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ve\Documents\MonOver50Web\"/>
    </mc:Choice>
  </mc:AlternateContent>
  <xr:revisionPtr revIDLastSave="0" documentId="13_ncr:1_{069209A7-BE97-4FC1-9436-F21805ACB9FA}" xr6:coauthVersionLast="47" xr6:coauthVersionMax="47" xr10:uidLastSave="{00000000-0000-0000-0000-000000000000}"/>
  <bookViews>
    <workbookView xWindow="270" yWindow="360" windowWidth="28260" windowHeight="14775" xr2:uid="{421C5457-0AAE-4670-8A8D-86B339B6392B}"/>
  </bookViews>
  <sheets>
    <sheet name="Wk30PO8" sheetId="102" r:id="rId1"/>
    <sheet name="Wk29PO7" sheetId="101" r:id="rId2"/>
    <sheet name="Wk28PO6" sheetId="100" r:id="rId3"/>
    <sheet name="Wk27PO5" sheetId="99" r:id="rId4"/>
    <sheet name="Wk26PO4" sheetId="98" r:id="rId5"/>
    <sheet name="Wk25PO3" sheetId="97" r:id="rId6"/>
    <sheet name="Wk24PO2" sheetId="96" r:id="rId7"/>
    <sheet name="Wk23PO1" sheetId="95" r:id="rId8"/>
    <sheet name="Wk22" sheetId="94" r:id="rId9"/>
    <sheet name="Wk21" sheetId="93" r:id="rId10"/>
    <sheet name="Wk20" sheetId="92" r:id="rId11"/>
    <sheet name="Wk19" sheetId="91" r:id="rId12"/>
    <sheet name="Wk18" sheetId="90" r:id="rId13"/>
    <sheet name="Wk17" sheetId="89" r:id="rId14"/>
    <sheet name="Wk16" sheetId="88" r:id="rId15"/>
    <sheet name="Wk15" sheetId="87" r:id="rId16"/>
    <sheet name="Wk14" sheetId="86" r:id="rId17"/>
    <sheet name="Wk13" sheetId="85" r:id="rId18"/>
    <sheet name="Wk12" sheetId="84" r:id="rId19"/>
    <sheet name="Wk11" sheetId="83" r:id="rId20"/>
    <sheet name="Wk10" sheetId="82" r:id="rId21"/>
    <sheet name="Wk9" sheetId="81" r:id="rId22"/>
    <sheet name="Wk8" sheetId="80" r:id="rId23"/>
    <sheet name="Wk7" sheetId="79" r:id="rId24"/>
    <sheet name="Wk6" sheetId="78" r:id="rId25"/>
    <sheet name="Wk5" sheetId="77" r:id="rId26"/>
    <sheet name="Wk4" sheetId="76" r:id="rId27"/>
    <sheet name="Wk3" sheetId="75" r:id="rId28"/>
    <sheet name="Wk2" sheetId="74" r:id="rId29"/>
    <sheet name="Wk1" sheetId="73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2" i="102" l="1"/>
  <c r="L201" i="102"/>
  <c r="L200" i="102"/>
  <c r="L199" i="102"/>
  <c r="L198" i="102"/>
  <c r="L197" i="102"/>
  <c r="L196" i="102"/>
  <c r="L195" i="102"/>
  <c r="L194" i="102"/>
  <c r="L193" i="102"/>
  <c r="L192" i="102"/>
  <c r="L191" i="102"/>
  <c r="L190" i="102"/>
  <c r="L189" i="102"/>
  <c r="L188" i="102"/>
  <c r="L187" i="102"/>
  <c r="L186" i="102"/>
  <c r="L185" i="102"/>
  <c r="L184" i="102"/>
  <c r="L183" i="102"/>
  <c r="L182" i="102"/>
  <c r="L181" i="102"/>
  <c r="L180" i="102"/>
  <c r="L179" i="102"/>
  <c r="L178" i="102"/>
  <c r="L177" i="102"/>
  <c r="L176" i="102"/>
  <c r="L175" i="102"/>
  <c r="L174" i="102"/>
  <c r="CM11" i="102"/>
  <c r="CI11" i="102"/>
  <c r="CG11" i="102"/>
  <c r="CF11" i="102"/>
  <c r="CE11" i="102"/>
  <c r="CC11" i="102"/>
  <c r="C172" i="102"/>
  <c r="P169" i="102"/>
  <c r="O169" i="102"/>
  <c r="M169" i="102"/>
  <c r="L169" i="102"/>
  <c r="I169" i="102"/>
  <c r="H169" i="102"/>
  <c r="G169" i="102"/>
  <c r="M155" i="102"/>
  <c r="I155" i="102"/>
  <c r="H155" i="102"/>
  <c r="G155" i="102"/>
  <c r="M156" i="102"/>
  <c r="I156" i="102"/>
  <c r="H156" i="102"/>
  <c r="G156" i="102"/>
  <c r="M153" i="102"/>
  <c r="I153" i="102"/>
  <c r="H153" i="102"/>
  <c r="G153" i="102"/>
  <c r="M154" i="102"/>
  <c r="I154" i="102"/>
  <c r="H154" i="102"/>
  <c r="G154" i="102"/>
  <c r="M152" i="102"/>
  <c r="I152" i="102"/>
  <c r="H152" i="102"/>
  <c r="G152" i="102"/>
  <c r="M151" i="102"/>
  <c r="I151" i="102"/>
  <c r="H151" i="102"/>
  <c r="G151" i="102"/>
  <c r="M150" i="102"/>
  <c r="I150" i="102"/>
  <c r="H150" i="102"/>
  <c r="G150" i="102"/>
  <c r="M149" i="102"/>
  <c r="I149" i="102"/>
  <c r="H149" i="102"/>
  <c r="G149" i="102"/>
  <c r="Q148" i="102"/>
  <c r="BP129" i="102"/>
  <c r="BN129" i="102"/>
  <c r="BM129" i="102"/>
  <c r="BL129" i="102"/>
  <c r="BF129" i="102"/>
  <c r="BD129" i="102"/>
  <c r="BC129" i="102"/>
  <c r="L6" i="102" s="1"/>
  <c r="L151" i="102" s="1"/>
  <c r="BB129" i="102"/>
  <c r="BO128" i="102"/>
  <c r="BK128" i="102"/>
  <c r="BI128" i="102"/>
  <c r="BH128" i="102"/>
  <c r="BG128" i="102"/>
  <c r="BE128" i="102"/>
  <c r="BO127" i="102"/>
  <c r="BK127" i="102"/>
  <c r="BI127" i="102"/>
  <c r="BH127" i="102"/>
  <c r="BG127" i="102"/>
  <c r="BE127" i="102"/>
  <c r="BO126" i="102"/>
  <c r="BK126" i="102"/>
  <c r="BI126" i="102"/>
  <c r="BH126" i="102"/>
  <c r="BG126" i="102"/>
  <c r="BE126" i="102"/>
  <c r="BO125" i="102"/>
  <c r="BK125" i="102"/>
  <c r="BI125" i="102"/>
  <c r="BH125" i="102"/>
  <c r="BG125" i="102"/>
  <c r="BE125" i="102"/>
  <c r="BO124" i="102"/>
  <c r="BK124" i="102"/>
  <c r="BI124" i="102"/>
  <c r="BH124" i="102"/>
  <c r="BG124" i="102"/>
  <c r="BE124" i="102"/>
  <c r="BO123" i="102"/>
  <c r="BK123" i="102"/>
  <c r="BI123" i="102"/>
  <c r="BH123" i="102"/>
  <c r="BG123" i="102"/>
  <c r="BE123" i="102"/>
  <c r="BO122" i="102"/>
  <c r="BK122" i="102"/>
  <c r="BI122" i="102"/>
  <c r="BH122" i="102"/>
  <c r="BG122" i="102"/>
  <c r="BE122" i="102"/>
  <c r="BO121" i="102"/>
  <c r="BK121" i="102"/>
  <c r="BI121" i="102"/>
  <c r="BH121" i="102"/>
  <c r="BG121" i="102"/>
  <c r="BE121" i="102"/>
  <c r="BO120" i="102"/>
  <c r="BK120" i="102"/>
  <c r="BI120" i="102"/>
  <c r="BH120" i="102"/>
  <c r="BG120" i="102"/>
  <c r="BE120" i="102"/>
  <c r="BO119" i="102"/>
  <c r="BK119" i="102"/>
  <c r="BI119" i="102"/>
  <c r="BH119" i="102"/>
  <c r="BG119" i="102"/>
  <c r="BE119" i="102"/>
  <c r="BO118" i="102"/>
  <c r="BK118" i="102"/>
  <c r="BI118" i="102"/>
  <c r="BH118" i="102"/>
  <c r="BG118" i="102"/>
  <c r="BE118" i="102"/>
  <c r="BO117" i="102"/>
  <c r="BK117" i="102"/>
  <c r="BI117" i="102"/>
  <c r="BH117" i="102"/>
  <c r="BG117" i="102"/>
  <c r="BE117" i="102"/>
  <c r="CN116" i="102"/>
  <c r="CL116" i="102"/>
  <c r="CK116" i="102"/>
  <c r="CJ116" i="102"/>
  <c r="CD116" i="102"/>
  <c r="CB116" i="102"/>
  <c r="CA116" i="102"/>
  <c r="BZ116" i="102"/>
  <c r="BP116" i="102"/>
  <c r="BN116" i="102"/>
  <c r="BM116" i="102"/>
  <c r="BL116" i="102"/>
  <c r="BF116" i="102"/>
  <c r="P4" i="102" s="1"/>
  <c r="P153" i="102" s="1"/>
  <c r="BD116" i="102"/>
  <c r="O4" i="102" s="1"/>
  <c r="O153" i="102" s="1"/>
  <c r="BC116" i="102"/>
  <c r="L4" i="102" s="1"/>
  <c r="L153" i="102" s="1"/>
  <c r="BB116" i="102"/>
  <c r="BO115" i="102"/>
  <c r="BK115" i="102"/>
  <c r="BI115" i="102"/>
  <c r="BH115" i="102"/>
  <c r="BG115" i="102"/>
  <c r="BE115" i="102"/>
  <c r="BO114" i="102"/>
  <c r="BK114" i="102"/>
  <c r="BI114" i="102"/>
  <c r="BH114" i="102"/>
  <c r="BJ114" i="102" s="1"/>
  <c r="BG114" i="102"/>
  <c r="BE114" i="102"/>
  <c r="AO114" i="102"/>
  <c r="AN114" i="102"/>
  <c r="AL114" i="102"/>
  <c r="AK114" i="102"/>
  <c r="AJ114" i="102"/>
  <c r="AG114" i="102"/>
  <c r="AF114" i="102"/>
  <c r="AE114" i="102"/>
  <c r="CN113" i="102"/>
  <c r="CL113" i="102"/>
  <c r="CK113" i="102"/>
  <c r="CJ113" i="102"/>
  <c r="CD113" i="102"/>
  <c r="CB113" i="102"/>
  <c r="CA113" i="102"/>
  <c r="BZ113" i="102"/>
  <c r="BO113" i="102"/>
  <c r="BK113" i="102"/>
  <c r="BI113" i="102"/>
  <c r="BH113" i="102"/>
  <c r="BG113" i="102"/>
  <c r="BE113" i="102"/>
  <c r="AD113" i="102"/>
  <c r="AM113" i="102" s="1"/>
  <c r="CM112" i="102"/>
  <c r="CI112" i="102"/>
  <c r="CG112" i="102"/>
  <c r="CF112" i="102"/>
  <c r="CE112" i="102"/>
  <c r="CC112" i="102"/>
  <c r="BO112" i="102"/>
  <c r="BK112" i="102"/>
  <c r="BI112" i="102"/>
  <c r="BH112" i="102"/>
  <c r="BG112" i="102"/>
  <c r="BE112" i="102"/>
  <c r="AD112" i="102"/>
  <c r="AM112" i="102" s="1"/>
  <c r="CM111" i="102"/>
  <c r="CI111" i="102"/>
  <c r="CG111" i="102"/>
  <c r="CF111" i="102"/>
  <c r="CE111" i="102"/>
  <c r="CC111" i="102"/>
  <c r="BO111" i="102"/>
  <c r="BK111" i="102"/>
  <c r="BI111" i="102"/>
  <c r="BH111" i="102"/>
  <c r="BG111" i="102"/>
  <c r="BE111" i="102"/>
  <c r="AD111" i="102"/>
  <c r="AH111" i="102" s="1"/>
  <c r="CM110" i="102"/>
  <c r="CI110" i="102"/>
  <c r="CG110" i="102"/>
  <c r="CF110" i="102"/>
  <c r="CE110" i="102"/>
  <c r="CC110" i="102"/>
  <c r="BO110" i="102"/>
  <c r="BK110" i="102"/>
  <c r="BI110" i="102"/>
  <c r="BH110" i="102"/>
  <c r="BG110" i="102"/>
  <c r="BE110" i="102"/>
  <c r="AD110" i="102"/>
  <c r="AM110" i="102" s="1"/>
  <c r="CM109" i="102"/>
  <c r="CI109" i="102"/>
  <c r="CG109" i="102"/>
  <c r="CF109" i="102"/>
  <c r="CE109" i="102"/>
  <c r="CC109" i="102"/>
  <c r="BO109" i="102"/>
  <c r="BK109" i="102"/>
  <c r="BI109" i="102"/>
  <c r="BH109" i="102"/>
  <c r="BG109" i="102"/>
  <c r="BE109" i="102"/>
  <c r="AD109" i="102"/>
  <c r="AH109" i="102" s="1"/>
  <c r="CM108" i="102"/>
  <c r="CH108" i="102" s="1"/>
  <c r="CI108" i="102"/>
  <c r="CG108" i="102"/>
  <c r="CF108" i="102"/>
  <c r="CE108" i="102"/>
  <c r="CC108" i="102"/>
  <c r="BO108" i="102"/>
  <c r="BK108" i="102"/>
  <c r="BI108" i="102"/>
  <c r="BH108" i="102"/>
  <c r="BG108" i="102"/>
  <c r="BE108" i="102"/>
  <c r="AD108" i="102"/>
  <c r="AM108" i="102" s="1"/>
  <c r="CM107" i="102"/>
  <c r="CI107" i="102"/>
  <c r="CG107" i="102"/>
  <c r="CF107" i="102"/>
  <c r="CE107" i="102"/>
  <c r="CC107" i="102"/>
  <c r="BO107" i="102"/>
  <c r="BK107" i="102"/>
  <c r="BI107" i="102"/>
  <c r="BH107" i="102"/>
  <c r="BG107" i="102"/>
  <c r="BE107" i="102"/>
  <c r="AD107" i="102"/>
  <c r="AM107" i="102" s="1"/>
  <c r="CM106" i="102"/>
  <c r="CI106" i="102"/>
  <c r="CG106" i="102"/>
  <c r="CF106" i="102"/>
  <c r="CE106" i="102"/>
  <c r="CC106" i="102"/>
  <c r="BO106" i="102"/>
  <c r="BK106" i="102"/>
  <c r="BI106" i="102"/>
  <c r="BH106" i="102"/>
  <c r="BG106" i="102"/>
  <c r="BE106" i="102"/>
  <c r="AD106" i="102"/>
  <c r="AM106" i="102" s="1"/>
  <c r="CM105" i="102"/>
  <c r="CI105" i="102"/>
  <c r="CG105" i="102"/>
  <c r="CF105" i="102"/>
  <c r="CE105" i="102"/>
  <c r="CC105" i="102"/>
  <c r="BO105" i="102"/>
  <c r="BK105" i="102"/>
  <c r="BI105" i="102"/>
  <c r="BH105" i="102"/>
  <c r="BG105" i="102"/>
  <c r="BE105" i="102"/>
  <c r="AD105" i="102"/>
  <c r="AM105" i="102" s="1"/>
  <c r="CM104" i="102"/>
  <c r="CI104" i="102"/>
  <c r="CG104" i="102"/>
  <c r="CF104" i="102"/>
  <c r="CE104" i="102"/>
  <c r="CC104" i="102"/>
  <c r="BO104" i="102"/>
  <c r="BK104" i="102"/>
  <c r="BI104" i="102"/>
  <c r="BH104" i="102"/>
  <c r="BG104" i="102"/>
  <c r="BE104" i="102"/>
  <c r="AD104" i="102"/>
  <c r="AH104" i="102" s="1"/>
  <c r="CM103" i="102"/>
  <c r="CI103" i="102"/>
  <c r="CG103" i="102"/>
  <c r="CF103" i="102"/>
  <c r="CE103" i="102"/>
  <c r="CC103" i="102"/>
  <c r="BP103" i="102"/>
  <c r="BN103" i="102"/>
  <c r="BM103" i="102"/>
  <c r="BL103" i="102"/>
  <c r="BF103" i="102"/>
  <c r="P8" i="102" s="1"/>
  <c r="P155" i="102" s="1"/>
  <c r="BD103" i="102"/>
  <c r="BC103" i="102"/>
  <c r="L8" i="102" s="1"/>
  <c r="BB103" i="102"/>
  <c r="CM102" i="102"/>
  <c r="CI102" i="102"/>
  <c r="CG102" i="102"/>
  <c r="CF102" i="102"/>
  <c r="CE102" i="102"/>
  <c r="CC102" i="102"/>
  <c r="BO102" i="102"/>
  <c r="BK102" i="102"/>
  <c r="BI102" i="102"/>
  <c r="BH102" i="102"/>
  <c r="BG102" i="102"/>
  <c r="BE102" i="102"/>
  <c r="CM101" i="102"/>
  <c r="CI101" i="102"/>
  <c r="CG101" i="102"/>
  <c r="CF101" i="102"/>
  <c r="CE101" i="102"/>
  <c r="CC101" i="102"/>
  <c r="BO101" i="102"/>
  <c r="BK101" i="102"/>
  <c r="BI101" i="102"/>
  <c r="BH101" i="102"/>
  <c r="BG101" i="102"/>
  <c r="BE101" i="102"/>
  <c r="CM100" i="102"/>
  <c r="CI100" i="102"/>
  <c r="CG100" i="102"/>
  <c r="CF100" i="102"/>
  <c r="CE100" i="102"/>
  <c r="CC100" i="102"/>
  <c r="BO100" i="102"/>
  <c r="BK100" i="102"/>
  <c r="BI100" i="102"/>
  <c r="BH100" i="102"/>
  <c r="BG100" i="102"/>
  <c r="BE100" i="102"/>
  <c r="CM99" i="102"/>
  <c r="CI99" i="102"/>
  <c r="CG99" i="102"/>
  <c r="CF99" i="102"/>
  <c r="CE99" i="102"/>
  <c r="CC99" i="102"/>
  <c r="BO99" i="102"/>
  <c r="BK99" i="102"/>
  <c r="BI99" i="102"/>
  <c r="BH99" i="102"/>
  <c r="BG99" i="102"/>
  <c r="BE99" i="102"/>
  <c r="CM98" i="102"/>
  <c r="CI98" i="102"/>
  <c r="CG98" i="102"/>
  <c r="CF98" i="102"/>
  <c r="CE98" i="102"/>
  <c r="CC98" i="102"/>
  <c r="BO98" i="102"/>
  <c r="BK98" i="102"/>
  <c r="BI98" i="102"/>
  <c r="BH98" i="102"/>
  <c r="BG98" i="102"/>
  <c r="BE98" i="102"/>
  <c r="AO98" i="102"/>
  <c r="AN98" i="102"/>
  <c r="AL98" i="102"/>
  <c r="AK98" i="102"/>
  <c r="AK30" i="102" s="1"/>
  <c r="AK31" i="102" s="1"/>
  <c r="AJ98" i="102"/>
  <c r="AJ30" i="102" s="1"/>
  <c r="AG98" i="102"/>
  <c r="AG30" i="102" s="1"/>
  <c r="AG31" i="102" s="1"/>
  <c r="AF98" i="102"/>
  <c r="AE98" i="102"/>
  <c r="AE30" i="102" s="1"/>
  <c r="CM97" i="102"/>
  <c r="CI97" i="102"/>
  <c r="CG97" i="102"/>
  <c r="CF97" i="102"/>
  <c r="CE97" i="102"/>
  <c r="CC97" i="102"/>
  <c r="BO97" i="102"/>
  <c r="BK97" i="102"/>
  <c r="BI97" i="102"/>
  <c r="BH97" i="102"/>
  <c r="BG97" i="102"/>
  <c r="BE97" i="102"/>
  <c r="AD97" i="102"/>
  <c r="AM97" i="102" s="1"/>
  <c r="CM96" i="102"/>
  <c r="CI96" i="102"/>
  <c r="CG96" i="102"/>
  <c r="CF96" i="102"/>
  <c r="CE96" i="102"/>
  <c r="CC96" i="102"/>
  <c r="BO96" i="102"/>
  <c r="BK96" i="102"/>
  <c r="BI96" i="102"/>
  <c r="BH96" i="102"/>
  <c r="BG96" i="102"/>
  <c r="BE96" i="102"/>
  <c r="AD96" i="102"/>
  <c r="AH96" i="102" s="1"/>
  <c r="CM95" i="102"/>
  <c r="CI95" i="102"/>
  <c r="CG95" i="102"/>
  <c r="CF95" i="102"/>
  <c r="CE95" i="102"/>
  <c r="CC95" i="102"/>
  <c r="BO95" i="102"/>
  <c r="BK95" i="102"/>
  <c r="BI95" i="102"/>
  <c r="BH95" i="102"/>
  <c r="BG95" i="102"/>
  <c r="BE95" i="102"/>
  <c r="CM94" i="102"/>
  <c r="CI94" i="102"/>
  <c r="CG94" i="102"/>
  <c r="CF94" i="102"/>
  <c r="CE94" i="102"/>
  <c r="CC94" i="102"/>
  <c r="BO94" i="102"/>
  <c r="BK94" i="102"/>
  <c r="BI94" i="102"/>
  <c r="BH94" i="102"/>
  <c r="BG94" i="102"/>
  <c r="BE94" i="102"/>
  <c r="CM93" i="102"/>
  <c r="CI93" i="102"/>
  <c r="CG93" i="102"/>
  <c r="CF93" i="102"/>
  <c r="CE93" i="102"/>
  <c r="CC93" i="102"/>
  <c r="BO93" i="102"/>
  <c r="BK93" i="102"/>
  <c r="BI93" i="102"/>
  <c r="BH93" i="102"/>
  <c r="BG93" i="102"/>
  <c r="BE93" i="102"/>
  <c r="CM92" i="102"/>
  <c r="CI92" i="102"/>
  <c r="CG92" i="102"/>
  <c r="CF92" i="102"/>
  <c r="CE92" i="102"/>
  <c r="CC92" i="102"/>
  <c r="BO92" i="102"/>
  <c r="BK92" i="102"/>
  <c r="BI92" i="102"/>
  <c r="BH92" i="102"/>
  <c r="BG92" i="102"/>
  <c r="BE92" i="102"/>
  <c r="CM91" i="102"/>
  <c r="CI91" i="102"/>
  <c r="CG91" i="102"/>
  <c r="CF91" i="102"/>
  <c r="CE91" i="102"/>
  <c r="CC91" i="102"/>
  <c r="BO91" i="102"/>
  <c r="BK91" i="102"/>
  <c r="BI91" i="102"/>
  <c r="BH91" i="102"/>
  <c r="BG91" i="102"/>
  <c r="BE91" i="102"/>
  <c r="CM90" i="102"/>
  <c r="CI90" i="102"/>
  <c r="CG90" i="102"/>
  <c r="CF90" i="102"/>
  <c r="CE90" i="102"/>
  <c r="CC90" i="102"/>
  <c r="BP90" i="102"/>
  <c r="BN90" i="102"/>
  <c r="BM90" i="102"/>
  <c r="BL90" i="102"/>
  <c r="BF90" i="102"/>
  <c r="P11" i="102" s="1"/>
  <c r="P154" i="102" s="1"/>
  <c r="BD90" i="102"/>
  <c r="O11" i="102" s="1"/>
  <c r="O154" i="102" s="1"/>
  <c r="BC90" i="102"/>
  <c r="BB90" i="102"/>
  <c r="CM89" i="102"/>
  <c r="CI89" i="102"/>
  <c r="CG89" i="102"/>
  <c r="CF89" i="102"/>
  <c r="CE89" i="102"/>
  <c r="CC89" i="102"/>
  <c r="BO89" i="102"/>
  <c r="BK89" i="102"/>
  <c r="BI89" i="102"/>
  <c r="BH89" i="102"/>
  <c r="BG89" i="102"/>
  <c r="BE89" i="102"/>
  <c r="AO89" i="102"/>
  <c r="AN89" i="102"/>
  <c r="AL89" i="102"/>
  <c r="AK89" i="102"/>
  <c r="AJ89" i="102"/>
  <c r="AG89" i="102"/>
  <c r="AF89" i="102"/>
  <c r="AE89" i="102"/>
  <c r="CM88" i="102"/>
  <c r="CI88" i="102"/>
  <c r="CG88" i="102"/>
  <c r="CF88" i="102"/>
  <c r="CE88" i="102"/>
  <c r="CC88" i="102"/>
  <c r="BO88" i="102"/>
  <c r="BK88" i="102"/>
  <c r="BI88" i="102"/>
  <c r="BH88" i="102"/>
  <c r="BG88" i="102"/>
  <c r="BE88" i="102"/>
  <c r="AO88" i="102"/>
  <c r="AN88" i="102"/>
  <c r="AL88" i="102"/>
  <c r="AK88" i="102"/>
  <c r="AJ88" i="102"/>
  <c r="AG88" i="102"/>
  <c r="AF88" i="102"/>
  <c r="AE88" i="102"/>
  <c r="CM87" i="102"/>
  <c r="CI87" i="102"/>
  <c r="CG87" i="102"/>
  <c r="CF87" i="102"/>
  <c r="CE87" i="102"/>
  <c r="CC87" i="102"/>
  <c r="BO87" i="102"/>
  <c r="BK87" i="102"/>
  <c r="BI87" i="102"/>
  <c r="BH87" i="102"/>
  <c r="BG87" i="102"/>
  <c r="BE87" i="102"/>
  <c r="AO87" i="102"/>
  <c r="AN87" i="102"/>
  <c r="AL87" i="102"/>
  <c r="AK87" i="102"/>
  <c r="AJ87" i="102"/>
  <c r="AG87" i="102"/>
  <c r="AF87" i="102"/>
  <c r="AE87" i="102"/>
  <c r="CM86" i="102"/>
  <c r="CI86" i="102"/>
  <c r="CG86" i="102"/>
  <c r="CF86" i="102"/>
  <c r="CE86" i="102"/>
  <c r="CC86" i="102"/>
  <c r="BO86" i="102"/>
  <c r="BK86" i="102"/>
  <c r="BI86" i="102"/>
  <c r="BH86" i="102"/>
  <c r="BG86" i="102"/>
  <c r="BE86" i="102"/>
  <c r="AO86" i="102"/>
  <c r="AN86" i="102"/>
  <c r="AL86" i="102"/>
  <c r="AK86" i="102"/>
  <c r="AJ86" i="102"/>
  <c r="AG86" i="102"/>
  <c r="AD86" i="102" s="1"/>
  <c r="AF86" i="102"/>
  <c r="AE86" i="102"/>
  <c r="CM85" i="102"/>
  <c r="CI85" i="102"/>
  <c r="CG85" i="102"/>
  <c r="CF85" i="102"/>
  <c r="CE85" i="102"/>
  <c r="CC85" i="102"/>
  <c r="BO85" i="102"/>
  <c r="BK85" i="102"/>
  <c r="BI85" i="102"/>
  <c r="BH85" i="102"/>
  <c r="BG85" i="102"/>
  <c r="BE85" i="102"/>
  <c r="AO85" i="102"/>
  <c r="AN85" i="102"/>
  <c r="AL85" i="102"/>
  <c r="AK85" i="102"/>
  <c r="AJ85" i="102"/>
  <c r="AG85" i="102"/>
  <c r="AF85" i="102"/>
  <c r="AE85" i="102"/>
  <c r="CM84" i="102"/>
  <c r="CI84" i="102"/>
  <c r="CG84" i="102"/>
  <c r="CF84" i="102"/>
  <c r="CE84" i="102"/>
  <c r="CC84" i="102"/>
  <c r="BO84" i="102"/>
  <c r="BK84" i="102"/>
  <c r="BI84" i="102"/>
  <c r="BH84" i="102"/>
  <c r="BG84" i="102"/>
  <c r="BE84" i="102"/>
  <c r="AO84" i="102"/>
  <c r="AN84" i="102"/>
  <c r="AL84" i="102"/>
  <c r="AK84" i="102"/>
  <c r="AJ84" i="102"/>
  <c r="AG84" i="102"/>
  <c r="AF84" i="102"/>
  <c r="AE84" i="102"/>
  <c r="CM83" i="102"/>
  <c r="CI83" i="102"/>
  <c r="CG83" i="102"/>
  <c r="CF83" i="102"/>
  <c r="CE83" i="102"/>
  <c r="CC83" i="102"/>
  <c r="BO83" i="102"/>
  <c r="BK83" i="102"/>
  <c r="BI83" i="102"/>
  <c r="BH83" i="102"/>
  <c r="BG83" i="102"/>
  <c r="BE83" i="102"/>
  <c r="AO83" i="102"/>
  <c r="AN83" i="102"/>
  <c r="AL83" i="102"/>
  <c r="AK83" i="102"/>
  <c r="AJ83" i="102"/>
  <c r="AG83" i="102"/>
  <c r="AF83" i="102"/>
  <c r="AE83" i="102"/>
  <c r="CM82" i="102"/>
  <c r="CI82" i="102"/>
  <c r="CG82" i="102"/>
  <c r="CF82" i="102"/>
  <c r="CE82" i="102"/>
  <c r="CC82" i="102"/>
  <c r="BO82" i="102"/>
  <c r="BK82" i="102"/>
  <c r="BI82" i="102"/>
  <c r="BH82" i="102"/>
  <c r="BG82" i="102"/>
  <c r="BE82" i="102"/>
  <c r="AO82" i="102"/>
  <c r="AN82" i="102"/>
  <c r="AL82" i="102"/>
  <c r="AK82" i="102"/>
  <c r="AJ82" i="102"/>
  <c r="AG82" i="102"/>
  <c r="AF82" i="102"/>
  <c r="AE82" i="102"/>
  <c r="CM81" i="102"/>
  <c r="CI81" i="102"/>
  <c r="CG81" i="102"/>
  <c r="CF81" i="102"/>
  <c r="CE81" i="102"/>
  <c r="CC81" i="102"/>
  <c r="BO81" i="102"/>
  <c r="BK81" i="102"/>
  <c r="BI81" i="102"/>
  <c r="BH81" i="102"/>
  <c r="BG81" i="102"/>
  <c r="BE81" i="102"/>
  <c r="AO81" i="102"/>
  <c r="AN81" i="102"/>
  <c r="AL81" i="102"/>
  <c r="AK81" i="102"/>
  <c r="AJ81" i="102"/>
  <c r="AG81" i="102"/>
  <c r="AF81" i="102"/>
  <c r="AE81" i="102"/>
  <c r="CM80" i="102"/>
  <c r="CI80" i="102"/>
  <c r="CG80" i="102"/>
  <c r="CF80" i="102"/>
  <c r="CE80" i="102"/>
  <c r="CC80" i="102"/>
  <c r="BO80" i="102"/>
  <c r="BK80" i="102"/>
  <c r="BI80" i="102"/>
  <c r="BH80" i="102"/>
  <c r="BG80" i="102"/>
  <c r="BE80" i="102"/>
  <c r="AO80" i="102"/>
  <c r="AN80" i="102"/>
  <c r="AL80" i="102"/>
  <c r="AK80" i="102"/>
  <c r="AJ80" i="102"/>
  <c r="AG80" i="102"/>
  <c r="AF80" i="102"/>
  <c r="AE80" i="102"/>
  <c r="CM79" i="102"/>
  <c r="CI79" i="102"/>
  <c r="CG79" i="102"/>
  <c r="CF79" i="102"/>
  <c r="CE79" i="102"/>
  <c r="CC79" i="102"/>
  <c r="BO79" i="102"/>
  <c r="BK79" i="102"/>
  <c r="BI79" i="102"/>
  <c r="BH79" i="102"/>
  <c r="BG79" i="102"/>
  <c r="BE79" i="102"/>
  <c r="CM78" i="102"/>
  <c r="CI78" i="102"/>
  <c r="CG78" i="102"/>
  <c r="CF78" i="102"/>
  <c r="CE78" i="102"/>
  <c r="CC78" i="102"/>
  <c r="BO78" i="102"/>
  <c r="BK78" i="102"/>
  <c r="BI78" i="102"/>
  <c r="BH78" i="102"/>
  <c r="BG78" i="102"/>
  <c r="BE78" i="102"/>
  <c r="C74" i="102"/>
  <c r="BF57" i="102"/>
  <c r="P9" i="102" s="1"/>
  <c r="P152" i="102" s="1"/>
  <c r="BD57" i="102"/>
  <c r="BC57" i="102"/>
  <c r="L9" i="102" s="1"/>
  <c r="L152" i="102" s="1"/>
  <c r="BB57" i="102"/>
  <c r="BK56" i="102"/>
  <c r="BI56" i="102"/>
  <c r="BH56" i="102"/>
  <c r="BG56" i="102"/>
  <c r="BE56" i="102"/>
  <c r="BK55" i="102"/>
  <c r="BI55" i="102"/>
  <c r="BH55" i="102"/>
  <c r="BG55" i="102"/>
  <c r="BE55" i="102"/>
  <c r="BK54" i="102"/>
  <c r="BI54" i="102"/>
  <c r="BH54" i="102"/>
  <c r="BG54" i="102"/>
  <c r="BE54" i="102"/>
  <c r="BK53" i="102"/>
  <c r="BI53" i="102"/>
  <c r="BH53" i="102"/>
  <c r="BG53" i="102"/>
  <c r="BE53" i="102"/>
  <c r="BK52" i="102"/>
  <c r="BI52" i="102"/>
  <c r="BH52" i="102"/>
  <c r="BG52" i="102"/>
  <c r="BE52" i="102"/>
  <c r="G48" i="102"/>
  <c r="BK51" i="102"/>
  <c r="BI51" i="102"/>
  <c r="BH51" i="102"/>
  <c r="BG51" i="102"/>
  <c r="BE51" i="102"/>
  <c r="L47" i="102"/>
  <c r="P47" i="102" s="1"/>
  <c r="G47" i="102"/>
  <c r="BK50" i="102"/>
  <c r="BI50" i="102"/>
  <c r="BH50" i="102"/>
  <c r="BG50" i="102"/>
  <c r="BE50" i="102"/>
  <c r="BK49" i="102"/>
  <c r="BI49" i="102"/>
  <c r="BH49" i="102"/>
  <c r="BG49" i="102"/>
  <c r="BE49" i="102"/>
  <c r="BK48" i="102"/>
  <c r="BI48" i="102"/>
  <c r="BH48" i="102"/>
  <c r="BG48" i="102"/>
  <c r="BE48" i="102"/>
  <c r="BK47" i="102"/>
  <c r="BI47" i="102"/>
  <c r="BH47" i="102"/>
  <c r="BG47" i="102"/>
  <c r="BE47" i="102"/>
  <c r="BK46" i="102"/>
  <c r="BI46" i="102"/>
  <c r="BH46" i="102"/>
  <c r="BG46" i="102"/>
  <c r="BE46" i="102"/>
  <c r="BK45" i="102"/>
  <c r="BI45" i="102"/>
  <c r="BH45" i="102"/>
  <c r="BG45" i="102"/>
  <c r="BE45" i="102"/>
  <c r="BF44" i="102"/>
  <c r="P5" i="102" s="1"/>
  <c r="P150" i="102" s="1"/>
  <c r="BD44" i="102"/>
  <c r="O5" i="102" s="1"/>
  <c r="O150" i="102" s="1"/>
  <c r="BC44" i="102"/>
  <c r="BB44" i="102"/>
  <c r="BK43" i="102"/>
  <c r="BI43" i="102"/>
  <c r="BH43" i="102"/>
  <c r="BG43" i="102"/>
  <c r="BE43" i="102"/>
  <c r="CN43" i="102"/>
  <c r="CL43" i="102"/>
  <c r="CK43" i="102"/>
  <c r="CJ43" i="102"/>
  <c r="CD43" i="102"/>
  <c r="CB43" i="102"/>
  <c r="CA43" i="102"/>
  <c r="BZ43" i="102"/>
  <c r="BK42" i="102"/>
  <c r="BI42" i="102"/>
  <c r="BH42" i="102"/>
  <c r="BG42" i="102"/>
  <c r="BE42" i="102"/>
  <c r="CM42" i="102"/>
  <c r="CI42" i="102"/>
  <c r="CG42" i="102"/>
  <c r="CF42" i="102"/>
  <c r="CE42" i="102"/>
  <c r="CC42" i="102"/>
  <c r="BK41" i="102"/>
  <c r="BI41" i="102"/>
  <c r="BH41" i="102"/>
  <c r="BG41" i="102"/>
  <c r="BE41" i="102"/>
  <c r="CM41" i="102"/>
  <c r="CI41" i="102"/>
  <c r="CG41" i="102"/>
  <c r="CF41" i="102"/>
  <c r="CE41" i="102"/>
  <c r="CC41" i="102"/>
  <c r="BK40" i="102"/>
  <c r="BI40" i="102"/>
  <c r="BH40" i="102"/>
  <c r="BG40" i="102"/>
  <c r="BE40" i="102"/>
  <c r="CM40" i="102"/>
  <c r="CI40" i="102"/>
  <c r="CG40" i="102"/>
  <c r="CF40" i="102"/>
  <c r="CE40" i="102"/>
  <c r="CC40" i="102"/>
  <c r="BK39" i="102"/>
  <c r="BI39" i="102"/>
  <c r="BH39" i="102"/>
  <c r="BG39" i="102"/>
  <c r="BE39" i="102"/>
  <c r="CM39" i="102"/>
  <c r="CI39" i="102"/>
  <c r="CG39" i="102"/>
  <c r="CF39" i="102"/>
  <c r="CE39" i="102"/>
  <c r="CC39" i="102"/>
  <c r="BK38" i="102"/>
  <c r="BI38" i="102"/>
  <c r="BH38" i="102"/>
  <c r="BG38" i="102"/>
  <c r="BE38" i="102"/>
  <c r="CM38" i="102"/>
  <c r="CI38" i="102"/>
  <c r="CG38" i="102"/>
  <c r="CF38" i="102"/>
  <c r="CE38" i="102"/>
  <c r="CC38" i="102"/>
  <c r="BK37" i="102"/>
  <c r="BI37" i="102"/>
  <c r="BH37" i="102"/>
  <c r="BG37" i="102"/>
  <c r="BE37" i="102"/>
  <c r="CM37" i="102"/>
  <c r="CI37" i="102"/>
  <c r="CG37" i="102"/>
  <c r="CF37" i="102"/>
  <c r="CE37" i="102"/>
  <c r="CC37" i="102"/>
  <c r="BK36" i="102"/>
  <c r="BI36" i="102"/>
  <c r="BH36" i="102"/>
  <c r="BG36" i="102"/>
  <c r="BE36" i="102"/>
  <c r="CM36" i="102"/>
  <c r="CI36" i="102"/>
  <c r="CG36" i="102"/>
  <c r="CF36" i="102"/>
  <c r="CE36" i="102"/>
  <c r="CC36" i="102"/>
  <c r="BK35" i="102"/>
  <c r="BI35" i="102"/>
  <c r="BH35" i="102"/>
  <c r="BG35" i="102"/>
  <c r="BE35" i="102"/>
  <c r="CM35" i="102"/>
  <c r="CI35" i="102"/>
  <c r="CG35" i="102"/>
  <c r="CF35" i="102"/>
  <c r="CE35" i="102"/>
  <c r="CC35" i="102"/>
  <c r="BK34" i="102"/>
  <c r="BI34" i="102"/>
  <c r="BH34" i="102"/>
  <c r="BG34" i="102"/>
  <c r="BE34" i="102"/>
  <c r="CM34" i="102"/>
  <c r="CI34" i="102"/>
  <c r="CG34" i="102"/>
  <c r="CF34" i="102"/>
  <c r="CE34" i="102"/>
  <c r="CC34" i="102"/>
  <c r="BK33" i="102"/>
  <c r="BI33" i="102"/>
  <c r="BH33" i="102"/>
  <c r="BG33" i="102"/>
  <c r="BE33" i="102"/>
  <c r="CM33" i="102"/>
  <c r="CI33" i="102"/>
  <c r="CG33" i="102"/>
  <c r="CF33" i="102"/>
  <c r="CE33" i="102"/>
  <c r="CC33" i="102"/>
  <c r="BK32" i="102"/>
  <c r="BI32" i="102"/>
  <c r="BH32" i="102"/>
  <c r="BG32" i="102"/>
  <c r="BE32" i="102"/>
  <c r="CM32" i="102"/>
  <c r="CI32" i="102"/>
  <c r="CG32" i="102"/>
  <c r="CF32" i="102"/>
  <c r="CE32" i="102"/>
  <c r="CC32" i="102"/>
  <c r="BF31" i="102"/>
  <c r="BD31" i="102"/>
  <c r="O10" i="102" s="1"/>
  <c r="O156" i="102" s="1"/>
  <c r="BC31" i="102"/>
  <c r="L10" i="102" s="1"/>
  <c r="BB31" i="102"/>
  <c r="CM31" i="102"/>
  <c r="CI31" i="102"/>
  <c r="CG31" i="102"/>
  <c r="CF31" i="102"/>
  <c r="CE31" i="102"/>
  <c r="CC31" i="102"/>
  <c r="BK30" i="102"/>
  <c r="BI30" i="102"/>
  <c r="BH30" i="102"/>
  <c r="BG30" i="102"/>
  <c r="BE30" i="102"/>
  <c r="AL30" i="102"/>
  <c r="AL31" i="102" s="1"/>
  <c r="AF30" i="102"/>
  <c r="AF31" i="102" s="1"/>
  <c r="CM30" i="102"/>
  <c r="CI30" i="102"/>
  <c r="CG30" i="102"/>
  <c r="CF30" i="102"/>
  <c r="CE30" i="102"/>
  <c r="CC30" i="102"/>
  <c r="BK29" i="102"/>
  <c r="BI29" i="102"/>
  <c r="BH29" i="102"/>
  <c r="BG29" i="102"/>
  <c r="BE29" i="102"/>
  <c r="AD29" i="102"/>
  <c r="AH29" i="102" s="1"/>
  <c r="CM29" i="102"/>
  <c r="CI29" i="102"/>
  <c r="CG29" i="102"/>
  <c r="CF29" i="102"/>
  <c r="CE29" i="102"/>
  <c r="CC29" i="102"/>
  <c r="BK28" i="102"/>
  <c r="BI28" i="102"/>
  <c r="BH28" i="102"/>
  <c r="BG28" i="102"/>
  <c r="BE28" i="102"/>
  <c r="AD27" i="102"/>
  <c r="AH27" i="102" s="1"/>
  <c r="CM28" i="102"/>
  <c r="CI28" i="102"/>
  <c r="CG28" i="102"/>
  <c r="CF28" i="102"/>
  <c r="CE28" i="102"/>
  <c r="CC28" i="102"/>
  <c r="BK27" i="102"/>
  <c r="BI27" i="102"/>
  <c r="BH27" i="102"/>
  <c r="BG27" i="102"/>
  <c r="BE27" i="102"/>
  <c r="AD28" i="102"/>
  <c r="AH28" i="102" s="1"/>
  <c r="CM27" i="102"/>
  <c r="CI27" i="102"/>
  <c r="CG27" i="102"/>
  <c r="CF27" i="102"/>
  <c r="CE27" i="102"/>
  <c r="CC27" i="102"/>
  <c r="BK26" i="102"/>
  <c r="BI26" i="102"/>
  <c r="BH26" i="102"/>
  <c r="BG26" i="102"/>
  <c r="BE26" i="102"/>
  <c r="AD26" i="102"/>
  <c r="AH26" i="102" s="1"/>
  <c r="CM26" i="102"/>
  <c r="CI26" i="102"/>
  <c r="CG26" i="102"/>
  <c r="CF26" i="102"/>
  <c r="CE26" i="102"/>
  <c r="CC26" i="102"/>
  <c r="BK25" i="102"/>
  <c r="BI25" i="102"/>
  <c r="BH25" i="102"/>
  <c r="BG25" i="102"/>
  <c r="BE25" i="102"/>
  <c r="AD25" i="102"/>
  <c r="AH25" i="102" s="1"/>
  <c r="CM25" i="102"/>
  <c r="CI25" i="102"/>
  <c r="CG25" i="102"/>
  <c r="CF25" i="102"/>
  <c r="CE25" i="102"/>
  <c r="CC25" i="102"/>
  <c r="BK24" i="102"/>
  <c r="BI24" i="102"/>
  <c r="BH24" i="102"/>
  <c r="BG24" i="102"/>
  <c r="BE24" i="102"/>
  <c r="AD23" i="102"/>
  <c r="AH23" i="102" s="1"/>
  <c r="CM24" i="102"/>
  <c r="CI24" i="102"/>
  <c r="CG24" i="102"/>
  <c r="CF24" i="102"/>
  <c r="CE24" i="102"/>
  <c r="CC24" i="102"/>
  <c r="BK23" i="102"/>
  <c r="BI23" i="102"/>
  <c r="BH23" i="102"/>
  <c r="BG23" i="102"/>
  <c r="BE23" i="102"/>
  <c r="AD22" i="102"/>
  <c r="AH22" i="102" s="1"/>
  <c r="CM23" i="102"/>
  <c r="CI23" i="102"/>
  <c r="CG23" i="102"/>
  <c r="CF23" i="102"/>
  <c r="CE23" i="102"/>
  <c r="CC23" i="102"/>
  <c r="BK22" i="102"/>
  <c r="BI22" i="102"/>
  <c r="BH22" i="102"/>
  <c r="BG22" i="102"/>
  <c r="BE22" i="102"/>
  <c r="AD24" i="102"/>
  <c r="AH24" i="102" s="1"/>
  <c r="CM22" i="102"/>
  <c r="CI22" i="102"/>
  <c r="CG22" i="102"/>
  <c r="CF22" i="102"/>
  <c r="CE22" i="102"/>
  <c r="CC22" i="102"/>
  <c r="BK21" i="102"/>
  <c r="BI21" i="102"/>
  <c r="BH21" i="102"/>
  <c r="BG21" i="102"/>
  <c r="BE21" i="102"/>
  <c r="CM21" i="102"/>
  <c r="CI21" i="102"/>
  <c r="CG21" i="102"/>
  <c r="CF21" i="102"/>
  <c r="CE21" i="102"/>
  <c r="CC21" i="102"/>
  <c r="BK20" i="102"/>
  <c r="BI20" i="102"/>
  <c r="BH20" i="102"/>
  <c r="BG20" i="102"/>
  <c r="BE20" i="102"/>
  <c r="CM20" i="102"/>
  <c r="CI20" i="102"/>
  <c r="CG20" i="102"/>
  <c r="CF20" i="102"/>
  <c r="CE20" i="102"/>
  <c r="CC20" i="102"/>
  <c r="BK19" i="102"/>
  <c r="BI19" i="102"/>
  <c r="BH19" i="102"/>
  <c r="BG19" i="102"/>
  <c r="BE19" i="102"/>
  <c r="CM19" i="102"/>
  <c r="CI19" i="102"/>
  <c r="CG19" i="102"/>
  <c r="CF19" i="102"/>
  <c r="CE19" i="102"/>
  <c r="CC19" i="102"/>
  <c r="BF18" i="102"/>
  <c r="BD18" i="102"/>
  <c r="BC18" i="102"/>
  <c r="L7" i="102" s="1"/>
  <c r="L149" i="102" s="1"/>
  <c r="BB18" i="102"/>
  <c r="CM18" i="102"/>
  <c r="CI18" i="102"/>
  <c r="CG18" i="102"/>
  <c r="CF18" i="102"/>
  <c r="CE18" i="102"/>
  <c r="CC18" i="102"/>
  <c r="BK17" i="102"/>
  <c r="BI17" i="102"/>
  <c r="BH17" i="102"/>
  <c r="BG17" i="102"/>
  <c r="BE17" i="102"/>
  <c r="CM17" i="102"/>
  <c r="CI17" i="102"/>
  <c r="CG17" i="102"/>
  <c r="CF17" i="102"/>
  <c r="CE17" i="102"/>
  <c r="CC17" i="102"/>
  <c r="BK16" i="102"/>
  <c r="BI16" i="102"/>
  <c r="BH16" i="102"/>
  <c r="BG16" i="102"/>
  <c r="BE16" i="102"/>
  <c r="CM16" i="102"/>
  <c r="CI16" i="102"/>
  <c r="CG16" i="102"/>
  <c r="CF16" i="102"/>
  <c r="CE16" i="102"/>
  <c r="CC16" i="102"/>
  <c r="BK15" i="102"/>
  <c r="BI15" i="102"/>
  <c r="BH15" i="102"/>
  <c r="BG15" i="102"/>
  <c r="BE15" i="102"/>
  <c r="CM15" i="102"/>
  <c r="CI15" i="102"/>
  <c r="CG15" i="102"/>
  <c r="CF15" i="102"/>
  <c r="CE15" i="102"/>
  <c r="CC15" i="102"/>
  <c r="BK14" i="102"/>
  <c r="BI14" i="102"/>
  <c r="BH14" i="102"/>
  <c r="BG14" i="102"/>
  <c r="BE14" i="102"/>
  <c r="AL14" i="102"/>
  <c r="AK14" i="102"/>
  <c r="AJ14" i="102"/>
  <c r="AG14" i="102"/>
  <c r="AF14" i="102"/>
  <c r="AE14" i="102"/>
  <c r="B14" i="102"/>
  <c r="CM14" i="102"/>
  <c r="CI14" i="102"/>
  <c r="CG14" i="102"/>
  <c r="CF14" i="102"/>
  <c r="CE14" i="102"/>
  <c r="CC14" i="102"/>
  <c r="BK13" i="102"/>
  <c r="BI13" i="102"/>
  <c r="BH13" i="102"/>
  <c r="BG13" i="102"/>
  <c r="BE13" i="102"/>
  <c r="AL13" i="102"/>
  <c r="AK13" i="102"/>
  <c r="AJ13" i="102"/>
  <c r="AG13" i="102"/>
  <c r="AF13" i="102"/>
  <c r="AE13" i="102"/>
  <c r="CM13" i="102"/>
  <c r="CI13" i="102"/>
  <c r="CG13" i="102"/>
  <c r="CF13" i="102"/>
  <c r="CE13" i="102"/>
  <c r="CC13" i="102"/>
  <c r="BK12" i="102"/>
  <c r="BI12" i="102"/>
  <c r="BH12" i="102"/>
  <c r="BG12" i="102"/>
  <c r="BE12" i="102"/>
  <c r="AL11" i="102"/>
  <c r="AK11" i="102"/>
  <c r="AJ11" i="102"/>
  <c r="AG11" i="102"/>
  <c r="AF11" i="102"/>
  <c r="AE11" i="102"/>
  <c r="M12" i="102"/>
  <c r="I12" i="102"/>
  <c r="H12" i="102"/>
  <c r="G12" i="102"/>
  <c r="CM12" i="102"/>
  <c r="CI12" i="102"/>
  <c r="CG12" i="102"/>
  <c r="CF12" i="102"/>
  <c r="CE12" i="102"/>
  <c r="CC12" i="102"/>
  <c r="BK11" i="102"/>
  <c r="BI11" i="102"/>
  <c r="BH11" i="102"/>
  <c r="BG11" i="102"/>
  <c r="BE11" i="102"/>
  <c r="AL12" i="102"/>
  <c r="AK12" i="102"/>
  <c r="AJ12" i="102"/>
  <c r="AG12" i="102"/>
  <c r="AF12" i="102"/>
  <c r="AE12" i="102"/>
  <c r="J11" i="102"/>
  <c r="K11" i="102" s="1"/>
  <c r="CM10" i="102"/>
  <c r="CI10" i="102"/>
  <c r="CG10" i="102"/>
  <c r="CF10" i="102"/>
  <c r="CE10" i="102"/>
  <c r="CC10" i="102"/>
  <c r="BK10" i="102"/>
  <c r="BI10" i="102"/>
  <c r="BH10" i="102"/>
  <c r="BG10" i="102"/>
  <c r="BE10" i="102"/>
  <c r="AL10" i="102"/>
  <c r="AK10" i="102"/>
  <c r="AJ10" i="102"/>
  <c r="AG10" i="102"/>
  <c r="AF10" i="102"/>
  <c r="AE10" i="102"/>
  <c r="P10" i="102"/>
  <c r="P156" i="102" s="1"/>
  <c r="J10" i="102"/>
  <c r="K10" i="102" s="1"/>
  <c r="CM9" i="102"/>
  <c r="CI9" i="102"/>
  <c r="CG9" i="102"/>
  <c r="CF9" i="102"/>
  <c r="CE9" i="102"/>
  <c r="CC9" i="102"/>
  <c r="BK9" i="102"/>
  <c r="BI9" i="102"/>
  <c r="BH9" i="102"/>
  <c r="BG9" i="102"/>
  <c r="BE9" i="102"/>
  <c r="AL9" i="102"/>
  <c r="AK9" i="102"/>
  <c r="AJ9" i="102"/>
  <c r="AG9" i="102"/>
  <c r="AF9" i="102"/>
  <c r="AE9" i="102"/>
  <c r="P7" i="102"/>
  <c r="P149" i="102" s="1"/>
  <c r="J7" i="102"/>
  <c r="K7" i="102" s="1"/>
  <c r="CM8" i="102"/>
  <c r="CI8" i="102"/>
  <c r="CG8" i="102"/>
  <c r="CF8" i="102"/>
  <c r="CE8" i="102"/>
  <c r="CC8" i="102"/>
  <c r="BK8" i="102"/>
  <c r="BI8" i="102"/>
  <c r="BH8" i="102"/>
  <c r="BG8" i="102"/>
  <c r="BE8" i="102"/>
  <c r="AL8" i="102"/>
  <c r="AK8" i="102"/>
  <c r="AJ8" i="102"/>
  <c r="AG8" i="102"/>
  <c r="AF8" i="102"/>
  <c r="AE8" i="102"/>
  <c r="O9" i="102"/>
  <c r="O152" i="102" s="1"/>
  <c r="J9" i="102"/>
  <c r="K9" i="102" s="1"/>
  <c r="CM7" i="102"/>
  <c r="CI7" i="102"/>
  <c r="CG7" i="102"/>
  <c r="CF7" i="102"/>
  <c r="CE7" i="102"/>
  <c r="CC7" i="102"/>
  <c r="BK7" i="102"/>
  <c r="BI7" i="102"/>
  <c r="BH7" i="102"/>
  <c r="BG7" i="102"/>
  <c r="BE7" i="102"/>
  <c r="AL7" i="102"/>
  <c r="AK7" i="102"/>
  <c r="AJ7" i="102"/>
  <c r="AG7" i="102"/>
  <c r="AF7" i="102"/>
  <c r="AE7" i="102"/>
  <c r="J8" i="102"/>
  <c r="K8" i="102" s="1"/>
  <c r="CM6" i="102"/>
  <c r="CI6" i="102"/>
  <c r="CG6" i="102"/>
  <c r="CF6" i="102"/>
  <c r="CE6" i="102"/>
  <c r="CC6" i="102"/>
  <c r="BK6" i="102"/>
  <c r="BI6" i="102"/>
  <c r="BH6" i="102"/>
  <c r="BG6" i="102"/>
  <c r="BE6" i="102"/>
  <c r="P6" i="102"/>
  <c r="P151" i="102" s="1"/>
  <c r="O6" i="102"/>
  <c r="O151" i="102" s="1"/>
  <c r="J6" i="102"/>
  <c r="K6" i="102" s="1"/>
  <c r="J5" i="102"/>
  <c r="K5" i="102" s="1"/>
  <c r="J4" i="102"/>
  <c r="K4" i="102" s="1"/>
  <c r="Q3" i="102"/>
  <c r="L194" i="101"/>
  <c r="L193" i="101"/>
  <c r="L192" i="101"/>
  <c r="L191" i="101"/>
  <c r="L190" i="101"/>
  <c r="L189" i="101"/>
  <c r="L188" i="101"/>
  <c r="L187" i="101"/>
  <c r="L186" i="101"/>
  <c r="L185" i="101"/>
  <c r="L184" i="101"/>
  <c r="L183" i="101"/>
  <c r="L182" i="101"/>
  <c r="L181" i="101"/>
  <c r="L180" i="101"/>
  <c r="L179" i="101"/>
  <c r="L178" i="101"/>
  <c r="L177" i="101"/>
  <c r="L176" i="101"/>
  <c r="L175" i="101"/>
  <c r="L174" i="101"/>
  <c r="CM83" i="101"/>
  <c r="CI83" i="101"/>
  <c r="CG83" i="101"/>
  <c r="CF83" i="101"/>
  <c r="CE83" i="101"/>
  <c r="CC83" i="101"/>
  <c r="CM106" i="101"/>
  <c r="CI106" i="101"/>
  <c r="CG106" i="101"/>
  <c r="CF106" i="101"/>
  <c r="CE106" i="101"/>
  <c r="CC106" i="101"/>
  <c r="BO129" i="102" l="1"/>
  <c r="BJ15" i="102"/>
  <c r="BJ47" i="102"/>
  <c r="CH91" i="102"/>
  <c r="CH84" i="102"/>
  <c r="CH86" i="102"/>
  <c r="BJ43" i="102"/>
  <c r="BJ96" i="102"/>
  <c r="BJ107" i="102"/>
  <c r="BJ54" i="102"/>
  <c r="BJ81" i="102"/>
  <c r="CH109" i="102"/>
  <c r="BJ128" i="102"/>
  <c r="CH104" i="102"/>
  <c r="BJ123" i="102"/>
  <c r="BJ127" i="102"/>
  <c r="BJ37" i="102"/>
  <c r="BJ84" i="102"/>
  <c r="AH97" i="102"/>
  <c r="AM104" i="102"/>
  <c r="BJ105" i="102"/>
  <c r="CH112" i="102"/>
  <c r="CH22" i="102"/>
  <c r="CH24" i="102"/>
  <c r="CH28" i="102"/>
  <c r="CH30" i="102"/>
  <c r="BJ46" i="102"/>
  <c r="CH6" i="102"/>
  <c r="CH88" i="102"/>
  <c r="CH18" i="102"/>
  <c r="CH21" i="102"/>
  <c r="BJ30" i="102"/>
  <c r="BJ98" i="102"/>
  <c r="BJ100" i="102"/>
  <c r="BO116" i="102"/>
  <c r="CH14" i="102"/>
  <c r="BJ17" i="102"/>
  <c r="BJ20" i="102"/>
  <c r="BJ35" i="102"/>
  <c r="BJ38" i="102"/>
  <c r="CH39" i="102"/>
  <c r="BJ88" i="102"/>
  <c r="BJ7" i="102"/>
  <c r="CH7" i="102"/>
  <c r="CH15" i="102"/>
  <c r="CH16" i="102"/>
  <c r="CH37" i="102"/>
  <c r="CH80" i="102"/>
  <c r="BJ83" i="102"/>
  <c r="BJ97" i="102"/>
  <c r="BJ99" i="102"/>
  <c r="CH100" i="102"/>
  <c r="BJ126" i="102"/>
  <c r="CH8" i="102"/>
  <c r="CH10" i="102"/>
  <c r="BJ42" i="102"/>
  <c r="BJ56" i="102"/>
  <c r="AD82" i="102"/>
  <c r="AH82" i="102" s="1"/>
  <c r="AD84" i="102"/>
  <c r="BJ85" i="102"/>
  <c r="CH11" i="102"/>
  <c r="BJ13" i="102"/>
  <c r="BE44" i="102"/>
  <c r="BJ6" i="102"/>
  <c r="N9" i="102"/>
  <c r="CH79" i="102"/>
  <c r="CH83" i="102"/>
  <c r="CH105" i="102"/>
  <c r="AH110" i="102"/>
  <c r="AH113" i="102"/>
  <c r="BJ115" i="102"/>
  <c r="BL130" i="102"/>
  <c r="BJ120" i="102"/>
  <c r="BJ124" i="102"/>
  <c r="CF113" i="102"/>
  <c r="BJ12" i="102"/>
  <c r="BE18" i="102"/>
  <c r="CH26" i="102"/>
  <c r="BJ33" i="102"/>
  <c r="BJ40" i="102"/>
  <c r="BJ49" i="102"/>
  <c r="CH87" i="102"/>
  <c r="BO90" i="102"/>
  <c r="BJ92" i="102"/>
  <c r="CH92" i="102"/>
  <c r="CH94" i="102"/>
  <c r="CH97" i="102"/>
  <c r="CH101" i="102"/>
  <c r="BJ78" i="102"/>
  <c r="BJ82" i="102"/>
  <c r="BK103" i="102"/>
  <c r="BJ119" i="102"/>
  <c r="BJ16" i="102"/>
  <c r="CH19" i="102"/>
  <c r="BJ36" i="102"/>
  <c r="AM86" i="102"/>
  <c r="BJ91" i="102"/>
  <c r="BO103" i="102"/>
  <c r="BJ109" i="102"/>
  <c r="CH110" i="102"/>
  <c r="CH111" i="102"/>
  <c r="BJ9" i="102"/>
  <c r="BJ11" i="102"/>
  <c r="BK31" i="102"/>
  <c r="BJ22" i="102"/>
  <c r="CH23" i="102"/>
  <c r="BJ24" i="102"/>
  <c r="CH25" i="102"/>
  <c r="CM116" i="102"/>
  <c r="CH93" i="102"/>
  <c r="CH95" i="102"/>
  <c r="BK116" i="102"/>
  <c r="BJ125" i="102"/>
  <c r="L155" i="102"/>
  <c r="N155" i="102" s="1"/>
  <c r="N8" i="102"/>
  <c r="BP130" i="102"/>
  <c r="AH112" i="102"/>
  <c r="BJ101" i="102"/>
  <c r="BH116" i="102"/>
  <c r="BK18" i="102"/>
  <c r="CH9" i="102"/>
  <c r="BJ26" i="102"/>
  <c r="CH27" i="102"/>
  <c r="CH29" i="102"/>
  <c r="CH34" i="102"/>
  <c r="BJ34" i="102"/>
  <c r="BJ41" i="102"/>
  <c r="CH42" i="102"/>
  <c r="BJ52" i="102"/>
  <c r="BJ55" i="102"/>
  <c r="CM113" i="102"/>
  <c r="BJ80" i="102"/>
  <c r="AF90" i="102"/>
  <c r="AF15" i="102" s="1"/>
  <c r="AF16" i="102" s="1"/>
  <c r="CH89" i="102"/>
  <c r="BJ93" i="102"/>
  <c r="BJ108" i="102"/>
  <c r="AM111" i="102"/>
  <c r="BI44" i="102"/>
  <c r="BK90" i="102"/>
  <c r="BE103" i="102"/>
  <c r="BH44" i="102"/>
  <c r="CH81" i="102"/>
  <c r="CH99" i="102"/>
  <c r="CI116" i="102"/>
  <c r="BJ14" i="102"/>
  <c r="BJ21" i="102"/>
  <c r="BJ39" i="102"/>
  <c r="BH57" i="102"/>
  <c r="BJ48" i="102"/>
  <c r="BJ51" i="102"/>
  <c r="AK90" i="102"/>
  <c r="AK15" i="102" s="1"/>
  <c r="AK16" i="102" s="1"/>
  <c r="CH82" i="102"/>
  <c r="CH85" i="102"/>
  <c r="BJ87" i="102"/>
  <c r="CH96" i="102"/>
  <c r="CH98" i="102"/>
  <c r="BJ102" i="102"/>
  <c r="BN130" i="102"/>
  <c r="AH105" i="102"/>
  <c r="BJ112" i="102"/>
  <c r="BM130" i="102"/>
  <c r="BJ53" i="102"/>
  <c r="AH107" i="102"/>
  <c r="BJ8" i="102"/>
  <c r="BH31" i="102"/>
  <c r="CH20" i="102"/>
  <c r="BJ23" i="102"/>
  <c r="BJ25" i="102"/>
  <c r="BJ32" i="102"/>
  <c r="BI57" i="102"/>
  <c r="BJ50" i="102"/>
  <c r="BJ79" i="102"/>
  <c r="AL90" i="102"/>
  <c r="AL15" i="102" s="1"/>
  <c r="AL16" i="102" s="1"/>
  <c r="CH90" i="102"/>
  <c r="BJ106" i="102"/>
  <c r="CH107" i="102"/>
  <c r="BJ111" i="102"/>
  <c r="BJ118" i="102"/>
  <c r="BJ122" i="102"/>
  <c r="AO90" i="102"/>
  <c r="CH13" i="102"/>
  <c r="BJ27" i="102"/>
  <c r="CH31" i="102"/>
  <c r="BK57" i="102"/>
  <c r="CI113" i="102"/>
  <c r="AN90" i="102"/>
  <c r="BJ89" i="102"/>
  <c r="CH103" i="102"/>
  <c r="CH106" i="102"/>
  <c r="BJ110" i="102"/>
  <c r="BJ117" i="102"/>
  <c r="BI116" i="102"/>
  <c r="BJ113" i="102"/>
  <c r="BK44" i="102"/>
  <c r="BI31" i="102"/>
  <c r="BJ28" i="102"/>
  <c r="BJ29" i="102"/>
  <c r="CC116" i="102"/>
  <c r="BJ19" i="102"/>
  <c r="BE31" i="102"/>
  <c r="BI90" i="102"/>
  <c r="BE90" i="102"/>
  <c r="CH102" i="102"/>
  <c r="BE57" i="102"/>
  <c r="BJ10" i="102"/>
  <c r="O7" i="102"/>
  <c r="O149" i="102" s="1"/>
  <c r="BI18" i="102"/>
  <c r="N7" i="102"/>
  <c r="CG113" i="102"/>
  <c r="CC113" i="102"/>
  <c r="BI103" i="102"/>
  <c r="BJ94" i="102"/>
  <c r="O8" i="102"/>
  <c r="O155" i="102" s="1"/>
  <c r="CG116" i="102"/>
  <c r="BJ95" i="102"/>
  <c r="BF130" i="102"/>
  <c r="BK129" i="102"/>
  <c r="BD130" i="102"/>
  <c r="BI129" i="102"/>
  <c r="BJ121" i="102"/>
  <c r="BE129" i="102"/>
  <c r="BC130" i="102"/>
  <c r="BG116" i="102"/>
  <c r="CE116" i="102"/>
  <c r="AM27" i="102"/>
  <c r="AM29" i="102"/>
  <c r="AM28" i="102"/>
  <c r="AM26" i="102"/>
  <c r="AM25" i="102"/>
  <c r="AD11" i="102"/>
  <c r="AH11" i="102" s="1"/>
  <c r="AM23" i="102"/>
  <c r="AD13" i="102"/>
  <c r="AM13" i="102" s="1"/>
  <c r="AM22" i="102"/>
  <c r="AD7" i="102"/>
  <c r="AM7" i="102" s="1"/>
  <c r="AD12" i="102"/>
  <c r="AM12" i="102" s="1"/>
  <c r="AM24" i="102"/>
  <c r="AD14" i="102"/>
  <c r="AM14" i="102" s="1"/>
  <c r="AD9" i="102"/>
  <c r="AM9" i="102" s="1"/>
  <c r="J150" i="102"/>
  <c r="K150" i="102" s="1"/>
  <c r="J152" i="102"/>
  <c r="K152" i="102" s="1"/>
  <c r="J153" i="102"/>
  <c r="K153" i="102" s="1"/>
  <c r="J155" i="102"/>
  <c r="K155" i="102" s="1"/>
  <c r="J149" i="102"/>
  <c r="K149" i="102" s="1"/>
  <c r="J154" i="102"/>
  <c r="K154" i="102" s="1"/>
  <c r="J156" i="102"/>
  <c r="K156" i="102" s="1"/>
  <c r="I157" i="102"/>
  <c r="N152" i="102"/>
  <c r="M157" i="102"/>
  <c r="N151" i="102"/>
  <c r="N153" i="102"/>
  <c r="J151" i="102"/>
  <c r="K151" i="102" s="1"/>
  <c r="H157" i="102"/>
  <c r="BG44" i="102"/>
  <c r="CI43" i="102"/>
  <c r="CH33" i="102"/>
  <c r="CH35" i="102"/>
  <c r="CK115" i="102"/>
  <c r="CM43" i="102"/>
  <c r="CL115" i="102"/>
  <c r="CH12" i="102"/>
  <c r="CH40" i="102"/>
  <c r="CN115" i="102"/>
  <c r="CH38" i="102"/>
  <c r="CH32" i="102"/>
  <c r="CH36" i="102"/>
  <c r="CA115" i="102"/>
  <c r="CC43" i="102"/>
  <c r="CF43" i="102"/>
  <c r="CH17" i="102"/>
  <c r="CB115" i="102"/>
  <c r="CG43" i="102"/>
  <c r="CH41" i="102"/>
  <c r="CD115" i="102"/>
  <c r="CE43" i="102"/>
  <c r="BG57" i="102"/>
  <c r="BG18" i="102"/>
  <c r="AM84" i="102"/>
  <c r="AH84" i="102"/>
  <c r="AD87" i="102"/>
  <c r="AM87" i="102" s="1"/>
  <c r="AG90" i="102"/>
  <c r="AG15" i="102" s="1"/>
  <c r="AG16" i="102" s="1"/>
  <c r="AD98" i="102"/>
  <c r="BZ115" i="102" s="1"/>
  <c r="AD89" i="102"/>
  <c r="AH89" i="102" s="1"/>
  <c r="AD81" i="102"/>
  <c r="AM81" i="102" s="1"/>
  <c r="AD80" i="102"/>
  <c r="AH80" i="102" s="1"/>
  <c r="AD85" i="102"/>
  <c r="AM85" i="102" s="1"/>
  <c r="AD88" i="102"/>
  <c r="AH88" i="102" s="1"/>
  <c r="AM96" i="102"/>
  <c r="BG31" i="102"/>
  <c r="BG90" i="102"/>
  <c r="CE113" i="102"/>
  <c r="BG103" i="102"/>
  <c r="BB130" i="102"/>
  <c r="BG129" i="102"/>
  <c r="P157" i="102"/>
  <c r="L156" i="102"/>
  <c r="N156" i="102" s="1"/>
  <c r="N10" i="102"/>
  <c r="AE31" i="102"/>
  <c r="N149" i="102"/>
  <c r="N6" i="102"/>
  <c r="AJ31" i="102"/>
  <c r="BJ45" i="102"/>
  <c r="BJ104" i="102"/>
  <c r="AM109" i="102"/>
  <c r="CF116" i="102"/>
  <c r="AH86" i="102"/>
  <c r="BH103" i="102"/>
  <c r="BH129" i="102"/>
  <c r="N4" i="102"/>
  <c r="L5" i="102"/>
  <c r="AD8" i="102"/>
  <c r="AH8" i="102" s="1"/>
  <c r="AD10" i="102"/>
  <c r="AM10" i="102" s="1"/>
  <c r="L11" i="102"/>
  <c r="P12" i="102"/>
  <c r="AD83" i="102"/>
  <c r="AM83" i="102" s="1"/>
  <c r="AE90" i="102"/>
  <c r="BH90" i="102"/>
  <c r="BH18" i="102"/>
  <c r="BJ86" i="102"/>
  <c r="AH106" i="102"/>
  <c r="G157" i="102"/>
  <c r="AD114" i="102"/>
  <c r="AM114" i="102" s="1"/>
  <c r="CH78" i="102"/>
  <c r="AJ90" i="102"/>
  <c r="AH108" i="102"/>
  <c r="BE116" i="102"/>
  <c r="CH106" i="101"/>
  <c r="CH83" i="101"/>
  <c r="C172" i="101"/>
  <c r="P169" i="101"/>
  <c r="O169" i="101"/>
  <c r="M169" i="101"/>
  <c r="L169" i="101"/>
  <c r="I169" i="101"/>
  <c r="H169" i="101"/>
  <c r="G169" i="101"/>
  <c r="M156" i="101"/>
  <c r="I156" i="101"/>
  <c r="H156" i="101"/>
  <c r="G156" i="101"/>
  <c r="M155" i="101"/>
  <c r="I155" i="101"/>
  <c r="H155" i="101"/>
  <c r="G155" i="101"/>
  <c r="M154" i="101"/>
  <c r="I154" i="101"/>
  <c r="H154" i="101"/>
  <c r="G154" i="101"/>
  <c r="M153" i="101"/>
  <c r="I153" i="101"/>
  <c r="H153" i="101"/>
  <c r="G153" i="101"/>
  <c r="M152" i="101"/>
  <c r="I152" i="101"/>
  <c r="H152" i="101"/>
  <c r="G152" i="101"/>
  <c r="M151" i="101"/>
  <c r="I151" i="101"/>
  <c r="H151" i="101"/>
  <c r="G151" i="101"/>
  <c r="M150" i="101"/>
  <c r="I150" i="101"/>
  <c r="H150" i="101"/>
  <c r="G150" i="101"/>
  <c r="M149" i="101"/>
  <c r="I149" i="101"/>
  <c r="H149" i="101"/>
  <c r="G149" i="101"/>
  <c r="Q148" i="101"/>
  <c r="BP129" i="101"/>
  <c r="BN129" i="101"/>
  <c r="BM129" i="101"/>
  <c r="BL129" i="101"/>
  <c r="BF129" i="101"/>
  <c r="BD129" i="101"/>
  <c r="O6" i="101" s="1"/>
  <c r="O151" i="101" s="1"/>
  <c r="BC129" i="101"/>
  <c r="L6" i="101" s="1"/>
  <c r="L151" i="101" s="1"/>
  <c r="BB129" i="101"/>
  <c r="BO128" i="101"/>
  <c r="BK128" i="101"/>
  <c r="BI128" i="101"/>
  <c r="BH128" i="101"/>
  <c r="BG128" i="101"/>
  <c r="BE128" i="101"/>
  <c r="BO127" i="101"/>
  <c r="BK127" i="101"/>
  <c r="BI127" i="101"/>
  <c r="BH127" i="101"/>
  <c r="BG127" i="101"/>
  <c r="BE127" i="101"/>
  <c r="BO126" i="101"/>
  <c r="BK126" i="101"/>
  <c r="BI126" i="101"/>
  <c r="BH126" i="101"/>
  <c r="BG126" i="101"/>
  <c r="BE126" i="101"/>
  <c r="BO125" i="101"/>
  <c r="BK125" i="101"/>
  <c r="BI125" i="101"/>
  <c r="BH125" i="101"/>
  <c r="BG125" i="101"/>
  <c r="BE125" i="101"/>
  <c r="BO124" i="101"/>
  <c r="BK124" i="101"/>
  <c r="BI124" i="101"/>
  <c r="BH124" i="101"/>
  <c r="BG124" i="101"/>
  <c r="BE124" i="101"/>
  <c r="BO123" i="101"/>
  <c r="BK123" i="101"/>
  <c r="BI123" i="101"/>
  <c r="BH123" i="101"/>
  <c r="BG123" i="101"/>
  <c r="BE123" i="101"/>
  <c r="BO122" i="101"/>
  <c r="BK122" i="101"/>
  <c r="BI122" i="101"/>
  <c r="BH122" i="101"/>
  <c r="BG122" i="101"/>
  <c r="BE122" i="101"/>
  <c r="BO121" i="101"/>
  <c r="BK121" i="101"/>
  <c r="BI121" i="101"/>
  <c r="BH121" i="101"/>
  <c r="BG121" i="101"/>
  <c r="BE121" i="101"/>
  <c r="BO120" i="101"/>
  <c r="BK120" i="101"/>
  <c r="BI120" i="101"/>
  <c r="BH120" i="101"/>
  <c r="BG120" i="101"/>
  <c r="BE120" i="101"/>
  <c r="BO119" i="101"/>
  <c r="BK119" i="101"/>
  <c r="BI119" i="101"/>
  <c r="BH119" i="101"/>
  <c r="BG119" i="101"/>
  <c r="BE119" i="101"/>
  <c r="BO118" i="101"/>
  <c r="BK118" i="101"/>
  <c r="BI118" i="101"/>
  <c r="BH118" i="101"/>
  <c r="BG118" i="101"/>
  <c r="BE118" i="101"/>
  <c r="BO117" i="101"/>
  <c r="BK117" i="101"/>
  <c r="BI117" i="101"/>
  <c r="BH117" i="101"/>
  <c r="BG117" i="101"/>
  <c r="BE117" i="101"/>
  <c r="BP116" i="101"/>
  <c r="BN116" i="101"/>
  <c r="BM116" i="101"/>
  <c r="BL116" i="101"/>
  <c r="BF116" i="101"/>
  <c r="P4" i="101" s="1"/>
  <c r="P154" i="101" s="1"/>
  <c r="BD116" i="101"/>
  <c r="O4" i="101" s="1"/>
  <c r="O154" i="101" s="1"/>
  <c r="BC116" i="101"/>
  <c r="L4" i="101" s="1"/>
  <c r="N4" i="101" s="1"/>
  <c r="BB116" i="101"/>
  <c r="BO115" i="101"/>
  <c r="BK115" i="101"/>
  <c r="BI115" i="101"/>
  <c r="BH115" i="101"/>
  <c r="BG115" i="101"/>
  <c r="BE115" i="101"/>
  <c r="CN116" i="101"/>
  <c r="CL116" i="101"/>
  <c r="CK116" i="101"/>
  <c r="CJ116" i="101"/>
  <c r="CD116" i="101"/>
  <c r="CB116" i="101"/>
  <c r="CA116" i="101"/>
  <c r="BZ116" i="101"/>
  <c r="BO114" i="101"/>
  <c r="BK114" i="101"/>
  <c r="BI114" i="101"/>
  <c r="BH114" i="101"/>
  <c r="BG114" i="101"/>
  <c r="BE114" i="101"/>
  <c r="AO114" i="101"/>
  <c r="AN114" i="101"/>
  <c r="AL114" i="101"/>
  <c r="AK114" i="101"/>
  <c r="AJ114" i="101"/>
  <c r="AG114" i="101"/>
  <c r="AF114" i="101"/>
  <c r="AE114" i="101"/>
  <c r="BO113" i="101"/>
  <c r="BK113" i="101"/>
  <c r="BI113" i="101"/>
  <c r="BH113" i="101"/>
  <c r="BG113" i="101"/>
  <c r="BE113" i="101"/>
  <c r="AD113" i="101"/>
  <c r="AH113" i="101" s="1"/>
  <c r="BO112" i="101"/>
  <c r="BK112" i="101"/>
  <c r="BI112" i="101"/>
  <c r="BH112" i="101"/>
  <c r="BG112" i="101"/>
  <c r="BE112" i="101"/>
  <c r="AD112" i="101"/>
  <c r="AH112" i="101" s="1"/>
  <c r="CN113" i="101"/>
  <c r="CL113" i="101"/>
  <c r="CK113" i="101"/>
  <c r="CJ113" i="101"/>
  <c r="CD113" i="101"/>
  <c r="CB113" i="101"/>
  <c r="CA113" i="101"/>
  <c r="BZ113" i="101"/>
  <c r="BO111" i="101"/>
  <c r="BK111" i="101"/>
  <c r="BI111" i="101"/>
  <c r="BH111" i="101"/>
  <c r="BG111" i="101"/>
  <c r="BE111" i="101"/>
  <c r="AD111" i="101"/>
  <c r="AM111" i="101" s="1"/>
  <c r="CM112" i="101"/>
  <c r="CI112" i="101"/>
  <c r="CG112" i="101"/>
  <c r="CF112" i="101"/>
  <c r="CE112" i="101"/>
  <c r="CC112" i="101"/>
  <c r="BO110" i="101"/>
  <c r="BK110" i="101"/>
  <c r="BI110" i="101"/>
  <c r="BH110" i="101"/>
  <c r="BJ110" i="101" s="1"/>
  <c r="BG110" i="101"/>
  <c r="BE110" i="101"/>
  <c r="AD110" i="101"/>
  <c r="AM110" i="101" s="1"/>
  <c r="CM111" i="101"/>
  <c r="CI111" i="101"/>
  <c r="CG111" i="101"/>
  <c r="CF111" i="101"/>
  <c r="CE111" i="101"/>
  <c r="CC111" i="101"/>
  <c r="BO109" i="101"/>
  <c r="BK109" i="101"/>
  <c r="BI109" i="101"/>
  <c r="BH109" i="101"/>
  <c r="BG109" i="101"/>
  <c r="BE109" i="101"/>
  <c r="AD109" i="101"/>
  <c r="AM109" i="101" s="1"/>
  <c r="CM110" i="101"/>
  <c r="CI110" i="101"/>
  <c r="CG110" i="101"/>
  <c r="CF110" i="101"/>
  <c r="CE110" i="101"/>
  <c r="CC110" i="101"/>
  <c r="BO108" i="101"/>
  <c r="BK108" i="101"/>
  <c r="BI108" i="101"/>
  <c r="BH108" i="101"/>
  <c r="BG108" i="101"/>
  <c r="BE108" i="101"/>
  <c r="AH108" i="101"/>
  <c r="AD108" i="101"/>
  <c r="AM108" i="101" s="1"/>
  <c r="CM109" i="101"/>
  <c r="CI109" i="101"/>
  <c r="CG109" i="101"/>
  <c r="CF109" i="101"/>
  <c r="CE109" i="101"/>
  <c r="CC109" i="101"/>
  <c r="BO107" i="101"/>
  <c r="BK107" i="101"/>
  <c r="BI107" i="101"/>
  <c r="BH107" i="101"/>
  <c r="BJ107" i="101" s="1"/>
  <c r="BG107" i="101"/>
  <c r="BE107" i="101"/>
  <c r="AD107" i="101"/>
  <c r="AM107" i="101" s="1"/>
  <c r="CM108" i="101"/>
  <c r="CI108" i="101"/>
  <c r="CG108" i="101"/>
  <c r="CF108" i="101"/>
  <c r="CE108" i="101"/>
  <c r="CC108" i="101"/>
  <c r="BO106" i="101"/>
  <c r="BK106" i="101"/>
  <c r="BI106" i="101"/>
  <c r="BH106" i="101"/>
  <c r="BG106" i="101"/>
  <c r="BE106" i="101"/>
  <c r="AD106" i="101"/>
  <c r="AH106" i="101" s="1"/>
  <c r="CM107" i="101"/>
  <c r="CI107" i="101"/>
  <c r="CG107" i="101"/>
  <c r="CF107" i="101"/>
  <c r="CE107" i="101"/>
  <c r="CC107" i="101"/>
  <c r="BO105" i="101"/>
  <c r="BK105" i="101"/>
  <c r="BI105" i="101"/>
  <c r="BH105" i="101"/>
  <c r="BG105" i="101"/>
  <c r="BE105" i="101"/>
  <c r="AD105" i="101"/>
  <c r="AM105" i="101" s="1"/>
  <c r="CM105" i="101"/>
  <c r="CI105" i="101"/>
  <c r="CG105" i="101"/>
  <c r="CF105" i="101"/>
  <c r="CE105" i="101"/>
  <c r="CC105" i="101"/>
  <c r="BO104" i="101"/>
  <c r="BK104" i="101"/>
  <c r="BI104" i="101"/>
  <c r="BH104" i="101"/>
  <c r="BG104" i="101"/>
  <c r="BE104" i="101"/>
  <c r="AD104" i="101"/>
  <c r="CM104" i="101"/>
  <c r="CI104" i="101"/>
  <c r="CG104" i="101"/>
  <c r="CF104" i="101"/>
  <c r="CE104" i="101"/>
  <c r="CC104" i="101"/>
  <c r="BP103" i="101"/>
  <c r="BN103" i="101"/>
  <c r="BM103" i="101"/>
  <c r="BL103" i="101"/>
  <c r="BF103" i="101"/>
  <c r="P7" i="101" s="1"/>
  <c r="P156" i="101" s="1"/>
  <c r="BD103" i="101"/>
  <c r="O7" i="101" s="1"/>
  <c r="O156" i="101" s="1"/>
  <c r="BC103" i="101"/>
  <c r="BB103" i="101"/>
  <c r="CM103" i="101"/>
  <c r="CI103" i="101"/>
  <c r="CG103" i="101"/>
  <c r="CF103" i="101"/>
  <c r="CE103" i="101"/>
  <c r="CC103" i="101"/>
  <c r="BO102" i="101"/>
  <c r="BK102" i="101"/>
  <c r="BI102" i="101"/>
  <c r="BH102" i="101"/>
  <c r="BG102" i="101"/>
  <c r="BE102" i="101"/>
  <c r="CM102" i="101"/>
  <c r="CI102" i="101"/>
  <c r="CG102" i="101"/>
  <c r="CF102" i="101"/>
  <c r="CE102" i="101"/>
  <c r="CC102" i="101"/>
  <c r="BO101" i="101"/>
  <c r="BK101" i="101"/>
  <c r="BI101" i="101"/>
  <c r="BH101" i="101"/>
  <c r="BG101" i="101"/>
  <c r="BE101" i="101"/>
  <c r="CM101" i="101"/>
  <c r="CI101" i="101"/>
  <c r="CG101" i="101"/>
  <c r="CF101" i="101"/>
  <c r="CE101" i="101"/>
  <c r="CC101" i="101"/>
  <c r="BO100" i="101"/>
  <c r="BK100" i="101"/>
  <c r="BI100" i="101"/>
  <c r="BH100" i="101"/>
  <c r="BG100" i="101"/>
  <c r="BE100" i="101"/>
  <c r="CM100" i="101"/>
  <c r="CI100" i="101"/>
  <c r="CG100" i="101"/>
  <c r="CF100" i="101"/>
  <c r="CE100" i="101"/>
  <c r="CC100" i="101"/>
  <c r="BO99" i="101"/>
  <c r="BK99" i="101"/>
  <c r="BI99" i="101"/>
  <c r="BH99" i="101"/>
  <c r="BG99" i="101"/>
  <c r="BE99" i="101"/>
  <c r="CM99" i="101"/>
  <c r="CI99" i="101"/>
  <c r="CG99" i="101"/>
  <c r="CF99" i="101"/>
  <c r="CE99" i="101"/>
  <c r="CC99" i="101"/>
  <c r="BO98" i="101"/>
  <c r="BK98" i="101"/>
  <c r="BI98" i="101"/>
  <c r="BH98" i="101"/>
  <c r="BG98" i="101"/>
  <c r="BE98" i="101"/>
  <c r="AO98" i="101"/>
  <c r="AN98" i="101"/>
  <c r="AL98" i="101"/>
  <c r="AK98" i="101"/>
  <c r="AK30" i="101" s="1"/>
  <c r="AK31" i="101" s="1"/>
  <c r="AJ98" i="101"/>
  <c r="AJ30" i="101" s="1"/>
  <c r="AJ31" i="101" s="1"/>
  <c r="AG98" i="101"/>
  <c r="AG30" i="101" s="1"/>
  <c r="AG31" i="101" s="1"/>
  <c r="AF98" i="101"/>
  <c r="AF30" i="101" s="1"/>
  <c r="AF31" i="101" s="1"/>
  <c r="AE98" i="101"/>
  <c r="AE30" i="101" s="1"/>
  <c r="CM98" i="101"/>
  <c r="CI98" i="101"/>
  <c r="CG98" i="101"/>
  <c r="CF98" i="101"/>
  <c r="CE98" i="101"/>
  <c r="CC98" i="101"/>
  <c r="BO97" i="101"/>
  <c r="BK97" i="101"/>
  <c r="BI97" i="101"/>
  <c r="BH97" i="101"/>
  <c r="BG97" i="101"/>
  <c r="BE97" i="101"/>
  <c r="AD97" i="101"/>
  <c r="AH97" i="101" s="1"/>
  <c r="CM97" i="101"/>
  <c r="CI97" i="101"/>
  <c r="CG97" i="101"/>
  <c r="CF97" i="101"/>
  <c r="CE97" i="101"/>
  <c r="CC97" i="101"/>
  <c r="BO96" i="101"/>
  <c r="BK96" i="101"/>
  <c r="BI96" i="101"/>
  <c r="BH96" i="101"/>
  <c r="BG96" i="101"/>
  <c r="BE96" i="101"/>
  <c r="AD96" i="101"/>
  <c r="CM96" i="101"/>
  <c r="CI96" i="101"/>
  <c r="CG96" i="101"/>
  <c r="CF96" i="101"/>
  <c r="CE96" i="101"/>
  <c r="CC96" i="101"/>
  <c r="BO95" i="101"/>
  <c r="BK95" i="101"/>
  <c r="BI95" i="101"/>
  <c r="BH95" i="101"/>
  <c r="BJ95" i="101" s="1"/>
  <c r="BG95" i="101"/>
  <c r="BE95" i="101"/>
  <c r="CM95" i="101"/>
  <c r="CI95" i="101"/>
  <c r="CG95" i="101"/>
  <c r="CF95" i="101"/>
  <c r="CE95" i="101"/>
  <c r="CC95" i="101"/>
  <c r="BO94" i="101"/>
  <c r="BK94" i="101"/>
  <c r="BI94" i="101"/>
  <c r="BH94" i="101"/>
  <c r="BG94" i="101"/>
  <c r="BE94" i="101"/>
  <c r="CM94" i="101"/>
  <c r="CI94" i="101"/>
  <c r="CG94" i="101"/>
  <c r="CF94" i="101"/>
  <c r="CE94" i="101"/>
  <c r="CC94" i="101"/>
  <c r="BO93" i="101"/>
  <c r="BK93" i="101"/>
  <c r="BI93" i="101"/>
  <c r="BH93" i="101"/>
  <c r="BG93" i="101"/>
  <c r="BE93" i="101"/>
  <c r="CM93" i="101"/>
  <c r="CI93" i="101"/>
  <c r="CG93" i="101"/>
  <c r="CF93" i="101"/>
  <c r="CE93" i="101"/>
  <c r="CC93" i="101"/>
  <c r="BO92" i="101"/>
  <c r="BK92" i="101"/>
  <c r="BI92" i="101"/>
  <c r="BH92" i="101"/>
  <c r="BG92" i="101"/>
  <c r="BE92" i="101"/>
  <c r="CM92" i="101"/>
  <c r="CI92" i="101"/>
  <c r="CG92" i="101"/>
  <c r="CF92" i="101"/>
  <c r="CE92" i="101"/>
  <c r="CC92" i="101"/>
  <c r="BO91" i="101"/>
  <c r="BK91" i="101"/>
  <c r="BI91" i="101"/>
  <c r="BH91" i="101"/>
  <c r="BJ91" i="101" s="1"/>
  <c r="BG91" i="101"/>
  <c r="BE91" i="101"/>
  <c r="CM91" i="101"/>
  <c r="CI91" i="101"/>
  <c r="CG91" i="101"/>
  <c r="CF91" i="101"/>
  <c r="CE91" i="101"/>
  <c r="CC91" i="101"/>
  <c r="BP90" i="101"/>
  <c r="BN90" i="101"/>
  <c r="BM90" i="101"/>
  <c r="BL90" i="101"/>
  <c r="BF90" i="101"/>
  <c r="P11" i="101" s="1"/>
  <c r="P153" i="101" s="1"/>
  <c r="BD90" i="101"/>
  <c r="O11" i="101" s="1"/>
  <c r="O153" i="101" s="1"/>
  <c r="BC90" i="101"/>
  <c r="L11" i="101" s="1"/>
  <c r="BB90" i="101"/>
  <c r="CM90" i="101"/>
  <c r="CI90" i="101"/>
  <c r="CG90" i="101"/>
  <c r="CF90" i="101"/>
  <c r="CE90" i="101"/>
  <c r="CC90" i="101"/>
  <c r="BO89" i="101"/>
  <c r="BK89" i="101"/>
  <c r="BI89" i="101"/>
  <c r="BH89" i="101"/>
  <c r="BG89" i="101"/>
  <c r="BE89" i="101"/>
  <c r="AO89" i="101"/>
  <c r="AN89" i="101"/>
  <c r="AL89" i="101"/>
  <c r="AK89" i="101"/>
  <c r="AJ89" i="101"/>
  <c r="AG89" i="101"/>
  <c r="AF89" i="101"/>
  <c r="AE89" i="101"/>
  <c r="CM89" i="101"/>
  <c r="CI89" i="101"/>
  <c r="CG89" i="101"/>
  <c r="CF89" i="101"/>
  <c r="CE89" i="101"/>
  <c r="CC89" i="101"/>
  <c r="BO88" i="101"/>
  <c r="BK88" i="101"/>
  <c r="BI88" i="101"/>
  <c r="BH88" i="101"/>
  <c r="BG88" i="101"/>
  <c r="BE88" i="101"/>
  <c r="AO88" i="101"/>
  <c r="AN88" i="101"/>
  <c r="AL88" i="101"/>
  <c r="AK88" i="101"/>
  <c r="AJ88" i="101"/>
  <c r="AG88" i="101"/>
  <c r="AF88" i="101"/>
  <c r="AE88" i="101"/>
  <c r="CM88" i="101"/>
  <c r="CI88" i="101"/>
  <c r="CG88" i="101"/>
  <c r="CF88" i="101"/>
  <c r="CE88" i="101"/>
  <c r="CC88" i="101"/>
  <c r="BO87" i="101"/>
  <c r="BK87" i="101"/>
  <c r="BI87" i="101"/>
  <c r="BH87" i="101"/>
  <c r="BG87" i="101"/>
  <c r="BE87" i="101"/>
  <c r="AO87" i="101"/>
  <c r="AN87" i="101"/>
  <c r="AL87" i="101"/>
  <c r="AK87" i="101"/>
  <c r="AJ87" i="101"/>
  <c r="AG87" i="101"/>
  <c r="AF87" i="101"/>
  <c r="AE87" i="101"/>
  <c r="CM87" i="101"/>
  <c r="CI87" i="101"/>
  <c r="CG87" i="101"/>
  <c r="CF87" i="101"/>
  <c r="CE87" i="101"/>
  <c r="CC87" i="101"/>
  <c r="BO86" i="101"/>
  <c r="BK86" i="101"/>
  <c r="BI86" i="101"/>
  <c r="BH86" i="101"/>
  <c r="BG86" i="101"/>
  <c r="BE86" i="101"/>
  <c r="AO86" i="101"/>
  <c r="AN86" i="101"/>
  <c r="AL86" i="101"/>
  <c r="AK86" i="101"/>
  <c r="AJ86" i="101"/>
  <c r="AG86" i="101"/>
  <c r="AF86" i="101"/>
  <c r="AE86" i="101"/>
  <c r="CM86" i="101"/>
  <c r="CI86" i="101"/>
  <c r="CG86" i="101"/>
  <c r="CF86" i="101"/>
  <c r="CE86" i="101"/>
  <c r="CC86" i="101"/>
  <c r="BO85" i="101"/>
  <c r="BK85" i="101"/>
  <c r="BI85" i="101"/>
  <c r="BH85" i="101"/>
  <c r="BG85" i="101"/>
  <c r="BE85" i="101"/>
  <c r="AO85" i="101"/>
  <c r="AN85" i="101"/>
  <c r="AL85" i="101"/>
  <c r="AK85" i="101"/>
  <c r="AJ85" i="101"/>
  <c r="AG85" i="101"/>
  <c r="AF85" i="101"/>
  <c r="AE85" i="101"/>
  <c r="CM85" i="101"/>
  <c r="CI85" i="101"/>
  <c r="CG85" i="101"/>
  <c r="CF85" i="101"/>
  <c r="CE85" i="101"/>
  <c r="CC85" i="101"/>
  <c r="BO84" i="101"/>
  <c r="BK84" i="101"/>
  <c r="BI84" i="101"/>
  <c r="BH84" i="101"/>
  <c r="BG84" i="101"/>
  <c r="BE84" i="101"/>
  <c r="AO84" i="101"/>
  <c r="AN84" i="101"/>
  <c r="AL84" i="101"/>
  <c r="AK84" i="101"/>
  <c r="AJ84" i="101"/>
  <c r="AG84" i="101"/>
  <c r="AF84" i="101"/>
  <c r="AE84" i="101"/>
  <c r="CM84" i="101"/>
  <c r="CI84" i="101"/>
  <c r="CG84" i="101"/>
  <c r="CF84" i="101"/>
  <c r="CE84" i="101"/>
  <c r="CC84" i="101"/>
  <c r="BO83" i="101"/>
  <c r="BK83" i="101"/>
  <c r="BI83" i="101"/>
  <c r="BH83" i="101"/>
  <c r="BG83" i="101"/>
  <c r="BE83" i="101"/>
  <c r="AO83" i="101"/>
  <c r="AN83" i="101"/>
  <c r="AL83" i="101"/>
  <c r="AK83" i="101"/>
  <c r="AJ83" i="101"/>
  <c r="AG83" i="101"/>
  <c r="AF83" i="101"/>
  <c r="AE83" i="101"/>
  <c r="CM82" i="101"/>
  <c r="CI82" i="101"/>
  <c r="CG82" i="101"/>
  <c r="CF82" i="101"/>
  <c r="CE82" i="101"/>
  <c r="CC82" i="101"/>
  <c r="BO82" i="101"/>
  <c r="BK82" i="101"/>
  <c r="BI82" i="101"/>
  <c r="BH82" i="101"/>
  <c r="BG82" i="101"/>
  <c r="BE82" i="101"/>
  <c r="AO82" i="101"/>
  <c r="AN82" i="101"/>
  <c r="AL82" i="101"/>
  <c r="AK82" i="101"/>
  <c r="AJ82" i="101"/>
  <c r="AG82" i="101"/>
  <c r="AF82" i="101"/>
  <c r="AE82" i="101"/>
  <c r="CM81" i="101"/>
  <c r="CI81" i="101"/>
  <c r="CG81" i="101"/>
  <c r="CF81" i="101"/>
  <c r="CE81" i="101"/>
  <c r="CC81" i="101"/>
  <c r="BO81" i="101"/>
  <c r="BK81" i="101"/>
  <c r="BI81" i="101"/>
  <c r="BH81" i="101"/>
  <c r="BG81" i="101"/>
  <c r="BE81" i="101"/>
  <c r="AO81" i="101"/>
  <c r="AN81" i="101"/>
  <c r="AL81" i="101"/>
  <c r="AK81" i="101"/>
  <c r="AJ81" i="101"/>
  <c r="AG81" i="101"/>
  <c r="AF81" i="101"/>
  <c r="AE81" i="101"/>
  <c r="CM80" i="101"/>
  <c r="CI80" i="101"/>
  <c r="CG80" i="101"/>
  <c r="CF80" i="101"/>
  <c r="CE80" i="101"/>
  <c r="CC80" i="101"/>
  <c r="BO80" i="101"/>
  <c r="BK80" i="101"/>
  <c r="BI80" i="101"/>
  <c r="BH80" i="101"/>
  <c r="BG80" i="101"/>
  <c r="BE80" i="101"/>
  <c r="AO80" i="101"/>
  <c r="AN80" i="101"/>
  <c r="AL80" i="101"/>
  <c r="AK80" i="101"/>
  <c r="AJ80" i="101"/>
  <c r="AG80" i="101"/>
  <c r="AF80" i="101"/>
  <c r="AE80" i="101"/>
  <c r="CM79" i="101"/>
  <c r="CI79" i="101"/>
  <c r="CG79" i="101"/>
  <c r="CF79" i="101"/>
  <c r="CE79" i="101"/>
  <c r="CC79" i="101"/>
  <c r="BO79" i="101"/>
  <c r="BK79" i="101"/>
  <c r="BI79" i="101"/>
  <c r="BH79" i="101"/>
  <c r="BG79" i="101"/>
  <c r="BE79" i="101"/>
  <c r="CM78" i="101"/>
  <c r="CI78" i="101"/>
  <c r="CG78" i="101"/>
  <c r="CF78" i="101"/>
  <c r="CE78" i="101"/>
  <c r="CC78" i="101"/>
  <c r="BO78" i="101"/>
  <c r="BK78" i="101"/>
  <c r="BI78" i="101"/>
  <c r="BH78" i="101"/>
  <c r="BG78" i="101"/>
  <c r="BE78" i="101"/>
  <c r="C74" i="101"/>
  <c r="BF57" i="101"/>
  <c r="P8" i="101" s="1"/>
  <c r="P152" i="101" s="1"/>
  <c r="BD57" i="101"/>
  <c r="O8" i="101" s="1"/>
  <c r="O152" i="101" s="1"/>
  <c r="BC57" i="101"/>
  <c r="BB57" i="101"/>
  <c r="BK56" i="101"/>
  <c r="BI56" i="101"/>
  <c r="BH56" i="101"/>
  <c r="BG56" i="101"/>
  <c r="BE56" i="101"/>
  <c r="BK55" i="101"/>
  <c r="BI55" i="101"/>
  <c r="BH55" i="101"/>
  <c r="BG55" i="101"/>
  <c r="BE55" i="101"/>
  <c r="BK54" i="101"/>
  <c r="BI54" i="101"/>
  <c r="BH54" i="101"/>
  <c r="BG54" i="101"/>
  <c r="BE54" i="101"/>
  <c r="BK53" i="101"/>
  <c r="BI53" i="101"/>
  <c r="BH53" i="101"/>
  <c r="BG53" i="101"/>
  <c r="BE53" i="101"/>
  <c r="BK52" i="101"/>
  <c r="BI52" i="101"/>
  <c r="BH52" i="101"/>
  <c r="BG52" i="101"/>
  <c r="BE52" i="101"/>
  <c r="BK51" i="101"/>
  <c r="BI51" i="101"/>
  <c r="BH51" i="101"/>
  <c r="BG51" i="101"/>
  <c r="BE51" i="101"/>
  <c r="BK50" i="101"/>
  <c r="BI50" i="101"/>
  <c r="BH50" i="101"/>
  <c r="BG50" i="101"/>
  <c r="BE50" i="101"/>
  <c r="BK49" i="101"/>
  <c r="BI49" i="101"/>
  <c r="BH49" i="101"/>
  <c r="BG49" i="101"/>
  <c r="BE49" i="101"/>
  <c r="G52" i="101"/>
  <c r="BK48" i="101"/>
  <c r="BI48" i="101"/>
  <c r="BH48" i="101"/>
  <c r="BG48" i="101"/>
  <c r="BE48" i="101"/>
  <c r="L51" i="101"/>
  <c r="P51" i="101" s="1"/>
  <c r="G51" i="101"/>
  <c r="BK47" i="101"/>
  <c r="BI47" i="101"/>
  <c r="BH47" i="101"/>
  <c r="BG47" i="101"/>
  <c r="BE47" i="101"/>
  <c r="BK46" i="101"/>
  <c r="BI46" i="101"/>
  <c r="BH46" i="101"/>
  <c r="BG46" i="101"/>
  <c r="BE46" i="101"/>
  <c r="BK45" i="101"/>
  <c r="BI45" i="101"/>
  <c r="BH45" i="101"/>
  <c r="BG45" i="101"/>
  <c r="BE45" i="101"/>
  <c r="BF44" i="101"/>
  <c r="P5" i="101" s="1"/>
  <c r="BD44" i="101"/>
  <c r="O5" i="101" s="1"/>
  <c r="BC44" i="101"/>
  <c r="BB44" i="101"/>
  <c r="BK43" i="101"/>
  <c r="BI43" i="101"/>
  <c r="BH43" i="101"/>
  <c r="BG43" i="101"/>
  <c r="BE43" i="101"/>
  <c r="CN42" i="101"/>
  <c r="CL42" i="101"/>
  <c r="CK42" i="101"/>
  <c r="CJ42" i="101"/>
  <c r="CD42" i="101"/>
  <c r="CB42" i="101"/>
  <c r="CA42" i="101"/>
  <c r="BZ42" i="101"/>
  <c r="BK42" i="101"/>
  <c r="BI42" i="101"/>
  <c r="BH42" i="101"/>
  <c r="BG42" i="101"/>
  <c r="BE42" i="101"/>
  <c r="CM41" i="101"/>
  <c r="CI41" i="101"/>
  <c r="CG41" i="101"/>
  <c r="CF41" i="101"/>
  <c r="CE41" i="101"/>
  <c r="CC41" i="101"/>
  <c r="BK41" i="101"/>
  <c r="BI41" i="101"/>
  <c r="BH41" i="101"/>
  <c r="BG41" i="101"/>
  <c r="BE41" i="101"/>
  <c r="CM40" i="101"/>
  <c r="CI40" i="101"/>
  <c r="CG40" i="101"/>
  <c r="CF40" i="101"/>
  <c r="CE40" i="101"/>
  <c r="CC40" i="101"/>
  <c r="BK40" i="101"/>
  <c r="BI40" i="101"/>
  <c r="BH40" i="101"/>
  <c r="BG40" i="101"/>
  <c r="BE40" i="101"/>
  <c r="CM39" i="101"/>
  <c r="CI39" i="101"/>
  <c r="CG39" i="101"/>
  <c r="CF39" i="101"/>
  <c r="CE39" i="101"/>
  <c r="CC39" i="101"/>
  <c r="BK39" i="101"/>
  <c r="BI39" i="101"/>
  <c r="BH39" i="101"/>
  <c r="BG39" i="101"/>
  <c r="BE39" i="101"/>
  <c r="CM38" i="101"/>
  <c r="CI38" i="101"/>
  <c r="CG38" i="101"/>
  <c r="CF38" i="101"/>
  <c r="CE38" i="101"/>
  <c r="CC38" i="101"/>
  <c r="BK38" i="101"/>
  <c r="BI38" i="101"/>
  <c r="BH38" i="101"/>
  <c r="BG38" i="101"/>
  <c r="BE38" i="101"/>
  <c r="CM37" i="101"/>
  <c r="CI37" i="101"/>
  <c r="CG37" i="101"/>
  <c r="CF37" i="101"/>
  <c r="CE37" i="101"/>
  <c r="CC37" i="101"/>
  <c r="BK37" i="101"/>
  <c r="BI37" i="101"/>
  <c r="BH37" i="101"/>
  <c r="BG37" i="101"/>
  <c r="BE37" i="101"/>
  <c r="CM36" i="101"/>
  <c r="CI36" i="101"/>
  <c r="CG36" i="101"/>
  <c r="CF36" i="101"/>
  <c r="CE36" i="101"/>
  <c r="CC36" i="101"/>
  <c r="BK36" i="101"/>
  <c r="BI36" i="101"/>
  <c r="BH36" i="101"/>
  <c r="BG36" i="101"/>
  <c r="BE36" i="101"/>
  <c r="CM35" i="101"/>
  <c r="CI35" i="101"/>
  <c r="CG35" i="101"/>
  <c r="CF35" i="101"/>
  <c r="CE35" i="101"/>
  <c r="CC35" i="101"/>
  <c r="BK35" i="101"/>
  <c r="BI35" i="101"/>
  <c r="BH35" i="101"/>
  <c r="BG35" i="101"/>
  <c r="BE35" i="101"/>
  <c r="CM34" i="101"/>
  <c r="CI34" i="101"/>
  <c r="CG34" i="101"/>
  <c r="CF34" i="101"/>
  <c r="CE34" i="101"/>
  <c r="CC34" i="101"/>
  <c r="BK34" i="101"/>
  <c r="BI34" i="101"/>
  <c r="BH34" i="101"/>
  <c r="BG34" i="101"/>
  <c r="BE34" i="101"/>
  <c r="CM33" i="101"/>
  <c r="CI33" i="101"/>
  <c r="CG33" i="101"/>
  <c r="CF33" i="101"/>
  <c r="CE33" i="101"/>
  <c r="CC33" i="101"/>
  <c r="BK33" i="101"/>
  <c r="BI33" i="101"/>
  <c r="BH33" i="101"/>
  <c r="BG33" i="101"/>
  <c r="BE33" i="101"/>
  <c r="CM32" i="101"/>
  <c r="CI32" i="101"/>
  <c r="CG32" i="101"/>
  <c r="CF32" i="101"/>
  <c r="CE32" i="101"/>
  <c r="CC32" i="101"/>
  <c r="BK32" i="101"/>
  <c r="BI32" i="101"/>
  <c r="BH32" i="101"/>
  <c r="BG32" i="101"/>
  <c r="BE32" i="101"/>
  <c r="CM31" i="101"/>
  <c r="CI31" i="101"/>
  <c r="CG31" i="101"/>
  <c r="CF31" i="101"/>
  <c r="CE31" i="101"/>
  <c r="CC31" i="101"/>
  <c r="BF31" i="101"/>
  <c r="P10" i="101" s="1"/>
  <c r="P155" i="101" s="1"/>
  <c r="BD31" i="101"/>
  <c r="O10" i="101" s="1"/>
  <c r="O155" i="101" s="1"/>
  <c r="BC31" i="101"/>
  <c r="L10" i="101" s="1"/>
  <c r="L155" i="101" s="1"/>
  <c r="BB31" i="101"/>
  <c r="CM30" i="101"/>
  <c r="CI30" i="101"/>
  <c r="CG30" i="101"/>
  <c r="CF30" i="101"/>
  <c r="CE30" i="101"/>
  <c r="CC30" i="101"/>
  <c r="BK30" i="101"/>
  <c r="BI30" i="101"/>
  <c r="BH30" i="101"/>
  <c r="BG30" i="101"/>
  <c r="BE30" i="101"/>
  <c r="AL30" i="101"/>
  <c r="AL31" i="101" s="1"/>
  <c r="CM29" i="101"/>
  <c r="CI29" i="101"/>
  <c r="CG29" i="101"/>
  <c r="CF29" i="101"/>
  <c r="CE29" i="101"/>
  <c r="CC29" i="101"/>
  <c r="BK29" i="101"/>
  <c r="BI29" i="101"/>
  <c r="BH29" i="101"/>
  <c r="BG29" i="101"/>
  <c r="BE29" i="101"/>
  <c r="AD27" i="101"/>
  <c r="AM27" i="101" s="1"/>
  <c r="CM28" i="101"/>
  <c r="CI28" i="101"/>
  <c r="CG28" i="101"/>
  <c r="CF28" i="101"/>
  <c r="CE28" i="101"/>
  <c r="CC28" i="101"/>
  <c r="BK28" i="101"/>
  <c r="BI28" i="101"/>
  <c r="BH28" i="101"/>
  <c r="BG28" i="101"/>
  <c r="BE28" i="101"/>
  <c r="AD28" i="101"/>
  <c r="AH28" i="101" s="1"/>
  <c r="CM27" i="101"/>
  <c r="CI27" i="101"/>
  <c r="CG27" i="101"/>
  <c r="CF27" i="101"/>
  <c r="CE27" i="101"/>
  <c r="CC27" i="101"/>
  <c r="BK27" i="101"/>
  <c r="BI27" i="101"/>
  <c r="BH27" i="101"/>
  <c r="BG27" i="101"/>
  <c r="BE27" i="101"/>
  <c r="AD25" i="101"/>
  <c r="AM25" i="101" s="1"/>
  <c r="CM26" i="101"/>
  <c r="CI26" i="101"/>
  <c r="CG26" i="101"/>
  <c r="CF26" i="101"/>
  <c r="CE26" i="101"/>
  <c r="CC26" i="101"/>
  <c r="BK26" i="101"/>
  <c r="BI26" i="101"/>
  <c r="BH26" i="101"/>
  <c r="BG26" i="101"/>
  <c r="BE26" i="101"/>
  <c r="AD29" i="101"/>
  <c r="AM29" i="101" s="1"/>
  <c r="CM25" i="101"/>
  <c r="CI25" i="101"/>
  <c r="CG25" i="101"/>
  <c r="CF25" i="101"/>
  <c r="CE25" i="101"/>
  <c r="CC25" i="101"/>
  <c r="BK25" i="101"/>
  <c r="BI25" i="101"/>
  <c r="BH25" i="101"/>
  <c r="BG25" i="101"/>
  <c r="BE25" i="101"/>
  <c r="AD26" i="101"/>
  <c r="AH26" i="101" s="1"/>
  <c r="CM24" i="101"/>
  <c r="CI24" i="101"/>
  <c r="CG24" i="101"/>
  <c r="CF24" i="101"/>
  <c r="CE24" i="101"/>
  <c r="CC24" i="101"/>
  <c r="BK24" i="101"/>
  <c r="BI24" i="101"/>
  <c r="BH24" i="101"/>
  <c r="BG24" i="101"/>
  <c r="BE24" i="101"/>
  <c r="AD23" i="101"/>
  <c r="AM23" i="101" s="1"/>
  <c r="CM23" i="101"/>
  <c r="CI23" i="101"/>
  <c r="CG23" i="101"/>
  <c r="CF23" i="101"/>
  <c r="CE23" i="101"/>
  <c r="CC23" i="101"/>
  <c r="BK23" i="101"/>
  <c r="BI23" i="101"/>
  <c r="BH23" i="101"/>
  <c r="BG23" i="101"/>
  <c r="BE23" i="101"/>
  <c r="AD24" i="101"/>
  <c r="AM24" i="101" s="1"/>
  <c r="CM22" i="101"/>
  <c r="CI22" i="101"/>
  <c r="CG22" i="101"/>
  <c r="CF22" i="101"/>
  <c r="CE22" i="101"/>
  <c r="CC22" i="101"/>
  <c r="BK22" i="101"/>
  <c r="BI22" i="101"/>
  <c r="BH22" i="101"/>
  <c r="BG22" i="101"/>
  <c r="BE22" i="101"/>
  <c r="AD22" i="101"/>
  <c r="CM21" i="101"/>
  <c r="CI21" i="101"/>
  <c r="CG21" i="101"/>
  <c r="CF21" i="101"/>
  <c r="CE21" i="101"/>
  <c r="CC21" i="101"/>
  <c r="BK21" i="101"/>
  <c r="BI21" i="101"/>
  <c r="BH21" i="101"/>
  <c r="BG21" i="101"/>
  <c r="BE21" i="101"/>
  <c r="CM20" i="101"/>
  <c r="CI20" i="101"/>
  <c r="CG20" i="101"/>
  <c r="CF20" i="101"/>
  <c r="CE20" i="101"/>
  <c r="CC20" i="101"/>
  <c r="BK20" i="101"/>
  <c r="BI20" i="101"/>
  <c r="BH20" i="101"/>
  <c r="BG20" i="101"/>
  <c r="BE20" i="101"/>
  <c r="CM19" i="101"/>
  <c r="CI19" i="101"/>
  <c r="CG19" i="101"/>
  <c r="CF19" i="101"/>
  <c r="CE19" i="101"/>
  <c r="CC19" i="101"/>
  <c r="BK19" i="101"/>
  <c r="BI19" i="101"/>
  <c r="BH19" i="101"/>
  <c r="BG19" i="101"/>
  <c r="BE19" i="101"/>
  <c r="CM18" i="101"/>
  <c r="CI18" i="101"/>
  <c r="CG18" i="101"/>
  <c r="CF18" i="101"/>
  <c r="CE18" i="101"/>
  <c r="CC18" i="101"/>
  <c r="BF18" i="101"/>
  <c r="P9" i="101" s="1"/>
  <c r="P149" i="101" s="1"/>
  <c r="BD18" i="101"/>
  <c r="BC18" i="101"/>
  <c r="BB18" i="101"/>
  <c r="CM17" i="101"/>
  <c r="CI17" i="101"/>
  <c r="CG17" i="101"/>
  <c r="CF17" i="101"/>
  <c r="CE17" i="101"/>
  <c r="CC17" i="101"/>
  <c r="BK17" i="101"/>
  <c r="BI17" i="101"/>
  <c r="BH17" i="101"/>
  <c r="BG17" i="101"/>
  <c r="BE17" i="101"/>
  <c r="CM16" i="101"/>
  <c r="CI16" i="101"/>
  <c r="CG16" i="101"/>
  <c r="CF16" i="101"/>
  <c r="CE16" i="101"/>
  <c r="CC16" i="101"/>
  <c r="BK16" i="101"/>
  <c r="BI16" i="101"/>
  <c r="BH16" i="101"/>
  <c r="BG16" i="101"/>
  <c r="BE16" i="101"/>
  <c r="CM15" i="101"/>
  <c r="CI15" i="101"/>
  <c r="CG15" i="101"/>
  <c r="CF15" i="101"/>
  <c r="CE15" i="101"/>
  <c r="CC15" i="101"/>
  <c r="BK15" i="101"/>
  <c r="BI15" i="101"/>
  <c r="BH15" i="101"/>
  <c r="BJ15" i="101" s="1"/>
  <c r="BG15" i="101"/>
  <c r="BE15" i="101"/>
  <c r="CM14" i="101"/>
  <c r="CI14" i="101"/>
  <c r="CG14" i="101"/>
  <c r="CF14" i="101"/>
  <c r="CE14" i="101"/>
  <c r="CC14" i="101"/>
  <c r="BK14" i="101"/>
  <c r="BI14" i="101"/>
  <c r="BH14" i="101"/>
  <c r="BG14" i="101"/>
  <c r="BE14" i="101"/>
  <c r="AL14" i="101"/>
  <c r="AK14" i="101"/>
  <c r="AJ14" i="101"/>
  <c r="AG14" i="101"/>
  <c r="AF14" i="101"/>
  <c r="AE14" i="101"/>
  <c r="B14" i="101"/>
  <c r="CM13" i="101"/>
  <c r="CI13" i="101"/>
  <c r="CG13" i="101"/>
  <c r="CF13" i="101"/>
  <c r="CE13" i="101"/>
  <c r="CC13" i="101"/>
  <c r="BK13" i="101"/>
  <c r="BI13" i="101"/>
  <c r="BH13" i="101"/>
  <c r="BG13" i="101"/>
  <c r="BE13" i="101"/>
  <c r="AL13" i="101"/>
  <c r="AK13" i="101"/>
  <c r="AJ13" i="101"/>
  <c r="AG13" i="101"/>
  <c r="AF13" i="101"/>
  <c r="AE13" i="101"/>
  <c r="CM12" i="101"/>
  <c r="CI12" i="101"/>
  <c r="CG12" i="101"/>
  <c r="CF12" i="101"/>
  <c r="CE12" i="101"/>
  <c r="CC12" i="101"/>
  <c r="BK12" i="101"/>
  <c r="BI12" i="101"/>
  <c r="BH12" i="101"/>
  <c r="BG12" i="101"/>
  <c r="BE12" i="101"/>
  <c r="AL12" i="101"/>
  <c r="AK12" i="101"/>
  <c r="AJ12" i="101"/>
  <c r="AG12" i="101"/>
  <c r="AF12" i="101"/>
  <c r="AE12" i="101"/>
  <c r="M12" i="101"/>
  <c r="I12" i="101"/>
  <c r="H12" i="101"/>
  <c r="G12" i="101"/>
  <c r="CM11" i="101"/>
  <c r="CI11" i="101"/>
  <c r="CG11" i="101"/>
  <c r="CF11" i="101"/>
  <c r="CE11" i="101"/>
  <c r="CC11" i="101"/>
  <c r="BK11" i="101"/>
  <c r="BI11" i="101"/>
  <c r="BH11" i="101"/>
  <c r="BG11" i="101"/>
  <c r="BE11" i="101"/>
  <c r="AL11" i="101"/>
  <c r="AK11" i="101"/>
  <c r="AJ11" i="101"/>
  <c r="AG11" i="101"/>
  <c r="AF11" i="101"/>
  <c r="AE11" i="101"/>
  <c r="J11" i="101"/>
  <c r="K11" i="101" s="1"/>
  <c r="CM10" i="101"/>
  <c r="CI10" i="101"/>
  <c r="CG10" i="101"/>
  <c r="CF10" i="101"/>
  <c r="CE10" i="101"/>
  <c r="CC10" i="101"/>
  <c r="BK10" i="101"/>
  <c r="BI10" i="101"/>
  <c r="BH10" i="101"/>
  <c r="BG10" i="101"/>
  <c r="BE10" i="101"/>
  <c r="AL10" i="101"/>
  <c r="AK10" i="101"/>
  <c r="AJ10" i="101"/>
  <c r="AG10" i="101"/>
  <c r="AF10" i="101"/>
  <c r="AE10" i="101"/>
  <c r="J8" i="101"/>
  <c r="K8" i="101" s="1"/>
  <c r="CM9" i="101"/>
  <c r="CI9" i="101"/>
  <c r="CG9" i="101"/>
  <c r="CF9" i="101"/>
  <c r="CE9" i="101"/>
  <c r="CC9" i="101"/>
  <c r="BK9" i="101"/>
  <c r="BI9" i="101"/>
  <c r="BH9" i="101"/>
  <c r="BG9" i="101"/>
  <c r="BE9" i="101"/>
  <c r="AL9" i="101"/>
  <c r="AK9" i="101"/>
  <c r="AJ9" i="101"/>
  <c r="AG9" i="101"/>
  <c r="AF9" i="101"/>
  <c r="AE9" i="101"/>
  <c r="J6" i="101"/>
  <c r="K6" i="101" s="1"/>
  <c r="CM8" i="101"/>
  <c r="CI8" i="101"/>
  <c r="CG8" i="101"/>
  <c r="CF8" i="101"/>
  <c r="CE8" i="101"/>
  <c r="CC8" i="101"/>
  <c r="BK8" i="101"/>
  <c r="BI8" i="101"/>
  <c r="BH8" i="101"/>
  <c r="BG8" i="101"/>
  <c r="BE8" i="101"/>
  <c r="AL8" i="101"/>
  <c r="AK8" i="101"/>
  <c r="AJ8" i="101"/>
  <c r="AG8" i="101"/>
  <c r="AF8" i="101"/>
  <c r="AE8" i="101"/>
  <c r="J4" i="101"/>
  <c r="K4" i="101" s="1"/>
  <c r="CM7" i="101"/>
  <c r="CI7" i="101"/>
  <c r="CG7" i="101"/>
  <c r="CF7" i="101"/>
  <c r="CE7" i="101"/>
  <c r="CC7" i="101"/>
  <c r="BK7" i="101"/>
  <c r="BI7" i="101"/>
  <c r="BH7" i="101"/>
  <c r="BG7" i="101"/>
  <c r="BE7" i="101"/>
  <c r="AL7" i="101"/>
  <c r="AK7" i="101"/>
  <c r="AJ7" i="101"/>
  <c r="AG7" i="101"/>
  <c r="AF7" i="101"/>
  <c r="AE7" i="101"/>
  <c r="J10" i="101"/>
  <c r="K10" i="101" s="1"/>
  <c r="CM6" i="101"/>
  <c r="CI6" i="101"/>
  <c r="CG6" i="101"/>
  <c r="CF6" i="101"/>
  <c r="CE6" i="101"/>
  <c r="CC6" i="101"/>
  <c r="BK6" i="101"/>
  <c r="BI6" i="101"/>
  <c r="BH6" i="101"/>
  <c r="BG6" i="101"/>
  <c r="BE6" i="101"/>
  <c r="O9" i="101"/>
  <c r="O149" i="101" s="1"/>
  <c r="J9" i="101"/>
  <c r="K9" i="101" s="1"/>
  <c r="L7" i="101"/>
  <c r="N7" i="101" s="1"/>
  <c r="J7" i="101"/>
  <c r="K7" i="101" s="1"/>
  <c r="J5" i="101"/>
  <c r="K5" i="101" s="1"/>
  <c r="Q3" i="101"/>
  <c r="BE43" i="100"/>
  <c r="BE42" i="100"/>
  <c r="BE41" i="100"/>
  <c r="BE40" i="100"/>
  <c r="BE39" i="100"/>
  <c r="BE38" i="100"/>
  <c r="BE37" i="100"/>
  <c r="BE36" i="100"/>
  <c r="BE35" i="100"/>
  <c r="BE34" i="100"/>
  <c r="BE33" i="100"/>
  <c r="BE32" i="100"/>
  <c r="AL14" i="100"/>
  <c r="AK14" i="100"/>
  <c r="AJ14" i="100"/>
  <c r="AG14" i="100"/>
  <c r="AF14" i="100"/>
  <c r="AE14" i="100"/>
  <c r="AL13" i="100"/>
  <c r="AK13" i="100"/>
  <c r="AJ13" i="100"/>
  <c r="AG13" i="100"/>
  <c r="AF13" i="100"/>
  <c r="AE13" i="100"/>
  <c r="AL12" i="100"/>
  <c r="AK12" i="100"/>
  <c r="AJ12" i="100"/>
  <c r="AG12" i="100"/>
  <c r="AF12" i="100"/>
  <c r="AE12" i="100"/>
  <c r="AL11" i="100"/>
  <c r="AK11" i="100"/>
  <c r="AJ11" i="100"/>
  <c r="AG11" i="100"/>
  <c r="AF11" i="100"/>
  <c r="AE11" i="100"/>
  <c r="AL10" i="100"/>
  <c r="AK10" i="100"/>
  <c r="AJ10" i="100"/>
  <c r="AG10" i="100"/>
  <c r="AF10" i="100"/>
  <c r="AE10" i="100"/>
  <c r="AL9" i="100"/>
  <c r="AK9" i="100"/>
  <c r="AJ9" i="100"/>
  <c r="AG9" i="100"/>
  <c r="AF9" i="100"/>
  <c r="AE9" i="100"/>
  <c r="AL8" i="100"/>
  <c r="AK8" i="100"/>
  <c r="AJ8" i="100"/>
  <c r="AG8" i="100"/>
  <c r="AF8" i="100"/>
  <c r="AE8" i="100"/>
  <c r="AL7" i="100"/>
  <c r="AK7" i="100"/>
  <c r="AJ7" i="100"/>
  <c r="AG7" i="100"/>
  <c r="AF7" i="100"/>
  <c r="AE7" i="100"/>
  <c r="CM84" i="100"/>
  <c r="CI84" i="100"/>
  <c r="CG84" i="100"/>
  <c r="CF84" i="100"/>
  <c r="CE84" i="100"/>
  <c r="CC84" i="100"/>
  <c r="AO89" i="100"/>
  <c r="AN89" i="100"/>
  <c r="AO88" i="100"/>
  <c r="AN88" i="100"/>
  <c r="AO87" i="100"/>
  <c r="AN87" i="100"/>
  <c r="AO86" i="100"/>
  <c r="AN86" i="100"/>
  <c r="AO85" i="100"/>
  <c r="AN85" i="100"/>
  <c r="AO84" i="100"/>
  <c r="AN84" i="100"/>
  <c r="AO83" i="100"/>
  <c r="AN83" i="100"/>
  <c r="AO82" i="100"/>
  <c r="AN82" i="100"/>
  <c r="AO81" i="100"/>
  <c r="AN81" i="100"/>
  <c r="AO80" i="100"/>
  <c r="AN80" i="100"/>
  <c r="AL89" i="100"/>
  <c r="AK89" i="100"/>
  <c r="AJ89" i="100"/>
  <c r="AL88" i="100"/>
  <c r="AK88" i="100"/>
  <c r="AJ88" i="100"/>
  <c r="AL87" i="100"/>
  <c r="AK87" i="100"/>
  <c r="AJ87" i="100"/>
  <c r="AL86" i="100"/>
  <c r="AK86" i="100"/>
  <c r="AJ86" i="100"/>
  <c r="AL85" i="100"/>
  <c r="AK85" i="100"/>
  <c r="AJ85" i="100"/>
  <c r="AL84" i="100"/>
  <c r="AK84" i="100"/>
  <c r="AJ84" i="100"/>
  <c r="AL83" i="100"/>
  <c r="AK83" i="100"/>
  <c r="AJ83" i="100"/>
  <c r="AL82" i="100"/>
  <c r="AK82" i="100"/>
  <c r="AJ82" i="100"/>
  <c r="AL81" i="100"/>
  <c r="AK81" i="100"/>
  <c r="AJ81" i="100"/>
  <c r="AL80" i="100"/>
  <c r="AK80" i="100"/>
  <c r="AJ80" i="100"/>
  <c r="AG89" i="100"/>
  <c r="AF89" i="100"/>
  <c r="AG88" i="100"/>
  <c r="AF88" i="100"/>
  <c r="AG87" i="100"/>
  <c r="AF87" i="100"/>
  <c r="AG86" i="100"/>
  <c r="AF86" i="100"/>
  <c r="AG85" i="100"/>
  <c r="AF85" i="100"/>
  <c r="AG84" i="100"/>
  <c r="AF84" i="100"/>
  <c r="AG83" i="100"/>
  <c r="AF83" i="100"/>
  <c r="AG82" i="100"/>
  <c r="AF82" i="100"/>
  <c r="AG81" i="100"/>
  <c r="AF81" i="100"/>
  <c r="AG80" i="100"/>
  <c r="AF80" i="100"/>
  <c r="AE89" i="100"/>
  <c r="AE88" i="100"/>
  <c r="AE87" i="100"/>
  <c r="AE86" i="100"/>
  <c r="AE85" i="100"/>
  <c r="AE84" i="100"/>
  <c r="AE83" i="100"/>
  <c r="AE82" i="100"/>
  <c r="AE81" i="100"/>
  <c r="AE80" i="100"/>
  <c r="AE98" i="100"/>
  <c r="AF98" i="100"/>
  <c r="AG98" i="100"/>
  <c r="AJ98" i="100"/>
  <c r="AK98" i="100"/>
  <c r="AL98" i="100"/>
  <c r="AO98" i="100"/>
  <c r="AN98" i="100"/>
  <c r="AD96" i="100"/>
  <c r="AH96" i="100" s="1"/>
  <c r="CN111" i="100"/>
  <c r="CL111" i="100"/>
  <c r="CK111" i="100"/>
  <c r="CJ111" i="100"/>
  <c r="CD111" i="100"/>
  <c r="CB111" i="100"/>
  <c r="CA111" i="100"/>
  <c r="BZ111" i="100"/>
  <c r="CM110" i="100"/>
  <c r="CI110" i="100"/>
  <c r="CG110" i="100"/>
  <c r="CF110" i="100"/>
  <c r="CE110" i="100"/>
  <c r="CC110" i="100"/>
  <c r="BJ116" i="102" l="1"/>
  <c r="BJ31" i="102"/>
  <c r="BJ57" i="102"/>
  <c r="BO130" i="102"/>
  <c r="AH81" i="102"/>
  <c r="BJ90" i="102"/>
  <c r="BK130" i="102"/>
  <c r="BJ103" i="102"/>
  <c r="CF115" i="102"/>
  <c r="AM82" i="102"/>
  <c r="CM115" i="102"/>
  <c r="BJ44" i="102"/>
  <c r="BJ18" i="102"/>
  <c r="BI130" i="102"/>
  <c r="CH113" i="102"/>
  <c r="CI115" i="102"/>
  <c r="AH87" i="102"/>
  <c r="AH114" i="102"/>
  <c r="CH116" i="102"/>
  <c r="CG115" i="102"/>
  <c r="L12" i="102"/>
  <c r="BE130" i="102"/>
  <c r="O12" i="102"/>
  <c r="O157" i="102"/>
  <c r="BH130" i="102"/>
  <c r="CC115" i="102"/>
  <c r="CH43" i="102"/>
  <c r="AM11" i="102"/>
  <c r="AH9" i="102"/>
  <c r="AH13" i="102"/>
  <c r="AH7" i="102"/>
  <c r="AH12" i="102"/>
  <c r="AH10" i="102"/>
  <c r="AH14" i="102"/>
  <c r="AM98" i="102"/>
  <c r="AD30" i="102"/>
  <c r="AM80" i="102"/>
  <c r="AH98" i="102"/>
  <c r="AM89" i="102"/>
  <c r="AM88" i="102"/>
  <c r="AH85" i="102"/>
  <c r="BG130" i="102"/>
  <c r="L154" i="102"/>
  <c r="N154" i="102" s="1"/>
  <c r="N11" i="102"/>
  <c r="AD90" i="102"/>
  <c r="AH90" i="102" s="1"/>
  <c r="AM8" i="102"/>
  <c r="AJ15" i="102"/>
  <c r="AJ16" i="102" s="1"/>
  <c r="AE15" i="102"/>
  <c r="L150" i="102"/>
  <c r="N5" i="102"/>
  <c r="CJ115" i="102"/>
  <c r="BJ129" i="102"/>
  <c r="AH83" i="102"/>
  <c r="CH39" i="101"/>
  <c r="BJ111" i="101"/>
  <c r="BJ117" i="101"/>
  <c r="BJ7" i="101"/>
  <c r="BJ109" i="101"/>
  <c r="BJ122" i="101"/>
  <c r="CH36" i="101"/>
  <c r="BJ19" i="101"/>
  <c r="CH35" i="101"/>
  <c r="CH100" i="101"/>
  <c r="CH22" i="101"/>
  <c r="CH26" i="101"/>
  <c r="CH28" i="101"/>
  <c r="BJ9" i="101"/>
  <c r="BJ119" i="101"/>
  <c r="CN115" i="101"/>
  <c r="BJ84" i="101"/>
  <c r="BJ86" i="101"/>
  <c r="BJ88" i="101"/>
  <c r="CH12" i="101"/>
  <c r="CH17" i="101"/>
  <c r="CH20" i="101"/>
  <c r="CH7" i="101"/>
  <c r="CH9" i="101"/>
  <c r="BE18" i="101"/>
  <c r="CH25" i="101"/>
  <c r="CH27" i="101"/>
  <c r="BJ115" i="101"/>
  <c r="BJ50" i="101"/>
  <c r="BK103" i="101"/>
  <c r="CH97" i="101"/>
  <c r="CH109" i="101"/>
  <c r="BJ12" i="101"/>
  <c r="BJ30" i="101"/>
  <c r="CH30" i="101"/>
  <c r="CH32" i="101"/>
  <c r="CH33" i="101"/>
  <c r="CH38" i="101"/>
  <c r="BJ101" i="101"/>
  <c r="CM116" i="101"/>
  <c r="CH19" i="101"/>
  <c r="CH29" i="101"/>
  <c r="BJ85" i="101"/>
  <c r="BJ87" i="101"/>
  <c r="CH93" i="101"/>
  <c r="BJ112" i="101"/>
  <c r="BJ118" i="101"/>
  <c r="BJ96" i="101"/>
  <c r="BJ102" i="101"/>
  <c r="BO103" i="101"/>
  <c r="BJ11" i="101"/>
  <c r="BJ46" i="101"/>
  <c r="BJ55" i="101"/>
  <c r="AM97" i="101"/>
  <c r="CH99" i="101"/>
  <c r="BJ105" i="101"/>
  <c r="AH107" i="101"/>
  <c r="AH111" i="101"/>
  <c r="AM112" i="101"/>
  <c r="BJ114" i="101"/>
  <c r="CH16" i="101"/>
  <c r="BJ22" i="101"/>
  <c r="CH23" i="101"/>
  <c r="BJ33" i="101"/>
  <c r="BJ38" i="101"/>
  <c r="CH40" i="101"/>
  <c r="BJ41" i="101"/>
  <c r="AD98" i="101"/>
  <c r="AD30" i="101" s="1"/>
  <c r="AM30" i="101" s="1"/>
  <c r="CH14" i="101"/>
  <c r="BJ54" i="101"/>
  <c r="BJ99" i="101"/>
  <c r="BJ47" i="101"/>
  <c r="BJ56" i="101"/>
  <c r="AH105" i="101"/>
  <c r="BJ121" i="101"/>
  <c r="BJ125" i="101"/>
  <c r="BJ10" i="101"/>
  <c r="BJ13" i="101"/>
  <c r="CH13" i="101"/>
  <c r="CH21" i="101"/>
  <c r="CH24" i="101"/>
  <c r="CH108" i="101"/>
  <c r="CH112" i="101"/>
  <c r="BJ23" i="101"/>
  <c r="BJ27" i="101"/>
  <c r="AG90" i="101"/>
  <c r="AG15" i="101" s="1"/>
  <c r="AG16" i="101" s="1"/>
  <c r="BJ82" i="101"/>
  <c r="BJ20" i="101"/>
  <c r="BJ25" i="101"/>
  <c r="CH37" i="101"/>
  <c r="AD80" i="101"/>
  <c r="AH80" i="101" s="1"/>
  <c r="AD88" i="101"/>
  <c r="AH88" i="101" s="1"/>
  <c r="BO90" i="101"/>
  <c r="BJ92" i="101"/>
  <c r="BJ94" i="101"/>
  <c r="BJ97" i="101"/>
  <c r="BE103" i="101"/>
  <c r="BJ126" i="101"/>
  <c r="CM42" i="101"/>
  <c r="CH18" i="101"/>
  <c r="BK31" i="101"/>
  <c r="CH34" i="101"/>
  <c r="CH41" i="101"/>
  <c r="BI90" i="101"/>
  <c r="BJ80" i="101"/>
  <c r="CH80" i="101"/>
  <c r="CH86" i="101"/>
  <c r="BJ89" i="101"/>
  <c r="CH90" i="101"/>
  <c r="BJ108" i="101"/>
  <c r="BM130" i="101"/>
  <c r="BJ120" i="101"/>
  <c r="BJ6" i="101"/>
  <c r="BK18" i="101"/>
  <c r="BJ14" i="101"/>
  <c r="BJ16" i="101"/>
  <c r="BJ24" i="101"/>
  <c r="BJ34" i="101"/>
  <c r="BJ39" i="101"/>
  <c r="BJ49" i="101"/>
  <c r="BK90" i="101"/>
  <c r="AK90" i="101"/>
  <c r="AK15" i="101" s="1"/>
  <c r="AK16" i="101" s="1"/>
  <c r="AD85" i="101"/>
  <c r="AM85" i="101" s="1"/>
  <c r="BH103" i="101"/>
  <c r="CD115" i="101"/>
  <c r="BJ113" i="101"/>
  <c r="BJ124" i="101"/>
  <c r="BJ128" i="101"/>
  <c r="BL130" i="101"/>
  <c r="BJ8" i="101"/>
  <c r="BJ21" i="101"/>
  <c r="BJ29" i="101"/>
  <c r="CH31" i="101"/>
  <c r="AL90" i="101"/>
  <c r="AL15" i="101" s="1"/>
  <c r="AL16" i="101" s="1"/>
  <c r="BI103" i="101"/>
  <c r="BJ93" i="101"/>
  <c r="BJ98" i="101"/>
  <c r="BJ100" i="101"/>
  <c r="CH104" i="101"/>
  <c r="BJ106" i="101"/>
  <c r="CH10" i="101"/>
  <c r="BH31" i="101"/>
  <c r="BJ26" i="101"/>
  <c r="BK57" i="101"/>
  <c r="BJ48" i="101"/>
  <c r="BJ51" i="101"/>
  <c r="BJ79" i="101"/>
  <c r="AN90" i="101"/>
  <c r="BJ83" i="101"/>
  <c r="AD87" i="101"/>
  <c r="AM87" i="101" s="1"/>
  <c r="AD114" i="101"/>
  <c r="AH114" i="101" s="1"/>
  <c r="CK115" i="101"/>
  <c r="BJ123" i="101"/>
  <c r="BJ127" i="101"/>
  <c r="BO129" i="101"/>
  <c r="CH79" i="101"/>
  <c r="AO90" i="101"/>
  <c r="CH103" i="101"/>
  <c r="AM104" i="101"/>
  <c r="CL115" i="101"/>
  <c r="CM115" i="101" s="1"/>
  <c r="BP130" i="101"/>
  <c r="BJ17" i="101"/>
  <c r="BJ28" i="101"/>
  <c r="AE90" i="101"/>
  <c r="AE15" i="101" s="1"/>
  <c r="AE16" i="101" s="1"/>
  <c r="BJ53" i="101"/>
  <c r="BJ45" i="101"/>
  <c r="BE57" i="101"/>
  <c r="BJ52" i="101"/>
  <c r="BI57" i="101"/>
  <c r="L8" i="101"/>
  <c r="L152" i="101" s="1"/>
  <c r="N152" i="101" s="1"/>
  <c r="BI31" i="101"/>
  <c r="CF116" i="101"/>
  <c r="N10" i="101"/>
  <c r="CH11" i="101"/>
  <c r="N11" i="101"/>
  <c r="L153" i="101"/>
  <c r="N153" i="101" s="1"/>
  <c r="BJ81" i="101"/>
  <c r="BH90" i="101"/>
  <c r="CH110" i="101"/>
  <c r="CA115" i="101"/>
  <c r="O12" i="101"/>
  <c r="L9" i="101"/>
  <c r="L149" i="101" s="1"/>
  <c r="N149" i="101" s="1"/>
  <c r="BI116" i="101"/>
  <c r="CG42" i="101"/>
  <c r="BF130" i="101"/>
  <c r="BK116" i="101"/>
  <c r="CH8" i="101"/>
  <c r="BH116" i="101"/>
  <c r="BI129" i="101"/>
  <c r="CH15" i="101"/>
  <c r="BE129" i="101"/>
  <c r="N6" i="101"/>
  <c r="BK129" i="101"/>
  <c r="CC42" i="101"/>
  <c r="CF42" i="101"/>
  <c r="CI42" i="101"/>
  <c r="BJ36" i="101"/>
  <c r="BJ43" i="101"/>
  <c r="BJ35" i="101"/>
  <c r="BJ40" i="101"/>
  <c r="BJ42" i="101"/>
  <c r="BJ37" i="101"/>
  <c r="BJ32" i="101"/>
  <c r="BI44" i="101"/>
  <c r="BE44" i="101"/>
  <c r="CC116" i="101"/>
  <c r="BC130" i="101"/>
  <c r="L5" i="101"/>
  <c r="N5" i="101" s="1"/>
  <c r="CI116" i="101"/>
  <c r="BK44" i="101"/>
  <c r="AD11" i="101"/>
  <c r="AH11" i="101" s="1"/>
  <c r="AD7" i="101"/>
  <c r="AM7" i="101" s="1"/>
  <c r="AD8" i="101"/>
  <c r="AH8" i="101" s="1"/>
  <c r="AD10" i="101"/>
  <c r="AH10" i="101" s="1"/>
  <c r="AD13" i="101"/>
  <c r="AH13" i="101" s="1"/>
  <c r="AD9" i="101"/>
  <c r="AM9" i="101" s="1"/>
  <c r="BG103" i="101"/>
  <c r="BG116" i="101"/>
  <c r="BG90" i="101"/>
  <c r="BG18" i="101"/>
  <c r="AF90" i="101"/>
  <c r="AF15" i="101" s="1"/>
  <c r="AF16" i="101" s="1"/>
  <c r="AH96" i="101"/>
  <c r="AD83" i="101"/>
  <c r="AH83" i="101" s="1"/>
  <c r="BG31" i="101"/>
  <c r="BG57" i="101"/>
  <c r="CH88" i="101"/>
  <c r="CE113" i="101"/>
  <c r="CH105" i="101"/>
  <c r="CH82" i="101"/>
  <c r="CH95" i="101"/>
  <c r="CH81" i="101"/>
  <c r="CH84" i="101"/>
  <c r="CH87" i="101"/>
  <c r="CH92" i="101"/>
  <c r="CH94" i="101"/>
  <c r="CH98" i="101"/>
  <c r="CH107" i="101"/>
  <c r="CH111" i="101"/>
  <c r="CJ115" i="101"/>
  <c r="CH78" i="101"/>
  <c r="CH89" i="101"/>
  <c r="BG129" i="101"/>
  <c r="CB115" i="101"/>
  <c r="CH101" i="101"/>
  <c r="CC113" i="101"/>
  <c r="CI113" i="101"/>
  <c r="CF113" i="101"/>
  <c r="CG113" i="101"/>
  <c r="CH85" i="101"/>
  <c r="CH96" i="101"/>
  <c r="CH102" i="101"/>
  <c r="CM113" i="101"/>
  <c r="CH91" i="101"/>
  <c r="CE42" i="101"/>
  <c r="BB130" i="101"/>
  <c r="BG44" i="101"/>
  <c r="J150" i="101"/>
  <c r="K150" i="101" s="1"/>
  <c r="N155" i="101"/>
  <c r="J155" i="101"/>
  <c r="K155" i="101" s="1"/>
  <c r="J154" i="101"/>
  <c r="K154" i="101" s="1"/>
  <c r="J156" i="101"/>
  <c r="K156" i="101" s="1"/>
  <c r="H157" i="101"/>
  <c r="M157" i="101"/>
  <c r="N151" i="101"/>
  <c r="J152" i="101"/>
  <c r="K152" i="101" s="1"/>
  <c r="J149" i="101"/>
  <c r="K149" i="101" s="1"/>
  <c r="I157" i="101"/>
  <c r="J151" i="101"/>
  <c r="K151" i="101" s="1"/>
  <c r="J153" i="101"/>
  <c r="K153" i="101" s="1"/>
  <c r="AE31" i="101"/>
  <c r="AD12" i="101"/>
  <c r="AM12" i="101" s="1"/>
  <c r="AD84" i="101"/>
  <c r="AM84" i="101" s="1"/>
  <c r="CE116" i="101"/>
  <c r="CH6" i="101"/>
  <c r="P6" i="101"/>
  <c r="P151" i="101" s="1"/>
  <c r="BI18" i="101"/>
  <c r="AD86" i="101"/>
  <c r="AM86" i="101" s="1"/>
  <c r="AM106" i="101"/>
  <c r="AM113" i="101"/>
  <c r="CG116" i="101"/>
  <c r="BH129" i="101"/>
  <c r="L154" i="101"/>
  <c r="N154" i="101" s="1"/>
  <c r="G157" i="101"/>
  <c r="AH23" i="101"/>
  <c r="AH25" i="101"/>
  <c r="BE31" i="101"/>
  <c r="BE90" i="101"/>
  <c r="AH109" i="101"/>
  <c r="BE116" i="101"/>
  <c r="BH57" i="101"/>
  <c r="AJ90" i="101"/>
  <c r="AH22" i="101"/>
  <c r="AH24" i="101"/>
  <c r="AH29" i="101"/>
  <c r="AH27" i="101"/>
  <c r="N9" i="101"/>
  <c r="AD14" i="101"/>
  <c r="AH14" i="101" s="1"/>
  <c r="AM22" i="101"/>
  <c r="AM26" i="101"/>
  <c r="AM28" i="101"/>
  <c r="BH44" i="101"/>
  <c r="AD81" i="101"/>
  <c r="AH81" i="101" s="1"/>
  <c r="AD89" i="101"/>
  <c r="AM89" i="101" s="1"/>
  <c r="BJ104" i="101"/>
  <c r="AH110" i="101"/>
  <c r="BD130" i="101"/>
  <c r="O150" i="101"/>
  <c r="O157" i="101" s="1"/>
  <c r="AD82" i="101"/>
  <c r="AH82" i="101" s="1"/>
  <c r="BO116" i="101"/>
  <c r="P150" i="101"/>
  <c r="L156" i="101"/>
  <c r="N156" i="101" s="1"/>
  <c r="BJ78" i="101"/>
  <c r="AM96" i="101"/>
  <c r="AH104" i="101"/>
  <c r="BN130" i="101"/>
  <c r="BH18" i="101"/>
  <c r="CH84" i="100"/>
  <c r="AM96" i="100"/>
  <c r="AD7" i="100"/>
  <c r="AM7" i="100" s="1"/>
  <c r="AD10" i="100"/>
  <c r="AM10" i="100" s="1"/>
  <c r="AD11" i="100"/>
  <c r="AH11" i="100" s="1"/>
  <c r="AD9" i="100"/>
  <c r="AM9" i="100" s="1"/>
  <c r="AD14" i="100"/>
  <c r="AM14" i="100" s="1"/>
  <c r="AD12" i="100"/>
  <c r="AM12" i="100" s="1"/>
  <c r="AD13" i="100"/>
  <c r="AH13" i="100" s="1"/>
  <c r="AD8" i="100"/>
  <c r="AM8" i="100" s="1"/>
  <c r="CH110" i="100"/>
  <c r="AD80" i="100"/>
  <c r="C174" i="100"/>
  <c r="P170" i="100"/>
  <c r="O170" i="100"/>
  <c r="M170" i="100"/>
  <c r="L170" i="100"/>
  <c r="I170" i="100"/>
  <c r="H170" i="100"/>
  <c r="G170" i="100"/>
  <c r="M156" i="100"/>
  <c r="I156" i="100"/>
  <c r="H156" i="100"/>
  <c r="G156" i="100"/>
  <c r="M155" i="100"/>
  <c r="I155" i="100"/>
  <c r="H155" i="100"/>
  <c r="G155" i="100"/>
  <c r="M154" i="100"/>
  <c r="I154" i="100"/>
  <c r="H154" i="100"/>
  <c r="G154" i="100"/>
  <c r="M153" i="100"/>
  <c r="I153" i="100"/>
  <c r="H153" i="100"/>
  <c r="G153" i="100"/>
  <c r="M152" i="100"/>
  <c r="I152" i="100"/>
  <c r="H152" i="100"/>
  <c r="G152" i="100"/>
  <c r="M151" i="100"/>
  <c r="I151" i="100"/>
  <c r="H151" i="100"/>
  <c r="G151" i="100"/>
  <c r="M150" i="100"/>
  <c r="I150" i="100"/>
  <c r="H150" i="100"/>
  <c r="G150" i="100"/>
  <c r="M149" i="100"/>
  <c r="I149" i="100"/>
  <c r="H149" i="100"/>
  <c r="G149" i="100"/>
  <c r="Q148" i="100"/>
  <c r="BP129" i="100"/>
  <c r="BN129" i="100"/>
  <c r="BM129" i="100"/>
  <c r="BL129" i="100"/>
  <c r="BF129" i="100"/>
  <c r="P9" i="100" s="1"/>
  <c r="P151" i="100" s="1"/>
  <c r="BD129" i="100"/>
  <c r="BC129" i="100"/>
  <c r="BB129" i="100"/>
  <c r="BO128" i="100"/>
  <c r="BK128" i="100"/>
  <c r="BI128" i="100"/>
  <c r="BH128" i="100"/>
  <c r="BG128" i="100"/>
  <c r="BE128" i="100"/>
  <c r="BO127" i="100"/>
  <c r="BK127" i="100"/>
  <c r="BI127" i="100"/>
  <c r="BH127" i="100"/>
  <c r="BG127" i="100"/>
  <c r="BE127" i="100"/>
  <c r="BO126" i="100"/>
  <c r="BK126" i="100"/>
  <c r="BI126" i="100"/>
  <c r="BH126" i="100"/>
  <c r="BG126" i="100"/>
  <c r="BE126" i="100"/>
  <c r="BO125" i="100"/>
  <c r="BK125" i="100"/>
  <c r="BI125" i="100"/>
  <c r="BH125" i="100"/>
  <c r="BG125" i="100"/>
  <c r="BE125" i="100"/>
  <c r="BO124" i="100"/>
  <c r="BK124" i="100"/>
  <c r="BI124" i="100"/>
  <c r="BH124" i="100"/>
  <c r="BG124" i="100"/>
  <c r="BE124" i="100"/>
  <c r="BO123" i="100"/>
  <c r="BK123" i="100"/>
  <c r="BI123" i="100"/>
  <c r="BH123" i="100"/>
  <c r="BG123" i="100"/>
  <c r="BE123" i="100"/>
  <c r="BO122" i="100"/>
  <c r="BK122" i="100"/>
  <c r="BI122" i="100"/>
  <c r="BH122" i="100"/>
  <c r="BG122" i="100"/>
  <c r="BE122" i="100"/>
  <c r="BO121" i="100"/>
  <c r="BK121" i="100"/>
  <c r="BI121" i="100"/>
  <c r="BH121" i="100"/>
  <c r="BG121" i="100"/>
  <c r="BE121" i="100"/>
  <c r="BO120" i="100"/>
  <c r="BK120" i="100"/>
  <c r="BI120" i="100"/>
  <c r="BH120" i="100"/>
  <c r="BG120" i="100"/>
  <c r="BE120" i="100"/>
  <c r="BO119" i="100"/>
  <c r="BK119" i="100"/>
  <c r="BI119" i="100"/>
  <c r="BH119" i="100"/>
  <c r="BG119" i="100"/>
  <c r="BE119" i="100"/>
  <c r="BO118" i="100"/>
  <c r="BK118" i="100"/>
  <c r="BI118" i="100"/>
  <c r="BH118" i="100"/>
  <c r="BG118" i="100"/>
  <c r="BE118" i="100"/>
  <c r="BO117" i="100"/>
  <c r="BK117" i="100"/>
  <c r="BI117" i="100"/>
  <c r="BH117" i="100"/>
  <c r="BG117" i="100"/>
  <c r="BE117" i="100"/>
  <c r="BP116" i="100"/>
  <c r="BN116" i="100"/>
  <c r="BM116" i="100"/>
  <c r="BL116" i="100"/>
  <c r="BF116" i="100"/>
  <c r="P8" i="100" s="1"/>
  <c r="P154" i="100" s="1"/>
  <c r="BD116" i="100"/>
  <c r="O8" i="100" s="1"/>
  <c r="O154" i="100" s="1"/>
  <c r="BC116" i="100"/>
  <c r="L8" i="100" s="1"/>
  <c r="N8" i="100" s="1"/>
  <c r="BB116" i="100"/>
  <c r="BO115" i="100"/>
  <c r="BK115" i="100"/>
  <c r="BI115" i="100"/>
  <c r="BH115" i="100"/>
  <c r="BG115" i="100"/>
  <c r="BE115" i="100"/>
  <c r="BO114" i="100"/>
  <c r="BK114" i="100"/>
  <c r="BI114" i="100"/>
  <c r="BH114" i="100"/>
  <c r="BG114" i="100"/>
  <c r="BE114" i="100"/>
  <c r="AO114" i="100"/>
  <c r="AN114" i="100"/>
  <c r="AL114" i="100"/>
  <c r="AK114" i="100"/>
  <c r="AJ114" i="100"/>
  <c r="AG114" i="100"/>
  <c r="AF114" i="100"/>
  <c r="AE114" i="100"/>
  <c r="BO113" i="100"/>
  <c r="BK113" i="100"/>
  <c r="BI113" i="100"/>
  <c r="BH113" i="100"/>
  <c r="BG113" i="100"/>
  <c r="BE113" i="100"/>
  <c r="AD113" i="100"/>
  <c r="AM113" i="100" s="1"/>
  <c r="CN114" i="100"/>
  <c r="CL114" i="100"/>
  <c r="CK114" i="100"/>
  <c r="CJ114" i="100"/>
  <c r="CD114" i="100"/>
  <c r="CB114" i="100"/>
  <c r="CA114" i="100"/>
  <c r="BZ114" i="100"/>
  <c r="BO112" i="100"/>
  <c r="BK112" i="100"/>
  <c r="BI112" i="100"/>
  <c r="BH112" i="100"/>
  <c r="BG112" i="100"/>
  <c r="BE112" i="100"/>
  <c r="AD112" i="100"/>
  <c r="AM112" i="100" s="1"/>
  <c r="BO111" i="100"/>
  <c r="BK111" i="100"/>
  <c r="BI111" i="100"/>
  <c r="BH111" i="100"/>
  <c r="BG111" i="100"/>
  <c r="BE111" i="100"/>
  <c r="AD111" i="100"/>
  <c r="AM111" i="100" s="1"/>
  <c r="BO110" i="100"/>
  <c r="BK110" i="100"/>
  <c r="BI110" i="100"/>
  <c r="BH110" i="100"/>
  <c r="BG110" i="100"/>
  <c r="BE110" i="100"/>
  <c r="AD110" i="100"/>
  <c r="AM110" i="100" s="1"/>
  <c r="BO109" i="100"/>
  <c r="BK109" i="100"/>
  <c r="BI109" i="100"/>
  <c r="BH109" i="100"/>
  <c r="BG109" i="100"/>
  <c r="BE109" i="100"/>
  <c r="AD109" i="100"/>
  <c r="AM109" i="100" s="1"/>
  <c r="CM109" i="100"/>
  <c r="CI109" i="100"/>
  <c r="CG109" i="100"/>
  <c r="CF109" i="100"/>
  <c r="CE109" i="100"/>
  <c r="CC109" i="100"/>
  <c r="BO108" i="100"/>
  <c r="BK108" i="100"/>
  <c r="BI108" i="100"/>
  <c r="BH108" i="100"/>
  <c r="BG108" i="100"/>
  <c r="BE108" i="100"/>
  <c r="AD108" i="100"/>
  <c r="AM108" i="100" s="1"/>
  <c r="CM108" i="100"/>
  <c r="CI108" i="100"/>
  <c r="CG108" i="100"/>
  <c r="CF108" i="100"/>
  <c r="CE108" i="100"/>
  <c r="CC108" i="100"/>
  <c r="BO107" i="100"/>
  <c r="BK107" i="100"/>
  <c r="BI107" i="100"/>
  <c r="BH107" i="100"/>
  <c r="BG107" i="100"/>
  <c r="BE107" i="100"/>
  <c r="AD107" i="100"/>
  <c r="AM107" i="100" s="1"/>
  <c r="CM107" i="100"/>
  <c r="CI107" i="100"/>
  <c r="CG107" i="100"/>
  <c r="CF107" i="100"/>
  <c r="CE107" i="100"/>
  <c r="CC107" i="100"/>
  <c r="BO106" i="100"/>
  <c r="BK106" i="100"/>
  <c r="BI106" i="100"/>
  <c r="BH106" i="100"/>
  <c r="BG106" i="100"/>
  <c r="BE106" i="100"/>
  <c r="AD106" i="100"/>
  <c r="AM106" i="100" s="1"/>
  <c r="CM106" i="100"/>
  <c r="CI106" i="100"/>
  <c r="CG106" i="100"/>
  <c r="CF106" i="100"/>
  <c r="CE106" i="100"/>
  <c r="CC106" i="100"/>
  <c r="BO105" i="100"/>
  <c r="BK105" i="100"/>
  <c r="BI105" i="100"/>
  <c r="BH105" i="100"/>
  <c r="BG105" i="100"/>
  <c r="BE105" i="100"/>
  <c r="AD105" i="100"/>
  <c r="AM105" i="100" s="1"/>
  <c r="CM105" i="100"/>
  <c r="CI105" i="100"/>
  <c r="CG105" i="100"/>
  <c r="CF105" i="100"/>
  <c r="CE105" i="100"/>
  <c r="CC105" i="100"/>
  <c r="BO104" i="100"/>
  <c r="BK104" i="100"/>
  <c r="BI104" i="100"/>
  <c r="BH104" i="100"/>
  <c r="BG104" i="100"/>
  <c r="BE104" i="100"/>
  <c r="AD104" i="100"/>
  <c r="AM104" i="100" s="1"/>
  <c r="CM104" i="100"/>
  <c r="CI104" i="100"/>
  <c r="CG104" i="100"/>
  <c r="CF104" i="100"/>
  <c r="CE104" i="100"/>
  <c r="CC104" i="100"/>
  <c r="BP103" i="100"/>
  <c r="BN103" i="100"/>
  <c r="BM103" i="100"/>
  <c r="BL103" i="100"/>
  <c r="BF103" i="100"/>
  <c r="P5" i="100" s="1"/>
  <c r="P156" i="100" s="1"/>
  <c r="BD103" i="100"/>
  <c r="O5" i="100" s="1"/>
  <c r="O156" i="100" s="1"/>
  <c r="BC103" i="100"/>
  <c r="L5" i="100" s="1"/>
  <c r="N5" i="100" s="1"/>
  <c r="BB103" i="100"/>
  <c r="CM103" i="100"/>
  <c r="CI103" i="100"/>
  <c r="CG103" i="100"/>
  <c r="CF103" i="100"/>
  <c r="CE103" i="100"/>
  <c r="CC103" i="100"/>
  <c r="BO102" i="100"/>
  <c r="BK102" i="100"/>
  <c r="BI102" i="100"/>
  <c r="BH102" i="100"/>
  <c r="BG102" i="100"/>
  <c r="BE102" i="100"/>
  <c r="CM102" i="100"/>
  <c r="CI102" i="100"/>
  <c r="CG102" i="100"/>
  <c r="CF102" i="100"/>
  <c r="CE102" i="100"/>
  <c r="CC102" i="100"/>
  <c r="BO101" i="100"/>
  <c r="BK101" i="100"/>
  <c r="BI101" i="100"/>
  <c r="BH101" i="100"/>
  <c r="BG101" i="100"/>
  <c r="BE101" i="100"/>
  <c r="CM101" i="100"/>
  <c r="CI101" i="100"/>
  <c r="CG101" i="100"/>
  <c r="CF101" i="100"/>
  <c r="CE101" i="100"/>
  <c r="CC101" i="100"/>
  <c r="BO100" i="100"/>
  <c r="BK100" i="100"/>
  <c r="BI100" i="100"/>
  <c r="BH100" i="100"/>
  <c r="BG100" i="100"/>
  <c r="BE100" i="100"/>
  <c r="CM100" i="100"/>
  <c r="CI100" i="100"/>
  <c r="CG100" i="100"/>
  <c r="CF100" i="100"/>
  <c r="CE100" i="100"/>
  <c r="CC100" i="100"/>
  <c r="BO99" i="100"/>
  <c r="BK99" i="100"/>
  <c r="BI99" i="100"/>
  <c r="BH99" i="100"/>
  <c r="BG99" i="100"/>
  <c r="BE99" i="100"/>
  <c r="CM99" i="100"/>
  <c r="CI99" i="100"/>
  <c r="CG99" i="100"/>
  <c r="CF99" i="100"/>
  <c r="CE99" i="100"/>
  <c r="CC99" i="100"/>
  <c r="BO98" i="100"/>
  <c r="BK98" i="100"/>
  <c r="BI98" i="100"/>
  <c r="BH98" i="100"/>
  <c r="BG98" i="100"/>
  <c r="BE98" i="100"/>
  <c r="CM98" i="100"/>
  <c r="CI98" i="100"/>
  <c r="CG98" i="100"/>
  <c r="CF98" i="100"/>
  <c r="CE98" i="100"/>
  <c r="CC98" i="100"/>
  <c r="BO97" i="100"/>
  <c r="BK97" i="100"/>
  <c r="BI97" i="100"/>
  <c r="BH97" i="100"/>
  <c r="BG97" i="100"/>
  <c r="BE97" i="100"/>
  <c r="AL30" i="100"/>
  <c r="AL31" i="100" s="1"/>
  <c r="AK30" i="100"/>
  <c r="AK31" i="100" s="1"/>
  <c r="AJ30" i="100"/>
  <c r="AJ31" i="100" s="1"/>
  <c r="AG30" i="100"/>
  <c r="AG31" i="100" s="1"/>
  <c r="AF30" i="100"/>
  <c r="AF31" i="100" s="1"/>
  <c r="CM97" i="100"/>
  <c r="CI97" i="100"/>
  <c r="CG97" i="100"/>
  <c r="CF97" i="100"/>
  <c r="CE97" i="100"/>
  <c r="CC97" i="100"/>
  <c r="BO96" i="100"/>
  <c r="BK96" i="100"/>
  <c r="BI96" i="100"/>
  <c r="BH96" i="100"/>
  <c r="BG96" i="100"/>
  <c r="BE96" i="100"/>
  <c r="AD97" i="100"/>
  <c r="AM97" i="100" s="1"/>
  <c r="CM96" i="100"/>
  <c r="CI96" i="100"/>
  <c r="CG96" i="100"/>
  <c r="CF96" i="100"/>
  <c r="CE96" i="100"/>
  <c r="CC96" i="100"/>
  <c r="BO95" i="100"/>
  <c r="BK95" i="100"/>
  <c r="BI95" i="100"/>
  <c r="BH95" i="100"/>
  <c r="BG95" i="100"/>
  <c r="BE95" i="100"/>
  <c r="CM95" i="100"/>
  <c r="CI95" i="100"/>
  <c r="CG95" i="100"/>
  <c r="CF95" i="100"/>
  <c r="CE95" i="100"/>
  <c r="CC95" i="100"/>
  <c r="BO94" i="100"/>
  <c r="BK94" i="100"/>
  <c r="BI94" i="100"/>
  <c r="BH94" i="100"/>
  <c r="BG94" i="100"/>
  <c r="BE94" i="100"/>
  <c r="CM94" i="100"/>
  <c r="CI94" i="100"/>
  <c r="CG94" i="100"/>
  <c r="CF94" i="100"/>
  <c r="CE94" i="100"/>
  <c r="CC94" i="100"/>
  <c r="BO93" i="100"/>
  <c r="BK93" i="100"/>
  <c r="BI93" i="100"/>
  <c r="BH93" i="100"/>
  <c r="BG93" i="100"/>
  <c r="BE93" i="100"/>
  <c r="CM93" i="100"/>
  <c r="CI93" i="100"/>
  <c r="CG93" i="100"/>
  <c r="CF93" i="100"/>
  <c r="CE93" i="100"/>
  <c r="CC93" i="100"/>
  <c r="BO92" i="100"/>
  <c r="BK92" i="100"/>
  <c r="BI92" i="100"/>
  <c r="BH92" i="100"/>
  <c r="BG92" i="100"/>
  <c r="BE92" i="100"/>
  <c r="CM92" i="100"/>
  <c r="CI92" i="100"/>
  <c r="CG92" i="100"/>
  <c r="CF92" i="100"/>
  <c r="CE92" i="100"/>
  <c r="CC92" i="100"/>
  <c r="BO91" i="100"/>
  <c r="BK91" i="100"/>
  <c r="BI91" i="100"/>
  <c r="BH91" i="100"/>
  <c r="BG91" i="100"/>
  <c r="BE91" i="100"/>
  <c r="CM91" i="100"/>
  <c r="CI91" i="100"/>
  <c r="CG91" i="100"/>
  <c r="CF91" i="100"/>
  <c r="CE91" i="100"/>
  <c r="CC91" i="100"/>
  <c r="BP90" i="100"/>
  <c r="BN90" i="100"/>
  <c r="BM90" i="100"/>
  <c r="BL90" i="100"/>
  <c r="BF90" i="100"/>
  <c r="BD90" i="100"/>
  <c r="BC90" i="100"/>
  <c r="L11" i="100" s="1"/>
  <c r="L153" i="100" s="1"/>
  <c r="BB90" i="100"/>
  <c r="CM90" i="100"/>
  <c r="CI90" i="100"/>
  <c r="CG90" i="100"/>
  <c r="CF90" i="100"/>
  <c r="CE90" i="100"/>
  <c r="CC90" i="100"/>
  <c r="BO89" i="100"/>
  <c r="BK89" i="100"/>
  <c r="BI89" i="100"/>
  <c r="BH89" i="100"/>
  <c r="BG89" i="100"/>
  <c r="BE89" i="100"/>
  <c r="CM89" i="100"/>
  <c r="CI89" i="100"/>
  <c r="CG89" i="100"/>
  <c r="CF89" i="100"/>
  <c r="CE89" i="100"/>
  <c r="CC89" i="100"/>
  <c r="BO88" i="100"/>
  <c r="BK88" i="100"/>
  <c r="BI88" i="100"/>
  <c r="BH88" i="100"/>
  <c r="BG88" i="100"/>
  <c r="BE88" i="100"/>
  <c r="CM88" i="100"/>
  <c r="CI88" i="100"/>
  <c r="CG88" i="100"/>
  <c r="CF88" i="100"/>
  <c r="CE88" i="100"/>
  <c r="CC88" i="100"/>
  <c r="BO87" i="100"/>
  <c r="BK87" i="100"/>
  <c r="BI87" i="100"/>
  <c r="BH87" i="100"/>
  <c r="BG87" i="100"/>
  <c r="BE87" i="100"/>
  <c r="CM87" i="100"/>
  <c r="CI87" i="100"/>
  <c r="CG87" i="100"/>
  <c r="CF87" i="100"/>
  <c r="CE87" i="100"/>
  <c r="CC87" i="100"/>
  <c r="BO86" i="100"/>
  <c r="BK86" i="100"/>
  <c r="BI86" i="100"/>
  <c r="BH86" i="100"/>
  <c r="BG86" i="100"/>
  <c r="BE86" i="100"/>
  <c r="CM86" i="100"/>
  <c r="CI86" i="100"/>
  <c r="CG86" i="100"/>
  <c r="CF86" i="100"/>
  <c r="CE86" i="100"/>
  <c r="CC86" i="100"/>
  <c r="BO85" i="100"/>
  <c r="BK85" i="100"/>
  <c r="BI85" i="100"/>
  <c r="BH85" i="100"/>
  <c r="BG85" i="100"/>
  <c r="BE85" i="100"/>
  <c r="CM85" i="100"/>
  <c r="CI85" i="100"/>
  <c r="CG85" i="100"/>
  <c r="CF85" i="100"/>
  <c r="CE85" i="100"/>
  <c r="CC85" i="100"/>
  <c r="BO84" i="100"/>
  <c r="BK84" i="100"/>
  <c r="BI84" i="100"/>
  <c r="BH84" i="100"/>
  <c r="BG84" i="100"/>
  <c r="BE84" i="100"/>
  <c r="CM83" i="100"/>
  <c r="CI83" i="100"/>
  <c r="CG83" i="100"/>
  <c r="CF83" i="100"/>
  <c r="CE83" i="100"/>
  <c r="CC83" i="100"/>
  <c r="BO83" i="100"/>
  <c r="BK83" i="100"/>
  <c r="BI83" i="100"/>
  <c r="BH83" i="100"/>
  <c r="BG83" i="100"/>
  <c r="BE83" i="100"/>
  <c r="CM82" i="100"/>
  <c r="CI82" i="100"/>
  <c r="CG82" i="100"/>
  <c r="CF82" i="100"/>
  <c r="CE82" i="100"/>
  <c r="CC82" i="100"/>
  <c r="BO82" i="100"/>
  <c r="BK82" i="100"/>
  <c r="BI82" i="100"/>
  <c r="BH82" i="100"/>
  <c r="BG82" i="100"/>
  <c r="BE82" i="100"/>
  <c r="CM81" i="100"/>
  <c r="CI81" i="100"/>
  <c r="CG81" i="100"/>
  <c r="CF81" i="100"/>
  <c r="CE81" i="100"/>
  <c r="CC81" i="100"/>
  <c r="BO81" i="100"/>
  <c r="BK81" i="100"/>
  <c r="BI81" i="100"/>
  <c r="BH81" i="100"/>
  <c r="BG81" i="100"/>
  <c r="BE81" i="100"/>
  <c r="CM80" i="100"/>
  <c r="CI80" i="100"/>
  <c r="CG80" i="100"/>
  <c r="CF80" i="100"/>
  <c r="CE80" i="100"/>
  <c r="CC80" i="100"/>
  <c r="BO80" i="100"/>
  <c r="BK80" i="100"/>
  <c r="BI80" i="100"/>
  <c r="BH80" i="100"/>
  <c r="BG80" i="100"/>
  <c r="BE80" i="100"/>
  <c r="CM79" i="100"/>
  <c r="CI79" i="100"/>
  <c r="CG79" i="100"/>
  <c r="CF79" i="100"/>
  <c r="CE79" i="100"/>
  <c r="CC79" i="100"/>
  <c r="BO79" i="100"/>
  <c r="BK79" i="100"/>
  <c r="BI79" i="100"/>
  <c r="BH79" i="100"/>
  <c r="BG79" i="100"/>
  <c r="BE79" i="100"/>
  <c r="CM78" i="100"/>
  <c r="CI78" i="100"/>
  <c r="CG78" i="100"/>
  <c r="CF78" i="100"/>
  <c r="CE78" i="100"/>
  <c r="CC78" i="100"/>
  <c r="BO78" i="100"/>
  <c r="BK78" i="100"/>
  <c r="BI78" i="100"/>
  <c r="BH78" i="100"/>
  <c r="BG78" i="100"/>
  <c r="BE78" i="100"/>
  <c r="C74" i="100"/>
  <c r="BF57" i="100"/>
  <c r="P10" i="100" s="1"/>
  <c r="P152" i="100" s="1"/>
  <c r="BD57" i="100"/>
  <c r="O10" i="100" s="1"/>
  <c r="O152" i="100" s="1"/>
  <c r="BC57" i="100"/>
  <c r="BB57" i="100"/>
  <c r="BK56" i="100"/>
  <c r="BI56" i="100"/>
  <c r="BH56" i="100"/>
  <c r="BG56" i="100"/>
  <c r="BE56" i="100"/>
  <c r="BK55" i="100"/>
  <c r="BI55" i="100"/>
  <c r="BH55" i="100"/>
  <c r="BG55" i="100"/>
  <c r="BE55" i="100"/>
  <c r="BK54" i="100"/>
  <c r="BI54" i="100"/>
  <c r="BH54" i="100"/>
  <c r="BG54" i="100"/>
  <c r="BE54" i="100"/>
  <c r="BK53" i="100"/>
  <c r="BI53" i="100"/>
  <c r="BH53" i="100"/>
  <c r="BG53" i="100"/>
  <c r="BE53" i="100"/>
  <c r="BK52" i="100"/>
  <c r="BI52" i="100"/>
  <c r="BH52" i="100"/>
  <c r="BG52" i="100"/>
  <c r="BE52" i="100"/>
  <c r="BK51" i="100"/>
  <c r="BI51" i="100"/>
  <c r="BH51" i="100"/>
  <c r="BG51" i="100"/>
  <c r="BE51" i="100"/>
  <c r="BK50" i="100"/>
  <c r="BI50" i="100"/>
  <c r="BH50" i="100"/>
  <c r="BG50" i="100"/>
  <c r="BE50" i="100"/>
  <c r="BK49" i="100"/>
  <c r="BI49" i="100"/>
  <c r="BH49" i="100"/>
  <c r="BG49" i="100"/>
  <c r="BE49" i="100"/>
  <c r="BK48" i="100"/>
  <c r="BI48" i="100"/>
  <c r="BH48" i="100"/>
  <c r="BG48" i="100"/>
  <c r="BE48" i="100"/>
  <c r="BK47" i="100"/>
  <c r="BI47" i="100"/>
  <c r="BH47" i="100"/>
  <c r="BG47" i="100"/>
  <c r="BE47" i="100"/>
  <c r="BK46" i="100"/>
  <c r="BI46" i="100"/>
  <c r="BH46" i="100"/>
  <c r="BG46" i="100"/>
  <c r="BE46" i="100"/>
  <c r="BK45" i="100"/>
  <c r="BI45" i="100"/>
  <c r="BH45" i="100"/>
  <c r="BG45" i="100"/>
  <c r="BE45" i="100"/>
  <c r="BF44" i="100"/>
  <c r="P4" i="100" s="1"/>
  <c r="P150" i="100" s="1"/>
  <c r="BD44" i="100"/>
  <c r="O4" i="100" s="1"/>
  <c r="BC44" i="100"/>
  <c r="L4" i="100" s="1"/>
  <c r="BB44" i="100"/>
  <c r="G49" i="100"/>
  <c r="BK43" i="100"/>
  <c r="BI43" i="100"/>
  <c r="BH43" i="100"/>
  <c r="BG43" i="100"/>
  <c r="L48" i="100"/>
  <c r="P48" i="100" s="1"/>
  <c r="G48" i="100"/>
  <c r="CN42" i="100"/>
  <c r="CL42" i="100"/>
  <c r="CK42" i="100"/>
  <c r="CJ42" i="100"/>
  <c r="CD42" i="100"/>
  <c r="CB42" i="100"/>
  <c r="CA42" i="100"/>
  <c r="CA113" i="100" s="1"/>
  <c r="BZ42" i="100"/>
  <c r="BK42" i="100"/>
  <c r="BI42" i="100"/>
  <c r="BH42" i="100"/>
  <c r="BG42" i="100"/>
  <c r="CM41" i="100"/>
  <c r="CI41" i="100"/>
  <c r="CG41" i="100"/>
  <c r="CF41" i="100"/>
  <c r="CE41" i="100"/>
  <c r="CC41" i="100"/>
  <c r="BK41" i="100"/>
  <c r="BI41" i="100"/>
  <c r="BH41" i="100"/>
  <c r="BG41" i="100"/>
  <c r="CM40" i="100"/>
  <c r="CI40" i="100"/>
  <c r="CG40" i="100"/>
  <c r="CF40" i="100"/>
  <c r="CE40" i="100"/>
  <c r="CC40" i="100"/>
  <c r="BK40" i="100"/>
  <c r="BI40" i="100"/>
  <c r="BH40" i="100"/>
  <c r="BG40" i="100"/>
  <c r="CM39" i="100"/>
  <c r="CI39" i="100"/>
  <c r="CG39" i="100"/>
  <c r="CF39" i="100"/>
  <c r="CE39" i="100"/>
  <c r="CC39" i="100"/>
  <c r="BK39" i="100"/>
  <c r="BI39" i="100"/>
  <c r="BH39" i="100"/>
  <c r="BG39" i="100"/>
  <c r="CM38" i="100"/>
  <c r="CI38" i="100"/>
  <c r="CG38" i="100"/>
  <c r="CF38" i="100"/>
  <c r="CE38" i="100"/>
  <c r="CC38" i="100"/>
  <c r="BK38" i="100"/>
  <c r="BI38" i="100"/>
  <c r="BH38" i="100"/>
  <c r="BG38" i="100"/>
  <c r="CM37" i="100"/>
  <c r="CI37" i="100"/>
  <c r="CG37" i="100"/>
  <c r="CF37" i="100"/>
  <c r="CE37" i="100"/>
  <c r="CC37" i="100"/>
  <c r="BK37" i="100"/>
  <c r="BI37" i="100"/>
  <c r="BH37" i="100"/>
  <c r="BG37" i="100"/>
  <c r="CM36" i="100"/>
  <c r="CI36" i="100"/>
  <c r="CG36" i="100"/>
  <c r="CF36" i="100"/>
  <c r="CE36" i="100"/>
  <c r="CC36" i="100"/>
  <c r="BK36" i="100"/>
  <c r="BI36" i="100"/>
  <c r="BH36" i="100"/>
  <c r="BG36" i="100"/>
  <c r="CM35" i="100"/>
  <c r="CI35" i="100"/>
  <c r="CG35" i="100"/>
  <c r="CF35" i="100"/>
  <c r="CE35" i="100"/>
  <c r="CC35" i="100"/>
  <c r="BK35" i="100"/>
  <c r="BI35" i="100"/>
  <c r="BH35" i="100"/>
  <c r="BG35" i="100"/>
  <c r="CM34" i="100"/>
  <c r="CI34" i="100"/>
  <c r="CG34" i="100"/>
  <c r="CF34" i="100"/>
  <c r="CE34" i="100"/>
  <c r="CC34" i="100"/>
  <c r="BK34" i="100"/>
  <c r="BI34" i="100"/>
  <c r="BH34" i="100"/>
  <c r="BG34" i="100"/>
  <c r="CM33" i="100"/>
  <c r="CI33" i="100"/>
  <c r="CG33" i="100"/>
  <c r="CF33" i="100"/>
  <c r="CE33" i="100"/>
  <c r="CC33" i="100"/>
  <c r="BK33" i="100"/>
  <c r="BI33" i="100"/>
  <c r="BH33" i="100"/>
  <c r="BG33" i="100"/>
  <c r="CM32" i="100"/>
  <c r="CI32" i="100"/>
  <c r="CG32" i="100"/>
  <c r="CF32" i="100"/>
  <c r="CE32" i="100"/>
  <c r="CC32" i="100"/>
  <c r="BK32" i="100"/>
  <c r="BI32" i="100"/>
  <c r="BH32" i="100"/>
  <c r="BG32" i="100"/>
  <c r="CM31" i="100"/>
  <c r="CI31" i="100"/>
  <c r="CG31" i="100"/>
  <c r="CF31" i="100"/>
  <c r="CE31" i="100"/>
  <c r="CC31" i="100"/>
  <c r="BF31" i="100"/>
  <c r="P7" i="100" s="1"/>
  <c r="P155" i="100" s="1"/>
  <c r="BD31" i="100"/>
  <c r="BC31" i="100"/>
  <c r="L7" i="100" s="1"/>
  <c r="L155" i="100" s="1"/>
  <c r="BB31" i="100"/>
  <c r="CM30" i="100"/>
  <c r="CI30" i="100"/>
  <c r="CG30" i="100"/>
  <c r="CF30" i="100"/>
  <c r="CE30" i="100"/>
  <c r="CC30" i="100"/>
  <c r="BK30" i="100"/>
  <c r="BI30" i="100"/>
  <c r="BH30" i="100"/>
  <c r="BG30" i="100"/>
  <c r="BE30" i="100"/>
  <c r="AE30" i="100"/>
  <c r="AE31" i="100" s="1"/>
  <c r="CM29" i="100"/>
  <c r="CI29" i="100"/>
  <c r="CG29" i="100"/>
  <c r="CF29" i="100"/>
  <c r="CE29" i="100"/>
  <c r="CC29" i="100"/>
  <c r="BK29" i="100"/>
  <c r="BI29" i="100"/>
  <c r="BH29" i="100"/>
  <c r="BG29" i="100"/>
  <c r="BE29" i="100"/>
  <c r="AD27" i="100"/>
  <c r="AM27" i="100" s="1"/>
  <c r="CM28" i="100"/>
  <c r="CI28" i="100"/>
  <c r="CG28" i="100"/>
  <c r="CF28" i="100"/>
  <c r="CE28" i="100"/>
  <c r="CC28" i="100"/>
  <c r="BK28" i="100"/>
  <c r="BI28" i="100"/>
  <c r="BH28" i="100"/>
  <c r="BG28" i="100"/>
  <c r="BE28" i="100"/>
  <c r="AD28" i="100"/>
  <c r="AM28" i="100" s="1"/>
  <c r="CM27" i="100"/>
  <c r="CI27" i="100"/>
  <c r="CG27" i="100"/>
  <c r="CF27" i="100"/>
  <c r="CE27" i="100"/>
  <c r="CC27" i="100"/>
  <c r="BK27" i="100"/>
  <c r="BI27" i="100"/>
  <c r="BH27" i="100"/>
  <c r="BJ27" i="100" s="1"/>
  <c r="BG27" i="100"/>
  <c r="BE27" i="100"/>
  <c r="AD26" i="100"/>
  <c r="AM26" i="100" s="1"/>
  <c r="CM26" i="100"/>
  <c r="CI26" i="100"/>
  <c r="CG26" i="100"/>
  <c r="CF26" i="100"/>
  <c r="CE26" i="100"/>
  <c r="CC26" i="100"/>
  <c r="BK26" i="100"/>
  <c r="BI26" i="100"/>
  <c r="BH26" i="100"/>
  <c r="BG26" i="100"/>
  <c r="BE26" i="100"/>
  <c r="AD25" i="100"/>
  <c r="AM25" i="100" s="1"/>
  <c r="CM25" i="100"/>
  <c r="CI25" i="100"/>
  <c r="CG25" i="100"/>
  <c r="CF25" i="100"/>
  <c r="CE25" i="100"/>
  <c r="CC25" i="100"/>
  <c r="BK25" i="100"/>
  <c r="BI25" i="100"/>
  <c r="BH25" i="100"/>
  <c r="BG25" i="100"/>
  <c r="BE25" i="100"/>
  <c r="AD29" i="100"/>
  <c r="AM29" i="100" s="1"/>
  <c r="CM24" i="100"/>
  <c r="CI24" i="100"/>
  <c r="CG24" i="100"/>
  <c r="CF24" i="100"/>
  <c r="CE24" i="100"/>
  <c r="CC24" i="100"/>
  <c r="BK24" i="100"/>
  <c r="BI24" i="100"/>
  <c r="BH24" i="100"/>
  <c r="BG24" i="100"/>
  <c r="BE24" i="100"/>
  <c r="AD24" i="100"/>
  <c r="AM24" i="100" s="1"/>
  <c r="CM23" i="100"/>
  <c r="CI23" i="100"/>
  <c r="CG23" i="100"/>
  <c r="CF23" i="100"/>
  <c r="CE23" i="100"/>
  <c r="CC23" i="100"/>
  <c r="BK23" i="100"/>
  <c r="BI23" i="100"/>
  <c r="BH23" i="100"/>
  <c r="BG23" i="100"/>
  <c r="BE23" i="100"/>
  <c r="AD23" i="100"/>
  <c r="AM23" i="100" s="1"/>
  <c r="CM22" i="100"/>
  <c r="CI22" i="100"/>
  <c r="CG22" i="100"/>
  <c r="CF22" i="100"/>
  <c r="CE22" i="100"/>
  <c r="CC22" i="100"/>
  <c r="BK22" i="100"/>
  <c r="BI22" i="100"/>
  <c r="BH22" i="100"/>
  <c r="BG22" i="100"/>
  <c r="BE22" i="100"/>
  <c r="AD22" i="100"/>
  <c r="AM22" i="100" s="1"/>
  <c r="CM21" i="100"/>
  <c r="CI21" i="100"/>
  <c r="CG21" i="100"/>
  <c r="CF21" i="100"/>
  <c r="CE21" i="100"/>
  <c r="CC21" i="100"/>
  <c r="BK21" i="100"/>
  <c r="BI21" i="100"/>
  <c r="BH21" i="100"/>
  <c r="BG21" i="100"/>
  <c r="BE21" i="100"/>
  <c r="CM20" i="100"/>
  <c r="CI20" i="100"/>
  <c r="CG20" i="100"/>
  <c r="CF20" i="100"/>
  <c r="CE20" i="100"/>
  <c r="CC20" i="100"/>
  <c r="BK20" i="100"/>
  <c r="BI20" i="100"/>
  <c r="BH20" i="100"/>
  <c r="BG20" i="100"/>
  <c r="BE20" i="100"/>
  <c r="CM19" i="100"/>
  <c r="CI19" i="100"/>
  <c r="CG19" i="100"/>
  <c r="CF19" i="100"/>
  <c r="CE19" i="100"/>
  <c r="CC19" i="100"/>
  <c r="BK19" i="100"/>
  <c r="BI19" i="100"/>
  <c r="BH19" i="100"/>
  <c r="BG19" i="100"/>
  <c r="BE19" i="100"/>
  <c r="CM18" i="100"/>
  <c r="CI18" i="100"/>
  <c r="CG18" i="100"/>
  <c r="CF18" i="100"/>
  <c r="CE18" i="100"/>
  <c r="CC18" i="100"/>
  <c r="BF18" i="100"/>
  <c r="P6" i="100" s="1"/>
  <c r="P149" i="100" s="1"/>
  <c r="BD18" i="100"/>
  <c r="O6" i="100" s="1"/>
  <c r="O149" i="100" s="1"/>
  <c r="BC18" i="100"/>
  <c r="BB18" i="100"/>
  <c r="CM17" i="100"/>
  <c r="CI17" i="100"/>
  <c r="CG17" i="100"/>
  <c r="CF17" i="100"/>
  <c r="CE17" i="100"/>
  <c r="CC17" i="100"/>
  <c r="BK17" i="100"/>
  <c r="BI17" i="100"/>
  <c r="BH17" i="100"/>
  <c r="BG17" i="100"/>
  <c r="BE17" i="100"/>
  <c r="CM16" i="100"/>
  <c r="CI16" i="100"/>
  <c r="CG16" i="100"/>
  <c r="CF16" i="100"/>
  <c r="CE16" i="100"/>
  <c r="CC16" i="100"/>
  <c r="BK16" i="100"/>
  <c r="BI16" i="100"/>
  <c r="BH16" i="100"/>
  <c r="BG16" i="100"/>
  <c r="BE16" i="100"/>
  <c r="CM15" i="100"/>
  <c r="CI15" i="100"/>
  <c r="CG15" i="100"/>
  <c r="CF15" i="100"/>
  <c r="CE15" i="100"/>
  <c r="CC15" i="100"/>
  <c r="BK15" i="100"/>
  <c r="BI15" i="100"/>
  <c r="BH15" i="100"/>
  <c r="BG15" i="100"/>
  <c r="BE15" i="100"/>
  <c r="CM14" i="100"/>
  <c r="CI14" i="100"/>
  <c r="CG14" i="100"/>
  <c r="CF14" i="100"/>
  <c r="CE14" i="100"/>
  <c r="CC14" i="100"/>
  <c r="BK14" i="100"/>
  <c r="BI14" i="100"/>
  <c r="BH14" i="100"/>
  <c r="BG14" i="100"/>
  <c r="BE14" i="100"/>
  <c r="B14" i="100"/>
  <c r="CM13" i="100"/>
  <c r="CI13" i="100"/>
  <c r="CG13" i="100"/>
  <c r="CF13" i="100"/>
  <c r="CE13" i="100"/>
  <c r="CC13" i="100"/>
  <c r="BK13" i="100"/>
  <c r="BI13" i="100"/>
  <c r="BH13" i="100"/>
  <c r="BG13" i="100"/>
  <c r="BE13" i="100"/>
  <c r="CM12" i="100"/>
  <c r="CI12" i="100"/>
  <c r="CG12" i="100"/>
  <c r="CF12" i="100"/>
  <c r="CE12" i="100"/>
  <c r="CC12" i="100"/>
  <c r="BK12" i="100"/>
  <c r="BI12" i="100"/>
  <c r="BH12" i="100"/>
  <c r="BG12" i="100"/>
  <c r="BE12" i="100"/>
  <c r="M12" i="100"/>
  <c r="I12" i="100"/>
  <c r="H12" i="100"/>
  <c r="G12" i="100"/>
  <c r="CM11" i="100"/>
  <c r="CI11" i="100"/>
  <c r="CG11" i="100"/>
  <c r="CF11" i="100"/>
  <c r="CE11" i="100"/>
  <c r="CC11" i="100"/>
  <c r="BK11" i="100"/>
  <c r="BI11" i="100"/>
  <c r="BH11" i="100"/>
  <c r="BG11" i="100"/>
  <c r="BE11" i="100"/>
  <c r="P11" i="100"/>
  <c r="P153" i="100" s="1"/>
  <c r="J11" i="100"/>
  <c r="K11" i="100" s="1"/>
  <c r="CM10" i="100"/>
  <c r="CI10" i="100"/>
  <c r="CG10" i="100"/>
  <c r="CF10" i="100"/>
  <c r="CE10" i="100"/>
  <c r="CC10" i="100"/>
  <c r="BK10" i="100"/>
  <c r="BI10" i="100"/>
  <c r="BH10" i="100"/>
  <c r="BG10" i="100"/>
  <c r="BE10" i="100"/>
  <c r="J10" i="100"/>
  <c r="K10" i="100" s="1"/>
  <c r="CM9" i="100"/>
  <c r="CI9" i="100"/>
  <c r="CG9" i="100"/>
  <c r="CF9" i="100"/>
  <c r="CE9" i="100"/>
  <c r="CC9" i="100"/>
  <c r="BK9" i="100"/>
  <c r="BI9" i="100"/>
  <c r="BH9" i="100"/>
  <c r="BG9" i="100"/>
  <c r="BE9" i="100"/>
  <c r="L9" i="100"/>
  <c r="L151" i="100" s="1"/>
  <c r="J9" i="100"/>
  <c r="K9" i="100" s="1"/>
  <c r="CM8" i="100"/>
  <c r="CI8" i="100"/>
  <c r="CG8" i="100"/>
  <c r="CF8" i="100"/>
  <c r="CE8" i="100"/>
  <c r="CC8" i="100"/>
  <c r="BK8" i="100"/>
  <c r="BI8" i="100"/>
  <c r="BH8" i="100"/>
  <c r="BG8" i="100"/>
  <c r="BE8" i="100"/>
  <c r="J8" i="100"/>
  <c r="K8" i="100" s="1"/>
  <c r="CM7" i="100"/>
  <c r="CI7" i="100"/>
  <c r="CG7" i="100"/>
  <c r="CF7" i="100"/>
  <c r="CE7" i="100"/>
  <c r="CC7" i="100"/>
  <c r="BK7" i="100"/>
  <c r="BI7" i="100"/>
  <c r="BH7" i="100"/>
  <c r="BG7" i="100"/>
  <c r="BE7" i="100"/>
  <c r="J7" i="100"/>
  <c r="K7" i="100" s="1"/>
  <c r="CM6" i="100"/>
  <c r="CI6" i="100"/>
  <c r="CG6" i="100"/>
  <c r="CF6" i="100"/>
  <c r="CE6" i="100"/>
  <c r="CC6" i="100"/>
  <c r="BK6" i="100"/>
  <c r="BI6" i="100"/>
  <c r="BH6" i="100"/>
  <c r="BG6" i="100"/>
  <c r="BE6" i="100"/>
  <c r="J5" i="100"/>
  <c r="K5" i="100" s="1"/>
  <c r="J6" i="100"/>
  <c r="K6" i="100" s="1"/>
  <c r="J4" i="100"/>
  <c r="K4" i="100" s="1"/>
  <c r="Q3" i="100"/>
  <c r="CM83" i="99"/>
  <c r="CI83" i="99"/>
  <c r="CG83" i="99"/>
  <c r="CF83" i="99"/>
  <c r="CE83" i="99"/>
  <c r="CC83" i="99"/>
  <c r="C174" i="99"/>
  <c r="P170" i="99"/>
  <c r="O170" i="99"/>
  <c r="M170" i="99"/>
  <c r="L170" i="99"/>
  <c r="I170" i="99"/>
  <c r="H170" i="99"/>
  <c r="G170" i="99"/>
  <c r="M156" i="99"/>
  <c r="I156" i="99"/>
  <c r="H156" i="99"/>
  <c r="G156" i="99"/>
  <c r="M155" i="99"/>
  <c r="I155" i="99"/>
  <c r="H155" i="99"/>
  <c r="G155" i="99"/>
  <c r="M154" i="99"/>
  <c r="I154" i="99"/>
  <c r="H154" i="99"/>
  <c r="G154" i="99"/>
  <c r="M153" i="99"/>
  <c r="I153" i="99"/>
  <c r="H153" i="99"/>
  <c r="G153" i="99"/>
  <c r="M152" i="99"/>
  <c r="I152" i="99"/>
  <c r="H152" i="99"/>
  <c r="G152" i="99"/>
  <c r="M151" i="99"/>
  <c r="I151" i="99"/>
  <c r="H151" i="99"/>
  <c r="G151" i="99"/>
  <c r="M150" i="99"/>
  <c r="I150" i="99"/>
  <c r="H150" i="99"/>
  <c r="G150" i="99"/>
  <c r="M149" i="99"/>
  <c r="I149" i="99"/>
  <c r="H149" i="99"/>
  <c r="G149" i="99"/>
  <c r="Q148" i="99"/>
  <c r="BP129" i="99"/>
  <c r="BN129" i="99"/>
  <c r="BM129" i="99"/>
  <c r="BL129" i="99"/>
  <c r="BF129" i="99"/>
  <c r="BD129" i="99"/>
  <c r="O9" i="99" s="1"/>
  <c r="O151" i="99" s="1"/>
  <c r="BC129" i="99"/>
  <c r="L9" i="99" s="1"/>
  <c r="L151" i="99" s="1"/>
  <c r="BB129" i="99"/>
  <c r="BO128" i="99"/>
  <c r="BK128" i="99"/>
  <c r="BI128" i="99"/>
  <c r="BH128" i="99"/>
  <c r="BG128" i="99"/>
  <c r="BE128" i="99"/>
  <c r="BO127" i="99"/>
  <c r="BK127" i="99"/>
  <c r="BI127" i="99"/>
  <c r="BH127" i="99"/>
  <c r="BG127" i="99"/>
  <c r="BE127" i="99"/>
  <c r="BO126" i="99"/>
  <c r="BK126" i="99"/>
  <c r="BI126" i="99"/>
  <c r="BH126" i="99"/>
  <c r="BG126" i="99"/>
  <c r="BE126" i="99"/>
  <c r="BO125" i="99"/>
  <c r="BK125" i="99"/>
  <c r="BI125" i="99"/>
  <c r="BH125" i="99"/>
  <c r="BJ125" i="99" s="1"/>
  <c r="BG125" i="99"/>
  <c r="BE125" i="99"/>
  <c r="BO124" i="99"/>
  <c r="BK124" i="99"/>
  <c r="BI124" i="99"/>
  <c r="BH124" i="99"/>
  <c r="BG124" i="99"/>
  <c r="BE124" i="99"/>
  <c r="BO123" i="99"/>
  <c r="BK123" i="99"/>
  <c r="BI123" i="99"/>
  <c r="BH123" i="99"/>
  <c r="BG123" i="99"/>
  <c r="BE123" i="99"/>
  <c r="BO122" i="99"/>
  <c r="BK122" i="99"/>
  <c r="BI122" i="99"/>
  <c r="BH122" i="99"/>
  <c r="BG122" i="99"/>
  <c r="BE122" i="99"/>
  <c r="BO121" i="99"/>
  <c r="BK121" i="99"/>
  <c r="BI121" i="99"/>
  <c r="BH121" i="99"/>
  <c r="BG121" i="99"/>
  <c r="BE121" i="99"/>
  <c r="BO120" i="99"/>
  <c r="BK120" i="99"/>
  <c r="BI120" i="99"/>
  <c r="BH120" i="99"/>
  <c r="BG120" i="99"/>
  <c r="BE120" i="99"/>
  <c r="BO119" i="99"/>
  <c r="BK119" i="99"/>
  <c r="BI119" i="99"/>
  <c r="BH119" i="99"/>
  <c r="BG119" i="99"/>
  <c r="BE119" i="99"/>
  <c r="BO118" i="99"/>
  <c r="BK118" i="99"/>
  <c r="BI118" i="99"/>
  <c r="BH118" i="99"/>
  <c r="BG118" i="99"/>
  <c r="BE118" i="99"/>
  <c r="BO117" i="99"/>
  <c r="BK117" i="99"/>
  <c r="BI117" i="99"/>
  <c r="BH117" i="99"/>
  <c r="BG117" i="99"/>
  <c r="BE117" i="99"/>
  <c r="BP116" i="99"/>
  <c r="BN116" i="99"/>
  <c r="BM116" i="99"/>
  <c r="BL116" i="99"/>
  <c r="BF116" i="99"/>
  <c r="BD116" i="99"/>
  <c r="O8" i="99" s="1"/>
  <c r="O154" i="99" s="1"/>
  <c r="BC116" i="99"/>
  <c r="L8" i="99" s="1"/>
  <c r="L154" i="99" s="1"/>
  <c r="BB116" i="99"/>
  <c r="BO115" i="99"/>
  <c r="BK115" i="99"/>
  <c r="BI115" i="99"/>
  <c r="BH115" i="99"/>
  <c r="BG115" i="99"/>
  <c r="BE115" i="99"/>
  <c r="BO114" i="99"/>
  <c r="BK114" i="99"/>
  <c r="BI114" i="99"/>
  <c r="BH114" i="99"/>
  <c r="BG114" i="99"/>
  <c r="BE114" i="99"/>
  <c r="AO114" i="99"/>
  <c r="AN114" i="99"/>
  <c r="AL114" i="99"/>
  <c r="AK114" i="99"/>
  <c r="AJ114" i="99"/>
  <c r="AG114" i="99"/>
  <c r="AF114" i="99"/>
  <c r="AE114" i="99"/>
  <c r="BO113" i="99"/>
  <c r="BK113" i="99"/>
  <c r="BI113" i="99"/>
  <c r="BH113" i="99"/>
  <c r="BG113" i="99"/>
  <c r="BE113" i="99"/>
  <c r="AD113" i="99"/>
  <c r="AM113" i="99" s="1"/>
  <c r="BO112" i="99"/>
  <c r="BK112" i="99"/>
  <c r="BI112" i="99"/>
  <c r="BH112" i="99"/>
  <c r="BG112" i="99"/>
  <c r="BE112" i="99"/>
  <c r="AD112" i="99"/>
  <c r="AM112" i="99" s="1"/>
  <c r="CN112" i="99"/>
  <c r="CL112" i="99"/>
  <c r="CK112" i="99"/>
  <c r="CJ112" i="99"/>
  <c r="CD112" i="99"/>
  <c r="CB112" i="99"/>
  <c r="CA112" i="99"/>
  <c r="BZ112" i="99"/>
  <c r="BO111" i="99"/>
  <c r="BK111" i="99"/>
  <c r="BI111" i="99"/>
  <c r="BH111" i="99"/>
  <c r="BG111" i="99"/>
  <c r="BE111" i="99"/>
  <c r="AD111" i="99"/>
  <c r="AM111" i="99" s="1"/>
  <c r="BO110" i="99"/>
  <c r="BK110" i="99"/>
  <c r="BI110" i="99"/>
  <c r="BH110" i="99"/>
  <c r="BG110" i="99"/>
  <c r="BE110" i="99"/>
  <c r="AD110" i="99"/>
  <c r="AM110" i="99" s="1"/>
  <c r="BO109" i="99"/>
  <c r="BK109" i="99"/>
  <c r="BI109" i="99"/>
  <c r="BH109" i="99"/>
  <c r="BG109" i="99"/>
  <c r="BE109" i="99"/>
  <c r="AD109" i="99"/>
  <c r="AM109" i="99" s="1"/>
  <c r="CN109" i="99"/>
  <c r="CL109" i="99"/>
  <c r="CK109" i="99"/>
  <c r="CJ109" i="99"/>
  <c r="CD109" i="99"/>
  <c r="CB109" i="99"/>
  <c r="CA109" i="99"/>
  <c r="BZ109" i="99"/>
  <c r="BO108" i="99"/>
  <c r="BK108" i="99"/>
  <c r="BI108" i="99"/>
  <c r="BH108" i="99"/>
  <c r="BG108" i="99"/>
  <c r="BE108" i="99"/>
  <c r="AD108" i="99"/>
  <c r="AH108" i="99" s="1"/>
  <c r="CM108" i="99"/>
  <c r="CI108" i="99"/>
  <c r="CG108" i="99"/>
  <c r="CF108" i="99"/>
  <c r="CE108" i="99"/>
  <c r="CC108" i="99"/>
  <c r="BO107" i="99"/>
  <c r="BK107" i="99"/>
  <c r="BI107" i="99"/>
  <c r="BH107" i="99"/>
  <c r="BG107" i="99"/>
  <c r="BE107" i="99"/>
  <c r="AD107" i="99"/>
  <c r="AM107" i="99" s="1"/>
  <c r="CM107" i="99"/>
  <c r="CI107" i="99"/>
  <c r="CG107" i="99"/>
  <c r="CF107" i="99"/>
  <c r="CE107" i="99"/>
  <c r="CC107" i="99"/>
  <c r="BO106" i="99"/>
  <c r="BK106" i="99"/>
  <c r="BI106" i="99"/>
  <c r="BH106" i="99"/>
  <c r="BG106" i="99"/>
  <c r="BE106" i="99"/>
  <c r="AD106" i="99"/>
  <c r="AH106" i="99" s="1"/>
  <c r="CM106" i="99"/>
  <c r="CI106" i="99"/>
  <c r="CG106" i="99"/>
  <c r="CF106" i="99"/>
  <c r="CE106" i="99"/>
  <c r="CC106" i="99"/>
  <c r="BO105" i="99"/>
  <c r="BK105" i="99"/>
  <c r="BI105" i="99"/>
  <c r="BH105" i="99"/>
  <c r="BG105" i="99"/>
  <c r="BE105" i="99"/>
  <c r="AD105" i="99"/>
  <c r="AM105" i="99" s="1"/>
  <c r="CM105" i="99"/>
  <c r="CH105" i="99" s="1"/>
  <c r="CI105" i="99"/>
  <c r="CG105" i="99"/>
  <c r="CF105" i="99"/>
  <c r="CE105" i="99"/>
  <c r="CC105" i="99"/>
  <c r="BO104" i="99"/>
  <c r="BK104" i="99"/>
  <c r="BI104" i="99"/>
  <c r="BH104" i="99"/>
  <c r="BG104" i="99"/>
  <c r="BE104" i="99"/>
  <c r="AD104" i="99"/>
  <c r="CM104" i="99"/>
  <c r="CI104" i="99"/>
  <c r="CG104" i="99"/>
  <c r="CF104" i="99"/>
  <c r="CE104" i="99"/>
  <c r="CC104" i="99"/>
  <c r="BP103" i="99"/>
  <c r="BN103" i="99"/>
  <c r="BM103" i="99"/>
  <c r="BL103" i="99"/>
  <c r="BF103" i="99"/>
  <c r="P6" i="99" s="1"/>
  <c r="P156" i="99" s="1"/>
  <c r="BD103" i="99"/>
  <c r="O6" i="99" s="1"/>
  <c r="O156" i="99" s="1"/>
  <c r="BC103" i="99"/>
  <c r="L6" i="99" s="1"/>
  <c r="L156" i="99" s="1"/>
  <c r="BB103" i="99"/>
  <c r="CM103" i="99"/>
  <c r="CI103" i="99"/>
  <c r="CG103" i="99"/>
  <c r="CF103" i="99"/>
  <c r="CE103" i="99"/>
  <c r="CC103" i="99"/>
  <c r="BO102" i="99"/>
  <c r="BK102" i="99"/>
  <c r="BI102" i="99"/>
  <c r="BH102" i="99"/>
  <c r="BG102" i="99"/>
  <c r="BE102" i="99"/>
  <c r="CM102" i="99"/>
  <c r="CI102" i="99"/>
  <c r="CG102" i="99"/>
  <c r="CF102" i="99"/>
  <c r="CE102" i="99"/>
  <c r="CC102" i="99"/>
  <c r="BO101" i="99"/>
  <c r="BK101" i="99"/>
  <c r="BI101" i="99"/>
  <c r="BH101" i="99"/>
  <c r="BG101" i="99"/>
  <c r="BE101" i="99"/>
  <c r="CM101" i="99"/>
  <c r="CI101" i="99"/>
  <c r="CG101" i="99"/>
  <c r="CF101" i="99"/>
  <c r="CE101" i="99"/>
  <c r="CC101" i="99"/>
  <c r="BO100" i="99"/>
  <c r="BK100" i="99"/>
  <c r="BI100" i="99"/>
  <c r="BH100" i="99"/>
  <c r="BG100" i="99"/>
  <c r="BE100" i="99"/>
  <c r="CM100" i="99"/>
  <c r="CI100" i="99"/>
  <c r="CG100" i="99"/>
  <c r="CF100" i="99"/>
  <c r="CE100" i="99"/>
  <c r="CC100" i="99"/>
  <c r="BO99" i="99"/>
  <c r="BK99" i="99"/>
  <c r="BI99" i="99"/>
  <c r="BH99" i="99"/>
  <c r="BG99" i="99"/>
  <c r="BE99" i="99"/>
  <c r="CM99" i="99"/>
  <c r="CI99" i="99"/>
  <c r="CG99" i="99"/>
  <c r="CF99" i="99"/>
  <c r="CE99" i="99"/>
  <c r="CC99" i="99"/>
  <c r="BO98" i="99"/>
  <c r="BK98" i="99"/>
  <c r="BI98" i="99"/>
  <c r="BH98" i="99"/>
  <c r="BG98" i="99"/>
  <c r="BE98" i="99"/>
  <c r="CM98" i="99"/>
  <c r="CI98" i="99"/>
  <c r="CG98" i="99"/>
  <c r="CF98" i="99"/>
  <c r="CE98" i="99"/>
  <c r="CC98" i="99"/>
  <c r="BO97" i="99"/>
  <c r="BK97" i="99"/>
  <c r="BI97" i="99"/>
  <c r="BH97" i="99"/>
  <c r="BG97" i="99"/>
  <c r="BE97" i="99"/>
  <c r="AO97" i="99"/>
  <c r="AN97" i="99"/>
  <c r="AL97" i="99"/>
  <c r="AL30" i="99" s="1"/>
  <c r="AL31" i="99" s="1"/>
  <c r="AK97" i="99"/>
  <c r="AK30" i="99" s="1"/>
  <c r="AK31" i="99" s="1"/>
  <c r="AJ97" i="99"/>
  <c r="AJ30" i="99" s="1"/>
  <c r="AG97" i="99"/>
  <c r="AG30" i="99" s="1"/>
  <c r="AG31" i="99" s="1"/>
  <c r="AF97" i="99"/>
  <c r="AF30" i="99" s="1"/>
  <c r="AF31" i="99" s="1"/>
  <c r="AE97" i="99"/>
  <c r="AE30" i="99" s="1"/>
  <c r="CM97" i="99"/>
  <c r="CI97" i="99"/>
  <c r="CG97" i="99"/>
  <c r="CF97" i="99"/>
  <c r="CE97" i="99"/>
  <c r="CC97" i="99"/>
  <c r="BO96" i="99"/>
  <c r="BK96" i="99"/>
  <c r="BI96" i="99"/>
  <c r="BH96" i="99"/>
  <c r="BG96" i="99"/>
  <c r="BE96" i="99"/>
  <c r="AD96" i="99"/>
  <c r="AD97" i="99" s="1"/>
  <c r="AD30" i="99" s="1"/>
  <c r="CM96" i="99"/>
  <c r="CI96" i="99"/>
  <c r="CG96" i="99"/>
  <c r="CF96" i="99"/>
  <c r="CE96" i="99"/>
  <c r="CC96" i="99"/>
  <c r="BO95" i="99"/>
  <c r="BK95" i="99"/>
  <c r="BI95" i="99"/>
  <c r="BH95" i="99"/>
  <c r="BG95" i="99"/>
  <c r="BE95" i="99"/>
  <c r="CM95" i="99"/>
  <c r="CI95" i="99"/>
  <c r="CG95" i="99"/>
  <c r="CF95" i="99"/>
  <c r="CE95" i="99"/>
  <c r="CC95" i="99"/>
  <c r="BO94" i="99"/>
  <c r="BK94" i="99"/>
  <c r="BI94" i="99"/>
  <c r="BH94" i="99"/>
  <c r="BG94" i="99"/>
  <c r="BE94" i="99"/>
  <c r="CM94" i="99"/>
  <c r="CI94" i="99"/>
  <c r="CG94" i="99"/>
  <c r="CF94" i="99"/>
  <c r="CE94" i="99"/>
  <c r="CC94" i="99"/>
  <c r="BO93" i="99"/>
  <c r="BK93" i="99"/>
  <c r="BI93" i="99"/>
  <c r="BH93" i="99"/>
  <c r="BG93" i="99"/>
  <c r="BE93" i="99"/>
  <c r="CM93" i="99"/>
  <c r="CI93" i="99"/>
  <c r="CG93" i="99"/>
  <c r="CF93" i="99"/>
  <c r="CE93" i="99"/>
  <c r="CC93" i="99"/>
  <c r="BO92" i="99"/>
  <c r="BK92" i="99"/>
  <c r="BI92" i="99"/>
  <c r="BH92" i="99"/>
  <c r="BG92" i="99"/>
  <c r="BE92" i="99"/>
  <c r="CM92" i="99"/>
  <c r="CI92" i="99"/>
  <c r="CG92" i="99"/>
  <c r="CF92" i="99"/>
  <c r="CE92" i="99"/>
  <c r="CC92" i="99"/>
  <c r="BO91" i="99"/>
  <c r="BK91" i="99"/>
  <c r="BI91" i="99"/>
  <c r="BH91" i="99"/>
  <c r="BG91" i="99"/>
  <c r="BE91" i="99"/>
  <c r="CM91" i="99"/>
  <c r="CI91" i="99"/>
  <c r="CG91" i="99"/>
  <c r="CF91" i="99"/>
  <c r="CE91" i="99"/>
  <c r="CC91" i="99"/>
  <c r="BP90" i="99"/>
  <c r="BN90" i="99"/>
  <c r="BM90" i="99"/>
  <c r="BL90" i="99"/>
  <c r="BF90" i="99"/>
  <c r="P11" i="99" s="1"/>
  <c r="P153" i="99" s="1"/>
  <c r="BD90" i="99"/>
  <c r="O11" i="99" s="1"/>
  <c r="O153" i="99" s="1"/>
  <c r="BC90" i="99"/>
  <c r="L11" i="99" s="1"/>
  <c r="L153" i="99" s="1"/>
  <c r="N153" i="99" s="1"/>
  <c r="BB90" i="99"/>
  <c r="CM90" i="99"/>
  <c r="CI90" i="99"/>
  <c r="CG90" i="99"/>
  <c r="CF90" i="99"/>
  <c r="CE90" i="99"/>
  <c r="CC90" i="99"/>
  <c r="BO89" i="99"/>
  <c r="BK89" i="99"/>
  <c r="BI89" i="99"/>
  <c r="BH89" i="99"/>
  <c r="BG89" i="99"/>
  <c r="BE89" i="99"/>
  <c r="AO89" i="99"/>
  <c r="AN89" i="99"/>
  <c r="AL89" i="99"/>
  <c r="AK89" i="99"/>
  <c r="AJ89" i="99"/>
  <c r="AG89" i="99"/>
  <c r="AF89" i="99"/>
  <c r="AE89" i="99"/>
  <c r="CM89" i="99"/>
  <c r="CI89" i="99"/>
  <c r="CG89" i="99"/>
  <c r="CF89" i="99"/>
  <c r="CE89" i="99"/>
  <c r="CC89" i="99"/>
  <c r="BO88" i="99"/>
  <c r="BK88" i="99"/>
  <c r="BI88" i="99"/>
  <c r="BH88" i="99"/>
  <c r="BG88" i="99"/>
  <c r="BE88" i="99"/>
  <c r="AO88" i="99"/>
  <c r="AN88" i="99"/>
  <c r="AL88" i="99"/>
  <c r="AK88" i="99"/>
  <c r="AJ88" i="99"/>
  <c r="AG88" i="99"/>
  <c r="AF88" i="99"/>
  <c r="AE88" i="99"/>
  <c r="CM88" i="99"/>
  <c r="CI88" i="99"/>
  <c r="CG88" i="99"/>
  <c r="CF88" i="99"/>
  <c r="CE88" i="99"/>
  <c r="CC88" i="99"/>
  <c r="BO87" i="99"/>
  <c r="BK87" i="99"/>
  <c r="BI87" i="99"/>
  <c r="BH87" i="99"/>
  <c r="BG87" i="99"/>
  <c r="BE87" i="99"/>
  <c r="AO87" i="99"/>
  <c r="AN87" i="99"/>
  <c r="AL87" i="99"/>
  <c r="AK87" i="99"/>
  <c r="AJ87" i="99"/>
  <c r="AG87" i="99"/>
  <c r="AF87" i="99"/>
  <c r="AE87" i="99"/>
  <c r="CM87" i="99"/>
  <c r="CI87" i="99"/>
  <c r="CG87" i="99"/>
  <c r="CF87" i="99"/>
  <c r="CE87" i="99"/>
  <c r="CC87" i="99"/>
  <c r="BO86" i="99"/>
  <c r="BK86" i="99"/>
  <c r="BI86" i="99"/>
  <c r="BH86" i="99"/>
  <c r="BG86" i="99"/>
  <c r="BE86" i="99"/>
  <c r="AO86" i="99"/>
  <c r="AN86" i="99"/>
  <c r="AL86" i="99"/>
  <c r="AK86" i="99"/>
  <c r="AJ86" i="99"/>
  <c r="AG86" i="99"/>
  <c r="AF86" i="99"/>
  <c r="AE86" i="99"/>
  <c r="CM86" i="99"/>
  <c r="CI86" i="99"/>
  <c r="CG86" i="99"/>
  <c r="CF86" i="99"/>
  <c r="CE86" i="99"/>
  <c r="CC86" i="99"/>
  <c r="BO85" i="99"/>
  <c r="BK85" i="99"/>
  <c r="BI85" i="99"/>
  <c r="BH85" i="99"/>
  <c r="BG85" i="99"/>
  <c r="BE85" i="99"/>
  <c r="AO85" i="99"/>
  <c r="AN85" i="99"/>
  <c r="AL85" i="99"/>
  <c r="AK85" i="99"/>
  <c r="AJ85" i="99"/>
  <c r="AG85" i="99"/>
  <c r="AD85" i="99" s="1"/>
  <c r="AH85" i="99" s="1"/>
  <c r="AF85" i="99"/>
  <c r="AE85" i="99"/>
  <c r="CM85" i="99"/>
  <c r="CI85" i="99"/>
  <c r="CG85" i="99"/>
  <c r="CF85" i="99"/>
  <c r="CE85" i="99"/>
  <c r="CC85" i="99"/>
  <c r="BO84" i="99"/>
  <c r="BK84" i="99"/>
  <c r="BI84" i="99"/>
  <c r="BH84" i="99"/>
  <c r="BG84" i="99"/>
  <c r="BE84" i="99"/>
  <c r="AO84" i="99"/>
  <c r="AN84" i="99"/>
  <c r="AL84" i="99"/>
  <c r="AK84" i="99"/>
  <c r="AJ84" i="99"/>
  <c r="AG84" i="99"/>
  <c r="AF84" i="99"/>
  <c r="AE84" i="99"/>
  <c r="CM84" i="99"/>
  <c r="CI84" i="99"/>
  <c r="CG84" i="99"/>
  <c r="CF84" i="99"/>
  <c r="CE84" i="99"/>
  <c r="CC84" i="99"/>
  <c r="BO83" i="99"/>
  <c r="BK83" i="99"/>
  <c r="BI83" i="99"/>
  <c r="BH83" i="99"/>
  <c r="BG83" i="99"/>
  <c r="BE83" i="99"/>
  <c r="AO83" i="99"/>
  <c r="AN83" i="99"/>
  <c r="AL83" i="99"/>
  <c r="AK83" i="99"/>
  <c r="AJ83" i="99"/>
  <c r="AG83" i="99"/>
  <c r="AF83" i="99"/>
  <c r="AE83" i="99"/>
  <c r="CM82" i="99"/>
  <c r="CI82" i="99"/>
  <c r="CG82" i="99"/>
  <c r="CF82" i="99"/>
  <c r="CE82" i="99"/>
  <c r="CC82" i="99"/>
  <c r="BO82" i="99"/>
  <c r="BK82" i="99"/>
  <c r="BI82" i="99"/>
  <c r="BH82" i="99"/>
  <c r="BG82" i="99"/>
  <c r="BE82" i="99"/>
  <c r="AO82" i="99"/>
  <c r="AN82" i="99"/>
  <c r="AL82" i="99"/>
  <c r="AK82" i="99"/>
  <c r="AJ82" i="99"/>
  <c r="AG82" i="99"/>
  <c r="AF82" i="99"/>
  <c r="AE82" i="99"/>
  <c r="CM81" i="99"/>
  <c r="CI81" i="99"/>
  <c r="CG81" i="99"/>
  <c r="CF81" i="99"/>
  <c r="CE81" i="99"/>
  <c r="CC81" i="99"/>
  <c r="BO81" i="99"/>
  <c r="BK81" i="99"/>
  <c r="BI81" i="99"/>
  <c r="BH81" i="99"/>
  <c r="BG81" i="99"/>
  <c r="BE81" i="99"/>
  <c r="AO81" i="99"/>
  <c r="AN81" i="99"/>
  <c r="AL81" i="99"/>
  <c r="AK81" i="99"/>
  <c r="AJ81" i="99"/>
  <c r="AG81" i="99"/>
  <c r="AF81" i="99"/>
  <c r="AE81" i="99"/>
  <c r="CM80" i="99"/>
  <c r="CI80" i="99"/>
  <c r="CG80" i="99"/>
  <c r="CF80" i="99"/>
  <c r="CE80" i="99"/>
  <c r="CC80" i="99"/>
  <c r="BO80" i="99"/>
  <c r="BK80" i="99"/>
  <c r="BI80" i="99"/>
  <c r="BH80" i="99"/>
  <c r="BG80" i="99"/>
  <c r="BE80" i="99"/>
  <c r="AO80" i="99"/>
  <c r="AN80" i="99"/>
  <c r="AL80" i="99"/>
  <c r="AK80" i="99"/>
  <c r="AJ80" i="99"/>
  <c r="AG80" i="99"/>
  <c r="AF80" i="99"/>
  <c r="AE80" i="99"/>
  <c r="CM79" i="99"/>
  <c r="CI79" i="99"/>
  <c r="CG79" i="99"/>
  <c r="CF79" i="99"/>
  <c r="CE79" i="99"/>
  <c r="CC79" i="99"/>
  <c r="BO79" i="99"/>
  <c r="BK79" i="99"/>
  <c r="BI79" i="99"/>
  <c r="BH79" i="99"/>
  <c r="BG79" i="99"/>
  <c r="BE79" i="99"/>
  <c r="CM78" i="99"/>
  <c r="CI78" i="99"/>
  <c r="CG78" i="99"/>
  <c r="CF78" i="99"/>
  <c r="CE78" i="99"/>
  <c r="CC78" i="99"/>
  <c r="BO78" i="99"/>
  <c r="CM112" i="99" s="1"/>
  <c r="BK78" i="99"/>
  <c r="BI78" i="99"/>
  <c r="BH78" i="99"/>
  <c r="BG78" i="99"/>
  <c r="BE78" i="99"/>
  <c r="C74" i="99"/>
  <c r="BF57" i="99"/>
  <c r="P10" i="99" s="1"/>
  <c r="P152" i="99" s="1"/>
  <c r="BD57" i="99"/>
  <c r="O10" i="99" s="1"/>
  <c r="O152" i="99" s="1"/>
  <c r="BC57" i="99"/>
  <c r="L10" i="99" s="1"/>
  <c r="BB57" i="99"/>
  <c r="BK56" i="99"/>
  <c r="BI56" i="99"/>
  <c r="BH56" i="99"/>
  <c r="BG56" i="99"/>
  <c r="BE56" i="99"/>
  <c r="BK55" i="99"/>
  <c r="BI55" i="99"/>
  <c r="BH55" i="99"/>
  <c r="BG55" i="99"/>
  <c r="BE55" i="99"/>
  <c r="BK54" i="99"/>
  <c r="BI54" i="99"/>
  <c r="BH54" i="99"/>
  <c r="BG54" i="99"/>
  <c r="BE54" i="99"/>
  <c r="BK53" i="99"/>
  <c r="BI53" i="99"/>
  <c r="BH53" i="99"/>
  <c r="BG53" i="99"/>
  <c r="BE53" i="99"/>
  <c r="BK52" i="99"/>
  <c r="BI52" i="99"/>
  <c r="BH52" i="99"/>
  <c r="BG52" i="99"/>
  <c r="BE52" i="99"/>
  <c r="BK51" i="99"/>
  <c r="BI51" i="99"/>
  <c r="BH51" i="99"/>
  <c r="BG51" i="99"/>
  <c r="BE51" i="99"/>
  <c r="BK50" i="99"/>
  <c r="BI50" i="99"/>
  <c r="BH50" i="99"/>
  <c r="BG50" i="99"/>
  <c r="BE50" i="99"/>
  <c r="BK49" i="99"/>
  <c r="BI49" i="99"/>
  <c r="BH49" i="99"/>
  <c r="BG49" i="99"/>
  <c r="BE49" i="99"/>
  <c r="BK48" i="99"/>
  <c r="BI48" i="99"/>
  <c r="BH48" i="99"/>
  <c r="BG48" i="99"/>
  <c r="BE48" i="99"/>
  <c r="BK47" i="99"/>
  <c r="BI47" i="99"/>
  <c r="BH47" i="99"/>
  <c r="BG47" i="99"/>
  <c r="BE47" i="99"/>
  <c r="BK46" i="99"/>
  <c r="BI46" i="99"/>
  <c r="BH46" i="99"/>
  <c r="BG46" i="99"/>
  <c r="BE46" i="99"/>
  <c r="BK45" i="99"/>
  <c r="BI45" i="99"/>
  <c r="BH45" i="99"/>
  <c r="BG45" i="99"/>
  <c r="BE45" i="99"/>
  <c r="BF44" i="99"/>
  <c r="P4" i="99" s="1"/>
  <c r="BD44" i="99"/>
  <c r="O4" i="99" s="1"/>
  <c r="O150" i="99" s="1"/>
  <c r="BC44" i="99"/>
  <c r="BB44" i="99"/>
  <c r="BK43" i="99"/>
  <c r="BI43" i="99"/>
  <c r="BH43" i="99"/>
  <c r="BG43" i="99"/>
  <c r="BE43" i="99"/>
  <c r="G44" i="99"/>
  <c r="CN42" i="99"/>
  <c r="CL42" i="99"/>
  <c r="CK42" i="99"/>
  <c r="CJ42" i="99"/>
  <c r="CD42" i="99"/>
  <c r="CB42" i="99"/>
  <c r="CA42" i="99"/>
  <c r="BZ42" i="99"/>
  <c r="BK42" i="99"/>
  <c r="BI42" i="99"/>
  <c r="BH42" i="99"/>
  <c r="BG42" i="99"/>
  <c r="BE42" i="99"/>
  <c r="L43" i="99"/>
  <c r="P43" i="99" s="1"/>
  <c r="G43" i="99"/>
  <c r="CM41" i="99"/>
  <c r="CI41" i="99"/>
  <c r="CG41" i="99"/>
  <c r="CF41" i="99"/>
  <c r="CE41" i="99"/>
  <c r="CC41" i="99"/>
  <c r="BK41" i="99"/>
  <c r="BI41" i="99"/>
  <c r="BH41" i="99"/>
  <c r="BG41" i="99"/>
  <c r="BE41" i="99"/>
  <c r="CM40" i="99"/>
  <c r="CI40" i="99"/>
  <c r="CG40" i="99"/>
  <c r="CF40" i="99"/>
  <c r="CE40" i="99"/>
  <c r="CC40" i="99"/>
  <c r="BK40" i="99"/>
  <c r="BI40" i="99"/>
  <c r="BH40" i="99"/>
  <c r="BG40" i="99"/>
  <c r="BE40" i="99"/>
  <c r="CM39" i="99"/>
  <c r="CI39" i="99"/>
  <c r="CG39" i="99"/>
  <c r="CF39" i="99"/>
  <c r="CE39" i="99"/>
  <c r="CC39" i="99"/>
  <c r="BK39" i="99"/>
  <c r="BI39" i="99"/>
  <c r="BH39" i="99"/>
  <c r="BG39" i="99"/>
  <c r="BE39" i="99"/>
  <c r="CM38" i="99"/>
  <c r="CI38" i="99"/>
  <c r="CG38" i="99"/>
  <c r="CF38" i="99"/>
  <c r="CE38" i="99"/>
  <c r="CC38" i="99"/>
  <c r="BK38" i="99"/>
  <c r="BI38" i="99"/>
  <c r="BH38" i="99"/>
  <c r="BG38" i="99"/>
  <c r="BE38" i="99"/>
  <c r="CM37" i="99"/>
  <c r="CI37" i="99"/>
  <c r="CG37" i="99"/>
  <c r="CF37" i="99"/>
  <c r="CE37" i="99"/>
  <c r="CC37" i="99"/>
  <c r="BK37" i="99"/>
  <c r="BI37" i="99"/>
  <c r="BH37" i="99"/>
  <c r="BG37" i="99"/>
  <c r="BE37" i="99"/>
  <c r="CM36" i="99"/>
  <c r="CI36" i="99"/>
  <c r="CG36" i="99"/>
  <c r="CF36" i="99"/>
  <c r="CE36" i="99"/>
  <c r="CC36" i="99"/>
  <c r="BK36" i="99"/>
  <c r="BI36" i="99"/>
  <c r="BH36" i="99"/>
  <c r="BG36" i="99"/>
  <c r="BE36" i="99"/>
  <c r="CM35" i="99"/>
  <c r="CI35" i="99"/>
  <c r="CG35" i="99"/>
  <c r="CF35" i="99"/>
  <c r="CE35" i="99"/>
  <c r="CC35" i="99"/>
  <c r="BK35" i="99"/>
  <c r="BI35" i="99"/>
  <c r="BH35" i="99"/>
  <c r="BG35" i="99"/>
  <c r="BE35" i="99"/>
  <c r="CM34" i="99"/>
  <c r="CI34" i="99"/>
  <c r="CG34" i="99"/>
  <c r="CF34" i="99"/>
  <c r="CE34" i="99"/>
  <c r="CC34" i="99"/>
  <c r="BK34" i="99"/>
  <c r="BI34" i="99"/>
  <c r="BH34" i="99"/>
  <c r="BG34" i="99"/>
  <c r="BE34" i="99"/>
  <c r="CM33" i="99"/>
  <c r="CI33" i="99"/>
  <c r="CG33" i="99"/>
  <c r="CF33" i="99"/>
  <c r="CE33" i="99"/>
  <c r="CC33" i="99"/>
  <c r="BK33" i="99"/>
  <c r="BI33" i="99"/>
  <c r="BH33" i="99"/>
  <c r="BG33" i="99"/>
  <c r="BE33" i="99"/>
  <c r="CM32" i="99"/>
  <c r="CI32" i="99"/>
  <c r="CG32" i="99"/>
  <c r="CF32" i="99"/>
  <c r="CE32" i="99"/>
  <c r="CC32" i="99"/>
  <c r="BK32" i="99"/>
  <c r="BI32" i="99"/>
  <c r="BH32" i="99"/>
  <c r="BG32" i="99"/>
  <c r="BE32" i="99"/>
  <c r="CM31" i="99"/>
  <c r="CI31" i="99"/>
  <c r="CG31" i="99"/>
  <c r="CF31" i="99"/>
  <c r="CE31" i="99"/>
  <c r="CC31" i="99"/>
  <c r="BF31" i="99"/>
  <c r="P7" i="99" s="1"/>
  <c r="P155" i="99" s="1"/>
  <c r="BD31" i="99"/>
  <c r="O7" i="99" s="1"/>
  <c r="O155" i="99" s="1"/>
  <c r="BC31" i="99"/>
  <c r="BB31" i="99"/>
  <c r="CM30" i="99"/>
  <c r="CI30" i="99"/>
  <c r="CG30" i="99"/>
  <c r="CF30" i="99"/>
  <c r="CE30" i="99"/>
  <c r="CC30" i="99"/>
  <c r="BK30" i="99"/>
  <c r="BI30" i="99"/>
  <c r="BH30" i="99"/>
  <c r="BG30" i="99"/>
  <c r="BE30" i="99"/>
  <c r="CM29" i="99"/>
  <c r="CI29" i="99"/>
  <c r="CG29" i="99"/>
  <c r="CF29" i="99"/>
  <c r="CE29" i="99"/>
  <c r="CC29" i="99"/>
  <c r="BK29" i="99"/>
  <c r="BI29" i="99"/>
  <c r="BH29" i="99"/>
  <c r="BG29" i="99"/>
  <c r="BE29" i="99"/>
  <c r="AD28" i="99"/>
  <c r="AM28" i="99" s="1"/>
  <c r="CM28" i="99"/>
  <c r="CI28" i="99"/>
  <c r="CG28" i="99"/>
  <c r="CF28" i="99"/>
  <c r="CE28" i="99"/>
  <c r="CC28" i="99"/>
  <c r="BK28" i="99"/>
  <c r="BI28" i="99"/>
  <c r="BH28" i="99"/>
  <c r="BG28" i="99"/>
  <c r="BE28" i="99"/>
  <c r="AD27" i="99"/>
  <c r="AM27" i="99" s="1"/>
  <c r="CM27" i="99"/>
  <c r="CI27" i="99"/>
  <c r="CG27" i="99"/>
  <c r="CF27" i="99"/>
  <c r="CE27" i="99"/>
  <c r="CC27" i="99"/>
  <c r="BK27" i="99"/>
  <c r="BI27" i="99"/>
  <c r="BH27" i="99"/>
  <c r="BG27" i="99"/>
  <c r="BE27" i="99"/>
  <c r="AD26" i="99"/>
  <c r="AH26" i="99" s="1"/>
  <c r="CM26" i="99"/>
  <c r="CI26" i="99"/>
  <c r="CG26" i="99"/>
  <c r="CF26" i="99"/>
  <c r="CE26" i="99"/>
  <c r="CC26" i="99"/>
  <c r="BK26" i="99"/>
  <c r="BI26" i="99"/>
  <c r="BH26" i="99"/>
  <c r="BG26" i="99"/>
  <c r="BE26" i="99"/>
  <c r="AD25" i="99"/>
  <c r="AM25" i="99" s="1"/>
  <c r="CM25" i="99"/>
  <c r="CI25" i="99"/>
  <c r="CG25" i="99"/>
  <c r="CF25" i="99"/>
  <c r="CE25" i="99"/>
  <c r="CC25" i="99"/>
  <c r="BK25" i="99"/>
  <c r="BI25" i="99"/>
  <c r="BH25" i="99"/>
  <c r="BG25" i="99"/>
  <c r="BE25" i="99"/>
  <c r="AD24" i="99"/>
  <c r="AM24" i="99" s="1"/>
  <c r="CM24" i="99"/>
  <c r="CI24" i="99"/>
  <c r="CG24" i="99"/>
  <c r="CF24" i="99"/>
  <c r="CE24" i="99"/>
  <c r="CC24" i="99"/>
  <c r="BK24" i="99"/>
  <c r="BI24" i="99"/>
  <c r="BH24" i="99"/>
  <c r="BG24" i="99"/>
  <c r="BE24" i="99"/>
  <c r="AD29" i="99"/>
  <c r="AM29" i="99" s="1"/>
  <c r="CM23" i="99"/>
  <c r="CI23" i="99"/>
  <c r="CG23" i="99"/>
  <c r="CF23" i="99"/>
  <c r="CE23" i="99"/>
  <c r="CC23" i="99"/>
  <c r="BK23" i="99"/>
  <c r="BI23" i="99"/>
  <c r="BH23" i="99"/>
  <c r="BG23" i="99"/>
  <c r="BE23" i="99"/>
  <c r="AD23" i="99"/>
  <c r="AM23" i="99" s="1"/>
  <c r="CM22" i="99"/>
  <c r="CI22" i="99"/>
  <c r="CG22" i="99"/>
  <c r="CF22" i="99"/>
  <c r="CE22" i="99"/>
  <c r="CC22" i="99"/>
  <c r="BK22" i="99"/>
  <c r="BI22" i="99"/>
  <c r="BH22" i="99"/>
  <c r="BG22" i="99"/>
  <c r="BE22" i="99"/>
  <c r="AD22" i="99"/>
  <c r="AM22" i="99" s="1"/>
  <c r="CM21" i="99"/>
  <c r="CI21" i="99"/>
  <c r="CG21" i="99"/>
  <c r="CF21" i="99"/>
  <c r="CE21" i="99"/>
  <c r="CC21" i="99"/>
  <c r="BK21" i="99"/>
  <c r="BI21" i="99"/>
  <c r="BH21" i="99"/>
  <c r="BG21" i="99"/>
  <c r="BE21" i="99"/>
  <c r="CM20" i="99"/>
  <c r="CI20" i="99"/>
  <c r="CG20" i="99"/>
  <c r="CF20" i="99"/>
  <c r="CE20" i="99"/>
  <c r="CC20" i="99"/>
  <c r="BK20" i="99"/>
  <c r="BI20" i="99"/>
  <c r="BH20" i="99"/>
  <c r="BG20" i="99"/>
  <c r="BE20" i="99"/>
  <c r="CM19" i="99"/>
  <c r="CI19" i="99"/>
  <c r="CG19" i="99"/>
  <c r="CF19" i="99"/>
  <c r="CE19" i="99"/>
  <c r="CC19" i="99"/>
  <c r="BK19" i="99"/>
  <c r="BI19" i="99"/>
  <c r="BH19" i="99"/>
  <c r="BG19" i="99"/>
  <c r="BE19" i="99"/>
  <c r="CM18" i="99"/>
  <c r="CI18" i="99"/>
  <c r="CG18" i="99"/>
  <c r="CF18" i="99"/>
  <c r="CE18" i="99"/>
  <c r="CC18" i="99"/>
  <c r="BF18" i="99"/>
  <c r="P5" i="99" s="1"/>
  <c r="P149" i="99" s="1"/>
  <c r="BD18" i="99"/>
  <c r="O5" i="99" s="1"/>
  <c r="O149" i="99" s="1"/>
  <c r="BC18" i="99"/>
  <c r="L5" i="99" s="1"/>
  <c r="L149" i="99" s="1"/>
  <c r="BB18" i="99"/>
  <c r="CM17" i="99"/>
  <c r="CI17" i="99"/>
  <c r="CG17" i="99"/>
  <c r="CF17" i="99"/>
  <c r="CE17" i="99"/>
  <c r="CC17" i="99"/>
  <c r="BK17" i="99"/>
  <c r="BI17" i="99"/>
  <c r="BH17" i="99"/>
  <c r="BG17" i="99"/>
  <c r="BE17" i="99"/>
  <c r="CM16" i="99"/>
  <c r="CI16" i="99"/>
  <c r="CG16" i="99"/>
  <c r="CF16" i="99"/>
  <c r="CE16" i="99"/>
  <c r="CC16" i="99"/>
  <c r="BK16" i="99"/>
  <c r="BI16" i="99"/>
  <c r="BH16" i="99"/>
  <c r="BG16" i="99"/>
  <c r="BE16" i="99"/>
  <c r="CM15" i="99"/>
  <c r="CH15" i="99" s="1"/>
  <c r="CI15" i="99"/>
  <c r="CG15" i="99"/>
  <c r="CF15" i="99"/>
  <c r="CE15" i="99"/>
  <c r="CC15" i="99"/>
  <c r="BK15" i="99"/>
  <c r="BI15" i="99"/>
  <c r="BH15" i="99"/>
  <c r="BG15" i="99"/>
  <c r="BE15" i="99"/>
  <c r="CM14" i="99"/>
  <c r="CI14" i="99"/>
  <c r="CG14" i="99"/>
  <c r="CF14" i="99"/>
  <c r="CE14" i="99"/>
  <c r="CC14" i="99"/>
  <c r="BK14" i="99"/>
  <c r="BI14" i="99"/>
  <c r="BH14" i="99"/>
  <c r="BG14" i="99"/>
  <c r="BE14" i="99"/>
  <c r="AL14" i="99"/>
  <c r="AK14" i="99"/>
  <c r="AJ14" i="99"/>
  <c r="AG14" i="99"/>
  <c r="AF14" i="99"/>
  <c r="AE14" i="99"/>
  <c r="B14" i="99"/>
  <c r="CM13" i="99"/>
  <c r="CI13" i="99"/>
  <c r="CG13" i="99"/>
  <c r="CF13" i="99"/>
  <c r="CE13" i="99"/>
  <c r="CC13" i="99"/>
  <c r="BK13" i="99"/>
  <c r="BI13" i="99"/>
  <c r="BH13" i="99"/>
  <c r="BG13" i="99"/>
  <c r="BE13" i="99"/>
  <c r="AL12" i="99"/>
  <c r="AK12" i="99"/>
  <c r="AJ12" i="99"/>
  <c r="AG12" i="99"/>
  <c r="AF12" i="99"/>
  <c r="AE12" i="99"/>
  <c r="CM12" i="99"/>
  <c r="CI12" i="99"/>
  <c r="CG12" i="99"/>
  <c r="CF12" i="99"/>
  <c r="CE12" i="99"/>
  <c r="CC12" i="99"/>
  <c r="BK12" i="99"/>
  <c r="BI12" i="99"/>
  <c r="BH12" i="99"/>
  <c r="BG12" i="99"/>
  <c r="BE12" i="99"/>
  <c r="AL13" i="99"/>
  <c r="AK13" i="99"/>
  <c r="AJ13" i="99"/>
  <c r="AG13" i="99"/>
  <c r="AF13" i="99"/>
  <c r="AE13" i="99"/>
  <c r="M12" i="99"/>
  <c r="I12" i="99"/>
  <c r="H12" i="99"/>
  <c r="G12" i="99"/>
  <c r="CM11" i="99"/>
  <c r="CI11" i="99"/>
  <c r="CG11" i="99"/>
  <c r="CF11" i="99"/>
  <c r="CE11" i="99"/>
  <c r="CC11" i="99"/>
  <c r="BK11" i="99"/>
  <c r="BI11" i="99"/>
  <c r="BH11" i="99"/>
  <c r="BG11" i="99"/>
  <c r="BE11" i="99"/>
  <c r="AL11" i="99"/>
  <c r="AK11" i="99"/>
  <c r="AJ11" i="99"/>
  <c r="AG11" i="99"/>
  <c r="AF11" i="99"/>
  <c r="AE11" i="99"/>
  <c r="J11" i="99"/>
  <c r="K11" i="99" s="1"/>
  <c r="CM10" i="99"/>
  <c r="CI10" i="99"/>
  <c r="CG10" i="99"/>
  <c r="CF10" i="99"/>
  <c r="CE10" i="99"/>
  <c r="CC10" i="99"/>
  <c r="BK10" i="99"/>
  <c r="BI10" i="99"/>
  <c r="BH10" i="99"/>
  <c r="BG10" i="99"/>
  <c r="BE10" i="99"/>
  <c r="AL10" i="99"/>
  <c r="AK10" i="99"/>
  <c r="AJ10" i="99"/>
  <c r="AG10" i="99"/>
  <c r="AF10" i="99"/>
  <c r="AE10" i="99"/>
  <c r="J10" i="99"/>
  <c r="K10" i="99" s="1"/>
  <c r="CM9" i="99"/>
  <c r="CI9" i="99"/>
  <c r="CG9" i="99"/>
  <c r="CF9" i="99"/>
  <c r="CE9" i="99"/>
  <c r="CC9" i="99"/>
  <c r="BK9" i="99"/>
  <c r="BI9" i="99"/>
  <c r="BH9" i="99"/>
  <c r="BG9" i="99"/>
  <c r="BE9" i="99"/>
  <c r="AL9" i="99"/>
  <c r="AK9" i="99"/>
  <c r="AJ9" i="99"/>
  <c r="AG9" i="99"/>
  <c r="AF9" i="99"/>
  <c r="AE9" i="99"/>
  <c r="P9" i="99"/>
  <c r="P151" i="99" s="1"/>
  <c r="J9" i="99"/>
  <c r="K9" i="99" s="1"/>
  <c r="CM8" i="99"/>
  <c r="CI8" i="99"/>
  <c r="CG8" i="99"/>
  <c r="CF8" i="99"/>
  <c r="CE8" i="99"/>
  <c r="CC8" i="99"/>
  <c r="BK8" i="99"/>
  <c r="BI8" i="99"/>
  <c r="BH8" i="99"/>
  <c r="BG8" i="99"/>
  <c r="BE8" i="99"/>
  <c r="AL8" i="99"/>
  <c r="AK8" i="99"/>
  <c r="AJ8" i="99"/>
  <c r="AG8" i="99"/>
  <c r="AF8" i="99"/>
  <c r="AE8" i="99"/>
  <c r="P8" i="99"/>
  <c r="P154" i="99" s="1"/>
  <c r="J8" i="99"/>
  <c r="K8" i="99" s="1"/>
  <c r="CM7" i="99"/>
  <c r="CI7" i="99"/>
  <c r="CG7" i="99"/>
  <c r="CF7" i="99"/>
  <c r="CE7" i="99"/>
  <c r="CC7" i="99"/>
  <c r="BK7" i="99"/>
  <c r="BI7" i="99"/>
  <c r="BH7" i="99"/>
  <c r="BG7" i="99"/>
  <c r="BE7" i="99"/>
  <c r="AL7" i="99"/>
  <c r="AK7" i="99"/>
  <c r="AJ7" i="99"/>
  <c r="AG7" i="99"/>
  <c r="AF7" i="99"/>
  <c r="AE7" i="99"/>
  <c r="J7" i="99"/>
  <c r="K7" i="99" s="1"/>
  <c r="CM6" i="99"/>
  <c r="CI6" i="99"/>
  <c r="CG6" i="99"/>
  <c r="CF6" i="99"/>
  <c r="CE6" i="99"/>
  <c r="CC6" i="99"/>
  <c r="BK6" i="99"/>
  <c r="BI6" i="99"/>
  <c r="BH6" i="99"/>
  <c r="BG6" i="99"/>
  <c r="BE6" i="99"/>
  <c r="J6" i="99"/>
  <c r="K6" i="99" s="1"/>
  <c r="J5" i="99"/>
  <c r="K5" i="99" s="1"/>
  <c r="L4" i="99"/>
  <c r="J4" i="99"/>
  <c r="K4" i="99" s="1"/>
  <c r="Q3" i="99"/>
  <c r="CM98" i="98"/>
  <c r="CI98" i="98"/>
  <c r="CG98" i="98"/>
  <c r="CF98" i="98"/>
  <c r="CE98" i="98"/>
  <c r="CC98" i="98"/>
  <c r="C174" i="98"/>
  <c r="P170" i="98"/>
  <c r="O170" i="98"/>
  <c r="M170" i="98"/>
  <c r="L170" i="98"/>
  <c r="I170" i="98"/>
  <c r="H170" i="98"/>
  <c r="G170" i="98"/>
  <c r="M156" i="98"/>
  <c r="I156" i="98"/>
  <c r="H156" i="98"/>
  <c r="G156" i="98"/>
  <c r="M155" i="98"/>
  <c r="I155" i="98"/>
  <c r="H155" i="98"/>
  <c r="G155" i="98"/>
  <c r="M154" i="98"/>
  <c r="I154" i="98"/>
  <c r="H154" i="98"/>
  <c r="G154" i="98"/>
  <c r="M153" i="98"/>
  <c r="I153" i="98"/>
  <c r="H153" i="98"/>
  <c r="G153" i="98"/>
  <c r="M152" i="98"/>
  <c r="I152" i="98"/>
  <c r="H152" i="98"/>
  <c r="G152" i="98"/>
  <c r="M151" i="98"/>
  <c r="I151" i="98"/>
  <c r="H151" i="98"/>
  <c r="G151" i="98"/>
  <c r="M150" i="98"/>
  <c r="I150" i="98"/>
  <c r="H150" i="98"/>
  <c r="G150" i="98"/>
  <c r="M149" i="98"/>
  <c r="I149" i="98"/>
  <c r="H149" i="98"/>
  <c r="G149" i="98"/>
  <c r="Q148" i="98"/>
  <c r="BP129" i="98"/>
  <c r="BN129" i="98"/>
  <c r="BM129" i="98"/>
  <c r="BL129" i="98"/>
  <c r="BF129" i="98"/>
  <c r="P9" i="98" s="1"/>
  <c r="P151" i="98" s="1"/>
  <c r="BD129" i="98"/>
  <c r="BC129" i="98"/>
  <c r="BB129" i="98"/>
  <c r="BO128" i="98"/>
  <c r="BK128" i="98"/>
  <c r="BI128" i="98"/>
  <c r="BH128" i="98"/>
  <c r="BG128" i="98"/>
  <c r="BE128" i="98"/>
  <c r="BO127" i="98"/>
  <c r="BK127" i="98"/>
  <c r="BI127" i="98"/>
  <c r="BH127" i="98"/>
  <c r="BG127" i="98"/>
  <c r="BE127" i="98"/>
  <c r="BO126" i="98"/>
  <c r="BK126" i="98"/>
  <c r="BI126" i="98"/>
  <c r="BH126" i="98"/>
  <c r="BG126" i="98"/>
  <c r="BE126" i="98"/>
  <c r="BO125" i="98"/>
  <c r="BK125" i="98"/>
  <c r="BI125" i="98"/>
  <c r="BH125" i="98"/>
  <c r="BG125" i="98"/>
  <c r="BE125" i="98"/>
  <c r="BO124" i="98"/>
  <c r="BK124" i="98"/>
  <c r="BI124" i="98"/>
  <c r="BH124" i="98"/>
  <c r="BG124" i="98"/>
  <c r="BE124" i="98"/>
  <c r="BO123" i="98"/>
  <c r="BK123" i="98"/>
  <c r="BI123" i="98"/>
  <c r="BH123" i="98"/>
  <c r="BG123" i="98"/>
  <c r="BE123" i="98"/>
  <c r="BO122" i="98"/>
  <c r="BK122" i="98"/>
  <c r="BI122" i="98"/>
  <c r="BH122" i="98"/>
  <c r="BG122" i="98"/>
  <c r="BE122" i="98"/>
  <c r="BO121" i="98"/>
  <c r="BK121" i="98"/>
  <c r="BI121" i="98"/>
  <c r="BH121" i="98"/>
  <c r="BG121" i="98"/>
  <c r="BE121" i="98"/>
  <c r="BO120" i="98"/>
  <c r="BK120" i="98"/>
  <c r="BI120" i="98"/>
  <c r="BH120" i="98"/>
  <c r="BG120" i="98"/>
  <c r="BE120" i="98"/>
  <c r="BO119" i="98"/>
  <c r="BK119" i="98"/>
  <c r="BJ119" i="98"/>
  <c r="BI119" i="98"/>
  <c r="BH119" i="98"/>
  <c r="BG119" i="98"/>
  <c r="BE119" i="98"/>
  <c r="BO118" i="98"/>
  <c r="BK118" i="98"/>
  <c r="BI118" i="98"/>
  <c r="BH118" i="98"/>
  <c r="BG118" i="98"/>
  <c r="BE118" i="98"/>
  <c r="BO117" i="98"/>
  <c r="BK117" i="98"/>
  <c r="BI117" i="98"/>
  <c r="BH117" i="98"/>
  <c r="BG117" i="98"/>
  <c r="BE117" i="98"/>
  <c r="BP116" i="98"/>
  <c r="BN116" i="98"/>
  <c r="BO116" i="98" s="1"/>
  <c r="BM116" i="98"/>
  <c r="BL116" i="98"/>
  <c r="BF116" i="98"/>
  <c r="P8" i="98" s="1"/>
  <c r="P154" i="98" s="1"/>
  <c r="BD116" i="98"/>
  <c r="BC116" i="98"/>
  <c r="BE116" i="98" s="1"/>
  <c r="BB116" i="98"/>
  <c r="BO115" i="98"/>
  <c r="BK115" i="98"/>
  <c r="BI115" i="98"/>
  <c r="BH115" i="98"/>
  <c r="BG115" i="98"/>
  <c r="BE115" i="98"/>
  <c r="BO114" i="98"/>
  <c r="BK114" i="98"/>
  <c r="BI114" i="98"/>
  <c r="BH114" i="98"/>
  <c r="BG114" i="98"/>
  <c r="BE114" i="98"/>
  <c r="AO114" i="98"/>
  <c r="AN114" i="98"/>
  <c r="AL114" i="98"/>
  <c r="AK114" i="98"/>
  <c r="AJ114" i="98"/>
  <c r="AG114" i="98"/>
  <c r="AF114" i="98"/>
  <c r="AE114" i="98"/>
  <c r="BO113" i="98"/>
  <c r="BK113" i="98"/>
  <c r="BI113" i="98"/>
  <c r="BH113" i="98"/>
  <c r="BG113" i="98"/>
  <c r="BE113" i="98"/>
  <c r="AD113" i="98"/>
  <c r="AM113" i="98" s="1"/>
  <c r="BO112" i="98"/>
  <c r="BK112" i="98"/>
  <c r="BI112" i="98"/>
  <c r="BH112" i="98"/>
  <c r="BG112" i="98"/>
  <c r="BE112" i="98"/>
  <c r="AD112" i="98"/>
  <c r="AM112" i="98" s="1"/>
  <c r="BO111" i="98"/>
  <c r="BK111" i="98"/>
  <c r="BI111" i="98"/>
  <c r="BH111" i="98"/>
  <c r="BG111" i="98"/>
  <c r="BE111" i="98"/>
  <c r="AD111" i="98"/>
  <c r="AM111" i="98" s="1"/>
  <c r="CN111" i="98"/>
  <c r="CL111" i="98"/>
  <c r="CK111" i="98"/>
  <c r="CJ111" i="98"/>
  <c r="CD111" i="98"/>
  <c r="CB111" i="98"/>
  <c r="CA111" i="98"/>
  <c r="BZ111" i="98"/>
  <c r="BO110" i="98"/>
  <c r="BK110" i="98"/>
  <c r="BI110" i="98"/>
  <c r="BH110" i="98"/>
  <c r="BG110" i="98"/>
  <c r="BE110" i="98"/>
  <c r="AH110" i="98"/>
  <c r="AD110" i="98"/>
  <c r="AM110" i="98" s="1"/>
  <c r="BO109" i="98"/>
  <c r="BK109" i="98"/>
  <c r="BI109" i="98"/>
  <c r="BH109" i="98"/>
  <c r="BG109" i="98"/>
  <c r="BE109" i="98"/>
  <c r="AD109" i="98"/>
  <c r="AH109" i="98" s="1"/>
  <c r="BO108" i="98"/>
  <c r="BK108" i="98"/>
  <c r="BI108" i="98"/>
  <c r="BH108" i="98"/>
  <c r="BG108" i="98"/>
  <c r="BE108" i="98"/>
  <c r="AD108" i="98"/>
  <c r="AM108" i="98" s="1"/>
  <c r="CN108" i="98"/>
  <c r="CL108" i="98"/>
  <c r="CK108" i="98"/>
  <c r="CJ108" i="98"/>
  <c r="CD108" i="98"/>
  <c r="CB108" i="98"/>
  <c r="CA108" i="98"/>
  <c r="BZ108" i="98"/>
  <c r="BO107" i="98"/>
  <c r="BK107" i="98"/>
  <c r="BI107" i="98"/>
  <c r="BH107" i="98"/>
  <c r="BG107" i="98"/>
  <c r="BE107" i="98"/>
  <c r="AD107" i="98"/>
  <c r="AH107" i="98" s="1"/>
  <c r="CM107" i="98"/>
  <c r="CI107" i="98"/>
  <c r="CG107" i="98"/>
  <c r="CF107" i="98"/>
  <c r="CE107" i="98"/>
  <c r="CC107" i="98"/>
  <c r="BO106" i="98"/>
  <c r="BK106" i="98"/>
  <c r="BI106" i="98"/>
  <c r="BH106" i="98"/>
  <c r="BG106" i="98"/>
  <c r="BE106" i="98"/>
  <c r="AD106" i="98"/>
  <c r="AM106" i="98" s="1"/>
  <c r="CM106" i="98"/>
  <c r="CI106" i="98"/>
  <c r="CG106" i="98"/>
  <c r="CF106" i="98"/>
  <c r="CE106" i="98"/>
  <c r="CC106" i="98"/>
  <c r="BO105" i="98"/>
  <c r="BK105" i="98"/>
  <c r="BI105" i="98"/>
  <c r="BH105" i="98"/>
  <c r="BG105" i="98"/>
  <c r="BE105" i="98"/>
  <c r="AD105" i="98"/>
  <c r="AM105" i="98" s="1"/>
  <c r="CM105" i="98"/>
  <c r="CI105" i="98"/>
  <c r="CG105" i="98"/>
  <c r="CF105" i="98"/>
  <c r="CE105" i="98"/>
  <c r="CC105" i="98"/>
  <c r="BO104" i="98"/>
  <c r="BK104" i="98"/>
  <c r="BI104" i="98"/>
  <c r="BH104" i="98"/>
  <c r="BG104" i="98"/>
  <c r="BE104" i="98"/>
  <c r="AD104" i="98"/>
  <c r="CM104" i="98"/>
  <c r="CI104" i="98"/>
  <c r="CG104" i="98"/>
  <c r="CF104" i="98"/>
  <c r="CE104" i="98"/>
  <c r="CC104" i="98"/>
  <c r="BP103" i="98"/>
  <c r="BN103" i="98"/>
  <c r="BM103" i="98"/>
  <c r="BL103" i="98"/>
  <c r="BF103" i="98"/>
  <c r="BD103" i="98"/>
  <c r="BC103" i="98"/>
  <c r="BB103" i="98"/>
  <c r="CM103" i="98"/>
  <c r="CI103" i="98"/>
  <c r="CG103" i="98"/>
  <c r="CF103" i="98"/>
  <c r="CE103" i="98"/>
  <c r="CC103" i="98"/>
  <c r="BO102" i="98"/>
  <c r="BK102" i="98"/>
  <c r="BI102" i="98"/>
  <c r="BH102" i="98"/>
  <c r="BG102" i="98"/>
  <c r="BE102" i="98"/>
  <c r="CM102" i="98"/>
  <c r="CI102" i="98"/>
  <c r="CG102" i="98"/>
  <c r="CF102" i="98"/>
  <c r="CE102" i="98"/>
  <c r="CC102" i="98"/>
  <c r="BO101" i="98"/>
  <c r="BK101" i="98"/>
  <c r="BI101" i="98"/>
  <c r="BH101" i="98"/>
  <c r="BG101" i="98"/>
  <c r="BE101" i="98"/>
  <c r="CM101" i="98"/>
  <c r="CI101" i="98"/>
  <c r="CG101" i="98"/>
  <c r="CF101" i="98"/>
  <c r="CE101" i="98"/>
  <c r="CC101" i="98"/>
  <c r="BO100" i="98"/>
  <c r="BK100" i="98"/>
  <c r="BI100" i="98"/>
  <c r="BH100" i="98"/>
  <c r="BG100" i="98"/>
  <c r="BE100" i="98"/>
  <c r="CM100" i="98"/>
  <c r="CI100" i="98"/>
  <c r="CG100" i="98"/>
  <c r="CF100" i="98"/>
  <c r="CE100" i="98"/>
  <c r="CC100" i="98"/>
  <c r="BO99" i="98"/>
  <c r="BK99" i="98"/>
  <c r="BI99" i="98"/>
  <c r="BH99" i="98"/>
  <c r="BG99" i="98"/>
  <c r="BE99" i="98"/>
  <c r="CM99" i="98"/>
  <c r="CI99" i="98"/>
  <c r="CG99" i="98"/>
  <c r="CF99" i="98"/>
  <c r="CE99" i="98"/>
  <c r="CC99" i="98"/>
  <c r="BO98" i="98"/>
  <c r="BK98" i="98"/>
  <c r="BI98" i="98"/>
  <c r="BH98" i="98"/>
  <c r="BG98" i="98"/>
  <c r="BE98" i="98"/>
  <c r="CM97" i="98"/>
  <c r="CI97" i="98"/>
  <c r="CG97" i="98"/>
  <c r="CF97" i="98"/>
  <c r="CE97" i="98"/>
  <c r="CC97" i="98"/>
  <c r="BO97" i="98"/>
  <c r="BK97" i="98"/>
  <c r="BI97" i="98"/>
  <c r="BH97" i="98"/>
  <c r="BG97" i="98"/>
  <c r="BE97" i="98"/>
  <c r="AO97" i="98"/>
  <c r="AN97" i="98"/>
  <c r="AL97" i="98"/>
  <c r="AL30" i="98" s="1"/>
  <c r="AL31" i="98" s="1"/>
  <c r="AK97" i="98"/>
  <c r="AK30" i="98" s="1"/>
  <c r="AK31" i="98" s="1"/>
  <c r="AJ97" i="98"/>
  <c r="AG97" i="98"/>
  <c r="AF97" i="98"/>
  <c r="AF30" i="98" s="1"/>
  <c r="AF31" i="98" s="1"/>
  <c r="AE97" i="98"/>
  <c r="CM96" i="98"/>
  <c r="CI96" i="98"/>
  <c r="CG96" i="98"/>
  <c r="CF96" i="98"/>
  <c r="CE96" i="98"/>
  <c r="CC96" i="98"/>
  <c r="BO96" i="98"/>
  <c r="BK96" i="98"/>
  <c r="BI96" i="98"/>
  <c r="BH96" i="98"/>
  <c r="BG96" i="98"/>
  <c r="BE96" i="98"/>
  <c r="AD96" i="98"/>
  <c r="AM96" i="98" s="1"/>
  <c r="CM95" i="98"/>
  <c r="CI95" i="98"/>
  <c r="CG95" i="98"/>
  <c r="CF95" i="98"/>
  <c r="CE95" i="98"/>
  <c r="CC95" i="98"/>
  <c r="BO95" i="98"/>
  <c r="BK95" i="98"/>
  <c r="BI95" i="98"/>
  <c r="BH95" i="98"/>
  <c r="BG95" i="98"/>
  <c r="BE95" i="98"/>
  <c r="CM94" i="98"/>
  <c r="CI94" i="98"/>
  <c r="CG94" i="98"/>
  <c r="CF94" i="98"/>
  <c r="CE94" i="98"/>
  <c r="CC94" i="98"/>
  <c r="BO94" i="98"/>
  <c r="BK94" i="98"/>
  <c r="BI94" i="98"/>
  <c r="BH94" i="98"/>
  <c r="BG94" i="98"/>
  <c r="BE94" i="98"/>
  <c r="CM93" i="98"/>
  <c r="CI93" i="98"/>
  <c r="CG93" i="98"/>
  <c r="CF93" i="98"/>
  <c r="CE93" i="98"/>
  <c r="CC93" i="98"/>
  <c r="BO93" i="98"/>
  <c r="BK93" i="98"/>
  <c r="BI93" i="98"/>
  <c r="BH93" i="98"/>
  <c r="BG93" i="98"/>
  <c r="BE93" i="98"/>
  <c r="CM92" i="98"/>
  <c r="CI92" i="98"/>
  <c r="CG92" i="98"/>
  <c r="CF92" i="98"/>
  <c r="CE92" i="98"/>
  <c r="CC92" i="98"/>
  <c r="BO92" i="98"/>
  <c r="BK92" i="98"/>
  <c r="BI92" i="98"/>
  <c r="BH92" i="98"/>
  <c r="BG92" i="98"/>
  <c r="BE92" i="98"/>
  <c r="CM91" i="98"/>
  <c r="CI91" i="98"/>
  <c r="CG91" i="98"/>
  <c r="CF91" i="98"/>
  <c r="CE91" i="98"/>
  <c r="CC91" i="98"/>
  <c r="BO91" i="98"/>
  <c r="BK91" i="98"/>
  <c r="BI91" i="98"/>
  <c r="BH91" i="98"/>
  <c r="BG91" i="98"/>
  <c r="BE91" i="98"/>
  <c r="CM90" i="98"/>
  <c r="CI90" i="98"/>
  <c r="CG90" i="98"/>
  <c r="CF90" i="98"/>
  <c r="CE90" i="98"/>
  <c r="CC90" i="98"/>
  <c r="BP90" i="98"/>
  <c r="BN90" i="98"/>
  <c r="BM90" i="98"/>
  <c r="BL90" i="98"/>
  <c r="BF90" i="98"/>
  <c r="P11" i="98" s="1"/>
  <c r="P153" i="98" s="1"/>
  <c r="BD90" i="98"/>
  <c r="O11" i="98" s="1"/>
  <c r="O153" i="98" s="1"/>
  <c r="BC90" i="98"/>
  <c r="BB90" i="98"/>
  <c r="CM89" i="98"/>
  <c r="CI89" i="98"/>
  <c r="CG89" i="98"/>
  <c r="CF89" i="98"/>
  <c r="CE89" i="98"/>
  <c r="CC89" i="98"/>
  <c r="BO89" i="98"/>
  <c r="BK89" i="98"/>
  <c r="BI89" i="98"/>
  <c r="BH89" i="98"/>
  <c r="BG89" i="98"/>
  <c r="BE89" i="98"/>
  <c r="AO89" i="98"/>
  <c r="AN89" i="98"/>
  <c r="AL89" i="98"/>
  <c r="AK89" i="98"/>
  <c r="AJ89" i="98"/>
  <c r="AG89" i="98"/>
  <c r="AF89" i="98"/>
  <c r="AE89" i="98"/>
  <c r="CM88" i="98"/>
  <c r="CI88" i="98"/>
  <c r="CG88" i="98"/>
  <c r="CF88" i="98"/>
  <c r="CE88" i="98"/>
  <c r="CC88" i="98"/>
  <c r="BO88" i="98"/>
  <c r="BK88" i="98"/>
  <c r="BI88" i="98"/>
  <c r="BH88" i="98"/>
  <c r="BG88" i="98"/>
  <c r="BE88" i="98"/>
  <c r="AO88" i="98"/>
  <c r="AN88" i="98"/>
  <c r="AL88" i="98"/>
  <c r="AK88" i="98"/>
  <c r="AJ88" i="98"/>
  <c r="AG88" i="98"/>
  <c r="AF88" i="98"/>
  <c r="AE88" i="98"/>
  <c r="CM87" i="98"/>
  <c r="CI87" i="98"/>
  <c r="CG87" i="98"/>
  <c r="CF87" i="98"/>
  <c r="CE87" i="98"/>
  <c r="CC87" i="98"/>
  <c r="BO87" i="98"/>
  <c r="BK87" i="98"/>
  <c r="BI87" i="98"/>
  <c r="BH87" i="98"/>
  <c r="BG87" i="98"/>
  <c r="BE87" i="98"/>
  <c r="AO87" i="98"/>
  <c r="AN87" i="98"/>
  <c r="AL87" i="98"/>
  <c r="AK87" i="98"/>
  <c r="AJ87" i="98"/>
  <c r="AG87" i="98"/>
  <c r="AF87" i="98"/>
  <c r="AE87" i="98"/>
  <c r="CM86" i="98"/>
  <c r="CI86" i="98"/>
  <c r="CG86" i="98"/>
  <c r="CF86" i="98"/>
  <c r="CE86" i="98"/>
  <c r="CC86" i="98"/>
  <c r="BO86" i="98"/>
  <c r="BK86" i="98"/>
  <c r="BI86" i="98"/>
  <c r="BH86" i="98"/>
  <c r="BG86" i="98"/>
  <c r="BE86" i="98"/>
  <c r="AO86" i="98"/>
  <c r="AN86" i="98"/>
  <c r="AL86" i="98"/>
  <c r="AK86" i="98"/>
  <c r="AJ86" i="98"/>
  <c r="AG86" i="98"/>
  <c r="AF86" i="98"/>
  <c r="AE86" i="98"/>
  <c r="CM85" i="98"/>
  <c r="CI85" i="98"/>
  <c r="CG85" i="98"/>
  <c r="CF85" i="98"/>
  <c r="CE85" i="98"/>
  <c r="CC85" i="98"/>
  <c r="BO85" i="98"/>
  <c r="BK85" i="98"/>
  <c r="BI85" i="98"/>
  <c r="BH85" i="98"/>
  <c r="BG85" i="98"/>
  <c r="BE85" i="98"/>
  <c r="AO85" i="98"/>
  <c r="AN85" i="98"/>
  <c r="AL85" i="98"/>
  <c r="AK85" i="98"/>
  <c r="AJ85" i="98"/>
  <c r="AG85" i="98"/>
  <c r="AF85" i="98"/>
  <c r="AE85" i="98"/>
  <c r="CM84" i="98"/>
  <c r="CI84" i="98"/>
  <c r="CG84" i="98"/>
  <c r="CF84" i="98"/>
  <c r="CE84" i="98"/>
  <c r="CC84" i="98"/>
  <c r="BO84" i="98"/>
  <c r="BK84" i="98"/>
  <c r="BI84" i="98"/>
  <c r="BH84" i="98"/>
  <c r="BG84" i="98"/>
  <c r="BE84" i="98"/>
  <c r="AO84" i="98"/>
  <c r="AN84" i="98"/>
  <c r="AL84" i="98"/>
  <c r="AK84" i="98"/>
  <c r="AJ84" i="98"/>
  <c r="AG84" i="98"/>
  <c r="AF84" i="98"/>
  <c r="AE84" i="98"/>
  <c r="CM83" i="98"/>
  <c r="CI83" i="98"/>
  <c r="CG83" i="98"/>
  <c r="CF83" i="98"/>
  <c r="CE83" i="98"/>
  <c r="CC83" i="98"/>
  <c r="BO83" i="98"/>
  <c r="BK83" i="98"/>
  <c r="BI83" i="98"/>
  <c r="BH83" i="98"/>
  <c r="BG83" i="98"/>
  <c r="BE83" i="98"/>
  <c r="AO83" i="98"/>
  <c r="AN83" i="98"/>
  <c r="AL83" i="98"/>
  <c r="AK83" i="98"/>
  <c r="AJ83" i="98"/>
  <c r="AG83" i="98"/>
  <c r="AF83" i="98"/>
  <c r="AE83" i="98"/>
  <c r="CM82" i="98"/>
  <c r="CI82" i="98"/>
  <c r="CG82" i="98"/>
  <c r="CF82" i="98"/>
  <c r="CE82" i="98"/>
  <c r="CC82" i="98"/>
  <c r="BO82" i="98"/>
  <c r="BK82" i="98"/>
  <c r="BI82" i="98"/>
  <c r="BH82" i="98"/>
  <c r="BG82" i="98"/>
  <c r="BE82" i="98"/>
  <c r="AO82" i="98"/>
  <c r="AN82" i="98"/>
  <c r="AL82" i="98"/>
  <c r="AK82" i="98"/>
  <c r="AJ82" i="98"/>
  <c r="AG82" i="98"/>
  <c r="AF82" i="98"/>
  <c r="AE82" i="98"/>
  <c r="CM81" i="98"/>
  <c r="CI81" i="98"/>
  <c r="CG81" i="98"/>
  <c r="CF81" i="98"/>
  <c r="CE81" i="98"/>
  <c r="CC81" i="98"/>
  <c r="BO81" i="98"/>
  <c r="BK81" i="98"/>
  <c r="BI81" i="98"/>
  <c r="BH81" i="98"/>
  <c r="BG81" i="98"/>
  <c r="BE81" i="98"/>
  <c r="AO81" i="98"/>
  <c r="AN81" i="98"/>
  <c r="AL81" i="98"/>
  <c r="AK81" i="98"/>
  <c r="AJ81" i="98"/>
  <c r="AG81" i="98"/>
  <c r="AF81" i="98"/>
  <c r="AE81" i="98"/>
  <c r="CM80" i="98"/>
  <c r="CI80" i="98"/>
  <c r="CG80" i="98"/>
  <c r="CF80" i="98"/>
  <c r="CE80" i="98"/>
  <c r="CC80" i="98"/>
  <c r="BO80" i="98"/>
  <c r="BK80" i="98"/>
  <c r="BI80" i="98"/>
  <c r="BH80" i="98"/>
  <c r="BG80" i="98"/>
  <c r="BE80" i="98"/>
  <c r="AO80" i="98"/>
  <c r="AN80" i="98"/>
  <c r="AL80" i="98"/>
  <c r="AK80" i="98"/>
  <c r="AJ80" i="98"/>
  <c r="AG80" i="98"/>
  <c r="AF80" i="98"/>
  <c r="AE80" i="98"/>
  <c r="CM79" i="98"/>
  <c r="CI79" i="98"/>
  <c r="CG79" i="98"/>
  <c r="CF79" i="98"/>
  <c r="CE79" i="98"/>
  <c r="CC79" i="98"/>
  <c r="BO79" i="98"/>
  <c r="BK79" i="98"/>
  <c r="BI79" i="98"/>
  <c r="BH79" i="98"/>
  <c r="BG79" i="98"/>
  <c r="BE79" i="98"/>
  <c r="CM78" i="98"/>
  <c r="CI78" i="98"/>
  <c r="CG78" i="98"/>
  <c r="CF78" i="98"/>
  <c r="CE78" i="98"/>
  <c r="CC78" i="98"/>
  <c r="BO78" i="98"/>
  <c r="BK78" i="98"/>
  <c r="BI78" i="98"/>
  <c r="BH78" i="98"/>
  <c r="BG78" i="98"/>
  <c r="BE78" i="98"/>
  <c r="C74" i="98"/>
  <c r="BF57" i="98"/>
  <c r="P10" i="98" s="1"/>
  <c r="P152" i="98" s="1"/>
  <c r="BD57" i="98"/>
  <c r="O10" i="98" s="1"/>
  <c r="O152" i="98" s="1"/>
  <c r="BC57" i="98"/>
  <c r="L10" i="98" s="1"/>
  <c r="BB57" i="98"/>
  <c r="BK56" i="98"/>
  <c r="BI56" i="98"/>
  <c r="BH56" i="98"/>
  <c r="BG56" i="98"/>
  <c r="BE56" i="98"/>
  <c r="BK55" i="98"/>
  <c r="BI55" i="98"/>
  <c r="BH55" i="98"/>
  <c r="BG55" i="98"/>
  <c r="BE55" i="98"/>
  <c r="BK54" i="98"/>
  <c r="BI54" i="98"/>
  <c r="BH54" i="98"/>
  <c r="BG54" i="98"/>
  <c r="BE54" i="98"/>
  <c r="BK53" i="98"/>
  <c r="BI53" i="98"/>
  <c r="BH53" i="98"/>
  <c r="BG53" i="98"/>
  <c r="BE53" i="98"/>
  <c r="BK52" i="98"/>
  <c r="BI52" i="98"/>
  <c r="BH52" i="98"/>
  <c r="BG52" i="98"/>
  <c r="BE52" i="98"/>
  <c r="BK51" i="98"/>
  <c r="BI51" i="98"/>
  <c r="BH51" i="98"/>
  <c r="BG51" i="98"/>
  <c r="BE51" i="98"/>
  <c r="BK50" i="98"/>
  <c r="BI50" i="98"/>
  <c r="BH50" i="98"/>
  <c r="BG50" i="98"/>
  <c r="BE50" i="98"/>
  <c r="BK49" i="98"/>
  <c r="BI49" i="98"/>
  <c r="BH49" i="98"/>
  <c r="BG49" i="98"/>
  <c r="BE49" i="98"/>
  <c r="BK48" i="98"/>
  <c r="BI48" i="98"/>
  <c r="BH48" i="98"/>
  <c r="BG48" i="98"/>
  <c r="BE48" i="98"/>
  <c r="G43" i="98"/>
  <c r="BK47" i="98"/>
  <c r="BI47" i="98"/>
  <c r="BH47" i="98"/>
  <c r="BG47" i="98"/>
  <c r="BE47" i="98"/>
  <c r="L42" i="98"/>
  <c r="P42" i="98" s="1"/>
  <c r="G42" i="98"/>
  <c r="BK46" i="98"/>
  <c r="BI46" i="98"/>
  <c r="BH46" i="98"/>
  <c r="BG46" i="98"/>
  <c r="BE46" i="98"/>
  <c r="BK45" i="98"/>
  <c r="BI45" i="98"/>
  <c r="BH45" i="98"/>
  <c r="BG45" i="98"/>
  <c r="BE45" i="98"/>
  <c r="BF44" i="98"/>
  <c r="P4" i="98" s="1"/>
  <c r="P150" i="98" s="1"/>
  <c r="BD44" i="98"/>
  <c r="O4" i="98" s="1"/>
  <c r="BC44" i="98"/>
  <c r="L4" i="98" s="1"/>
  <c r="L150" i="98" s="1"/>
  <c r="BB44" i="98"/>
  <c r="BK43" i="98"/>
  <c r="BI43" i="98"/>
  <c r="BH43" i="98"/>
  <c r="BG43" i="98"/>
  <c r="BE43" i="98"/>
  <c r="CN42" i="98"/>
  <c r="CL42" i="98"/>
  <c r="CK42" i="98"/>
  <c r="CJ42" i="98"/>
  <c r="CD42" i="98"/>
  <c r="CB42" i="98"/>
  <c r="CA42" i="98"/>
  <c r="BZ42" i="98"/>
  <c r="BK42" i="98"/>
  <c r="BI42" i="98"/>
  <c r="BH42" i="98"/>
  <c r="BG42" i="98"/>
  <c r="BE42" i="98"/>
  <c r="CM41" i="98"/>
  <c r="CI41" i="98"/>
  <c r="CG41" i="98"/>
  <c r="CF41" i="98"/>
  <c r="CE41" i="98"/>
  <c r="CC41" i="98"/>
  <c r="BK41" i="98"/>
  <c r="BI41" i="98"/>
  <c r="BH41" i="98"/>
  <c r="BG41" i="98"/>
  <c r="BE41" i="98"/>
  <c r="CM40" i="98"/>
  <c r="CI40" i="98"/>
  <c r="CG40" i="98"/>
  <c r="CF40" i="98"/>
  <c r="CE40" i="98"/>
  <c r="CC40" i="98"/>
  <c r="BK40" i="98"/>
  <c r="BI40" i="98"/>
  <c r="BH40" i="98"/>
  <c r="BG40" i="98"/>
  <c r="BE40" i="98"/>
  <c r="CM39" i="98"/>
  <c r="CI39" i="98"/>
  <c r="CG39" i="98"/>
  <c r="CF39" i="98"/>
  <c r="CE39" i="98"/>
  <c r="CC39" i="98"/>
  <c r="BK39" i="98"/>
  <c r="BI39" i="98"/>
  <c r="BH39" i="98"/>
  <c r="BG39" i="98"/>
  <c r="BE39" i="98"/>
  <c r="CM38" i="98"/>
  <c r="CI38" i="98"/>
  <c r="CG38" i="98"/>
  <c r="CF38" i="98"/>
  <c r="CE38" i="98"/>
  <c r="CC38" i="98"/>
  <c r="BK38" i="98"/>
  <c r="BI38" i="98"/>
  <c r="BH38" i="98"/>
  <c r="BG38" i="98"/>
  <c r="BE38" i="98"/>
  <c r="CM37" i="98"/>
  <c r="CI37" i="98"/>
  <c r="CG37" i="98"/>
  <c r="CF37" i="98"/>
  <c r="CE37" i="98"/>
  <c r="CC37" i="98"/>
  <c r="BK37" i="98"/>
  <c r="BI37" i="98"/>
  <c r="BH37" i="98"/>
  <c r="BG37" i="98"/>
  <c r="BE37" i="98"/>
  <c r="CM36" i="98"/>
  <c r="CI36" i="98"/>
  <c r="CG36" i="98"/>
  <c r="CF36" i="98"/>
  <c r="CE36" i="98"/>
  <c r="CC36" i="98"/>
  <c r="BK36" i="98"/>
  <c r="BI36" i="98"/>
  <c r="BH36" i="98"/>
  <c r="BG36" i="98"/>
  <c r="BE36" i="98"/>
  <c r="CM35" i="98"/>
  <c r="CI35" i="98"/>
  <c r="CG35" i="98"/>
  <c r="CF35" i="98"/>
  <c r="CE35" i="98"/>
  <c r="CC35" i="98"/>
  <c r="BK35" i="98"/>
  <c r="BI35" i="98"/>
  <c r="BH35" i="98"/>
  <c r="BG35" i="98"/>
  <c r="BE35" i="98"/>
  <c r="CM34" i="98"/>
  <c r="CI34" i="98"/>
  <c r="CG34" i="98"/>
  <c r="CF34" i="98"/>
  <c r="CE34" i="98"/>
  <c r="CC34" i="98"/>
  <c r="BK34" i="98"/>
  <c r="BI34" i="98"/>
  <c r="BH34" i="98"/>
  <c r="BG34" i="98"/>
  <c r="BE34" i="98"/>
  <c r="CM33" i="98"/>
  <c r="CI33" i="98"/>
  <c r="CG33" i="98"/>
  <c r="CF33" i="98"/>
  <c r="CE33" i="98"/>
  <c r="CC33" i="98"/>
  <c r="BK33" i="98"/>
  <c r="BI33" i="98"/>
  <c r="BH33" i="98"/>
  <c r="BG33" i="98"/>
  <c r="BE33" i="98"/>
  <c r="CM32" i="98"/>
  <c r="CH32" i="98" s="1"/>
  <c r="CI32" i="98"/>
  <c r="CG32" i="98"/>
  <c r="CF32" i="98"/>
  <c r="CE32" i="98"/>
  <c r="CC32" i="98"/>
  <c r="BK32" i="98"/>
  <c r="BI32" i="98"/>
  <c r="BH32" i="98"/>
  <c r="BG32" i="98"/>
  <c r="BE32" i="98"/>
  <c r="CM31" i="98"/>
  <c r="CI31" i="98"/>
  <c r="CG31" i="98"/>
  <c r="CF31" i="98"/>
  <c r="CE31" i="98"/>
  <c r="CC31" i="98"/>
  <c r="BF31" i="98"/>
  <c r="P7" i="98" s="1"/>
  <c r="P155" i="98" s="1"/>
  <c r="BD31" i="98"/>
  <c r="O7" i="98" s="1"/>
  <c r="O155" i="98" s="1"/>
  <c r="BC31" i="98"/>
  <c r="L7" i="98" s="1"/>
  <c r="L155" i="98" s="1"/>
  <c r="BB31" i="98"/>
  <c r="CM30" i="98"/>
  <c r="CI30" i="98"/>
  <c r="CG30" i="98"/>
  <c r="CF30" i="98"/>
  <c r="CE30" i="98"/>
  <c r="CC30" i="98"/>
  <c r="BK30" i="98"/>
  <c r="BI30" i="98"/>
  <c r="BH30" i="98"/>
  <c r="BG30" i="98"/>
  <c r="BE30" i="98"/>
  <c r="AJ30" i="98"/>
  <c r="AJ31" i="98" s="1"/>
  <c r="AG30" i="98"/>
  <c r="AG31" i="98" s="1"/>
  <c r="AE30" i="98"/>
  <c r="AE31" i="98" s="1"/>
  <c r="CM29" i="98"/>
  <c r="CI29" i="98"/>
  <c r="CG29" i="98"/>
  <c r="CF29" i="98"/>
  <c r="CE29" i="98"/>
  <c r="CC29" i="98"/>
  <c r="BK29" i="98"/>
  <c r="BI29" i="98"/>
  <c r="BH29" i="98"/>
  <c r="BG29" i="98"/>
  <c r="BE29" i="98"/>
  <c r="AD27" i="98"/>
  <c r="AM27" i="98" s="1"/>
  <c r="CM28" i="98"/>
  <c r="CI28" i="98"/>
  <c r="CG28" i="98"/>
  <c r="CF28" i="98"/>
  <c r="CE28" i="98"/>
  <c r="CC28" i="98"/>
  <c r="BK28" i="98"/>
  <c r="BI28" i="98"/>
  <c r="BH28" i="98"/>
  <c r="BG28" i="98"/>
  <c r="BE28" i="98"/>
  <c r="AD29" i="98"/>
  <c r="AM29" i="98" s="1"/>
  <c r="CM27" i="98"/>
  <c r="CI27" i="98"/>
  <c r="CG27" i="98"/>
  <c r="CF27" i="98"/>
  <c r="CE27" i="98"/>
  <c r="CC27" i="98"/>
  <c r="BK27" i="98"/>
  <c r="BI27" i="98"/>
  <c r="BH27" i="98"/>
  <c r="BG27" i="98"/>
  <c r="BE27" i="98"/>
  <c r="AD25" i="98"/>
  <c r="AM25" i="98" s="1"/>
  <c r="CM26" i="98"/>
  <c r="CI26" i="98"/>
  <c r="CG26" i="98"/>
  <c r="CF26" i="98"/>
  <c r="CE26" i="98"/>
  <c r="CC26" i="98"/>
  <c r="BK26" i="98"/>
  <c r="BI26" i="98"/>
  <c r="BH26" i="98"/>
  <c r="BG26" i="98"/>
  <c r="BE26" i="98"/>
  <c r="AD26" i="98"/>
  <c r="AM26" i="98" s="1"/>
  <c r="CM25" i="98"/>
  <c r="CI25" i="98"/>
  <c r="CG25" i="98"/>
  <c r="CF25" i="98"/>
  <c r="CE25" i="98"/>
  <c r="CC25" i="98"/>
  <c r="BK25" i="98"/>
  <c r="BI25" i="98"/>
  <c r="BH25" i="98"/>
  <c r="BG25" i="98"/>
  <c r="BE25" i="98"/>
  <c r="AD28" i="98"/>
  <c r="AM28" i="98" s="1"/>
  <c r="CM24" i="98"/>
  <c r="CI24" i="98"/>
  <c r="CG24" i="98"/>
  <c r="CF24" i="98"/>
  <c r="CE24" i="98"/>
  <c r="CC24" i="98"/>
  <c r="BK24" i="98"/>
  <c r="BI24" i="98"/>
  <c r="BH24" i="98"/>
  <c r="BG24" i="98"/>
  <c r="BE24" i="98"/>
  <c r="AD24" i="98"/>
  <c r="AM24" i="98" s="1"/>
  <c r="CM23" i="98"/>
  <c r="CI23" i="98"/>
  <c r="CG23" i="98"/>
  <c r="CF23" i="98"/>
  <c r="CE23" i="98"/>
  <c r="CC23" i="98"/>
  <c r="BK23" i="98"/>
  <c r="BI23" i="98"/>
  <c r="BH23" i="98"/>
  <c r="BG23" i="98"/>
  <c r="BE23" i="98"/>
  <c r="AD23" i="98"/>
  <c r="AM23" i="98" s="1"/>
  <c r="CM22" i="98"/>
  <c r="CI22" i="98"/>
  <c r="CG22" i="98"/>
  <c r="CF22" i="98"/>
  <c r="CE22" i="98"/>
  <c r="CC22" i="98"/>
  <c r="BK22" i="98"/>
  <c r="BI22" i="98"/>
  <c r="BH22" i="98"/>
  <c r="BG22" i="98"/>
  <c r="BE22" i="98"/>
  <c r="AD22" i="98"/>
  <c r="AM22" i="98" s="1"/>
  <c r="CM21" i="98"/>
  <c r="CI21" i="98"/>
  <c r="CG21" i="98"/>
  <c r="CF21" i="98"/>
  <c r="CE21" i="98"/>
  <c r="CC21" i="98"/>
  <c r="BK21" i="98"/>
  <c r="BI21" i="98"/>
  <c r="BH21" i="98"/>
  <c r="BG21" i="98"/>
  <c r="BE21" i="98"/>
  <c r="CM20" i="98"/>
  <c r="CI20" i="98"/>
  <c r="CG20" i="98"/>
  <c r="CF20" i="98"/>
  <c r="CE20" i="98"/>
  <c r="CC20" i="98"/>
  <c r="BK20" i="98"/>
  <c r="BI20" i="98"/>
  <c r="BH20" i="98"/>
  <c r="BG20" i="98"/>
  <c r="BE20" i="98"/>
  <c r="CM19" i="98"/>
  <c r="CI19" i="98"/>
  <c r="CG19" i="98"/>
  <c r="CF19" i="98"/>
  <c r="CE19" i="98"/>
  <c r="CC19" i="98"/>
  <c r="BK19" i="98"/>
  <c r="BI19" i="98"/>
  <c r="BH19" i="98"/>
  <c r="BG19" i="98"/>
  <c r="BE19" i="98"/>
  <c r="CM18" i="98"/>
  <c r="CI18" i="98"/>
  <c r="CG18" i="98"/>
  <c r="CF18" i="98"/>
  <c r="CE18" i="98"/>
  <c r="CC18" i="98"/>
  <c r="BF18" i="98"/>
  <c r="P5" i="98" s="1"/>
  <c r="P149" i="98" s="1"/>
  <c r="BD18" i="98"/>
  <c r="O5" i="98" s="1"/>
  <c r="O149" i="98" s="1"/>
  <c r="BC18" i="98"/>
  <c r="BB18" i="98"/>
  <c r="CM17" i="98"/>
  <c r="CI17" i="98"/>
  <c r="CG17" i="98"/>
  <c r="CF17" i="98"/>
  <c r="CE17" i="98"/>
  <c r="CC17" i="98"/>
  <c r="BK17" i="98"/>
  <c r="BI17" i="98"/>
  <c r="BH17" i="98"/>
  <c r="BG17" i="98"/>
  <c r="BE17" i="98"/>
  <c r="CM16" i="98"/>
  <c r="CI16" i="98"/>
  <c r="CG16" i="98"/>
  <c r="CF16" i="98"/>
  <c r="CE16" i="98"/>
  <c r="CC16" i="98"/>
  <c r="BK16" i="98"/>
  <c r="BI16" i="98"/>
  <c r="BH16" i="98"/>
  <c r="BG16" i="98"/>
  <c r="BE16" i="98"/>
  <c r="CM15" i="98"/>
  <c r="CI15" i="98"/>
  <c r="CG15" i="98"/>
  <c r="CF15" i="98"/>
  <c r="CE15" i="98"/>
  <c r="CC15" i="98"/>
  <c r="BK15" i="98"/>
  <c r="BI15" i="98"/>
  <c r="BH15" i="98"/>
  <c r="BG15" i="98"/>
  <c r="BE15" i="98"/>
  <c r="CM14" i="98"/>
  <c r="CI14" i="98"/>
  <c r="CG14" i="98"/>
  <c r="CF14" i="98"/>
  <c r="CE14" i="98"/>
  <c r="CC14" i="98"/>
  <c r="BK14" i="98"/>
  <c r="BI14" i="98"/>
  <c r="BH14" i="98"/>
  <c r="BG14" i="98"/>
  <c r="BE14" i="98"/>
  <c r="AL14" i="98"/>
  <c r="AK14" i="98"/>
  <c r="AJ14" i="98"/>
  <c r="AG14" i="98"/>
  <c r="AF14" i="98"/>
  <c r="AE14" i="98"/>
  <c r="B14" i="98"/>
  <c r="CM13" i="98"/>
  <c r="CI13" i="98"/>
  <c r="CG13" i="98"/>
  <c r="CF13" i="98"/>
  <c r="CE13" i="98"/>
  <c r="CC13" i="98"/>
  <c r="BK13" i="98"/>
  <c r="BI13" i="98"/>
  <c r="BH13" i="98"/>
  <c r="BG13" i="98"/>
  <c r="BE13" i="98"/>
  <c r="AL13" i="98"/>
  <c r="AK13" i="98"/>
  <c r="AJ13" i="98"/>
  <c r="AG13" i="98"/>
  <c r="AF13" i="98"/>
  <c r="AE13" i="98"/>
  <c r="CM12" i="98"/>
  <c r="CI12" i="98"/>
  <c r="CG12" i="98"/>
  <c r="CF12" i="98"/>
  <c r="CE12" i="98"/>
  <c r="CC12" i="98"/>
  <c r="BK12" i="98"/>
  <c r="BI12" i="98"/>
  <c r="BH12" i="98"/>
  <c r="BG12" i="98"/>
  <c r="BE12" i="98"/>
  <c r="AL12" i="98"/>
  <c r="AK12" i="98"/>
  <c r="AJ12" i="98"/>
  <c r="AG12" i="98"/>
  <c r="AF12" i="98"/>
  <c r="AE12" i="98"/>
  <c r="M12" i="98"/>
  <c r="I12" i="98"/>
  <c r="H12" i="98"/>
  <c r="G12" i="98"/>
  <c r="CM11" i="98"/>
  <c r="CI11" i="98"/>
  <c r="CG11" i="98"/>
  <c r="CF11" i="98"/>
  <c r="CE11" i="98"/>
  <c r="CC11" i="98"/>
  <c r="BK11" i="98"/>
  <c r="BI11" i="98"/>
  <c r="BH11" i="98"/>
  <c r="BG11" i="98"/>
  <c r="BE11" i="98"/>
  <c r="AL11" i="98"/>
  <c r="AK11" i="98"/>
  <c r="AJ11" i="98"/>
  <c r="AG11" i="98"/>
  <c r="AF11" i="98"/>
  <c r="AE11" i="98"/>
  <c r="L11" i="98"/>
  <c r="L153" i="98" s="1"/>
  <c r="J11" i="98"/>
  <c r="K11" i="98" s="1"/>
  <c r="CM10" i="98"/>
  <c r="CI10" i="98"/>
  <c r="CG10" i="98"/>
  <c r="CF10" i="98"/>
  <c r="CE10" i="98"/>
  <c r="CC10" i="98"/>
  <c r="BK10" i="98"/>
  <c r="BI10" i="98"/>
  <c r="BH10" i="98"/>
  <c r="BG10" i="98"/>
  <c r="BE10" i="98"/>
  <c r="AL10" i="98"/>
  <c r="AK10" i="98"/>
  <c r="AJ10" i="98"/>
  <c r="AG10" i="98"/>
  <c r="AF10" i="98"/>
  <c r="AE10" i="98"/>
  <c r="J10" i="98"/>
  <c r="K10" i="98" s="1"/>
  <c r="CM9" i="98"/>
  <c r="CI9" i="98"/>
  <c r="CG9" i="98"/>
  <c r="CF9" i="98"/>
  <c r="CE9" i="98"/>
  <c r="CC9" i="98"/>
  <c r="BK9" i="98"/>
  <c r="BI9" i="98"/>
  <c r="BH9" i="98"/>
  <c r="BG9" i="98"/>
  <c r="BE9" i="98"/>
  <c r="AL9" i="98"/>
  <c r="AK9" i="98"/>
  <c r="AJ9" i="98"/>
  <c r="AG9" i="98"/>
  <c r="AF9" i="98"/>
  <c r="AE9" i="98"/>
  <c r="O9" i="98"/>
  <c r="O151" i="98" s="1"/>
  <c r="L9" i="98"/>
  <c r="L151" i="98" s="1"/>
  <c r="J9" i="98"/>
  <c r="K9" i="98" s="1"/>
  <c r="CM8" i="98"/>
  <c r="CI8" i="98"/>
  <c r="CG8" i="98"/>
  <c r="CF8" i="98"/>
  <c r="CE8" i="98"/>
  <c r="CC8" i="98"/>
  <c r="BK8" i="98"/>
  <c r="BI8" i="98"/>
  <c r="BH8" i="98"/>
  <c r="BG8" i="98"/>
  <c r="BE8" i="98"/>
  <c r="AL8" i="98"/>
  <c r="AK8" i="98"/>
  <c r="AJ8" i="98"/>
  <c r="AG8" i="98"/>
  <c r="AF8" i="98"/>
  <c r="AE8" i="98"/>
  <c r="O8" i="98"/>
  <c r="O154" i="98" s="1"/>
  <c r="J8" i="98"/>
  <c r="K8" i="98" s="1"/>
  <c r="CM7" i="98"/>
  <c r="CI7" i="98"/>
  <c r="CG7" i="98"/>
  <c r="CF7" i="98"/>
  <c r="CE7" i="98"/>
  <c r="CC7" i="98"/>
  <c r="BK7" i="98"/>
  <c r="BI7" i="98"/>
  <c r="BH7" i="98"/>
  <c r="BG7" i="98"/>
  <c r="BE7" i="98"/>
  <c r="AL7" i="98"/>
  <c r="AK7" i="98"/>
  <c r="AJ7" i="98"/>
  <c r="AG7" i="98"/>
  <c r="AF7" i="98"/>
  <c r="AE7" i="98"/>
  <c r="J7" i="98"/>
  <c r="K7" i="98" s="1"/>
  <c r="CM6" i="98"/>
  <c r="CI6" i="98"/>
  <c r="CG6" i="98"/>
  <c r="CF6" i="98"/>
  <c r="CE6" i="98"/>
  <c r="CC6" i="98"/>
  <c r="BK6" i="98"/>
  <c r="BI6" i="98"/>
  <c r="BH6" i="98"/>
  <c r="BG6" i="98"/>
  <c r="BE6" i="98"/>
  <c r="P6" i="98"/>
  <c r="P156" i="98" s="1"/>
  <c r="O6" i="98"/>
  <c r="O156" i="98" s="1"/>
  <c r="L6" i="98"/>
  <c r="N6" i="98" s="1"/>
  <c r="J6" i="98"/>
  <c r="K6" i="98" s="1"/>
  <c r="J5" i="98"/>
  <c r="K5" i="98" s="1"/>
  <c r="J4" i="98"/>
  <c r="K4" i="98" s="1"/>
  <c r="Q3" i="98"/>
  <c r="L191" i="97"/>
  <c r="L190" i="97"/>
  <c r="L189" i="97"/>
  <c r="L188" i="97"/>
  <c r="L187" i="97"/>
  <c r="L186" i="97"/>
  <c r="L185" i="97"/>
  <c r="L184" i="97"/>
  <c r="L183" i="97"/>
  <c r="L182" i="97"/>
  <c r="L181" i="97"/>
  <c r="L180" i="97"/>
  <c r="L179" i="97"/>
  <c r="L178" i="97"/>
  <c r="L177" i="97"/>
  <c r="L176" i="97"/>
  <c r="CM90" i="97"/>
  <c r="CI90" i="97"/>
  <c r="CG90" i="97"/>
  <c r="CF90" i="97"/>
  <c r="CE90" i="97"/>
  <c r="CC90" i="97"/>
  <c r="CM13" i="97"/>
  <c r="CI13" i="97"/>
  <c r="CG13" i="97"/>
  <c r="CF13" i="97"/>
  <c r="CE13" i="97"/>
  <c r="CC13" i="97"/>
  <c r="BJ130" i="102" l="1"/>
  <c r="CH115" i="102"/>
  <c r="AM90" i="102"/>
  <c r="AM15" i="102" s="1"/>
  <c r="AD31" i="102"/>
  <c r="AM31" i="102" s="1"/>
  <c r="AM30" i="102"/>
  <c r="AH30" i="102"/>
  <c r="AE16" i="102"/>
  <c r="AD15" i="102"/>
  <c r="AD16" i="102" s="1"/>
  <c r="AM16" i="102" s="1"/>
  <c r="CE115" i="102"/>
  <c r="N150" i="102"/>
  <c r="L157" i="102"/>
  <c r="AM114" i="101"/>
  <c r="N8" i="101"/>
  <c r="AM80" i="101"/>
  <c r="AM11" i="101"/>
  <c r="AM88" i="101"/>
  <c r="AM83" i="101"/>
  <c r="AH98" i="101"/>
  <c r="BJ90" i="101"/>
  <c r="AM98" i="101"/>
  <c r="AH86" i="101"/>
  <c r="BZ115" i="101"/>
  <c r="BJ116" i="101"/>
  <c r="BJ31" i="101"/>
  <c r="BJ103" i="101"/>
  <c r="L150" i="101"/>
  <c r="N150" i="101" s="1"/>
  <c r="BK130" i="101"/>
  <c r="AH85" i="101"/>
  <c r="AH7" i="101"/>
  <c r="BO130" i="101"/>
  <c r="CH42" i="101"/>
  <c r="AH87" i="101"/>
  <c r="BG130" i="101"/>
  <c r="BJ57" i="101"/>
  <c r="CC115" i="101"/>
  <c r="CG115" i="101"/>
  <c r="BI130" i="101"/>
  <c r="L12" i="101"/>
  <c r="CH116" i="101"/>
  <c r="CF115" i="101"/>
  <c r="CI115" i="101"/>
  <c r="BJ44" i="101"/>
  <c r="BE130" i="101"/>
  <c r="P157" i="101"/>
  <c r="AM8" i="101"/>
  <c r="AM13" i="101"/>
  <c r="AM10" i="101"/>
  <c r="AH9" i="101"/>
  <c r="AH12" i="101"/>
  <c r="AM14" i="101"/>
  <c r="AM82" i="101"/>
  <c r="CH113" i="101"/>
  <c r="AM81" i="101"/>
  <c r="BH130" i="101"/>
  <c r="BJ129" i="101"/>
  <c r="P12" i="101"/>
  <c r="AJ15" i="101"/>
  <c r="AJ16" i="101" s="1"/>
  <c r="AH89" i="101"/>
  <c r="AD90" i="101"/>
  <c r="AM90" i="101" s="1"/>
  <c r="AM15" i="101" s="1"/>
  <c r="BJ18" i="101"/>
  <c r="AH84" i="101"/>
  <c r="AH30" i="101"/>
  <c r="AD31" i="101"/>
  <c r="AM31" i="101" s="1"/>
  <c r="BJ84" i="100"/>
  <c r="BJ105" i="100"/>
  <c r="CH86" i="100"/>
  <c r="BJ83" i="100"/>
  <c r="BJ85" i="100"/>
  <c r="BJ87" i="100"/>
  <c r="BJ115" i="100"/>
  <c r="AH7" i="100"/>
  <c r="BJ13" i="100"/>
  <c r="CH12" i="100"/>
  <c r="CH20" i="100"/>
  <c r="CH14" i="100"/>
  <c r="CH38" i="100"/>
  <c r="CH23" i="100"/>
  <c r="CH25" i="100"/>
  <c r="CH29" i="100"/>
  <c r="CH93" i="100"/>
  <c r="BJ19" i="100"/>
  <c r="BJ43" i="100"/>
  <c r="BJ51" i="100"/>
  <c r="CH81" i="100"/>
  <c r="CH24" i="100"/>
  <c r="BJ55" i="100"/>
  <c r="BJ48" i="100"/>
  <c r="BJ53" i="100"/>
  <c r="AH12" i="100"/>
  <c r="BE18" i="100"/>
  <c r="BJ78" i="100"/>
  <c r="BO103" i="100"/>
  <c r="BJ7" i="100"/>
  <c r="BJ46" i="100"/>
  <c r="BJ104" i="100"/>
  <c r="CH19" i="100"/>
  <c r="BJ15" i="100"/>
  <c r="CH17" i="100"/>
  <c r="CH103" i="100"/>
  <c r="AH104" i="100"/>
  <c r="BJ119" i="100"/>
  <c r="BJ127" i="100"/>
  <c r="AM11" i="100"/>
  <c r="BJ9" i="100"/>
  <c r="CH41" i="100"/>
  <c r="BJ107" i="100"/>
  <c r="CH8" i="100"/>
  <c r="CH98" i="100"/>
  <c r="CH100" i="100"/>
  <c r="BJ101" i="100"/>
  <c r="CH102" i="100"/>
  <c r="AH10" i="100"/>
  <c r="BJ12" i="100"/>
  <c r="CH16" i="100"/>
  <c r="BJ26" i="100"/>
  <c r="BJ28" i="100"/>
  <c r="BJ30" i="100"/>
  <c r="CH96" i="100"/>
  <c r="AH105" i="100"/>
  <c r="BJ106" i="100"/>
  <c r="AH108" i="100"/>
  <c r="BJ120" i="100"/>
  <c r="CH10" i="100"/>
  <c r="BJ11" i="100"/>
  <c r="CH18" i="100"/>
  <c r="CH35" i="100"/>
  <c r="BM130" i="100"/>
  <c r="J150" i="100"/>
  <c r="J152" i="100"/>
  <c r="K152" i="100" s="1"/>
  <c r="J154" i="100"/>
  <c r="K154" i="100" s="1"/>
  <c r="J156" i="100"/>
  <c r="K156" i="100" s="1"/>
  <c r="CH11" i="100"/>
  <c r="BJ14" i="100"/>
  <c r="CH26" i="100"/>
  <c r="BJ50" i="100"/>
  <c r="BJ80" i="100"/>
  <c r="CH92" i="100"/>
  <c r="BJ95" i="100"/>
  <c r="CH106" i="100"/>
  <c r="AH112" i="100"/>
  <c r="BJ114" i="100"/>
  <c r="BO116" i="100"/>
  <c r="BJ128" i="100"/>
  <c r="BJ22" i="100"/>
  <c r="CH22" i="100"/>
  <c r="BJ52" i="100"/>
  <c r="CH87" i="100"/>
  <c r="BJ88" i="100"/>
  <c r="CH89" i="100"/>
  <c r="BJ98" i="100"/>
  <c r="BJ100" i="100"/>
  <c r="AH109" i="100"/>
  <c r="BJ113" i="100"/>
  <c r="CG114" i="100"/>
  <c r="BJ33" i="100"/>
  <c r="BJ37" i="100"/>
  <c r="BJ41" i="100"/>
  <c r="CM114" i="100"/>
  <c r="BJ92" i="100"/>
  <c r="BJ94" i="100"/>
  <c r="BJ111" i="100"/>
  <c r="BJ112" i="100"/>
  <c r="BJ118" i="100"/>
  <c r="BJ126" i="100"/>
  <c r="BP130" i="100"/>
  <c r="CH27" i="100"/>
  <c r="CH32" i="100"/>
  <c r="CH36" i="100"/>
  <c r="CH40" i="100"/>
  <c r="CH28" i="100"/>
  <c r="BJ81" i="100"/>
  <c r="BJ16" i="100"/>
  <c r="BJ42" i="100"/>
  <c r="CL113" i="100"/>
  <c r="BJ56" i="100"/>
  <c r="CH88" i="100"/>
  <c r="CH90" i="100"/>
  <c r="CH97" i="100"/>
  <c r="BJ97" i="100"/>
  <c r="BJ99" i="100"/>
  <c r="BK129" i="100"/>
  <c r="AD98" i="100"/>
  <c r="AM98" i="100" s="1"/>
  <c r="BJ36" i="100"/>
  <c r="BJ38" i="100"/>
  <c r="CH21" i="100"/>
  <c r="BJ34" i="100"/>
  <c r="L6" i="100"/>
  <c r="L149" i="100" s="1"/>
  <c r="N149" i="100" s="1"/>
  <c r="CH9" i="100"/>
  <c r="BI31" i="100"/>
  <c r="CF114" i="100"/>
  <c r="BJ93" i="100"/>
  <c r="BE103" i="100"/>
  <c r="BJ124" i="100"/>
  <c r="BJ123" i="100"/>
  <c r="BJ121" i="100"/>
  <c r="CH15" i="100"/>
  <c r="N9" i="100"/>
  <c r="BJ54" i="100"/>
  <c r="BE57" i="100"/>
  <c r="L10" i="100"/>
  <c r="N10" i="100" s="1"/>
  <c r="AH14" i="100"/>
  <c r="AH9" i="100"/>
  <c r="AH8" i="100"/>
  <c r="AM13" i="100"/>
  <c r="BG90" i="100"/>
  <c r="CF111" i="100"/>
  <c r="CG111" i="100"/>
  <c r="CI111" i="100"/>
  <c r="CH109" i="100"/>
  <c r="CH78" i="100"/>
  <c r="CM111" i="100"/>
  <c r="CH99" i="100"/>
  <c r="CH104" i="100"/>
  <c r="CC111" i="100"/>
  <c r="CH91" i="100"/>
  <c r="CH108" i="100"/>
  <c r="CE111" i="100"/>
  <c r="BG57" i="100"/>
  <c r="AD87" i="100"/>
  <c r="AH87" i="100" s="1"/>
  <c r="AD89" i="100"/>
  <c r="AH89" i="100" s="1"/>
  <c r="AE90" i="100"/>
  <c r="AE15" i="100" s="1"/>
  <c r="AE16" i="100" s="1"/>
  <c r="AD84" i="100"/>
  <c r="AH84" i="100" s="1"/>
  <c r="AD88" i="100"/>
  <c r="AM88" i="100" s="1"/>
  <c r="AK90" i="100"/>
  <c r="AK15" i="100" s="1"/>
  <c r="AK16" i="100" s="1"/>
  <c r="AD82" i="100"/>
  <c r="AM82" i="100" s="1"/>
  <c r="AD81" i="100"/>
  <c r="AH81" i="100" s="1"/>
  <c r="AM89" i="100"/>
  <c r="J149" i="100"/>
  <c r="K149" i="100" s="1"/>
  <c r="J151" i="100"/>
  <c r="K151" i="100" s="1"/>
  <c r="J153" i="100"/>
  <c r="K153" i="100" s="1"/>
  <c r="J155" i="100"/>
  <c r="K155" i="100" s="1"/>
  <c r="I157" i="100"/>
  <c r="M157" i="100"/>
  <c r="N151" i="100"/>
  <c r="N153" i="100"/>
  <c r="N155" i="100"/>
  <c r="CI114" i="100"/>
  <c r="BG18" i="100"/>
  <c r="BJ17" i="100"/>
  <c r="BJ23" i="100"/>
  <c r="CH30" i="100"/>
  <c r="CH31" i="100"/>
  <c r="BJ32" i="100"/>
  <c r="CH34" i="100"/>
  <c r="BJ45" i="100"/>
  <c r="BH90" i="100"/>
  <c r="AO90" i="100"/>
  <c r="CH83" i="100"/>
  <c r="BG103" i="100"/>
  <c r="CH101" i="100"/>
  <c r="AD114" i="100"/>
  <c r="CJ113" i="100" s="1"/>
  <c r="BJ108" i="100"/>
  <c r="BJ109" i="100"/>
  <c r="BJ110" i="100"/>
  <c r="BN130" i="100"/>
  <c r="BJ125" i="100"/>
  <c r="CC42" i="100"/>
  <c r="BG31" i="100"/>
  <c r="BI57" i="100"/>
  <c r="AM80" i="100"/>
  <c r="BH103" i="100"/>
  <c r="AD30" i="100"/>
  <c r="AH30" i="100" s="1"/>
  <c r="BB130" i="100"/>
  <c r="CK113" i="100"/>
  <c r="BC130" i="100"/>
  <c r="CE42" i="100"/>
  <c r="N7" i="100"/>
  <c r="BJ10" i="100"/>
  <c r="CH13" i="100"/>
  <c r="BJ20" i="100"/>
  <c r="BJ25" i="100"/>
  <c r="BK44" i="100"/>
  <c r="BG44" i="100"/>
  <c r="BK57" i="100"/>
  <c r="BK90" i="100"/>
  <c r="AF90" i="100"/>
  <c r="AF15" i="100" s="1"/>
  <c r="AF16" i="100" s="1"/>
  <c r="BI103" i="100"/>
  <c r="BJ103" i="100" s="1"/>
  <c r="AH97" i="100"/>
  <c r="CH105" i="100"/>
  <c r="BE129" i="100"/>
  <c r="CF42" i="100"/>
  <c r="BJ35" i="100"/>
  <c r="BJ39" i="100"/>
  <c r="BE44" i="100"/>
  <c r="BJ47" i="100"/>
  <c r="CH80" i="100"/>
  <c r="BJ82" i="100"/>
  <c r="BE90" i="100"/>
  <c r="BJ91" i="100"/>
  <c r="CH107" i="100"/>
  <c r="CN113" i="100"/>
  <c r="H157" i="100"/>
  <c r="CC114" i="100"/>
  <c r="CG42" i="100"/>
  <c r="BJ8" i="100"/>
  <c r="BK31" i="100"/>
  <c r="BI44" i="100"/>
  <c r="CH33" i="100"/>
  <c r="CH37" i="100"/>
  <c r="CD113" i="100"/>
  <c r="AL90" i="100"/>
  <c r="AL15" i="100" s="1"/>
  <c r="AL16" i="100" s="1"/>
  <c r="BK103" i="100"/>
  <c r="BK116" i="100"/>
  <c r="BG129" i="100"/>
  <c r="BL130" i="100"/>
  <c r="CE114" i="100"/>
  <c r="CI42" i="100"/>
  <c r="N11" i="100"/>
  <c r="BJ24" i="100"/>
  <c r="BE31" i="100"/>
  <c r="BJ79" i="100"/>
  <c r="AN90" i="100"/>
  <c r="AD83" i="100"/>
  <c r="AM83" i="100" s="1"/>
  <c r="CH95" i="100"/>
  <c r="BH116" i="100"/>
  <c r="AH110" i="100"/>
  <c r="AH111" i="100"/>
  <c r="BF130" i="100"/>
  <c r="BJ117" i="100"/>
  <c r="BJ122" i="100"/>
  <c r="BO129" i="100"/>
  <c r="L156" i="100"/>
  <c r="N156" i="100" s="1"/>
  <c r="CH6" i="100"/>
  <c r="CH7" i="100"/>
  <c r="BJ21" i="100"/>
  <c r="BJ29" i="100"/>
  <c r="CH39" i="100"/>
  <c r="BJ40" i="100"/>
  <c r="BJ49" i="100"/>
  <c r="CH79" i="100"/>
  <c r="CH85" i="100"/>
  <c r="BJ86" i="100"/>
  <c r="BJ89" i="100"/>
  <c r="BO90" i="100"/>
  <c r="CH94" i="100"/>
  <c r="BJ96" i="100"/>
  <c r="BJ102" i="100"/>
  <c r="BI116" i="100"/>
  <c r="BG116" i="100"/>
  <c r="CB113" i="100"/>
  <c r="CC113" i="100" s="1"/>
  <c r="BI129" i="100"/>
  <c r="K150" i="100"/>
  <c r="P157" i="100"/>
  <c r="P12" i="100"/>
  <c r="BH31" i="100"/>
  <c r="CM42" i="100"/>
  <c r="BH129" i="100"/>
  <c r="L150" i="100"/>
  <c r="N150" i="100" s="1"/>
  <c r="L154" i="100"/>
  <c r="N154" i="100" s="1"/>
  <c r="N4" i="100"/>
  <c r="O7" i="100"/>
  <c r="O155" i="100" s="1"/>
  <c r="O9" i="100"/>
  <c r="O151" i="100" s="1"/>
  <c r="O11" i="100"/>
  <c r="O153" i="100" s="1"/>
  <c r="BH18" i="100"/>
  <c r="BH44" i="100"/>
  <c r="AD85" i="100"/>
  <c r="AG90" i="100"/>
  <c r="AG15" i="100" s="1"/>
  <c r="AG16" i="100" s="1"/>
  <c r="BE116" i="100"/>
  <c r="BI90" i="100"/>
  <c r="G157" i="100"/>
  <c r="BI18" i="100"/>
  <c r="AD86" i="100"/>
  <c r="AH86" i="100" s="1"/>
  <c r="BD130" i="100"/>
  <c r="O150" i="100"/>
  <c r="L152" i="100"/>
  <c r="N152" i="100" s="1"/>
  <c r="BJ6" i="100"/>
  <c r="BK18" i="100"/>
  <c r="AH22" i="100"/>
  <c r="AH23" i="100"/>
  <c r="AH24" i="100"/>
  <c r="AH29" i="100"/>
  <c r="AH25" i="100"/>
  <c r="AH26" i="100"/>
  <c r="AH28" i="100"/>
  <c r="AH27" i="100"/>
  <c r="CH82" i="100"/>
  <c r="AH106" i="100"/>
  <c r="AH113" i="100"/>
  <c r="BH57" i="100"/>
  <c r="BJ57" i="100" s="1"/>
  <c r="AJ90" i="100"/>
  <c r="AH107" i="100"/>
  <c r="BJ43" i="99"/>
  <c r="BP130" i="99"/>
  <c r="CH100" i="99"/>
  <c r="CH85" i="99"/>
  <c r="AD83" i="99"/>
  <c r="AH83" i="99" s="1"/>
  <c r="BJ30" i="99"/>
  <c r="BJ41" i="99"/>
  <c r="CH9" i="99"/>
  <c r="CH87" i="99"/>
  <c r="BJ83" i="99"/>
  <c r="AM106" i="99"/>
  <c r="CH23" i="99"/>
  <c r="BJ37" i="99"/>
  <c r="BJ93" i="99"/>
  <c r="CH7" i="99"/>
  <c r="BJ50" i="99"/>
  <c r="BJ82" i="99"/>
  <c r="BK90" i="99"/>
  <c r="AK90" i="99"/>
  <c r="AK15" i="99" s="1"/>
  <c r="BJ115" i="99"/>
  <c r="BJ120" i="99"/>
  <c r="CH24" i="99"/>
  <c r="CH26" i="99"/>
  <c r="CH28" i="99"/>
  <c r="BJ46" i="99"/>
  <c r="BJ51" i="99"/>
  <c r="BJ114" i="99"/>
  <c r="BJ123" i="99"/>
  <c r="BJ10" i="99"/>
  <c r="BJ16" i="99"/>
  <c r="BJ40" i="99"/>
  <c r="BJ55" i="99"/>
  <c r="BJ88" i="99"/>
  <c r="BJ99" i="99"/>
  <c r="AM30" i="99"/>
  <c r="BJ20" i="99"/>
  <c r="CH8" i="99"/>
  <c r="BJ128" i="99"/>
  <c r="CH34" i="99"/>
  <c r="CH29" i="99"/>
  <c r="BO129" i="99"/>
  <c r="BJ107" i="99"/>
  <c r="CH17" i="99"/>
  <c r="CH21" i="99"/>
  <c r="CH31" i="99"/>
  <c r="CH80" i="99"/>
  <c r="CH30" i="99"/>
  <c r="CH41" i="99"/>
  <c r="BJ94" i="99"/>
  <c r="CH19" i="99"/>
  <c r="BJ87" i="99"/>
  <c r="BJ100" i="99"/>
  <c r="CH88" i="99"/>
  <c r="CH11" i="99"/>
  <c r="BJ14" i="99"/>
  <c r="CH14" i="99"/>
  <c r="BJ78" i="99"/>
  <c r="BJ26" i="99"/>
  <c r="BJ34" i="99"/>
  <c r="BJ54" i="99"/>
  <c r="BJ79" i="99"/>
  <c r="BJ81" i="99"/>
  <c r="BJ9" i="99"/>
  <c r="CH18" i="99"/>
  <c r="CH36" i="99"/>
  <c r="CH37" i="99"/>
  <c r="BJ48" i="99"/>
  <c r="BJ121" i="99"/>
  <c r="CH13" i="99"/>
  <c r="BI31" i="99"/>
  <c r="CH25" i="99"/>
  <c r="CH39" i="99"/>
  <c r="BJ53" i="99"/>
  <c r="CH92" i="99"/>
  <c r="BK116" i="99"/>
  <c r="AH112" i="99"/>
  <c r="AH113" i="99"/>
  <c r="BL130" i="99"/>
  <c r="BK129" i="99"/>
  <c r="BK31" i="99"/>
  <c r="CH35" i="99"/>
  <c r="CH79" i="99"/>
  <c r="AH109" i="99"/>
  <c r="AH110" i="99"/>
  <c r="BJ6" i="99"/>
  <c r="BJ8" i="99"/>
  <c r="BJ15" i="99"/>
  <c r="CH22" i="99"/>
  <c r="AH25" i="99"/>
  <c r="CH27" i="99"/>
  <c r="BJ29" i="99"/>
  <c r="BJ33" i="99"/>
  <c r="BJ35" i="99"/>
  <c r="BJ38" i="99"/>
  <c r="CH86" i="99"/>
  <c r="BJ89" i="99"/>
  <c r="CH98" i="99"/>
  <c r="CH82" i="99"/>
  <c r="AD86" i="99"/>
  <c r="AH86" i="99" s="1"/>
  <c r="BJ102" i="99"/>
  <c r="CH108" i="99"/>
  <c r="CH10" i="99"/>
  <c r="BJ12" i="99"/>
  <c r="AH23" i="99"/>
  <c r="BE31" i="99"/>
  <c r="BJ36" i="99"/>
  <c r="BJ91" i="99"/>
  <c r="CH103" i="99"/>
  <c r="AH107" i="99"/>
  <c r="BJ108" i="99"/>
  <c r="BJ109" i="99"/>
  <c r="BJ110" i="99"/>
  <c r="BJ118" i="99"/>
  <c r="BJ122" i="99"/>
  <c r="BJ126" i="99"/>
  <c r="CH83" i="99"/>
  <c r="CG112" i="99"/>
  <c r="CH40" i="99"/>
  <c r="CK111" i="99"/>
  <c r="AN90" i="99"/>
  <c r="BJ84" i="99"/>
  <c r="CH95" i="99"/>
  <c r="BJ96" i="99"/>
  <c r="BJ98" i="99"/>
  <c r="AH105" i="99"/>
  <c r="CL111" i="99"/>
  <c r="CM111" i="99" s="1"/>
  <c r="BJ112" i="99"/>
  <c r="BO116" i="99"/>
  <c r="BO90" i="99"/>
  <c r="CI112" i="99"/>
  <c r="BJ11" i="99"/>
  <c r="BJ13" i="99"/>
  <c r="CH33" i="99"/>
  <c r="CH38" i="99"/>
  <c r="AO90" i="99"/>
  <c r="CH93" i="99"/>
  <c r="CH97" i="99"/>
  <c r="BN130" i="99"/>
  <c r="AD114" i="99"/>
  <c r="AM114" i="99" s="1"/>
  <c r="BJ106" i="99"/>
  <c r="BJ111" i="99"/>
  <c r="BJ113" i="99"/>
  <c r="CH20" i="99"/>
  <c r="BJ22" i="99"/>
  <c r="BJ25" i="99"/>
  <c r="BJ28" i="99"/>
  <c r="AJ31" i="99"/>
  <c r="BJ56" i="99"/>
  <c r="BI103" i="99"/>
  <c r="CH107" i="99"/>
  <c r="BM130" i="99"/>
  <c r="AL90" i="99"/>
  <c r="AL15" i="99" s="1"/>
  <c r="AL16" i="99" s="1"/>
  <c r="BI44" i="99"/>
  <c r="CH32" i="99"/>
  <c r="BJ47" i="99"/>
  <c r="CG109" i="99"/>
  <c r="AF90" i="99"/>
  <c r="AF15" i="99" s="1"/>
  <c r="AF16" i="99" s="1"/>
  <c r="BK103" i="99"/>
  <c r="CH94" i="99"/>
  <c r="BJ95" i="99"/>
  <c r="AM108" i="99"/>
  <c r="BJ127" i="99"/>
  <c r="CJ111" i="99"/>
  <c r="CH16" i="99"/>
  <c r="BJ32" i="99"/>
  <c r="BJ39" i="99"/>
  <c r="BK57" i="99"/>
  <c r="BJ49" i="99"/>
  <c r="AG90" i="99"/>
  <c r="AG15" i="99" s="1"/>
  <c r="AG16" i="99" s="1"/>
  <c r="BJ80" i="99"/>
  <c r="CH84" i="99"/>
  <c r="CH89" i="99"/>
  <c r="CH96" i="99"/>
  <c r="CH99" i="99"/>
  <c r="CH106" i="99"/>
  <c r="CM42" i="99"/>
  <c r="CH6" i="99"/>
  <c r="L7" i="99"/>
  <c r="L155" i="99" s="1"/>
  <c r="N155" i="99" s="1"/>
  <c r="BJ7" i="99"/>
  <c r="CI42" i="99"/>
  <c r="BJ19" i="99"/>
  <c r="BJ21" i="99"/>
  <c r="BJ24" i="99"/>
  <c r="BJ27" i="99"/>
  <c r="BK44" i="99"/>
  <c r="BJ52" i="99"/>
  <c r="BJ85" i="99"/>
  <c r="BJ92" i="99"/>
  <c r="BJ101" i="99"/>
  <c r="CD111" i="99"/>
  <c r="BJ124" i="99"/>
  <c r="BJ117" i="99"/>
  <c r="BE129" i="99"/>
  <c r="BI129" i="99"/>
  <c r="BJ119" i="99"/>
  <c r="BI90" i="99"/>
  <c r="BH90" i="99"/>
  <c r="BE90" i="99"/>
  <c r="BI57" i="99"/>
  <c r="BH57" i="99"/>
  <c r="CH12" i="99"/>
  <c r="CB111" i="99"/>
  <c r="CG42" i="99"/>
  <c r="BI116" i="99"/>
  <c r="CC112" i="99"/>
  <c r="N8" i="99"/>
  <c r="BH116" i="99"/>
  <c r="BE44" i="99"/>
  <c r="BJ42" i="99"/>
  <c r="BF130" i="99"/>
  <c r="BJ97" i="99"/>
  <c r="N6" i="99"/>
  <c r="BE103" i="99"/>
  <c r="CF42" i="99"/>
  <c r="CA111" i="99"/>
  <c r="BJ17" i="99"/>
  <c r="O12" i="99"/>
  <c r="BE18" i="99"/>
  <c r="BJ23" i="99"/>
  <c r="BD130" i="99"/>
  <c r="BH31" i="99"/>
  <c r="BJ31" i="99" s="1"/>
  <c r="BC130" i="99"/>
  <c r="BG116" i="99"/>
  <c r="CE112" i="99"/>
  <c r="AH29" i="99"/>
  <c r="AH28" i="99"/>
  <c r="AK16" i="99"/>
  <c r="AH27" i="99"/>
  <c r="AM26" i="99"/>
  <c r="AD8" i="99"/>
  <c r="AM8" i="99" s="1"/>
  <c r="AD10" i="99"/>
  <c r="AH10" i="99" s="1"/>
  <c r="AD14" i="99"/>
  <c r="AH14" i="99" s="1"/>
  <c r="AH24" i="99"/>
  <c r="AD13" i="99"/>
  <c r="AH13" i="99" s="1"/>
  <c r="AD11" i="99"/>
  <c r="AH11" i="99" s="1"/>
  <c r="AD7" i="99"/>
  <c r="AH7" i="99" s="1"/>
  <c r="AD12" i="99"/>
  <c r="AM12" i="99" s="1"/>
  <c r="AH22" i="99"/>
  <c r="AD31" i="99"/>
  <c r="AD9" i="99"/>
  <c r="AH9" i="99" s="1"/>
  <c r="H157" i="99"/>
  <c r="N156" i="99"/>
  <c r="N154" i="99"/>
  <c r="N151" i="99"/>
  <c r="M157" i="99"/>
  <c r="I157" i="99"/>
  <c r="J149" i="99"/>
  <c r="K149" i="99" s="1"/>
  <c r="J151" i="99"/>
  <c r="K151" i="99" s="1"/>
  <c r="J153" i="99"/>
  <c r="K153" i="99" s="1"/>
  <c r="J155" i="99"/>
  <c r="K155" i="99" s="1"/>
  <c r="J150" i="99"/>
  <c r="K150" i="99" s="1"/>
  <c r="J152" i="99"/>
  <c r="K152" i="99" s="1"/>
  <c r="J154" i="99"/>
  <c r="K154" i="99" s="1"/>
  <c r="J156" i="99"/>
  <c r="K156" i="99" s="1"/>
  <c r="BG57" i="99"/>
  <c r="BG44" i="99"/>
  <c r="BG103" i="99"/>
  <c r="AM83" i="99"/>
  <c r="AD80" i="99"/>
  <c r="AM80" i="99" s="1"/>
  <c r="AD82" i="99"/>
  <c r="AM82" i="99" s="1"/>
  <c r="AD88" i="99"/>
  <c r="AH88" i="99" s="1"/>
  <c r="AD87" i="99"/>
  <c r="AH87" i="99" s="1"/>
  <c r="BZ111" i="99"/>
  <c r="AD81" i="99"/>
  <c r="AM81" i="99" s="1"/>
  <c r="AM85" i="99"/>
  <c r="AD89" i="99"/>
  <c r="AM89" i="99" s="1"/>
  <c r="AM96" i="99"/>
  <c r="CN111" i="99"/>
  <c r="CF109" i="99"/>
  <c r="CH90" i="99"/>
  <c r="CI109" i="99"/>
  <c r="CH102" i="99"/>
  <c r="CM109" i="99"/>
  <c r="CH104" i="99"/>
  <c r="CC109" i="99"/>
  <c r="CH91" i="99"/>
  <c r="CH101" i="99"/>
  <c r="CE109" i="99"/>
  <c r="CH81" i="99"/>
  <c r="BG31" i="99"/>
  <c r="BG90" i="99"/>
  <c r="CE42" i="99"/>
  <c r="BB130" i="99"/>
  <c r="BG129" i="99"/>
  <c r="P150" i="99"/>
  <c r="P157" i="99" s="1"/>
  <c r="P12" i="99"/>
  <c r="AM86" i="99"/>
  <c r="L152" i="99"/>
  <c r="N152" i="99" s="1"/>
  <c r="N10" i="99"/>
  <c r="AE31" i="99"/>
  <c r="AH30" i="99"/>
  <c r="N149" i="99"/>
  <c r="O157" i="99"/>
  <c r="N9" i="99"/>
  <c r="N11" i="99"/>
  <c r="BG18" i="99"/>
  <c r="CC42" i="99"/>
  <c r="BE57" i="99"/>
  <c r="AD84" i="99"/>
  <c r="AM84" i="99" s="1"/>
  <c r="BO103" i="99"/>
  <c r="BJ104" i="99"/>
  <c r="BH129" i="99"/>
  <c r="L150" i="99"/>
  <c r="N150" i="99" s="1"/>
  <c r="N7" i="99"/>
  <c r="N4" i="99"/>
  <c r="BH18" i="99"/>
  <c r="BH44" i="99"/>
  <c r="BJ45" i="99"/>
  <c r="BJ86" i="99"/>
  <c r="BH103" i="99"/>
  <c r="BJ105" i="99"/>
  <c r="CF112" i="99"/>
  <c r="G157" i="99"/>
  <c r="AE90" i="99"/>
  <c r="BI18" i="99"/>
  <c r="AH104" i="99"/>
  <c r="AH111" i="99"/>
  <c r="BE116" i="99"/>
  <c r="CH78" i="99"/>
  <c r="AJ90" i="99"/>
  <c r="AM104" i="99"/>
  <c r="N5" i="99"/>
  <c r="BK18" i="99"/>
  <c r="AH96" i="99"/>
  <c r="BJ56" i="98"/>
  <c r="BJ114" i="98"/>
  <c r="BO129" i="98"/>
  <c r="AD82" i="98"/>
  <c r="AM82" i="98" s="1"/>
  <c r="BJ89" i="98"/>
  <c r="BJ107" i="98"/>
  <c r="J151" i="98"/>
  <c r="K151" i="98" s="1"/>
  <c r="J153" i="98"/>
  <c r="K153" i="98" s="1"/>
  <c r="J155" i="98"/>
  <c r="BJ6" i="98"/>
  <c r="BJ38" i="98"/>
  <c r="BJ52" i="98"/>
  <c r="BJ105" i="98"/>
  <c r="BJ39" i="98"/>
  <c r="CH37" i="98"/>
  <c r="BJ86" i="98"/>
  <c r="BJ113" i="98"/>
  <c r="BJ20" i="98"/>
  <c r="CH39" i="98"/>
  <c r="CH34" i="98"/>
  <c r="BJ9" i="98"/>
  <c r="BJ30" i="98"/>
  <c r="BJ118" i="98"/>
  <c r="BJ49" i="98"/>
  <c r="CM111" i="98"/>
  <c r="BE129" i="98"/>
  <c r="CH15" i="98"/>
  <c r="CH36" i="98"/>
  <c r="BJ37" i="98"/>
  <c r="BJ48" i="98"/>
  <c r="BJ96" i="98"/>
  <c r="AH23" i="98"/>
  <c r="BJ24" i="98"/>
  <c r="BJ26" i="98"/>
  <c r="BJ28" i="98"/>
  <c r="BJ32" i="98"/>
  <c r="CH35" i="98"/>
  <c r="BJ40" i="98"/>
  <c r="BJ50" i="98"/>
  <c r="BJ109" i="98"/>
  <c r="CH30" i="98"/>
  <c r="CH92" i="98"/>
  <c r="CH21" i="98"/>
  <c r="BJ33" i="98"/>
  <c r="BJ46" i="98"/>
  <c r="BJ80" i="98"/>
  <c r="CH83" i="98"/>
  <c r="CH103" i="98"/>
  <c r="BE103" i="98"/>
  <c r="CH105" i="98"/>
  <c r="AH113" i="98"/>
  <c r="BO90" i="98"/>
  <c r="BJ100" i="98"/>
  <c r="CH12" i="98"/>
  <c r="BJ36" i="98"/>
  <c r="CH41" i="98"/>
  <c r="CB110" i="98"/>
  <c r="CH100" i="98"/>
  <c r="CH102" i="98"/>
  <c r="BJ124" i="98"/>
  <c r="BJ128" i="98"/>
  <c r="BJ14" i="98"/>
  <c r="BJ87" i="98"/>
  <c r="BJ13" i="98"/>
  <c r="CH13" i="98"/>
  <c r="BJ16" i="98"/>
  <c r="CH16" i="98"/>
  <c r="BJ45" i="98"/>
  <c r="BJ54" i="98"/>
  <c r="BJ92" i="98"/>
  <c r="BJ127" i="98"/>
  <c r="BJ42" i="98"/>
  <c r="AO90" i="98"/>
  <c r="BJ83" i="98"/>
  <c r="AD89" i="98"/>
  <c r="AM89" i="98" s="1"/>
  <c r="AH96" i="98"/>
  <c r="CH19" i="98"/>
  <c r="CH20" i="98"/>
  <c r="CH24" i="98"/>
  <c r="CH26" i="98"/>
  <c r="CH28" i="98"/>
  <c r="BJ53" i="98"/>
  <c r="BJ94" i="98"/>
  <c r="CH7" i="98"/>
  <c r="BJ15" i="98"/>
  <c r="AD84" i="98"/>
  <c r="AM84" i="98" s="1"/>
  <c r="AD86" i="98"/>
  <c r="AH86" i="98" s="1"/>
  <c r="BJ98" i="98"/>
  <c r="BJ102" i="98"/>
  <c r="BO103" i="98"/>
  <c r="CH107" i="98"/>
  <c r="BJ8" i="98"/>
  <c r="CH18" i="98"/>
  <c r="CH80" i="98"/>
  <c r="BJ12" i="98"/>
  <c r="BJ34" i="98"/>
  <c r="BJ41" i="98"/>
  <c r="BJ43" i="98"/>
  <c r="BJ91" i="98"/>
  <c r="BJ93" i="98"/>
  <c r="BJ95" i="98"/>
  <c r="BL130" i="98"/>
  <c r="CH84" i="98"/>
  <c r="CH91" i="98"/>
  <c r="BJ23" i="98"/>
  <c r="BJ25" i="98"/>
  <c r="BJ27" i="98"/>
  <c r="BJ29" i="98"/>
  <c r="BJ108" i="98"/>
  <c r="BJ122" i="98"/>
  <c r="AH108" i="98"/>
  <c r="BK18" i="98"/>
  <c r="AF90" i="98"/>
  <c r="AF15" i="98" s="1"/>
  <c r="AF16" i="98" s="1"/>
  <c r="BJ85" i="98"/>
  <c r="BK103" i="98"/>
  <c r="CH93" i="98"/>
  <c r="CH95" i="98"/>
  <c r="AD97" i="98"/>
  <c r="AD30" i="98" s="1"/>
  <c r="AM30" i="98" s="1"/>
  <c r="AH105" i="98"/>
  <c r="AH106" i="98"/>
  <c r="AM109" i="98"/>
  <c r="AH112" i="98"/>
  <c r="BJ117" i="98"/>
  <c r="BE90" i="98"/>
  <c r="AM107" i="98"/>
  <c r="CC111" i="98"/>
  <c r="CF42" i="98"/>
  <c r="CE111" i="98"/>
  <c r="BJ7" i="98"/>
  <c r="CH9" i="98"/>
  <c r="BJ10" i="98"/>
  <c r="CH10" i="98"/>
  <c r="CH14" i="98"/>
  <c r="BH31" i="98"/>
  <c r="BJ21" i="98"/>
  <c r="CH23" i="98"/>
  <c r="CH25" i="98"/>
  <c r="CH27" i="98"/>
  <c r="CH29" i="98"/>
  <c r="CH31" i="98"/>
  <c r="CH33" i="98"/>
  <c r="BJ55" i="98"/>
  <c r="BH90" i="98"/>
  <c r="AG90" i="98"/>
  <c r="AG15" i="98" s="1"/>
  <c r="AG16" i="98" s="1"/>
  <c r="CH81" i="98"/>
  <c r="CH85" i="98"/>
  <c r="CH101" i="98"/>
  <c r="CH104" i="98"/>
  <c r="BI129" i="98"/>
  <c r="BJ121" i="98"/>
  <c r="BJ126" i="98"/>
  <c r="BJ123" i="98"/>
  <c r="CF111" i="98"/>
  <c r="CI42" i="98"/>
  <c r="BK57" i="98"/>
  <c r="BI90" i="98"/>
  <c r="AJ90" i="98"/>
  <c r="AJ15" i="98" s="1"/>
  <c r="AJ16" i="98" s="1"/>
  <c r="AD114" i="98"/>
  <c r="AH114" i="98" s="1"/>
  <c r="BK129" i="98"/>
  <c r="BP130" i="98"/>
  <c r="J150" i="98"/>
  <c r="K150" i="98" s="1"/>
  <c r="J152" i="98"/>
  <c r="K152" i="98" s="1"/>
  <c r="J154" i="98"/>
  <c r="K154" i="98" s="1"/>
  <c r="J156" i="98"/>
  <c r="K156" i="98" s="1"/>
  <c r="AK90" i="98"/>
  <c r="AK15" i="98" s="1"/>
  <c r="AD85" i="98"/>
  <c r="AH85" i="98" s="1"/>
  <c r="CH11" i="98"/>
  <c r="CM42" i="98"/>
  <c r="L8" i="98"/>
  <c r="CH17" i="98"/>
  <c r="BK31" i="98"/>
  <c r="CH38" i="98"/>
  <c r="CH40" i="98"/>
  <c r="CL110" i="98"/>
  <c r="BJ51" i="98"/>
  <c r="BK90" i="98"/>
  <c r="AD81" i="98"/>
  <c r="AM81" i="98" s="1"/>
  <c r="CH82" i="98"/>
  <c r="CH89" i="98"/>
  <c r="CH90" i="98"/>
  <c r="BJ97" i="98"/>
  <c r="BJ111" i="98"/>
  <c r="BJ115" i="98"/>
  <c r="BJ120" i="98"/>
  <c r="BJ125" i="98"/>
  <c r="CH98" i="98"/>
  <c r="CH22" i="98"/>
  <c r="BH44" i="98"/>
  <c r="AL90" i="98"/>
  <c r="AL15" i="98" s="1"/>
  <c r="AD83" i="98"/>
  <c r="AH83" i="98" s="1"/>
  <c r="BJ84" i="98"/>
  <c r="AD88" i="98"/>
  <c r="AM88" i="98" s="1"/>
  <c r="CH97" i="98"/>
  <c r="BJ99" i="98"/>
  <c r="BJ106" i="98"/>
  <c r="BJ110" i="98"/>
  <c r="BJ112" i="98"/>
  <c r="AM114" i="98"/>
  <c r="BN130" i="98"/>
  <c r="BK116" i="98"/>
  <c r="CI111" i="98"/>
  <c r="BJ22" i="98"/>
  <c r="BJ79" i="98"/>
  <c r="AN90" i="98"/>
  <c r="CH87" i="98"/>
  <c r="BJ88" i="98"/>
  <c r="CN110" i="98"/>
  <c r="CC108" i="98"/>
  <c r="BJ11" i="98"/>
  <c r="BI18" i="98"/>
  <c r="BE18" i="98"/>
  <c r="BJ17" i="98"/>
  <c r="BI103" i="98"/>
  <c r="BJ101" i="98"/>
  <c r="BJ35" i="98"/>
  <c r="BI44" i="98"/>
  <c r="BE44" i="98"/>
  <c r="N4" i="98"/>
  <c r="BK44" i="98"/>
  <c r="BF130" i="98"/>
  <c r="BI31" i="98"/>
  <c r="BJ31" i="98" s="1"/>
  <c r="BE31" i="98"/>
  <c r="N7" i="98"/>
  <c r="BI57" i="98"/>
  <c r="BJ47" i="98"/>
  <c r="BE57" i="98"/>
  <c r="BJ82" i="98"/>
  <c r="BJ81" i="98"/>
  <c r="CH8" i="98"/>
  <c r="CG42" i="98"/>
  <c r="BJ104" i="98"/>
  <c r="O12" i="98"/>
  <c r="BI116" i="98"/>
  <c r="BC130" i="98"/>
  <c r="AH27" i="98"/>
  <c r="AK16" i="98"/>
  <c r="AH29" i="98"/>
  <c r="AH25" i="98"/>
  <c r="AH26" i="98"/>
  <c r="AD13" i="98"/>
  <c r="AM13" i="98" s="1"/>
  <c r="AH28" i="98"/>
  <c r="AD14" i="98"/>
  <c r="AH14" i="98" s="1"/>
  <c r="AD7" i="98"/>
  <c r="AH7" i="98" s="1"/>
  <c r="AD11" i="98"/>
  <c r="AM11" i="98" s="1"/>
  <c r="AH24" i="98"/>
  <c r="AD9" i="98"/>
  <c r="AM9" i="98" s="1"/>
  <c r="AD12" i="98"/>
  <c r="AH12" i="98" s="1"/>
  <c r="AH22" i="98"/>
  <c r="AD10" i="98"/>
  <c r="AH10" i="98" s="1"/>
  <c r="N153" i="98"/>
  <c r="J149" i="98"/>
  <c r="K149" i="98" s="1"/>
  <c r="N151" i="98"/>
  <c r="N150" i="98"/>
  <c r="N155" i="98"/>
  <c r="M157" i="98"/>
  <c r="K155" i="98"/>
  <c r="H157" i="98"/>
  <c r="G157" i="98"/>
  <c r="BG57" i="98"/>
  <c r="BG90" i="98"/>
  <c r="BG44" i="98"/>
  <c r="BG31" i="98"/>
  <c r="BG103" i="98"/>
  <c r="BB130" i="98"/>
  <c r="CE42" i="98"/>
  <c r="BG116" i="98"/>
  <c r="CA110" i="98"/>
  <c r="CC110" i="98" s="1"/>
  <c r="CD110" i="98"/>
  <c r="CK110" i="98"/>
  <c r="CH96" i="98"/>
  <c r="CE108" i="98"/>
  <c r="CF108" i="98"/>
  <c r="CH79" i="98"/>
  <c r="CG108" i="98"/>
  <c r="CH106" i="98"/>
  <c r="CH78" i="98"/>
  <c r="CH94" i="98"/>
  <c r="CH99" i="98"/>
  <c r="CI108" i="98"/>
  <c r="CH86" i="98"/>
  <c r="CH88" i="98"/>
  <c r="CM108" i="98"/>
  <c r="BG129" i="98"/>
  <c r="P157" i="98"/>
  <c r="AL16" i="98"/>
  <c r="L152" i="98"/>
  <c r="N152" i="98" s="1"/>
  <c r="N10" i="98"/>
  <c r="AD8" i="98"/>
  <c r="AM8" i="98" s="1"/>
  <c r="P12" i="98"/>
  <c r="AD31" i="98"/>
  <c r="AM31" i="98" s="1"/>
  <c r="BH103" i="98"/>
  <c r="CG111" i="98"/>
  <c r="BH129" i="98"/>
  <c r="L5" i="98"/>
  <c r="N9" i="98"/>
  <c r="N11" i="98"/>
  <c r="BG18" i="98"/>
  <c r="BJ19" i="98"/>
  <c r="AH104" i="98"/>
  <c r="AH111" i="98"/>
  <c r="BH18" i="98"/>
  <c r="BH57" i="98"/>
  <c r="AD87" i="98"/>
  <c r="AM87" i="98" s="1"/>
  <c r="AM104" i="98"/>
  <c r="BJ78" i="98"/>
  <c r="AD80" i="98"/>
  <c r="BD130" i="98"/>
  <c r="O150" i="98"/>
  <c r="O157" i="98" s="1"/>
  <c r="I157" i="98"/>
  <c r="CH6" i="98"/>
  <c r="CC42" i="98"/>
  <c r="BM130" i="98"/>
  <c r="L156" i="98"/>
  <c r="N156" i="98" s="1"/>
  <c r="BH116" i="98"/>
  <c r="AE90" i="98"/>
  <c r="CH13" i="97"/>
  <c r="CH90" i="97"/>
  <c r="C174" i="97"/>
  <c r="P170" i="97"/>
  <c r="O170" i="97"/>
  <c r="M170" i="97"/>
  <c r="L170" i="97"/>
  <c r="I170" i="97"/>
  <c r="H170" i="97"/>
  <c r="G170" i="97"/>
  <c r="M156" i="97"/>
  <c r="I156" i="97"/>
  <c r="H156" i="97"/>
  <c r="G156" i="97"/>
  <c r="M155" i="97"/>
  <c r="I155" i="97"/>
  <c r="H155" i="97"/>
  <c r="G155" i="97"/>
  <c r="M154" i="97"/>
  <c r="I154" i="97"/>
  <c r="H154" i="97"/>
  <c r="G154" i="97"/>
  <c r="M153" i="97"/>
  <c r="I153" i="97"/>
  <c r="H153" i="97"/>
  <c r="G153" i="97"/>
  <c r="M152" i="97"/>
  <c r="I152" i="97"/>
  <c r="H152" i="97"/>
  <c r="G152" i="97"/>
  <c r="M151" i="97"/>
  <c r="I151" i="97"/>
  <c r="H151" i="97"/>
  <c r="G151" i="97"/>
  <c r="M150" i="97"/>
  <c r="I150" i="97"/>
  <c r="H150" i="97"/>
  <c r="G150" i="97"/>
  <c r="M149" i="97"/>
  <c r="I149" i="97"/>
  <c r="H149" i="97"/>
  <c r="G149" i="97"/>
  <c r="Q148" i="97"/>
  <c r="BP129" i="97"/>
  <c r="BN129" i="97"/>
  <c r="BM129" i="97"/>
  <c r="BL129" i="97"/>
  <c r="BF129" i="97"/>
  <c r="P9" i="97" s="1"/>
  <c r="P151" i="97" s="1"/>
  <c r="BD129" i="97"/>
  <c r="BC129" i="97"/>
  <c r="BB129" i="97"/>
  <c r="BO128" i="97"/>
  <c r="BK128" i="97"/>
  <c r="BI128" i="97"/>
  <c r="BH128" i="97"/>
  <c r="BG128" i="97"/>
  <c r="BE128" i="97"/>
  <c r="BO127" i="97"/>
  <c r="BK127" i="97"/>
  <c r="BI127" i="97"/>
  <c r="BH127" i="97"/>
  <c r="BG127" i="97"/>
  <c r="BE127" i="97"/>
  <c r="BO126" i="97"/>
  <c r="BK126" i="97"/>
  <c r="BI126" i="97"/>
  <c r="BH126" i="97"/>
  <c r="BG126" i="97"/>
  <c r="BE126" i="97"/>
  <c r="BO125" i="97"/>
  <c r="BK125" i="97"/>
  <c r="BI125" i="97"/>
  <c r="BH125" i="97"/>
  <c r="BG125" i="97"/>
  <c r="BE125" i="97"/>
  <c r="BO124" i="97"/>
  <c r="BK124" i="97"/>
  <c r="BI124" i="97"/>
  <c r="BH124" i="97"/>
  <c r="BG124" i="97"/>
  <c r="BE124" i="97"/>
  <c r="BO123" i="97"/>
  <c r="BK123" i="97"/>
  <c r="BI123" i="97"/>
  <c r="BH123" i="97"/>
  <c r="BG123" i="97"/>
  <c r="BE123" i="97"/>
  <c r="BO122" i="97"/>
  <c r="BK122" i="97"/>
  <c r="BI122" i="97"/>
  <c r="BH122" i="97"/>
  <c r="BG122" i="97"/>
  <c r="BE122" i="97"/>
  <c r="BO121" i="97"/>
  <c r="BK121" i="97"/>
  <c r="BI121" i="97"/>
  <c r="BH121" i="97"/>
  <c r="BG121" i="97"/>
  <c r="BE121" i="97"/>
  <c r="BO120" i="97"/>
  <c r="BK120" i="97"/>
  <c r="BI120" i="97"/>
  <c r="BH120" i="97"/>
  <c r="BG120" i="97"/>
  <c r="BE120" i="97"/>
  <c r="BO119" i="97"/>
  <c r="BK119" i="97"/>
  <c r="BI119" i="97"/>
  <c r="BH119" i="97"/>
  <c r="BG119" i="97"/>
  <c r="BE119" i="97"/>
  <c r="BO118" i="97"/>
  <c r="BK118" i="97"/>
  <c r="BI118" i="97"/>
  <c r="BH118" i="97"/>
  <c r="BG118" i="97"/>
  <c r="BE118" i="97"/>
  <c r="BO117" i="97"/>
  <c r="BK117" i="97"/>
  <c r="BI117" i="97"/>
  <c r="BH117" i="97"/>
  <c r="BG117" i="97"/>
  <c r="BE117" i="97"/>
  <c r="BP116" i="97"/>
  <c r="BN116" i="97"/>
  <c r="BM116" i="97"/>
  <c r="BL116" i="97"/>
  <c r="BF116" i="97"/>
  <c r="P8" i="97" s="1"/>
  <c r="P154" i="97" s="1"/>
  <c r="BD116" i="97"/>
  <c r="O8" i="97" s="1"/>
  <c r="O154" i="97" s="1"/>
  <c r="BC116" i="97"/>
  <c r="L8" i="97" s="1"/>
  <c r="BB116" i="97"/>
  <c r="BO115" i="97"/>
  <c r="BK115" i="97"/>
  <c r="BI115" i="97"/>
  <c r="BH115" i="97"/>
  <c r="BG115" i="97"/>
  <c r="BE115" i="97"/>
  <c r="BO114" i="97"/>
  <c r="BK114" i="97"/>
  <c r="BI114" i="97"/>
  <c r="BH114" i="97"/>
  <c r="BG114" i="97"/>
  <c r="BE114" i="97"/>
  <c r="AO114" i="97"/>
  <c r="AN114" i="97"/>
  <c r="AL114" i="97"/>
  <c r="AK114" i="97"/>
  <c r="AJ114" i="97"/>
  <c r="AG114" i="97"/>
  <c r="AF114" i="97"/>
  <c r="AE114" i="97"/>
  <c r="BO113" i="97"/>
  <c r="BK113" i="97"/>
  <c r="BI113" i="97"/>
  <c r="BH113" i="97"/>
  <c r="BJ113" i="97" s="1"/>
  <c r="BG113" i="97"/>
  <c r="BE113" i="97"/>
  <c r="AD113" i="97"/>
  <c r="AM113" i="97" s="1"/>
  <c r="BO112" i="97"/>
  <c r="BK112" i="97"/>
  <c r="BI112" i="97"/>
  <c r="BH112" i="97"/>
  <c r="BG112" i="97"/>
  <c r="BE112" i="97"/>
  <c r="AD112" i="97"/>
  <c r="AM112" i="97" s="1"/>
  <c r="BO111" i="97"/>
  <c r="BK111" i="97"/>
  <c r="BI111" i="97"/>
  <c r="BH111" i="97"/>
  <c r="BG111" i="97"/>
  <c r="BE111" i="97"/>
  <c r="AD111" i="97"/>
  <c r="AM111" i="97" s="1"/>
  <c r="BO110" i="97"/>
  <c r="BK110" i="97"/>
  <c r="BI110" i="97"/>
  <c r="BH110" i="97"/>
  <c r="BG110" i="97"/>
  <c r="BE110" i="97"/>
  <c r="AD110" i="97"/>
  <c r="AM110" i="97" s="1"/>
  <c r="CN110" i="97"/>
  <c r="CL110" i="97"/>
  <c r="CK110" i="97"/>
  <c r="CJ110" i="97"/>
  <c r="CD110" i="97"/>
  <c r="CB110" i="97"/>
  <c r="CA110" i="97"/>
  <c r="BZ110" i="97"/>
  <c r="BO109" i="97"/>
  <c r="BK109" i="97"/>
  <c r="BI109" i="97"/>
  <c r="BH109" i="97"/>
  <c r="BG109" i="97"/>
  <c r="BE109" i="97"/>
  <c r="AD109" i="97"/>
  <c r="AH109" i="97" s="1"/>
  <c r="BO108" i="97"/>
  <c r="BK108" i="97"/>
  <c r="BI108" i="97"/>
  <c r="BH108" i="97"/>
  <c r="BG108" i="97"/>
  <c r="BE108" i="97"/>
  <c r="AD108" i="97"/>
  <c r="AM108" i="97" s="1"/>
  <c r="BO107" i="97"/>
  <c r="BK107" i="97"/>
  <c r="BI107" i="97"/>
  <c r="BH107" i="97"/>
  <c r="BG107" i="97"/>
  <c r="BE107" i="97"/>
  <c r="AD107" i="97"/>
  <c r="AM107" i="97" s="1"/>
  <c r="CN107" i="97"/>
  <c r="CL107" i="97"/>
  <c r="CK107" i="97"/>
  <c r="CJ107" i="97"/>
  <c r="CD107" i="97"/>
  <c r="CB107" i="97"/>
  <c r="CA107" i="97"/>
  <c r="BZ107" i="97"/>
  <c r="BO106" i="97"/>
  <c r="BK106" i="97"/>
  <c r="BI106" i="97"/>
  <c r="BH106" i="97"/>
  <c r="BG106" i="97"/>
  <c r="BE106" i="97"/>
  <c r="AD106" i="97"/>
  <c r="AM106" i="97" s="1"/>
  <c r="CM106" i="97"/>
  <c r="CI106" i="97"/>
  <c r="CG106" i="97"/>
  <c r="CF106" i="97"/>
  <c r="CE106" i="97"/>
  <c r="CC106" i="97"/>
  <c r="BO105" i="97"/>
  <c r="BK105" i="97"/>
  <c r="BI105" i="97"/>
  <c r="BH105" i="97"/>
  <c r="BG105" i="97"/>
  <c r="BE105" i="97"/>
  <c r="AD105" i="97"/>
  <c r="AM105" i="97" s="1"/>
  <c r="CM105" i="97"/>
  <c r="CI105" i="97"/>
  <c r="CG105" i="97"/>
  <c r="CF105" i="97"/>
  <c r="CE105" i="97"/>
  <c r="CC105" i="97"/>
  <c r="BO104" i="97"/>
  <c r="BK104" i="97"/>
  <c r="BI104" i="97"/>
  <c r="BH104" i="97"/>
  <c r="BG104" i="97"/>
  <c r="BE104" i="97"/>
  <c r="AD104" i="97"/>
  <c r="AM104" i="97" s="1"/>
  <c r="CM104" i="97"/>
  <c r="CI104" i="97"/>
  <c r="CG104" i="97"/>
  <c r="CF104" i="97"/>
  <c r="CE104" i="97"/>
  <c r="CC104" i="97"/>
  <c r="BP103" i="97"/>
  <c r="BN103" i="97"/>
  <c r="BM103" i="97"/>
  <c r="BL103" i="97"/>
  <c r="BF103" i="97"/>
  <c r="P6" i="97" s="1"/>
  <c r="P156" i="97" s="1"/>
  <c r="BD103" i="97"/>
  <c r="O6" i="97" s="1"/>
  <c r="O156" i="97" s="1"/>
  <c r="BC103" i="97"/>
  <c r="BB103" i="97"/>
  <c r="CM103" i="97"/>
  <c r="CI103" i="97"/>
  <c r="CG103" i="97"/>
  <c r="CF103" i="97"/>
  <c r="CE103" i="97"/>
  <c r="CC103" i="97"/>
  <c r="BO102" i="97"/>
  <c r="BK102" i="97"/>
  <c r="BI102" i="97"/>
  <c r="BH102" i="97"/>
  <c r="BG102" i="97"/>
  <c r="BE102" i="97"/>
  <c r="CM102" i="97"/>
  <c r="CI102" i="97"/>
  <c r="CG102" i="97"/>
  <c r="CF102" i="97"/>
  <c r="CE102" i="97"/>
  <c r="CC102" i="97"/>
  <c r="BO101" i="97"/>
  <c r="BK101" i="97"/>
  <c r="BI101" i="97"/>
  <c r="BH101" i="97"/>
  <c r="BG101" i="97"/>
  <c r="BE101" i="97"/>
  <c r="CM101" i="97"/>
  <c r="CI101" i="97"/>
  <c r="CG101" i="97"/>
  <c r="CF101" i="97"/>
  <c r="CE101" i="97"/>
  <c r="CC101" i="97"/>
  <c r="BO100" i="97"/>
  <c r="BK100" i="97"/>
  <c r="BI100" i="97"/>
  <c r="BH100" i="97"/>
  <c r="BG100" i="97"/>
  <c r="BE100" i="97"/>
  <c r="CM100" i="97"/>
  <c r="CI100" i="97"/>
  <c r="CG100" i="97"/>
  <c r="CF100" i="97"/>
  <c r="CE100" i="97"/>
  <c r="CC100" i="97"/>
  <c r="BO99" i="97"/>
  <c r="BK99" i="97"/>
  <c r="BI99" i="97"/>
  <c r="BH99" i="97"/>
  <c r="BG99" i="97"/>
  <c r="BE99" i="97"/>
  <c r="CM99" i="97"/>
  <c r="CI99" i="97"/>
  <c r="CG99" i="97"/>
  <c r="CF99" i="97"/>
  <c r="CE99" i="97"/>
  <c r="CC99" i="97"/>
  <c r="BO98" i="97"/>
  <c r="BK98" i="97"/>
  <c r="BI98" i="97"/>
  <c r="BH98" i="97"/>
  <c r="BG98" i="97"/>
  <c r="BE98" i="97"/>
  <c r="CM98" i="97"/>
  <c r="CI98" i="97"/>
  <c r="CG98" i="97"/>
  <c r="CF98" i="97"/>
  <c r="CE98" i="97"/>
  <c r="CC98" i="97"/>
  <c r="BO97" i="97"/>
  <c r="BK97" i="97"/>
  <c r="BI97" i="97"/>
  <c r="BH97" i="97"/>
  <c r="BG97" i="97"/>
  <c r="BE97" i="97"/>
  <c r="AO97" i="97"/>
  <c r="AN97" i="97"/>
  <c r="AL97" i="97"/>
  <c r="AL30" i="97" s="1"/>
  <c r="AL31" i="97" s="1"/>
  <c r="AK97" i="97"/>
  <c r="AK30" i="97" s="1"/>
  <c r="AK31" i="97" s="1"/>
  <c r="AJ97" i="97"/>
  <c r="AJ30" i="97" s="1"/>
  <c r="AJ31" i="97" s="1"/>
  <c r="AG97" i="97"/>
  <c r="AG30" i="97" s="1"/>
  <c r="AG31" i="97" s="1"/>
  <c r="AF97" i="97"/>
  <c r="AF30" i="97" s="1"/>
  <c r="AF31" i="97" s="1"/>
  <c r="AE97" i="97"/>
  <c r="AE30" i="97" s="1"/>
  <c r="AE31" i="97" s="1"/>
  <c r="CM97" i="97"/>
  <c r="CI97" i="97"/>
  <c r="CG97" i="97"/>
  <c r="CF97" i="97"/>
  <c r="CE97" i="97"/>
  <c r="CC97" i="97"/>
  <c r="BO96" i="97"/>
  <c r="BK96" i="97"/>
  <c r="BI96" i="97"/>
  <c r="BH96" i="97"/>
  <c r="BG96" i="97"/>
  <c r="BE96" i="97"/>
  <c r="AD96" i="97"/>
  <c r="AD97" i="97" s="1"/>
  <c r="AD30" i="97" s="1"/>
  <c r="CM96" i="97"/>
  <c r="CI96" i="97"/>
  <c r="CG96" i="97"/>
  <c r="CF96" i="97"/>
  <c r="CE96" i="97"/>
  <c r="CC96" i="97"/>
  <c r="BO95" i="97"/>
  <c r="BK95" i="97"/>
  <c r="BI95" i="97"/>
  <c r="BH95" i="97"/>
  <c r="BG95" i="97"/>
  <c r="BE95" i="97"/>
  <c r="CM95" i="97"/>
  <c r="CI95" i="97"/>
  <c r="CG95" i="97"/>
  <c r="CF95" i="97"/>
  <c r="CE95" i="97"/>
  <c r="CC95" i="97"/>
  <c r="BO94" i="97"/>
  <c r="BK94" i="97"/>
  <c r="BI94" i="97"/>
  <c r="BH94" i="97"/>
  <c r="BG94" i="97"/>
  <c r="BE94" i="97"/>
  <c r="CM94" i="97"/>
  <c r="CI94" i="97"/>
  <c r="CG94" i="97"/>
  <c r="CF94" i="97"/>
  <c r="CE94" i="97"/>
  <c r="CC94" i="97"/>
  <c r="BO93" i="97"/>
  <c r="BK93" i="97"/>
  <c r="BI93" i="97"/>
  <c r="BH93" i="97"/>
  <c r="BG93" i="97"/>
  <c r="BE93" i="97"/>
  <c r="CM93" i="97"/>
  <c r="CI93" i="97"/>
  <c r="CG93" i="97"/>
  <c r="CF93" i="97"/>
  <c r="CE93" i="97"/>
  <c r="CC93" i="97"/>
  <c r="BO92" i="97"/>
  <c r="BK92" i="97"/>
  <c r="BI92" i="97"/>
  <c r="BH92" i="97"/>
  <c r="BG92" i="97"/>
  <c r="BE92" i="97"/>
  <c r="CM92" i="97"/>
  <c r="CI92" i="97"/>
  <c r="CG92" i="97"/>
  <c r="CF92" i="97"/>
  <c r="CE92" i="97"/>
  <c r="CC92" i="97"/>
  <c r="BO91" i="97"/>
  <c r="BK91" i="97"/>
  <c r="BI91" i="97"/>
  <c r="BH91" i="97"/>
  <c r="BG91" i="97"/>
  <c r="BE91" i="97"/>
  <c r="CM91" i="97"/>
  <c r="CI91" i="97"/>
  <c r="CG91" i="97"/>
  <c r="CF91" i="97"/>
  <c r="CE91" i="97"/>
  <c r="CC91" i="97"/>
  <c r="BP90" i="97"/>
  <c r="BN90" i="97"/>
  <c r="BM90" i="97"/>
  <c r="BL90" i="97"/>
  <c r="BF90" i="97"/>
  <c r="BD90" i="97"/>
  <c r="O11" i="97" s="1"/>
  <c r="O153" i="97" s="1"/>
  <c r="BC90" i="97"/>
  <c r="L11" i="97" s="1"/>
  <c r="BB90" i="97"/>
  <c r="CM89" i="97"/>
  <c r="CI89" i="97"/>
  <c r="CG89" i="97"/>
  <c r="CF89" i="97"/>
  <c r="CE89" i="97"/>
  <c r="CC89" i="97"/>
  <c r="BO89" i="97"/>
  <c r="BK89" i="97"/>
  <c r="BI89" i="97"/>
  <c r="BH89" i="97"/>
  <c r="BG89" i="97"/>
  <c r="BE89" i="97"/>
  <c r="AO89" i="97"/>
  <c r="AN89" i="97"/>
  <c r="AL89" i="97"/>
  <c r="AK89" i="97"/>
  <c r="AJ89" i="97"/>
  <c r="AG89" i="97"/>
  <c r="AF89" i="97"/>
  <c r="AE89" i="97"/>
  <c r="CM88" i="97"/>
  <c r="CH88" i="97" s="1"/>
  <c r="CI88" i="97"/>
  <c r="CG88" i="97"/>
  <c r="CF88" i="97"/>
  <c r="CE88" i="97"/>
  <c r="CC88" i="97"/>
  <c r="BO88" i="97"/>
  <c r="BK88" i="97"/>
  <c r="BI88" i="97"/>
  <c r="BH88" i="97"/>
  <c r="BG88" i="97"/>
  <c r="BE88" i="97"/>
  <c r="AO88" i="97"/>
  <c r="AN88" i="97"/>
  <c r="AL88" i="97"/>
  <c r="AK88" i="97"/>
  <c r="AJ88" i="97"/>
  <c r="AG88" i="97"/>
  <c r="AF88" i="97"/>
  <c r="AE88" i="97"/>
  <c r="CM87" i="97"/>
  <c r="CI87" i="97"/>
  <c r="CG87" i="97"/>
  <c r="CF87" i="97"/>
  <c r="CE87" i="97"/>
  <c r="CC87" i="97"/>
  <c r="BO87" i="97"/>
  <c r="BK87" i="97"/>
  <c r="BI87" i="97"/>
  <c r="BH87" i="97"/>
  <c r="BG87" i="97"/>
  <c r="BE87" i="97"/>
  <c r="AO87" i="97"/>
  <c r="AN87" i="97"/>
  <c r="AL87" i="97"/>
  <c r="AK87" i="97"/>
  <c r="AJ87" i="97"/>
  <c r="AG87" i="97"/>
  <c r="AF87" i="97"/>
  <c r="AE87" i="97"/>
  <c r="CM86" i="97"/>
  <c r="CI86" i="97"/>
  <c r="CG86" i="97"/>
  <c r="CF86" i="97"/>
  <c r="CE86" i="97"/>
  <c r="CC86" i="97"/>
  <c r="BO86" i="97"/>
  <c r="BK86" i="97"/>
  <c r="BI86" i="97"/>
  <c r="BH86" i="97"/>
  <c r="BG86" i="97"/>
  <c r="BE86" i="97"/>
  <c r="AO86" i="97"/>
  <c r="AN86" i="97"/>
  <c r="AL86" i="97"/>
  <c r="AK86" i="97"/>
  <c r="AJ86" i="97"/>
  <c r="AG86" i="97"/>
  <c r="AF86" i="97"/>
  <c r="AE86" i="97"/>
  <c r="CM85" i="97"/>
  <c r="CI85" i="97"/>
  <c r="CG85" i="97"/>
  <c r="CF85" i="97"/>
  <c r="CE85" i="97"/>
  <c r="CC85" i="97"/>
  <c r="BO85" i="97"/>
  <c r="BK85" i="97"/>
  <c r="BI85" i="97"/>
  <c r="BH85" i="97"/>
  <c r="BG85" i="97"/>
  <c r="BE85" i="97"/>
  <c r="AO85" i="97"/>
  <c r="AN85" i="97"/>
  <c r="AL85" i="97"/>
  <c r="AK85" i="97"/>
  <c r="AJ85" i="97"/>
  <c r="AG85" i="97"/>
  <c r="AF85" i="97"/>
  <c r="AE85" i="97"/>
  <c r="CM84" i="97"/>
  <c r="CI84" i="97"/>
  <c r="CG84" i="97"/>
  <c r="CF84" i="97"/>
  <c r="CE84" i="97"/>
  <c r="CC84" i="97"/>
  <c r="BO84" i="97"/>
  <c r="BK84" i="97"/>
  <c r="BI84" i="97"/>
  <c r="BH84" i="97"/>
  <c r="BG84" i="97"/>
  <c r="BE84" i="97"/>
  <c r="AO84" i="97"/>
  <c r="AN84" i="97"/>
  <c r="AL84" i="97"/>
  <c r="AK84" i="97"/>
  <c r="AJ84" i="97"/>
  <c r="AG84" i="97"/>
  <c r="AF84" i="97"/>
  <c r="AE84" i="97"/>
  <c r="CM83" i="97"/>
  <c r="CI83" i="97"/>
  <c r="CG83" i="97"/>
  <c r="CF83" i="97"/>
  <c r="CE83" i="97"/>
  <c r="CC83" i="97"/>
  <c r="BO83" i="97"/>
  <c r="BK83" i="97"/>
  <c r="BI83" i="97"/>
  <c r="BH83" i="97"/>
  <c r="BG83" i="97"/>
  <c r="BE83" i="97"/>
  <c r="AO83" i="97"/>
  <c r="AN83" i="97"/>
  <c r="AL83" i="97"/>
  <c r="AK83" i="97"/>
  <c r="AJ83" i="97"/>
  <c r="AG83" i="97"/>
  <c r="AF83" i="97"/>
  <c r="AE83" i="97"/>
  <c r="CM82" i="97"/>
  <c r="CI82" i="97"/>
  <c r="CG82" i="97"/>
  <c r="CF82" i="97"/>
  <c r="CE82" i="97"/>
  <c r="CC82" i="97"/>
  <c r="BO82" i="97"/>
  <c r="BK82" i="97"/>
  <c r="BI82" i="97"/>
  <c r="BH82" i="97"/>
  <c r="BG82" i="97"/>
  <c r="BE82" i="97"/>
  <c r="AO82" i="97"/>
  <c r="AN82" i="97"/>
  <c r="AL82" i="97"/>
  <c r="AK82" i="97"/>
  <c r="AJ82" i="97"/>
  <c r="AG82" i="97"/>
  <c r="AF82" i="97"/>
  <c r="AE82" i="97"/>
  <c r="CM81" i="97"/>
  <c r="CI81" i="97"/>
  <c r="CG81" i="97"/>
  <c r="CF81" i="97"/>
  <c r="CE81" i="97"/>
  <c r="CC81" i="97"/>
  <c r="BO81" i="97"/>
  <c r="BK81" i="97"/>
  <c r="BI81" i="97"/>
  <c r="BH81" i="97"/>
  <c r="BG81" i="97"/>
  <c r="BE81" i="97"/>
  <c r="AO81" i="97"/>
  <c r="AN81" i="97"/>
  <c r="AL81" i="97"/>
  <c r="AK81" i="97"/>
  <c r="AJ81" i="97"/>
  <c r="AG81" i="97"/>
  <c r="AF81" i="97"/>
  <c r="AE81" i="97"/>
  <c r="CM80" i="97"/>
  <c r="CI80" i="97"/>
  <c r="CG80" i="97"/>
  <c r="CF80" i="97"/>
  <c r="CE80" i="97"/>
  <c r="CC80" i="97"/>
  <c r="BO80" i="97"/>
  <c r="BK80" i="97"/>
  <c r="BI80" i="97"/>
  <c r="BH80" i="97"/>
  <c r="BG80" i="97"/>
  <c r="BE80" i="97"/>
  <c r="AO80" i="97"/>
  <c r="AN80" i="97"/>
  <c r="AL80" i="97"/>
  <c r="AK80" i="97"/>
  <c r="AJ80" i="97"/>
  <c r="AG80" i="97"/>
  <c r="AF80" i="97"/>
  <c r="AE80" i="97"/>
  <c r="CM79" i="97"/>
  <c r="CI79" i="97"/>
  <c r="CG79" i="97"/>
  <c r="CF79" i="97"/>
  <c r="CE79" i="97"/>
  <c r="CC79" i="97"/>
  <c r="BO79" i="97"/>
  <c r="BK79" i="97"/>
  <c r="BI79" i="97"/>
  <c r="BH79" i="97"/>
  <c r="BG79" i="97"/>
  <c r="BE79" i="97"/>
  <c r="CM78" i="97"/>
  <c r="CI78" i="97"/>
  <c r="CG78" i="97"/>
  <c r="CF78" i="97"/>
  <c r="CE78" i="97"/>
  <c r="CC78" i="97"/>
  <c r="BO78" i="97"/>
  <c r="BK78" i="97"/>
  <c r="BI78" i="97"/>
  <c r="BH78" i="97"/>
  <c r="BG78" i="97"/>
  <c r="BE78" i="97"/>
  <c r="C74" i="97"/>
  <c r="BF57" i="97"/>
  <c r="P10" i="97" s="1"/>
  <c r="P152" i="97" s="1"/>
  <c r="BD57" i="97"/>
  <c r="O10" i="97" s="1"/>
  <c r="O152" i="97" s="1"/>
  <c r="BC57" i="97"/>
  <c r="BB57" i="97"/>
  <c r="BK56" i="97"/>
  <c r="BI56" i="97"/>
  <c r="BH56" i="97"/>
  <c r="BG56" i="97"/>
  <c r="BE56" i="97"/>
  <c r="BK55" i="97"/>
  <c r="BI55" i="97"/>
  <c r="BH55" i="97"/>
  <c r="BG55" i="97"/>
  <c r="BE55" i="97"/>
  <c r="BK54" i="97"/>
  <c r="BI54" i="97"/>
  <c r="BH54" i="97"/>
  <c r="BG54" i="97"/>
  <c r="BE54" i="97"/>
  <c r="BK53" i="97"/>
  <c r="BI53" i="97"/>
  <c r="BH53" i="97"/>
  <c r="BG53" i="97"/>
  <c r="BE53" i="97"/>
  <c r="BK52" i="97"/>
  <c r="BI52" i="97"/>
  <c r="BH52" i="97"/>
  <c r="BG52" i="97"/>
  <c r="BE52" i="97"/>
  <c r="BK51" i="97"/>
  <c r="BI51" i="97"/>
  <c r="BH51" i="97"/>
  <c r="BG51" i="97"/>
  <c r="BE51" i="97"/>
  <c r="BK50" i="97"/>
  <c r="BI50" i="97"/>
  <c r="BH50" i="97"/>
  <c r="BG50" i="97"/>
  <c r="BE50" i="97"/>
  <c r="G48" i="97"/>
  <c r="BK49" i="97"/>
  <c r="BI49" i="97"/>
  <c r="BH49" i="97"/>
  <c r="BG49" i="97"/>
  <c r="BE49" i="97"/>
  <c r="L47" i="97"/>
  <c r="P47" i="97" s="1"/>
  <c r="G47" i="97"/>
  <c r="BK48" i="97"/>
  <c r="BI48" i="97"/>
  <c r="BH48" i="97"/>
  <c r="BG48" i="97"/>
  <c r="BE48" i="97"/>
  <c r="BK47" i="97"/>
  <c r="BI47" i="97"/>
  <c r="BH47" i="97"/>
  <c r="BG47" i="97"/>
  <c r="BE47" i="97"/>
  <c r="BK46" i="97"/>
  <c r="BI46" i="97"/>
  <c r="BH46" i="97"/>
  <c r="BG46" i="97"/>
  <c r="BE46" i="97"/>
  <c r="BK45" i="97"/>
  <c r="BI45" i="97"/>
  <c r="BH45" i="97"/>
  <c r="BG45" i="97"/>
  <c r="BE45" i="97"/>
  <c r="BF44" i="97"/>
  <c r="P4" i="97" s="1"/>
  <c r="P150" i="97" s="1"/>
  <c r="BD44" i="97"/>
  <c r="O4" i="97" s="1"/>
  <c r="O150" i="97" s="1"/>
  <c r="BC44" i="97"/>
  <c r="L4" i="97" s="1"/>
  <c r="L150" i="97" s="1"/>
  <c r="BB44" i="97"/>
  <c r="BK43" i="97"/>
  <c r="BI43" i="97"/>
  <c r="BH43" i="97"/>
  <c r="BG43" i="97"/>
  <c r="BE43" i="97"/>
  <c r="BK42" i="97"/>
  <c r="BI42" i="97"/>
  <c r="BH42" i="97"/>
  <c r="BG42" i="97"/>
  <c r="BE42" i="97"/>
  <c r="CN42" i="97"/>
  <c r="CL42" i="97"/>
  <c r="CK42" i="97"/>
  <c r="CJ42" i="97"/>
  <c r="CD42" i="97"/>
  <c r="CB42" i="97"/>
  <c r="CA42" i="97"/>
  <c r="BZ42" i="97"/>
  <c r="BK41" i="97"/>
  <c r="BI41" i="97"/>
  <c r="BH41" i="97"/>
  <c r="BG41" i="97"/>
  <c r="BE41" i="97"/>
  <c r="CM41" i="97"/>
  <c r="CI41" i="97"/>
  <c r="CG41" i="97"/>
  <c r="CF41" i="97"/>
  <c r="CE41" i="97"/>
  <c r="CC41" i="97"/>
  <c r="BK40" i="97"/>
  <c r="BI40" i="97"/>
  <c r="BH40" i="97"/>
  <c r="BG40" i="97"/>
  <c r="BE40" i="97"/>
  <c r="CM40" i="97"/>
  <c r="CI40" i="97"/>
  <c r="CG40" i="97"/>
  <c r="CF40" i="97"/>
  <c r="CE40" i="97"/>
  <c r="CC40" i="97"/>
  <c r="BK39" i="97"/>
  <c r="BI39" i="97"/>
  <c r="BH39" i="97"/>
  <c r="BG39" i="97"/>
  <c r="BE39" i="97"/>
  <c r="CM39" i="97"/>
  <c r="CI39" i="97"/>
  <c r="CG39" i="97"/>
  <c r="CF39" i="97"/>
  <c r="CE39" i="97"/>
  <c r="CC39" i="97"/>
  <c r="BK38" i="97"/>
  <c r="BI38" i="97"/>
  <c r="BH38" i="97"/>
  <c r="BG38" i="97"/>
  <c r="BE38" i="97"/>
  <c r="CM38" i="97"/>
  <c r="CI38" i="97"/>
  <c r="CG38" i="97"/>
  <c r="CF38" i="97"/>
  <c r="CE38" i="97"/>
  <c r="CC38" i="97"/>
  <c r="BK37" i="97"/>
  <c r="BI37" i="97"/>
  <c r="BH37" i="97"/>
  <c r="BG37" i="97"/>
  <c r="BE37" i="97"/>
  <c r="CM37" i="97"/>
  <c r="CI37" i="97"/>
  <c r="CG37" i="97"/>
  <c r="CF37" i="97"/>
  <c r="CE37" i="97"/>
  <c r="CC37" i="97"/>
  <c r="BK36" i="97"/>
  <c r="BI36" i="97"/>
  <c r="BH36" i="97"/>
  <c r="BG36" i="97"/>
  <c r="BE36" i="97"/>
  <c r="CM36" i="97"/>
  <c r="CI36" i="97"/>
  <c r="CG36" i="97"/>
  <c r="CF36" i="97"/>
  <c r="CE36" i="97"/>
  <c r="CC36" i="97"/>
  <c r="BK35" i="97"/>
  <c r="BI35" i="97"/>
  <c r="BH35" i="97"/>
  <c r="BG35" i="97"/>
  <c r="BE35" i="97"/>
  <c r="CM35" i="97"/>
  <c r="CI35" i="97"/>
  <c r="CG35" i="97"/>
  <c r="CF35" i="97"/>
  <c r="CE35" i="97"/>
  <c r="CC35" i="97"/>
  <c r="BK34" i="97"/>
  <c r="BI34" i="97"/>
  <c r="BH34" i="97"/>
  <c r="BG34" i="97"/>
  <c r="BE34" i="97"/>
  <c r="CM34" i="97"/>
  <c r="CI34" i="97"/>
  <c r="CG34" i="97"/>
  <c r="CF34" i="97"/>
  <c r="CE34" i="97"/>
  <c r="CC34" i="97"/>
  <c r="BK33" i="97"/>
  <c r="BI33" i="97"/>
  <c r="BH33" i="97"/>
  <c r="BG33" i="97"/>
  <c r="BE33" i="97"/>
  <c r="CM33" i="97"/>
  <c r="CI33" i="97"/>
  <c r="CG33" i="97"/>
  <c r="CF33" i="97"/>
  <c r="CE33" i="97"/>
  <c r="CC33" i="97"/>
  <c r="BK32" i="97"/>
  <c r="BI32" i="97"/>
  <c r="BH32" i="97"/>
  <c r="BG32" i="97"/>
  <c r="BE32" i="97"/>
  <c r="CM32" i="97"/>
  <c r="CI32" i="97"/>
  <c r="CG32" i="97"/>
  <c r="CF32" i="97"/>
  <c r="CE32" i="97"/>
  <c r="CC32" i="97"/>
  <c r="BF31" i="97"/>
  <c r="P7" i="97" s="1"/>
  <c r="P155" i="97" s="1"/>
  <c r="BD31" i="97"/>
  <c r="O7" i="97" s="1"/>
  <c r="O155" i="97" s="1"/>
  <c r="BC31" i="97"/>
  <c r="L7" i="97" s="1"/>
  <c r="N7" i="97" s="1"/>
  <c r="BB31" i="97"/>
  <c r="CM31" i="97"/>
  <c r="CI31" i="97"/>
  <c r="CG31" i="97"/>
  <c r="CF31" i="97"/>
  <c r="CE31" i="97"/>
  <c r="CC31" i="97"/>
  <c r="BK30" i="97"/>
  <c r="BI30" i="97"/>
  <c r="BH30" i="97"/>
  <c r="BJ30" i="97" s="1"/>
  <c r="BG30" i="97"/>
  <c r="BE30" i="97"/>
  <c r="CM30" i="97"/>
  <c r="CI30" i="97"/>
  <c r="CG30" i="97"/>
  <c r="CF30" i="97"/>
  <c r="CE30" i="97"/>
  <c r="CC30" i="97"/>
  <c r="BK29" i="97"/>
  <c r="BI29" i="97"/>
  <c r="BH29" i="97"/>
  <c r="BG29" i="97"/>
  <c r="BE29" i="97"/>
  <c r="AD29" i="97"/>
  <c r="AH29" i="97" s="1"/>
  <c r="CM29" i="97"/>
  <c r="CI29" i="97"/>
  <c r="CG29" i="97"/>
  <c r="CF29" i="97"/>
  <c r="CE29" i="97"/>
  <c r="CC29" i="97"/>
  <c r="BK28" i="97"/>
  <c r="BI28" i="97"/>
  <c r="BH28" i="97"/>
  <c r="BG28" i="97"/>
  <c r="BE28" i="97"/>
  <c r="AD24" i="97"/>
  <c r="AH24" i="97" s="1"/>
  <c r="CM28" i="97"/>
  <c r="CI28" i="97"/>
  <c r="CG28" i="97"/>
  <c r="CF28" i="97"/>
  <c r="CE28" i="97"/>
  <c r="CC28" i="97"/>
  <c r="BK27" i="97"/>
  <c r="BI27" i="97"/>
  <c r="BH27" i="97"/>
  <c r="BG27" i="97"/>
  <c r="BE27" i="97"/>
  <c r="AD27" i="97"/>
  <c r="AH27" i="97" s="1"/>
  <c r="CM27" i="97"/>
  <c r="CI27" i="97"/>
  <c r="CG27" i="97"/>
  <c r="CF27" i="97"/>
  <c r="CE27" i="97"/>
  <c r="CC27" i="97"/>
  <c r="BK26" i="97"/>
  <c r="BI26" i="97"/>
  <c r="BH26" i="97"/>
  <c r="BG26" i="97"/>
  <c r="BE26" i="97"/>
  <c r="AD26" i="97"/>
  <c r="AH26" i="97" s="1"/>
  <c r="CM26" i="97"/>
  <c r="CI26" i="97"/>
  <c r="CG26" i="97"/>
  <c r="CF26" i="97"/>
  <c r="CE26" i="97"/>
  <c r="CC26" i="97"/>
  <c r="BK25" i="97"/>
  <c r="BI25" i="97"/>
  <c r="BH25" i="97"/>
  <c r="BG25" i="97"/>
  <c r="BE25" i="97"/>
  <c r="AD25" i="97"/>
  <c r="AH25" i="97" s="1"/>
  <c r="CM25" i="97"/>
  <c r="CI25" i="97"/>
  <c r="CG25" i="97"/>
  <c r="CF25" i="97"/>
  <c r="CE25" i="97"/>
  <c r="CC25" i="97"/>
  <c r="BK24" i="97"/>
  <c r="BI24" i="97"/>
  <c r="BH24" i="97"/>
  <c r="BG24" i="97"/>
  <c r="BE24" i="97"/>
  <c r="AD28" i="97"/>
  <c r="AM28" i="97" s="1"/>
  <c r="CM24" i="97"/>
  <c r="CI24" i="97"/>
  <c r="CG24" i="97"/>
  <c r="CF24" i="97"/>
  <c r="CE24" i="97"/>
  <c r="CC24" i="97"/>
  <c r="BK23" i="97"/>
  <c r="BI23" i="97"/>
  <c r="BH23" i="97"/>
  <c r="BG23" i="97"/>
  <c r="BE23" i="97"/>
  <c r="AD22" i="97"/>
  <c r="AM22" i="97" s="1"/>
  <c r="CM23" i="97"/>
  <c r="CI23" i="97"/>
  <c r="CG23" i="97"/>
  <c r="CF23" i="97"/>
  <c r="CE23" i="97"/>
  <c r="CC23" i="97"/>
  <c r="BK22" i="97"/>
  <c r="BI22" i="97"/>
  <c r="BH22" i="97"/>
  <c r="BG22" i="97"/>
  <c r="BE22" i="97"/>
  <c r="AD23" i="97"/>
  <c r="CM22" i="97"/>
  <c r="CI22" i="97"/>
  <c r="CG22" i="97"/>
  <c r="CF22" i="97"/>
  <c r="CE22" i="97"/>
  <c r="CC22" i="97"/>
  <c r="BK21" i="97"/>
  <c r="BI21" i="97"/>
  <c r="BH21" i="97"/>
  <c r="BG21" i="97"/>
  <c r="BE21" i="97"/>
  <c r="CM21" i="97"/>
  <c r="CI21" i="97"/>
  <c r="CG21" i="97"/>
  <c r="CF21" i="97"/>
  <c r="CE21" i="97"/>
  <c r="CC21" i="97"/>
  <c r="BK20" i="97"/>
  <c r="BI20" i="97"/>
  <c r="BH20" i="97"/>
  <c r="BG20" i="97"/>
  <c r="BE20" i="97"/>
  <c r="CM20" i="97"/>
  <c r="CI20" i="97"/>
  <c r="CG20" i="97"/>
  <c r="CF20" i="97"/>
  <c r="CE20" i="97"/>
  <c r="CC20" i="97"/>
  <c r="BK19" i="97"/>
  <c r="BI19" i="97"/>
  <c r="BH19" i="97"/>
  <c r="BG19" i="97"/>
  <c r="BE19" i="97"/>
  <c r="CM19" i="97"/>
  <c r="CI19" i="97"/>
  <c r="CG19" i="97"/>
  <c r="CF19" i="97"/>
  <c r="CE19" i="97"/>
  <c r="CC19" i="97"/>
  <c r="BF18" i="97"/>
  <c r="BD18" i="97"/>
  <c r="O5" i="97" s="1"/>
  <c r="BC18" i="97"/>
  <c r="L5" i="97" s="1"/>
  <c r="L149" i="97" s="1"/>
  <c r="BB18" i="97"/>
  <c r="CM18" i="97"/>
  <c r="CI18" i="97"/>
  <c r="CG18" i="97"/>
  <c r="CF18" i="97"/>
  <c r="CE18" i="97"/>
  <c r="CC18" i="97"/>
  <c r="BK17" i="97"/>
  <c r="BI17" i="97"/>
  <c r="BH17" i="97"/>
  <c r="BG17" i="97"/>
  <c r="BE17" i="97"/>
  <c r="CM17" i="97"/>
  <c r="CI17" i="97"/>
  <c r="CG17" i="97"/>
  <c r="CF17" i="97"/>
  <c r="CE17" i="97"/>
  <c r="CC17" i="97"/>
  <c r="BK16" i="97"/>
  <c r="BI16" i="97"/>
  <c r="BH16" i="97"/>
  <c r="BG16" i="97"/>
  <c r="BE16" i="97"/>
  <c r="CM16" i="97"/>
  <c r="CI16" i="97"/>
  <c r="CG16" i="97"/>
  <c r="CF16" i="97"/>
  <c r="CE16" i="97"/>
  <c r="CC16" i="97"/>
  <c r="BK15" i="97"/>
  <c r="BI15" i="97"/>
  <c r="BH15" i="97"/>
  <c r="BG15" i="97"/>
  <c r="BE15" i="97"/>
  <c r="CM15" i="97"/>
  <c r="CI15" i="97"/>
  <c r="CG15" i="97"/>
  <c r="CF15" i="97"/>
  <c r="CE15" i="97"/>
  <c r="CC15" i="97"/>
  <c r="BK14" i="97"/>
  <c r="BI14" i="97"/>
  <c r="BH14" i="97"/>
  <c r="BG14" i="97"/>
  <c r="BE14" i="97"/>
  <c r="AL14" i="97"/>
  <c r="AK14" i="97"/>
  <c r="AJ14" i="97"/>
  <c r="AG14" i="97"/>
  <c r="AF14" i="97"/>
  <c r="AE14" i="97"/>
  <c r="B14" i="97"/>
  <c r="CM14" i="97"/>
  <c r="CI14" i="97"/>
  <c r="CG14" i="97"/>
  <c r="CF14" i="97"/>
  <c r="CE14" i="97"/>
  <c r="CC14" i="97"/>
  <c r="BK13" i="97"/>
  <c r="BI13" i="97"/>
  <c r="BH13" i="97"/>
  <c r="BG13" i="97"/>
  <c r="BE13" i="97"/>
  <c r="AL13" i="97"/>
  <c r="AK13" i="97"/>
  <c r="AJ13" i="97"/>
  <c r="AG13" i="97"/>
  <c r="AF13" i="97"/>
  <c r="AE13" i="97"/>
  <c r="CM12" i="97"/>
  <c r="CI12" i="97"/>
  <c r="CG12" i="97"/>
  <c r="CF12" i="97"/>
  <c r="CE12" i="97"/>
  <c r="CC12" i="97"/>
  <c r="BK12" i="97"/>
  <c r="BI12" i="97"/>
  <c r="BH12" i="97"/>
  <c r="BG12" i="97"/>
  <c r="BE12" i="97"/>
  <c r="AL12" i="97"/>
  <c r="AK12" i="97"/>
  <c r="AJ12" i="97"/>
  <c r="AG12" i="97"/>
  <c r="AF12" i="97"/>
  <c r="AE12" i="97"/>
  <c r="M12" i="97"/>
  <c r="I12" i="97"/>
  <c r="H12" i="97"/>
  <c r="G12" i="97"/>
  <c r="CM11" i="97"/>
  <c r="CI11" i="97"/>
  <c r="CG11" i="97"/>
  <c r="CF11" i="97"/>
  <c r="CE11" i="97"/>
  <c r="CC11" i="97"/>
  <c r="BK11" i="97"/>
  <c r="BI11" i="97"/>
  <c r="BH11" i="97"/>
  <c r="BG11" i="97"/>
  <c r="BE11" i="97"/>
  <c r="AL11" i="97"/>
  <c r="AK11" i="97"/>
  <c r="AJ11" i="97"/>
  <c r="AG11" i="97"/>
  <c r="AF11" i="97"/>
  <c r="AE11" i="97"/>
  <c r="P11" i="97"/>
  <c r="P153" i="97" s="1"/>
  <c r="J11" i="97"/>
  <c r="K11" i="97" s="1"/>
  <c r="CM10" i="97"/>
  <c r="CI10" i="97"/>
  <c r="CG10" i="97"/>
  <c r="CF10" i="97"/>
  <c r="CE10" i="97"/>
  <c r="CC10" i="97"/>
  <c r="BK10" i="97"/>
  <c r="BI10" i="97"/>
  <c r="BH10" i="97"/>
  <c r="BG10" i="97"/>
  <c r="BE10" i="97"/>
  <c r="AL10" i="97"/>
  <c r="AK10" i="97"/>
  <c r="AJ10" i="97"/>
  <c r="AG10" i="97"/>
  <c r="AF10" i="97"/>
  <c r="AE10" i="97"/>
  <c r="O9" i="97"/>
  <c r="O151" i="97" s="1"/>
  <c r="L9" i="97"/>
  <c r="L151" i="97" s="1"/>
  <c r="J9" i="97"/>
  <c r="K9" i="97" s="1"/>
  <c r="CM9" i="97"/>
  <c r="CI9" i="97"/>
  <c r="CG9" i="97"/>
  <c r="CF9" i="97"/>
  <c r="CE9" i="97"/>
  <c r="CC9" i="97"/>
  <c r="BK9" i="97"/>
  <c r="BI9" i="97"/>
  <c r="BH9" i="97"/>
  <c r="BG9" i="97"/>
  <c r="BE9" i="97"/>
  <c r="AL9" i="97"/>
  <c r="AK9" i="97"/>
  <c r="AJ9" i="97"/>
  <c r="AG9" i="97"/>
  <c r="AF9" i="97"/>
  <c r="AE9" i="97"/>
  <c r="L10" i="97"/>
  <c r="L152" i="97" s="1"/>
  <c r="J10" i="97"/>
  <c r="K10" i="97" s="1"/>
  <c r="CM8" i="97"/>
  <c r="CI8" i="97"/>
  <c r="CG8" i="97"/>
  <c r="CF8" i="97"/>
  <c r="CE8" i="97"/>
  <c r="CC8" i="97"/>
  <c r="BK8" i="97"/>
  <c r="BI8" i="97"/>
  <c r="BH8" i="97"/>
  <c r="BG8" i="97"/>
  <c r="BE8" i="97"/>
  <c r="AL8" i="97"/>
  <c r="AK8" i="97"/>
  <c r="AJ8" i="97"/>
  <c r="AG8" i="97"/>
  <c r="AF8" i="97"/>
  <c r="AE8" i="97"/>
  <c r="J8" i="97"/>
  <c r="K8" i="97" s="1"/>
  <c r="CM7" i="97"/>
  <c r="CI7" i="97"/>
  <c r="CG7" i="97"/>
  <c r="CF7" i="97"/>
  <c r="CE7" i="97"/>
  <c r="CC7" i="97"/>
  <c r="BK7" i="97"/>
  <c r="BI7" i="97"/>
  <c r="BH7" i="97"/>
  <c r="BG7" i="97"/>
  <c r="BE7" i="97"/>
  <c r="AL7" i="97"/>
  <c r="AK7" i="97"/>
  <c r="AJ7" i="97"/>
  <c r="AG7" i="97"/>
  <c r="AF7" i="97"/>
  <c r="AE7" i="97"/>
  <c r="L6" i="97"/>
  <c r="L156" i="97" s="1"/>
  <c r="J6" i="97"/>
  <c r="K6" i="97" s="1"/>
  <c r="CM6" i="97"/>
  <c r="CI6" i="97"/>
  <c r="CG6" i="97"/>
  <c r="CF6" i="97"/>
  <c r="CE6" i="97"/>
  <c r="CC6" i="97"/>
  <c r="BK6" i="97"/>
  <c r="BI6" i="97"/>
  <c r="BH6" i="97"/>
  <c r="BG6" i="97"/>
  <c r="BE6" i="97"/>
  <c r="J4" i="97"/>
  <c r="K4" i="97" s="1"/>
  <c r="J7" i="97"/>
  <c r="K7" i="97" s="1"/>
  <c r="P5" i="97"/>
  <c r="J5" i="97"/>
  <c r="K5" i="97" s="1"/>
  <c r="Q3" i="97"/>
  <c r="L184" i="96"/>
  <c r="L183" i="96"/>
  <c r="L182" i="96"/>
  <c r="L181" i="96"/>
  <c r="L180" i="96"/>
  <c r="L179" i="96"/>
  <c r="L178" i="96"/>
  <c r="L177" i="96"/>
  <c r="L176" i="96"/>
  <c r="AH96" i="96"/>
  <c r="AD96" i="96"/>
  <c r="AM96" i="96" s="1"/>
  <c r="CM88" i="96"/>
  <c r="CI88" i="96"/>
  <c r="CG88" i="96"/>
  <c r="CF88" i="96"/>
  <c r="CE88" i="96"/>
  <c r="CC88" i="96"/>
  <c r="C174" i="96"/>
  <c r="P170" i="96"/>
  <c r="O170" i="96"/>
  <c r="M170" i="96"/>
  <c r="L170" i="96"/>
  <c r="I170" i="96"/>
  <c r="H170" i="96"/>
  <c r="G170" i="96"/>
  <c r="M156" i="96"/>
  <c r="I156" i="96"/>
  <c r="H156" i="96"/>
  <c r="G156" i="96"/>
  <c r="M155" i="96"/>
  <c r="I155" i="96"/>
  <c r="H155" i="96"/>
  <c r="G155" i="96"/>
  <c r="M154" i="96"/>
  <c r="I154" i="96"/>
  <c r="H154" i="96"/>
  <c r="G154" i="96"/>
  <c r="M153" i="96"/>
  <c r="I153" i="96"/>
  <c r="H153" i="96"/>
  <c r="G153" i="96"/>
  <c r="M152" i="96"/>
  <c r="I152" i="96"/>
  <c r="H152" i="96"/>
  <c r="G152" i="96"/>
  <c r="M151" i="96"/>
  <c r="I151" i="96"/>
  <c r="H151" i="96"/>
  <c r="G151" i="96"/>
  <c r="M150" i="96"/>
  <c r="I150" i="96"/>
  <c r="H150" i="96"/>
  <c r="G150" i="96"/>
  <c r="M149" i="96"/>
  <c r="I149" i="96"/>
  <c r="H149" i="96"/>
  <c r="G149" i="96"/>
  <c r="Q148" i="96"/>
  <c r="BP129" i="96"/>
  <c r="BN129" i="96"/>
  <c r="BM129" i="96"/>
  <c r="BL129" i="96"/>
  <c r="BF129" i="96"/>
  <c r="P10" i="96" s="1"/>
  <c r="P151" i="96" s="1"/>
  <c r="BD129" i="96"/>
  <c r="BE129" i="96" s="1"/>
  <c r="BC129" i="96"/>
  <c r="BB129" i="96"/>
  <c r="BO128" i="96"/>
  <c r="BK128" i="96"/>
  <c r="BI128" i="96"/>
  <c r="BH128" i="96"/>
  <c r="BG128" i="96"/>
  <c r="BE128" i="96"/>
  <c r="BO127" i="96"/>
  <c r="BK127" i="96"/>
  <c r="BI127" i="96"/>
  <c r="BH127" i="96"/>
  <c r="BG127" i="96"/>
  <c r="BE127" i="96"/>
  <c r="BO126" i="96"/>
  <c r="BK126" i="96"/>
  <c r="BI126" i="96"/>
  <c r="BH126" i="96"/>
  <c r="BG126" i="96"/>
  <c r="BE126" i="96"/>
  <c r="BO125" i="96"/>
  <c r="BK125" i="96"/>
  <c r="BI125" i="96"/>
  <c r="BH125" i="96"/>
  <c r="BG125" i="96"/>
  <c r="BE125" i="96"/>
  <c r="BO124" i="96"/>
  <c r="BK124" i="96"/>
  <c r="BI124" i="96"/>
  <c r="BH124" i="96"/>
  <c r="BG124" i="96"/>
  <c r="BE124" i="96"/>
  <c r="BO123" i="96"/>
  <c r="BK123" i="96"/>
  <c r="BI123" i="96"/>
  <c r="BH123" i="96"/>
  <c r="BG123" i="96"/>
  <c r="BE123" i="96"/>
  <c r="BO122" i="96"/>
  <c r="BK122" i="96"/>
  <c r="BI122" i="96"/>
  <c r="BH122" i="96"/>
  <c r="BG122" i="96"/>
  <c r="BE122" i="96"/>
  <c r="BO121" i="96"/>
  <c r="BK121" i="96"/>
  <c r="BI121" i="96"/>
  <c r="BH121" i="96"/>
  <c r="BG121" i="96"/>
  <c r="BE121" i="96"/>
  <c r="BO120" i="96"/>
  <c r="BK120" i="96"/>
  <c r="BI120" i="96"/>
  <c r="BH120" i="96"/>
  <c r="BG120" i="96"/>
  <c r="BE120" i="96"/>
  <c r="BO119" i="96"/>
  <c r="BK119" i="96"/>
  <c r="BI119" i="96"/>
  <c r="BH119" i="96"/>
  <c r="BG119" i="96"/>
  <c r="BE119" i="96"/>
  <c r="BO118" i="96"/>
  <c r="BK118" i="96"/>
  <c r="BI118" i="96"/>
  <c r="BH118" i="96"/>
  <c r="BG118" i="96"/>
  <c r="BE118" i="96"/>
  <c r="BO117" i="96"/>
  <c r="BK117" i="96"/>
  <c r="BI117" i="96"/>
  <c r="BH117" i="96"/>
  <c r="BG117" i="96"/>
  <c r="BE117" i="96"/>
  <c r="BP116" i="96"/>
  <c r="BN116" i="96"/>
  <c r="BM116" i="96"/>
  <c r="BL116" i="96"/>
  <c r="BF116" i="96"/>
  <c r="P8" i="96" s="1"/>
  <c r="P154" i="96" s="1"/>
  <c r="BD116" i="96"/>
  <c r="O8" i="96" s="1"/>
  <c r="O154" i="96" s="1"/>
  <c r="BC116" i="96"/>
  <c r="BB116" i="96"/>
  <c r="BO115" i="96"/>
  <c r="BK115" i="96"/>
  <c r="BI115" i="96"/>
  <c r="BH115" i="96"/>
  <c r="BJ115" i="96" s="1"/>
  <c r="BG115" i="96"/>
  <c r="BE115" i="96"/>
  <c r="BO114" i="96"/>
  <c r="BK114" i="96"/>
  <c r="BI114" i="96"/>
  <c r="BH114" i="96"/>
  <c r="BG114" i="96"/>
  <c r="BE114" i="96"/>
  <c r="AO114" i="96"/>
  <c r="AN114" i="96"/>
  <c r="AL114" i="96"/>
  <c r="AK114" i="96"/>
  <c r="AJ114" i="96"/>
  <c r="AG114" i="96"/>
  <c r="AF114" i="96"/>
  <c r="AE114" i="96"/>
  <c r="BO113" i="96"/>
  <c r="BK113" i="96"/>
  <c r="BI113" i="96"/>
  <c r="BH113" i="96"/>
  <c r="BG113" i="96"/>
  <c r="BE113" i="96"/>
  <c r="AD113" i="96"/>
  <c r="AH113" i="96" s="1"/>
  <c r="BO112" i="96"/>
  <c r="BK112" i="96"/>
  <c r="BI112" i="96"/>
  <c r="BH112" i="96"/>
  <c r="BG112" i="96"/>
  <c r="BE112" i="96"/>
  <c r="AD112" i="96"/>
  <c r="AH112" i="96" s="1"/>
  <c r="BO111" i="96"/>
  <c r="BK111" i="96"/>
  <c r="BI111" i="96"/>
  <c r="BH111" i="96"/>
  <c r="BG111" i="96"/>
  <c r="BE111" i="96"/>
  <c r="AD111" i="96"/>
  <c r="AH111" i="96" s="1"/>
  <c r="BO110" i="96"/>
  <c r="BK110" i="96"/>
  <c r="BI110" i="96"/>
  <c r="BH110" i="96"/>
  <c r="BG110" i="96"/>
  <c r="BE110" i="96"/>
  <c r="AD110" i="96"/>
  <c r="AM110" i="96" s="1"/>
  <c r="BO109" i="96"/>
  <c r="BK109" i="96"/>
  <c r="BI109" i="96"/>
  <c r="BH109" i="96"/>
  <c r="BG109" i="96"/>
  <c r="BE109" i="96"/>
  <c r="AD109" i="96"/>
  <c r="AH109" i="96" s="1"/>
  <c r="CN109" i="96"/>
  <c r="CL109" i="96"/>
  <c r="CK109" i="96"/>
  <c r="CJ109" i="96"/>
  <c r="CD109" i="96"/>
  <c r="CB109" i="96"/>
  <c r="CA109" i="96"/>
  <c r="BZ109" i="96"/>
  <c r="BO108" i="96"/>
  <c r="BK108" i="96"/>
  <c r="BI108" i="96"/>
  <c r="BH108" i="96"/>
  <c r="BG108" i="96"/>
  <c r="BE108" i="96"/>
  <c r="AD108" i="96"/>
  <c r="AM108" i="96" s="1"/>
  <c r="BO107" i="96"/>
  <c r="BK107" i="96"/>
  <c r="BI107" i="96"/>
  <c r="BH107" i="96"/>
  <c r="BG107" i="96"/>
  <c r="BE107" i="96"/>
  <c r="AD107" i="96"/>
  <c r="AH107" i="96" s="1"/>
  <c r="BO106" i="96"/>
  <c r="BK106" i="96"/>
  <c r="BI106" i="96"/>
  <c r="BH106" i="96"/>
  <c r="BG106" i="96"/>
  <c r="BE106" i="96"/>
  <c r="AD106" i="96"/>
  <c r="AH106" i="96" s="1"/>
  <c r="CN106" i="96"/>
  <c r="CL106" i="96"/>
  <c r="CK106" i="96"/>
  <c r="CJ106" i="96"/>
  <c r="CD106" i="96"/>
  <c r="CB106" i="96"/>
  <c r="CA106" i="96"/>
  <c r="BZ106" i="96"/>
  <c r="BO105" i="96"/>
  <c r="BK105" i="96"/>
  <c r="BI105" i="96"/>
  <c r="BH105" i="96"/>
  <c r="BG105" i="96"/>
  <c r="BE105" i="96"/>
  <c r="AD105" i="96"/>
  <c r="AM105" i="96" s="1"/>
  <c r="CM105" i="96"/>
  <c r="CH105" i="96" s="1"/>
  <c r="CI105" i="96"/>
  <c r="CG105" i="96"/>
  <c r="CF105" i="96"/>
  <c r="CE105" i="96"/>
  <c r="CC105" i="96"/>
  <c r="BO104" i="96"/>
  <c r="BK104" i="96"/>
  <c r="BI104" i="96"/>
  <c r="BH104" i="96"/>
  <c r="BG104" i="96"/>
  <c r="BE104" i="96"/>
  <c r="AD104" i="96"/>
  <c r="AM104" i="96" s="1"/>
  <c r="CM104" i="96"/>
  <c r="CI104" i="96"/>
  <c r="CG104" i="96"/>
  <c r="CF104" i="96"/>
  <c r="CE104" i="96"/>
  <c r="CC104" i="96"/>
  <c r="BP103" i="96"/>
  <c r="BN103" i="96"/>
  <c r="BM103" i="96"/>
  <c r="BL103" i="96"/>
  <c r="BF103" i="96"/>
  <c r="BD103" i="96"/>
  <c r="O7" i="96" s="1"/>
  <c r="O156" i="96" s="1"/>
  <c r="BC103" i="96"/>
  <c r="L7" i="96" s="1"/>
  <c r="N7" i="96" s="1"/>
  <c r="BB103" i="96"/>
  <c r="CM103" i="96"/>
  <c r="CI103" i="96"/>
  <c r="CG103" i="96"/>
  <c r="CF103" i="96"/>
  <c r="CE103" i="96"/>
  <c r="CC103" i="96"/>
  <c r="CH103" i="96" s="1"/>
  <c r="BO102" i="96"/>
  <c r="BK102" i="96"/>
  <c r="BI102" i="96"/>
  <c r="BH102" i="96"/>
  <c r="BJ102" i="96" s="1"/>
  <c r="BG102" i="96"/>
  <c r="BE102" i="96"/>
  <c r="CM102" i="96"/>
  <c r="CI102" i="96"/>
  <c r="CG102" i="96"/>
  <c r="CF102" i="96"/>
  <c r="CE102" i="96"/>
  <c r="CC102" i="96"/>
  <c r="BO101" i="96"/>
  <c r="BK101" i="96"/>
  <c r="BI101" i="96"/>
  <c r="BH101" i="96"/>
  <c r="BG101" i="96"/>
  <c r="BE101" i="96"/>
  <c r="CM101" i="96"/>
  <c r="CI101" i="96"/>
  <c r="CG101" i="96"/>
  <c r="CF101" i="96"/>
  <c r="CE101" i="96"/>
  <c r="CC101" i="96"/>
  <c r="BO100" i="96"/>
  <c r="BK100" i="96"/>
  <c r="BI100" i="96"/>
  <c r="BH100" i="96"/>
  <c r="BJ100" i="96" s="1"/>
  <c r="BG100" i="96"/>
  <c r="BE100" i="96"/>
  <c r="CM100" i="96"/>
  <c r="CI100" i="96"/>
  <c r="CG100" i="96"/>
  <c r="CF100" i="96"/>
  <c r="CE100" i="96"/>
  <c r="CC100" i="96"/>
  <c r="BO99" i="96"/>
  <c r="BK99" i="96"/>
  <c r="BI99" i="96"/>
  <c r="BH99" i="96"/>
  <c r="BG99" i="96"/>
  <c r="BE99" i="96"/>
  <c r="CM99" i="96"/>
  <c r="CI99" i="96"/>
  <c r="CG99" i="96"/>
  <c r="CF99" i="96"/>
  <c r="CE99" i="96"/>
  <c r="CC99" i="96"/>
  <c r="BO98" i="96"/>
  <c r="BK98" i="96"/>
  <c r="BI98" i="96"/>
  <c r="BH98" i="96"/>
  <c r="BG98" i="96"/>
  <c r="BE98" i="96"/>
  <c r="AO97" i="96"/>
  <c r="AN97" i="96"/>
  <c r="AL97" i="96"/>
  <c r="AK97" i="96"/>
  <c r="AJ97" i="96"/>
  <c r="AJ30" i="96" s="1"/>
  <c r="AJ31" i="96" s="1"/>
  <c r="AG97" i="96"/>
  <c r="AG30" i="96" s="1"/>
  <c r="AG31" i="96" s="1"/>
  <c r="AF97" i="96"/>
  <c r="AF30" i="96" s="1"/>
  <c r="AF31" i="96" s="1"/>
  <c r="AE97" i="96"/>
  <c r="AE30" i="96" s="1"/>
  <c r="AE31" i="96" s="1"/>
  <c r="AD97" i="96"/>
  <c r="AD30" i="96" s="1"/>
  <c r="CM98" i="96"/>
  <c r="CI98" i="96"/>
  <c r="CG98" i="96"/>
  <c r="CF98" i="96"/>
  <c r="CE98" i="96"/>
  <c r="CC98" i="96"/>
  <c r="BO97" i="96"/>
  <c r="BK97" i="96"/>
  <c r="BI97" i="96"/>
  <c r="BH97" i="96"/>
  <c r="BG97" i="96"/>
  <c r="BE97" i="96"/>
  <c r="CM97" i="96"/>
  <c r="CI97" i="96"/>
  <c r="CG97" i="96"/>
  <c r="CF97" i="96"/>
  <c r="CE97" i="96"/>
  <c r="CC97" i="96"/>
  <c r="BO96" i="96"/>
  <c r="BK96" i="96"/>
  <c r="BI96" i="96"/>
  <c r="BJ96" i="96" s="1"/>
  <c r="BH96" i="96"/>
  <c r="BG96" i="96"/>
  <c r="BE96" i="96"/>
  <c r="CM96" i="96"/>
  <c r="CI96" i="96"/>
  <c r="CG96" i="96"/>
  <c r="CF96" i="96"/>
  <c r="CE96" i="96"/>
  <c r="CC96" i="96"/>
  <c r="BO95" i="96"/>
  <c r="BK95" i="96"/>
  <c r="BI95" i="96"/>
  <c r="BH95" i="96"/>
  <c r="BG95" i="96"/>
  <c r="BE95" i="96"/>
  <c r="CM95" i="96"/>
  <c r="CI95" i="96"/>
  <c r="CG95" i="96"/>
  <c r="CF95" i="96"/>
  <c r="CE95" i="96"/>
  <c r="CC95" i="96"/>
  <c r="BO94" i="96"/>
  <c r="BK94" i="96"/>
  <c r="BI94" i="96"/>
  <c r="BH94" i="96"/>
  <c r="BG94" i="96"/>
  <c r="BE94" i="96"/>
  <c r="CM94" i="96"/>
  <c r="CI94" i="96"/>
  <c r="CG94" i="96"/>
  <c r="CF94" i="96"/>
  <c r="CE94" i="96"/>
  <c r="CC94" i="96"/>
  <c r="BO93" i="96"/>
  <c r="BK93" i="96"/>
  <c r="BI93" i="96"/>
  <c r="BH93" i="96"/>
  <c r="BG93" i="96"/>
  <c r="BE93" i="96"/>
  <c r="CM93" i="96"/>
  <c r="CI93" i="96"/>
  <c r="CG93" i="96"/>
  <c r="CF93" i="96"/>
  <c r="CE93" i="96"/>
  <c r="CC93" i="96"/>
  <c r="BO92" i="96"/>
  <c r="BK92" i="96"/>
  <c r="BI92" i="96"/>
  <c r="BJ92" i="96" s="1"/>
  <c r="BH92" i="96"/>
  <c r="BG92" i="96"/>
  <c r="BE92" i="96"/>
  <c r="CM92" i="96"/>
  <c r="CI92" i="96"/>
  <c r="CG92" i="96"/>
  <c r="CF92" i="96"/>
  <c r="CE92" i="96"/>
  <c r="CC92" i="96"/>
  <c r="BO91" i="96"/>
  <c r="BK91" i="96"/>
  <c r="BI91" i="96"/>
  <c r="BH91" i="96"/>
  <c r="BG91" i="96"/>
  <c r="BE91" i="96"/>
  <c r="CM91" i="96"/>
  <c r="CI91" i="96"/>
  <c r="CG91" i="96"/>
  <c r="CF91" i="96"/>
  <c r="CE91" i="96"/>
  <c r="CC91" i="96"/>
  <c r="BP90" i="96"/>
  <c r="BN90" i="96"/>
  <c r="BM90" i="96"/>
  <c r="BM130" i="96" s="1"/>
  <c r="BL90" i="96"/>
  <c r="BF90" i="96"/>
  <c r="P11" i="96" s="1"/>
  <c r="P153" i="96" s="1"/>
  <c r="BD90" i="96"/>
  <c r="O11" i="96" s="1"/>
  <c r="O153" i="96" s="1"/>
  <c r="BC90" i="96"/>
  <c r="BB90" i="96"/>
  <c r="CM90" i="96"/>
  <c r="CI90" i="96"/>
  <c r="CG90" i="96"/>
  <c r="CF90" i="96"/>
  <c r="CE90" i="96"/>
  <c r="CC90" i="96"/>
  <c r="BO89" i="96"/>
  <c r="BK89" i="96"/>
  <c r="BI89" i="96"/>
  <c r="BH89" i="96"/>
  <c r="BG89" i="96"/>
  <c r="BE89" i="96"/>
  <c r="AO89" i="96"/>
  <c r="AN89" i="96"/>
  <c r="AL89" i="96"/>
  <c r="AK89" i="96"/>
  <c r="AJ89" i="96"/>
  <c r="AG89" i="96"/>
  <c r="AF89" i="96"/>
  <c r="AE89" i="96"/>
  <c r="CM89" i="96"/>
  <c r="CI89" i="96"/>
  <c r="CG89" i="96"/>
  <c r="CF89" i="96"/>
  <c r="CE89" i="96"/>
  <c r="CC89" i="96"/>
  <c r="BO88" i="96"/>
  <c r="BK88" i="96"/>
  <c r="BI88" i="96"/>
  <c r="BH88" i="96"/>
  <c r="BG88" i="96"/>
  <c r="BE88" i="96"/>
  <c r="AO88" i="96"/>
  <c r="AN88" i="96"/>
  <c r="AL88" i="96"/>
  <c r="AK88" i="96"/>
  <c r="AJ88" i="96"/>
  <c r="AG88" i="96"/>
  <c r="AF88" i="96"/>
  <c r="AE88" i="96"/>
  <c r="CM87" i="96"/>
  <c r="CI87" i="96"/>
  <c r="CG87" i="96"/>
  <c r="CF87" i="96"/>
  <c r="CE87" i="96"/>
  <c r="CC87" i="96"/>
  <c r="BO87" i="96"/>
  <c r="BK87" i="96"/>
  <c r="BI87" i="96"/>
  <c r="BH87" i="96"/>
  <c r="BG87" i="96"/>
  <c r="BE87" i="96"/>
  <c r="AO87" i="96"/>
  <c r="AN87" i="96"/>
  <c r="AL87" i="96"/>
  <c r="AK87" i="96"/>
  <c r="AJ87" i="96"/>
  <c r="AG87" i="96"/>
  <c r="AF87" i="96"/>
  <c r="AE87" i="96"/>
  <c r="CM86" i="96"/>
  <c r="CI86" i="96"/>
  <c r="CG86" i="96"/>
  <c r="CF86" i="96"/>
  <c r="CE86" i="96"/>
  <c r="CC86" i="96"/>
  <c r="BO86" i="96"/>
  <c r="BK86" i="96"/>
  <c r="BI86" i="96"/>
  <c r="BH86" i="96"/>
  <c r="BG86" i="96"/>
  <c r="BE86" i="96"/>
  <c r="AO86" i="96"/>
  <c r="AN86" i="96"/>
  <c r="AL86" i="96"/>
  <c r="AK86" i="96"/>
  <c r="AJ86" i="96"/>
  <c r="AG86" i="96"/>
  <c r="AF86" i="96"/>
  <c r="AE86" i="96"/>
  <c r="CM85" i="96"/>
  <c r="CI85" i="96"/>
  <c r="CG85" i="96"/>
  <c r="CF85" i="96"/>
  <c r="CE85" i="96"/>
  <c r="CC85" i="96"/>
  <c r="BO85" i="96"/>
  <c r="BK85" i="96"/>
  <c r="BI85" i="96"/>
  <c r="BH85" i="96"/>
  <c r="BG85" i="96"/>
  <c r="BE85" i="96"/>
  <c r="AO85" i="96"/>
  <c r="AN85" i="96"/>
  <c r="AL85" i="96"/>
  <c r="AK85" i="96"/>
  <c r="AJ85" i="96"/>
  <c r="AG85" i="96"/>
  <c r="AF85" i="96"/>
  <c r="AE85" i="96"/>
  <c r="CM84" i="96"/>
  <c r="CI84" i="96"/>
  <c r="CG84" i="96"/>
  <c r="CF84" i="96"/>
  <c r="CE84" i="96"/>
  <c r="CC84" i="96"/>
  <c r="BO84" i="96"/>
  <c r="BK84" i="96"/>
  <c r="BI84" i="96"/>
  <c r="BH84" i="96"/>
  <c r="BG84" i="96"/>
  <c r="BE84" i="96"/>
  <c r="AO84" i="96"/>
  <c r="AN84" i="96"/>
  <c r="AL84" i="96"/>
  <c r="AK84" i="96"/>
  <c r="AJ84" i="96"/>
  <c r="AG84" i="96"/>
  <c r="AF84" i="96"/>
  <c r="AE84" i="96"/>
  <c r="CM83" i="96"/>
  <c r="CI83" i="96"/>
  <c r="CG83" i="96"/>
  <c r="CF83" i="96"/>
  <c r="CE83" i="96"/>
  <c r="CC83" i="96"/>
  <c r="BO83" i="96"/>
  <c r="BK83" i="96"/>
  <c r="BI83" i="96"/>
  <c r="BH83" i="96"/>
  <c r="BG83" i="96"/>
  <c r="BE83" i="96"/>
  <c r="AO83" i="96"/>
  <c r="AN83" i="96"/>
  <c r="AL83" i="96"/>
  <c r="AK83" i="96"/>
  <c r="AJ83" i="96"/>
  <c r="AG83" i="96"/>
  <c r="AF83" i="96"/>
  <c r="AE83" i="96"/>
  <c r="CM82" i="96"/>
  <c r="CI82" i="96"/>
  <c r="CG82" i="96"/>
  <c r="CF82" i="96"/>
  <c r="CE82" i="96"/>
  <c r="CC82" i="96"/>
  <c r="BO82" i="96"/>
  <c r="BK82" i="96"/>
  <c r="BI82" i="96"/>
  <c r="BH82" i="96"/>
  <c r="BG82" i="96"/>
  <c r="BE82" i="96"/>
  <c r="AO82" i="96"/>
  <c r="AN82" i="96"/>
  <c r="AL82" i="96"/>
  <c r="AK82" i="96"/>
  <c r="AJ82" i="96"/>
  <c r="AG82" i="96"/>
  <c r="AF82" i="96"/>
  <c r="AE82" i="96"/>
  <c r="CM81" i="96"/>
  <c r="CI81" i="96"/>
  <c r="CG81" i="96"/>
  <c r="CF81" i="96"/>
  <c r="CE81" i="96"/>
  <c r="CC81" i="96"/>
  <c r="BO81" i="96"/>
  <c r="BK81" i="96"/>
  <c r="BI81" i="96"/>
  <c r="BH81" i="96"/>
  <c r="BG81" i="96"/>
  <c r="BE81" i="96"/>
  <c r="AO81" i="96"/>
  <c r="AN81" i="96"/>
  <c r="AL81" i="96"/>
  <c r="AK81" i="96"/>
  <c r="AJ81" i="96"/>
  <c r="AG81" i="96"/>
  <c r="AF81" i="96"/>
  <c r="AE81" i="96"/>
  <c r="CM80" i="96"/>
  <c r="CI80" i="96"/>
  <c r="CG80" i="96"/>
  <c r="CF80" i="96"/>
  <c r="CE80" i="96"/>
  <c r="CC80" i="96"/>
  <c r="BO80" i="96"/>
  <c r="BK80" i="96"/>
  <c r="BI80" i="96"/>
  <c r="BH80" i="96"/>
  <c r="BG80" i="96"/>
  <c r="BE80" i="96"/>
  <c r="AO80" i="96"/>
  <c r="AN80" i="96"/>
  <c r="AL80" i="96"/>
  <c r="AK80" i="96"/>
  <c r="AJ80" i="96"/>
  <c r="AG80" i="96"/>
  <c r="AF80" i="96"/>
  <c r="AE80" i="96"/>
  <c r="CM79" i="96"/>
  <c r="CI79" i="96"/>
  <c r="CG79" i="96"/>
  <c r="CF79" i="96"/>
  <c r="CE79" i="96"/>
  <c r="CC79" i="96"/>
  <c r="BO79" i="96"/>
  <c r="BK79" i="96"/>
  <c r="BI79" i="96"/>
  <c r="BH79" i="96"/>
  <c r="BG79" i="96"/>
  <c r="BE79" i="96"/>
  <c r="CM78" i="96"/>
  <c r="CI78" i="96"/>
  <c r="CG78" i="96"/>
  <c r="CF78" i="96"/>
  <c r="CE78" i="96"/>
  <c r="CC78" i="96"/>
  <c r="BO78" i="96"/>
  <c r="BK78" i="96"/>
  <c r="BI78" i="96"/>
  <c r="BH78" i="96"/>
  <c r="BG78" i="96"/>
  <c r="BE78" i="96"/>
  <c r="C74" i="96"/>
  <c r="BF57" i="96"/>
  <c r="P9" i="96" s="1"/>
  <c r="P152" i="96" s="1"/>
  <c r="BD57" i="96"/>
  <c r="O9" i="96" s="1"/>
  <c r="O152" i="96" s="1"/>
  <c r="BC57" i="96"/>
  <c r="BB57" i="96"/>
  <c r="BK56" i="96"/>
  <c r="BI56" i="96"/>
  <c r="BH56" i="96"/>
  <c r="BG56" i="96"/>
  <c r="BE56" i="96"/>
  <c r="BK55" i="96"/>
  <c r="BI55" i="96"/>
  <c r="BH55" i="96"/>
  <c r="BJ55" i="96" s="1"/>
  <c r="BG55" i="96"/>
  <c r="BE55" i="96"/>
  <c r="BK54" i="96"/>
  <c r="BI54" i="96"/>
  <c r="BH54" i="96"/>
  <c r="BG54" i="96"/>
  <c r="BE54" i="96"/>
  <c r="BK53" i="96"/>
  <c r="BI53" i="96"/>
  <c r="BH53" i="96"/>
  <c r="BG53" i="96"/>
  <c r="BE53" i="96"/>
  <c r="BK52" i="96"/>
  <c r="BI52" i="96"/>
  <c r="BH52" i="96"/>
  <c r="BG52" i="96"/>
  <c r="BE52" i="96"/>
  <c r="BK51" i="96"/>
  <c r="BI51" i="96"/>
  <c r="BH51" i="96"/>
  <c r="BG51" i="96"/>
  <c r="BE51" i="96"/>
  <c r="BK50" i="96"/>
  <c r="BI50" i="96"/>
  <c r="BH50" i="96"/>
  <c r="BG50" i="96"/>
  <c r="BE50" i="96"/>
  <c r="BK49" i="96"/>
  <c r="BI49" i="96"/>
  <c r="BH49" i="96"/>
  <c r="BG49" i="96"/>
  <c r="BE49" i="96"/>
  <c r="BK48" i="96"/>
  <c r="BI48" i="96"/>
  <c r="BH48" i="96"/>
  <c r="BG48" i="96"/>
  <c r="BE48" i="96"/>
  <c r="BK47" i="96"/>
  <c r="BI47" i="96"/>
  <c r="BH47" i="96"/>
  <c r="BG47" i="96"/>
  <c r="BE47" i="96"/>
  <c r="BK46" i="96"/>
  <c r="BI46" i="96"/>
  <c r="BH46" i="96"/>
  <c r="BG46" i="96"/>
  <c r="BE46" i="96"/>
  <c r="G50" i="96"/>
  <c r="BK45" i="96"/>
  <c r="BI45" i="96"/>
  <c r="BH45" i="96"/>
  <c r="BG45" i="96"/>
  <c r="BE45" i="96"/>
  <c r="L49" i="96"/>
  <c r="P49" i="96" s="1"/>
  <c r="G49" i="96"/>
  <c r="BF44" i="96"/>
  <c r="P6" i="96" s="1"/>
  <c r="P150" i="96" s="1"/>
  <c r="BD44" i="96"/>
  <c r="BC44" i="96"/>
  <c r="L6" i="96" s="1"/>
  <c r="L150" i="96" s="1"/>
  <c r="BB44" i="96"/>
  <c r="BK43" i="96"/>
  <c r="BI43" i="96"/>
  <c r="BH43" i="96"/>
  <c r="BG43" i="96"/>
  <c r="BE43" i="96"/>
  <c r="BK42" i="96"/>
  <c r="BI42" i="96"/>
  <c r="BH42" i="96"/>
  <c r="BG42" i="96"/>
  <c r="BE42" i="96"/>
  <c r="CN41" i="96"/>
  <c r="CL41" i="96"/>
  <c r="CK41" i="96"/>
  <c r="CJ41" i="96"/>
  <c r="CD41" i="96"/>
  <c r="CB41" i="96"/>
  <c r="CA41" i="96"/>
  <c r="BZ41" i="96"/>
  <c r="BK41" i="96"/>
  <c r="BI41" i="96"/>
  <c r="BH41" i="96"/>
  <c r="BG41" i="96"/>
  <c r="BE41" i="96"/>
  <c r="CM40" i="96"/>
  <c r="CI40" i="96"/>
  <c r="CG40" i="96"/>
  <c r="CF40" i="96"/>
  <c r="CE40" i="96"/>
  <c r="CC40" i="96"/>
  <c r="BK40" i="96"/>
  <c r="BI40" i="96"/>
  <c r="BH40" i="96"/>
  <c r="BG40" i="96"/>
  <c r="BE40" i="96"/>
  <c r="CM39" i="96"/>
  <c r="CI39" i="96"/>
  <c r="CG39" i="96"/>
  <c r="CF39" i="96"/>
  <c r="CE39" i="96"/>
  <c r="CC39" i="96"/>
  <c r="BK39" i="96"/>
  <c r="BI39" i="96"/>
  <c r="BH39" i="96"/>
  <c r="BG39" i="96"/>
  <c r="BE39" i="96"/>
  <c r="CM38" i="96"/>
  <c r="CI38" i="96"/>
  <c r="CG38" i="96"/>
  <c r="CF38" i="96"/>
  <c r="CE38" i="96"/>
  <c r="CC38" i="96"/>
  <c r="BK38" i="96"/>
  <c r="BI38" i="96"/>
  <c r="BH38" i="96"/>
  <c r="BG38" i="96"/>
  <c r="BE38" i="96"/>
  <c r="CM37" i="96"/>
  <c r="CI37" i="96"/>
  <c r="CG37" i="96"/>
  <c r="CF37" i="96"/>
  <c r="CE37" i="96"/>
  <c r="CC37" i="96"/>
  <c r="BK37" i="96"/>
  <c r="BI37" i="96"/>
  <c r="BH37" i="96"/>
  <c r="BG37" i="96"/>
  <c r="BE37" i="96"/>
  <c r="CM36" i="96"/>
  <c r="CI36" i="96"/>
  <c r="CG36" i="96"/>
  <c r="CF36" i="96"/>
  <c r="CE36" i="96"/>
  <c r="CC36" i="96"/>
  <c r="BK36" i="96"/>
  <c r="BI36" i="96"/>
  <c r="BH36" i="96"/>
  <c r="BG36" i="96"/>
  <c r="BE36" i="96"/>
  <c r="CM35" i="96"/>
  <c r="CI35" i="96"/>
  <c r="CG35" i="96"/>
  <c r="CF35" i="96"/>
  <c r="CE35" i="96"/>
  <c r="CC35" i="96"/>
  <c r="BK35" i="96"/>
  <c r="BI35" i="96"/>
  <c r="BH35" i="96"/>
  <c r="BG35" i="96"/>
  <c r="BE35" i="96"/>
  <c r="CM34" i="96"/>
  <c r="CI34" i="96"/>
  <c r="CG34" i="96"/>
  <c r="CF34" i="96"/>
  <c r="CE34" i="96"/>
  <c r="CC34" i="96"/>
  <c r="BK34" i="96"/>
  <c r="BI34" i="96"/>
  <c r="BH34" i="96"/>
  <c r="BG34" i="96"/>
  <c r="BE34" i="96"/>
  <c r="CM33" i="96"/>
  <c r="CI33" i="96"/>
  <c r="CG33" i="96"/>
  <c r="CF33" i="96"/>
  <c r="CE33" i="96"/>
  <c r="CC33" i="96"/>
  <c r="BK33" i="96"/>
  <c r="BI33" i="96"/>
  <c r="BH33" i="96"/>
  <c r="BJ33" i="96" s="1"/>
  <c r="BG33" i="96"/>
  <c r="BE33" i="96"/>
  <c r="CM32" i="96"/>
  <c r="CI32" i="96"/>
  <c r="CG32" i="96"/>
  <c r="CF32" i="96"/>
  <c r="CE32" i="96"/>
  <c r="CC32" i="96"/>
  <c r="BK32" i="96"/>
  <c r="BI32" i="96"/>
  <c r="BH32" i="96"/>
  <c r="BG32" i="96"/>
  <c r="BE32" i="96"/>
  <c r="CM31" i="96"/>
  <c r="CI31" i="96"/>
  <c r="CG31" i="96"/>
  <c r="CF31" i="96"/>
  <c r="CE31" i="96"/>
  <c r="CC31" i="96"/>
  <c r="BF31" i="96"/>
  <c r="P5" i="96" s="1"/>
  <c r="BD31" i="96"/>
  <c r="BC31" i="96"/>
  <c r="L5" i="96" s="1"/>
  <c r="N5" i="96" s="1"/>
  <c r="BB31" i="96"/>
  <c r="CM30" i="96"/>
  <c r="CI30" i="96"/>
  <c r="CG30" i="96"/>
  <c r="CF30" i="96"/>
  <c r="CE30" i="96"/>
  <c r="CC30" i="96"/>
  <c r="BK30" i="96"/>
  <c r="BI30" i="96"/>
  <c r="BH30" i="96"/>
  <c r="BG30" i="96"/>
  <c r="BE30" i="96"/>
  <c r="AL30" i="96"/>
  <c r="AL31" i="96" s="1"/>
  <c r="AK30" i="96"/>
  <c r="AK31" i="96" s="1"/>
  <c r="CM29" i="96"/>
  <c r="CI29" i="96"/>
  <c r="CG29" i="96"/>
  <c r="CF29" i="96"/>
  <c r="CE29" i="96"/>
  <c r="CC29" i="96"/>
  <c r="BK29" i="96"/>
  <c r="BI29" i="96"/>
  <c r="BH29" i="96"/>
  <c r="BG29" i="96"/>
  <c r="BE29" i="96"/>
  <c r="AD29" i="96"/>
  <c r="AH29" i="96" s="1"/>
  <c r="CM28" i="96"/>
  <c r="CI28" i="96"/>
  <c r="CG28" i="96"/>
  <c r="CF28" i="96"/>
  <c r="CE28" i="96"/>
  <c r="CC28" i="96"/>
  <c r="BK28" i="96"/>
  <c r="BI28" i="96"/>
  <c r="BH28" i="96"/>
  <c r="BG28" i="96"/>
  <c r="BE28" i="96"/>
  <c r="AD27" i="96"/>
  <c r="AH27" i="96" s="1"/>
  <c r="CM27" i="96"/>
  <c r="CI27" i="96"/>
  <c r="CG27" i="96"/>
  <c r="CF27" i="96"/>
  <c r="CE27" i="96"/>
  <c r="CC27" i="96"/>
  <c r="BK27" i="96"/>
  <c r="BI27" i="96"/>
  <c r="BH27" i="96"/>
  <c r="BG27" i="96"/>
  <c r="BE27" i="96"/>
  <c r="AD28" i="96"/>
  <c r="AH28" i="96" s="1"/>
  <c r="CM26" i="96"/>
  <c r="CI26" i="96"/>
  <c r="CG26" i="96"/>
  <c r="CF26" i="96"/>
  <c r="CE26" i="96"/>
  <c r="CC26" i="96"/>
  <c r="BK26" i="96"/>
  <c r="BI26" i="96"/>
  <c r="BH26" i="96"/>
  <c r="BG26" i="96"/>
  <c r="BE26" i="96"/>
  <c r="AD26" i="96"/>
  <c r="AH26" i="96" s="1"/>
  <c r="CM25" i="96"/>
  <c r="CI25" i="96"/>
  <c r="CG25" i="96"/>
  <c r="CF25" i="96"/>
  <c r="CE25" i="96"/>
  <c r="CC25" i="96"/>
  <c r="BK25" i="96"/>
  <c r="BI25" i="96"/>
  <c r="BH25" i="96"/>
  <c r="BG25" i="96"/>
  <c r="BE25" i="96"/>
  <c r="AD23" i="96"/>
  <c r="AH23" i="96" s="1"/>
  <c r="CM24" i="96"/>
  <c r="CI24" i="96"/>
  <c r="CG24" i="96"/>
  <c r="CF24" i="96"/>
  <c r="CE24" i="96"/>
  <c r="CC24" i="96"/>
  <c r="BK24" i="96"/>
  <c r="BI24" i="96"/>
  <c r="BH24" i="96"/>
  <c r="BG24" i="96"/>
  <c r="BE24" i="96"/>
  <c r="AD25" i="96"/>
  <c r="AH25" i="96" s="1"/>
  <c r="CM23" i="96"/>
  <c r="CI23" i="96"/>
  <c r="CG23" i="96"/>
  <c r="CF23" i="96"/>
  <c r="CE23" i="96"/>
  <c r="CC23" i="96"/>
  <c r="BK23" i="96"/>
  <c r="BI23" i="96"/>
  <c r="BH23" i="96"/>
  <c r="BG23" i="96"/>
  <c r="BE23" i="96"/>
  <c r="AD22" i="96"/>
  <c r="AH22" i="96" s="1"/>
  <c r="CM22" i="96"/>
  <c r="CI22" i="96"/>
  <c r="CG22" i="96"/>
  <c r="CF22" i="96"/>
  <c r="CE22" i="96"/>
  <c r="CC22" i="96"/>
  <c r="BK22" i="96"/>
  <c r="BI22" i="96"/>
  <c r="BH22" i="96"/>
  <c r="BG22" i="96"/>
  <c r="BE22" i="96"/>
  <c r="AD24" i="96"/>
  <c r="AH24" i="96" s="1"/>
  <c r="CM21" i="96"/>
  <c r="CI21" i="96"/>
  <c r="CG21" i="96"/>
  <c r="CF21" i="96"/>
  <c r="CE21" i="96"/>
  <c r="CC21" i="96"/>
  <c r="BK21" i="96"/>
  <c r="BI21" i="96"/>
  <c r="BH21" i="96"/>
  <c r="BG21" i="96"/>
  <c r="BE21" i="96"/>
  <c r="CM20" i="96"/>
  <c r="CI20" i="96"/>
  <c r="CG20" i="96"/>
  <c r="CF20" i="96"/>
  <c r="CE20" i="96"/>
  <c r="CC20" i="96"/>
  <c r="BK20" i="96"/>
  <c r="BI20" i="96"/>
  <c r="BH20" i="96"/>
  <c r="BG20" i="96"/>
  <c r="BE20" i="96"/>
  <c r="CM19" i="96"/>
  <c r="CI19" i="96"/>
  <c r="CG19" i="96"/>
  <c r="CF19" i="96"/>
  <c r="CE19" i="96"/>
  <c r="CC19" i="96"/>
  <c r="BK19" i="96"/>
  <c r="BI19" i="96"/>
  <c r="BH19" i="96"/>
  <c r="BG19" i="96"/>
  <c r="BE19" i="96"/>
  <c r="CM18" i="96"/>
  <c r="CI18" i="96"/>
  <c r="CG18" i="96"/>
  <c r="CF18" i="96"/>
  <c r="CE18" i="96"/>
  <c r="CC18" i="96"/>
  <c r="BF18" i="96"/>
  <c r="P4" i="96" s="1"/>
  <c r="P149" i="96" s="1"/>
  <c r="BD18" i="96"/>
  <c r="BC18" i="96"/>
  <c r="BB18" i="96"/>
  <c r="CM17" i="96"/>
  <c r="CI17" i="96"/>
  <c r="CG17" i="96"/>
  <c r="CF17" i="96"/>
  <c r="CE17" i="96"/>
  <c r="CC17" i="96"/>
  <c r="BK17" i="96"/>
  <c r="BI17" i="96"/>
  <c r="BH17" i="96"/>
  <c r="BG17" i="96"/>
  <c r="BE17" i="96"/>
  <c r="CM16" i="96"/>
  <c r="CH16" i="96" s="1"/>
  <c r="CI16" i="96"/>
  <c r="CG16" i="96"/>
  <c r="CF16" i="96"/>
  <c r="CE16" i="96"/>
  <c r="CC16" i="96"/>
  <c r="BK16" i="96"/>
  <c r="BI16" i="96"/>
  <c r="BH16" i="96"/>
  <c r="BG16" i="96"/>
  <c r="BE16" i="96"/>
  <c r="CM15" i="96"/>
  <c r="CI15" i="96"/>
  <c r="CG15" i="96"/>
  <c r="CF15" i="96"/>
  <c r="CE15" i="96"/>
  <c r="CC15" i="96"/>
  <c r="BK15" i="96"/>
  <c r="BI15" i="96"/>
  <c r="BH15" i="96"/>
  <c r="BG15" i="96"/>
  <c r="BE15" i="96"/>
  <c r="CM14" i="96"/>
  <c r="CI14" i="96"/>
  <c r="CH14" i="96"/>
  <c r="CG14" i="96"/>
  <c r="CF14" i="96"/>
  <c r="CE14" i="96"/>
  <c r="CC14" i="96"/>
  <c r="BK14" i="96"/>
  <c r="BI14" i="96"/>
  <c r="BH14" i="96"/>
  <c r="BG14" i="96"/>
  <c r="BE14" i="96"/>
  <c r="AL14" i="96"/>
  <c r="AK14" i="96"/>
  <c r="AJ14" i="96"/>
  <c r="AG14" i="96"/>
  <c r="AF14" i="96"/>
  <c r="AE14" i="96"/>
  <c r="B14" i="96"/>
  <c r="CM13" i="96"/>
  <c r="CI13" i="96"/>
  <c r="CG13" i="96"/>
  <c r="CF13" i="96"/>
  <c r="CE13" i="96"/>
  <c r="CC13" i="96"/>
  <c r="BK13" i="96"/>
  <c r="BI13" i="96"/>
  <c r="BH13" i="96"/>
  <c r="BG13" i="96"/>
  <c r="BE13" i="96"/>
  <c r="AL13" i="96"/>
  <c r="AK13" i="96"/>
  <c r="AJ13" i="96"/>
  <c r="AG13" i="96"/>
  <c r="AF13" i="96"/>
  <c r="AE13" i="96"/>
  <c r="CM12" i="96"/>
  <c r="CI12" i="96"/>
  <c r="CG12" i="96"/>
  <c r="CF12" i="96"/>
  <c r="CE12" i="96"/>
  <c r="CC12" i="96"/>
  <c r="BK12" i="96"/>
  <c r="BI12" i="96"/>
  <c r="BH12" i="96"/>
  <c r="BG12" i="96"/>
  <c r="BE12" i="96"/>
  <c r="AL12" i="96"/>
  <c r="AK12" i="96"/>
  <c r="AJ12" i="96"/>
  <c r="AG12" i="96"/>
  <c r="AF12" i="96"/>
  <c r="AE12" i="96"/>
  <c r="M12" i="96"/>
  <c r="I12" i="96"/>
  <c r="H12" i="96"/>
  <c r="G12" i="96"/>
  <c r="CM11" i="96"/>
  <c r="CI11" i="96"/>
  <c r="CG11" i="96"/>
  <c r="CF11" i="96"/>
  <c r="CE11" i="96"/>
  <c r="CC11" i="96"/>
  <c r="BK11" i="96"/>
  <c r="BI11" i="96"/>
  <c r="BH11" i="96"/>
  <c r="BG11" i="96"/>
  <c r="BE11" i="96"/>
  <c r="AL11" i="96"/>
  <c r="AK11" i="96"/>
  <c r="AJ11" i="96"/>
  <c r="AG11" i="96"/>
  <c r="AF11" i="96"/>
  <c r="AE11" i="96"/>
  <c r="L11" i="96"/>
  <c r="N11" i="96" s="1"/>
  <c r="J11" i="96"/>
  <c r="K11" i="96" s="1"/>
  <c r="CM10" i="96"/>
  <c r="CI10" i="96"/>
  <c r="CG10" i="96"/>
  <c r="CF10" i="96"/>
  <c r="CE10" i="96"/>
  <c r="CC10" i="96"/>
  <c r="BK10" i="96"/>
  <c r="BI10" i="96"/>
  <c r="BH10" i="96"/>
  <c r="BG10" i="96"/>
  <c r="BE10" i="96"/>
  <c r="AL10" i="96"/>
  <c r="AK10" i="96"/>
  <c r="AJ10" i="96"/>
  <c r="AG10" i="96"/>
  <c r="AF10" i="96"/>
  <c r="AE10" i="96"/>
  <c r="L10" i="96"/>
  <c r="N10" i="96" s="1"/>
  <c r="J10" i="96"/>
  <c r="K10" i="96" s="1"/>
  <c r="CM9" i="96"/>
  <c r="CI9" i="96"/>
  <c r="CG9" i="96"/>
  <c r="CF9" i="96"/>
  <c r="CE9" i="96"/>
  <c r="CC9" i="96"/>
  <c r="BK9" i="96"/>
  <c r="BI9" i="96"/>
  <c r="BH9" i="96"/>
  <c r="BG9" i="96"/>
  <c r="BE9" i="96"/>
  <c r="AL9" i="96"/>
  <c r="AK9" i="96"/>
  <c r="AJ9" i="96"/>
  <c r="AG9" i="96"/>
  <c r="AF9" i="96"/>
  <c r="AE9" i="96"/>
  <c r="L8" i="96"/>
  <c r="L154" i="96" s="1"/>
  <c r="J8" i="96"/>
  <c r="K8" i="96" s="1"/>
  <c r="CM8" i="96"/>
  <c r="CI8" i="96"/>
  <c r="CG8" i="96"/>
  <c r="CF8" i="96"/>
  <c r="CE8" i="96"/>
  <c r="CC8" i="96"/>
  <c r="BK8" i="96"/>
  <c r="BI8" i="96"/>
  <c r="BH8" i="96"/>
  <c r="BG8" i="96"/>
  <c r="BE8" i="96"/>
  <c r="AL8" i="96"/>
  <c r="AK8" i="96"/>
  <c r="AJ8" i="96"/>
  <c r="AG8" i="96"/>
  <c r="AF8" i="96"/>
  <c r="AE8" i="96"/>
  <c r="J9" i="96"/>
  <c r="K9" i="96" s="1"/>
  <c r="CM7" i="96"/>
  <c r="CI7" i="96"/>
  <c r="CG7" i="96"/>
  <c r="CF7" i="96"/>
  <c r="CE7" i="96"/>
  <c r="CC7" i="96"/>
  <c r="BK7" i="96"/>
  <c r="BI7" i="96"/>
  <c r="BH7" i="96"/>
  <c r="BG7" i="96"/>
  <c r="BE7" i="96"/>
  <c r="AL7" i="96"/>
  <c r="AK7" i="96"/>
  <c r="AJ7" i="96"/>
  <c r="AG7" i="96"/>
  <c r="AF7" i="96"/>
  <c r="AE7" i="96"/>
  <c r="J6" i="96"/>
  <c r="K6" i="96" s="1"/>
  <c r="CM6" i="96"/>
  <c r="CI6" i="96"/>
  <c r="CG6" i="96"/>
  <c r="CF6" i="96"/>
  <c r="CE6" i="96"/>
  <c r="CC6" i="96"/>
  <c r="BK6" i="96"/>
  <c r="BI6" i="96"/>
  <c r="BH6" i="96"/>
  <c r="BG6" i="96"/>
  <c r="BE6" i="96"/>
  <c r="P7" i="96"/>
  <c r="P156" i="96" s="1"/>
  <c r="J7" i="96"/>
  <c r="K7" i="96" s="1"/>
  <c r="L4" i="96"/>
  <c r="L149" i="96" s="1"/>
  <c r="J4" i="96"/>
  <c r="K4" i="96" s="1"/>
  <c r="J5" i="96"/>
  <c r="K5" i="96" s="1"/>
  <c r="Q3" i="96"/>
  <c r="L181" i="95"/>
  <c r="L180" i="95"/>
  <c r="L179" i="95"/>
  <c r="L178" i="95"/>
  <c r="L177" i="95"/>
  <c r="L176" i="95"/>
  <c r="AD23" i="95"/>
  <c r="AH15" i="102" l="1"/>
  <c r="L157" i="101"/>
  <c r="CH115" i="101"/>
  <c r="BJ130" i="101"/>
  <c r="AD15" i="101"/>
  <c r="CE115" i="101"/>
  <c r="AH90" i="101"/>
  <c r="AM114" i="100"/>
  <c r="CM113" i="100"/>
  <c r="BJ129" i="100"/>
  <c r="N6" i="100"/>
  <c r="BJ116" i="100"/>
  <c r="CI113" i="100"/>
  <c r="BK130" i="100"/>
  <c r="BJ90" i="100"/>
  <c r="AH114" i="100"/>
  <c r="CF113" i="100"/>
  <c r="BO130" i="100"/>
  <c r="BJ44" i="100"/>
  <c r="CH114" i="100"/>
  <c r="CH42" i="100"/>
  <c r="BJ31" i="100"/>
  <c r="L12" i="100"/>
  <c r="CG113" i="100"/>
  <c r="CH111" i="100"/>
  <c r="AM87" i="100"/>
  <c r="AH82" i="100"/>
  <c r="AM84" i="100"/>
  <c r="AH98" i="100"/>
  <c r="AH88" i="100"/>
  <c r="AD31" i="100"/>
  <c r="AM31" i="100" s="1"/>
  <c r="AH80" i="100"/>
  <c r="AM30" i="100"/>
  <c r="AM81" i="100"/>
  <c r="BZ113" i="100"/>
  <c r="AD90" i="100"/>
  <c r="AM90" i="100" s="1"/>
  <c r="AM15" i="100" s="1"/>
  <c r="AH83" i="100"/>
  <c r="BG130" i="100"/>
  <c r="BJ18" i="100"/>
  <c r="O157" i="100"/>
  <c r="BE130" i="100"/>
  <c r="BI130" i="100"/>
  <c r="AM86" i="100"/>
  <c r="L157" i="100"/>
  <c r="AH85" i="100"/>
  <c r="O12" i="100"/>
  <c r="AJ15" i="100"/>
  <c r="AJ16" i="100" s="1"/>
  <c r="AM85" i="100"/>
  <c r="BH130" i="100"/>
  <c r="CI111" i="99"/>
  <c r="AH114" i="99"/>
  <c r="BJ90" i="99"/>
  <c r="AM88" i="99"/>
  <c r="AM14" i="99"/>
  <c r="BJ103" i="99"/>
  <c r="CG111" i="99"/>
  <c r="AH80" i="99"/>
  <c r="BJ57" i="99"/>
  <c r="CH42" i="99"/>
  <c r="BO130" i="99"/>
  <c r="BK130" i="99"/>
  <c r="AH8" i="99"/>
  <c r="BJ44" i="99"/>
  <c r="CF111" i="99"/>
  <c r="AH84" i="99"/>
  <c r="AM87" i="99"/>
  <c r="AH89" i="99"/>
  <c r="AM31" i="99"/>
  <c r="L12" i="99"/>
  <c r="AH81" i="99"/>
  <c r="BE130" i="99"/>
  <c r="CH111" i="99"/>
  <c r="CC111" i="99"/>
  <c r="BJ116" i="99"/>
  <c r="CH112" i="99"/>
  <c r="BJ18" i="99"/>
  <c r="BH130" i="99"/>
  <c r="AM10" i="99"/>
  <c r="AM13" i="99"/>
  <c r="AM11" i="99"/>
  <c r="AM7" i="99"/>
  <c r="AH12" i="99"/>
  <c r="AM9" i="99"/>
  <c r="AH82" i="99"/>
  <c r="CH109" i="99"/>
  <c r="BG130" i="99"/>
  <c r="AE15" i="99"/>
  <c r="AJ15" i="99"/>
  <c r="AJ16" i="99" s="1"/>
  <c r="BJ129" i="99"/>
  <c r="L157" i="99"/>
  <c r="AD90" i="99"/>
  <c r="AH90" i="99" s="1"/>
  <c r="BI130" i="99"/>
  <c r="AH82" i="98"/>
  <c r="CJ110" i="98"/>
  <c r="AH30" i="98"/>
  <c r="BZ110" i="98"/>
  <c r="AM86" i="98"/>
  <c r="BJ103" i="98"/>
  <c r="CM110" i="98"/>
  <c r="BJ57" i="98"/>
  <c r="BJ129" i="98"/>
  <c r="CF110" i="98"/>
  <c r="BJ90" i="98"/>
  <c r="AH88" i="98"/>
  <c r="BO130" i="98"/>
  <c r="AH89" i="98"/>
  <c r="CH111" i="98"/>
  <c r="AH84" i="98"/>
  <c r="BJ44" i="98"/>
  <c r="AM85" i="98"/>
  <c r="CH42" i="98"/>
  <c r="BK130" i="98"/>
  <c r="L154" i="98"/>
  <c r="N154" i="98" s="1"/>
  <c r="N8" i="98"/>
  <c r="CH108" i="98"/>
  <c r="BJ116" i="98"/>
  <c r="AH81" i="98"/>
  <c r="AM12" i="98"/>
  <c r="AM83" i="98"/>
  <c r="CI110" i="98"/>
  <c r="BI130" i="98"/>
  <c r="BJ18" i="98"/>
  <c r="BE130" i="98"/>
  <c r="CG110" i="98"/>
  <c r="AM14" i="98"/>
  <c r="AH13" i="98"/>
  <c r="AH11" i="98"/>
  <c r="AM10" i="98"/>
  <c r="AM7" i="98"/>
  <c r="AH9" i="98"/>
  <c r="BG130" i="98"/>
  <c r="AD90" i="98"/>
  <c r="AH90" i="98" s="1"/>
  <c r="AM80" i="98"/>
  <c r="AH80" i="98"/>
  <c r="AH8" i="98"/>
  <c r="AH87" i="98"/>
  <c r="L149" i="98"/>
  <c r="L12" i="98"/>
  <c r="N5" i="98"/>
  <c r="BH130" i="98"/>
  <c r="AE15" i="98"/>
  <c r="CH80" i="97"/>
  <c r="CH82" i="97"/>
  <c r="BJ106" i="97"/>
  <c r="CM110" i="97"/>
  <c r="CH36" i="97"/>
  <c r="BJ102" i="97"/>
  <c r="CH102" i="97"/>
  <c r="BJ128" i="97"/>
  <c r="BJ92" i="97"/>
  <c r="BJ114" i="97"/>
  <c r="BJ119" i="97"/>
  <c r="BJ127" i="97"/>
  <c r="AH104" i="97"/>
  <c r="AF90" i="97"/>
  <c r="AF15" i="97" s="1"/>
  <c r="AF16" i="97" s="1"/>
  <c r="BJ15" i="97"/>
  <c r="BJ48" i="97"/>
  <c r="BJ79" i="97"/>
  <c r="BJ87" i="97"/>
  <c r="BJ107" i="97"/>
  <c r="CH92" i="97"/>
  <c r="CH31" i="97"/>
  <c r="BJ22" i="97"/>
  <c r="BJ24" i="97"/>
  <c r="BJ26" i="97"/>
  <c r="CH96" i="97"/>
  <c r="BO116" i="97"/>
  <c r="BO129" i="97"/>
  <c r="AH113" i="97"/>
  <c r="BJ80" i="97"/>
  <c r="BJ84" i="97"/>
  <c r="BJ8" i="97"/>
  <c r="CH10" i="97"/>
  <c r="BE18" i="97"/>
  <c r="BJ36" i="97"/>
  <c r="CH37" i="97"/>
  <c r="BJ46" i="97"/>
  <c r="BJ49" i="97"/>
  <c r="AD81" i="97"/>
  <c r="AH81" i="97" s="1"/>
  <c r="AD85" i="97"/>
  <c r="AM85" i="97" s="1"/>
  <c r="AD87" i="97"/>
  <c r="AH87" i="97" s="1"/>
  <c r="BJ88" i="97"/>
  <c r="BJ53" i="97"/>
  <c r="AL90" i="97"/>
  <c r="AL15" i="97" s="1"/>
  <c r="AL16" i="97" s="1"/>
  <c r="AH107" i="97"/>
  <c r="AH108" i="97"/>
  <c r="AM109" i="97"/>
  <c r="AH110" i="97"/>
  <c r="AN90" i="97"/>
  <c r="BJ20" i="97"/>
  <c r="BJ50" i="97"/>
  <c r="CH33" i="97"/>
  <c r="BO90" i="97"/>
  <c r="BJ98" i="97"/>
  <c r="BJ9" i="97"/>
  <c r="CH14" i="97"/>
  <c r="BJ35" i="97"/>
  <c r="BJ40" i="97"/>
  <c r="BJ47" i="97"/>
  <c r="AD82" i="97"/>
  <c r="AH82" i="97" s="1"/>
  <c r="AD84" i="97"/>
  <c r="AM84" i="97" s="1"/>
  <c r="CH89" i="97"/>
  <c r="BJ110" i="97"/>
  <c r="BJ117" i="97"/>
  <c r="BJ121" i="97"/>
  <c r="CH17" i="97"/>
  <c r="BJ42" i="97"/>
  <c r="BJ56" i="97"/>
  <c r="BJ100" i="97"/>
  <c r="BJ16" i="97"/>
  <c r="BH31" i="97"/>
  <c r="CH30" i="97"/>
  <c r="BJ33" i="97"/>
  <c r="AD86" i="97"/>
  <c r="AM86" i="97" s="1"/>
  <c r="BJ86" i="97"/>
  <c r="BJ7" i="97"/>
  <c r="BJ11" i="97"/>
  <c r="BJ41" i="97"/>
  <c r="BJ95" i="97"/>
  <c r="BO103" i="97"/>
  <c r="AD114" i="97"/>
  <c r="AH114" i="97" s="1"/>
  <c r="BJ118" i="97"/>
  <c r="BJ122" i="97"/>
  <c r="AK90" i="97"/>
  <c r="AK15" i="97" s="1"/>
  <c r="AK16" i="97" s="1"/>
  <c r="BJ34" i="97"/>
  <c r="CH35" i="97"/>
  <c r="BJ39" i="97"/>
  <c r="BJ43" i="97"/>
  <c r="BJ52" i="97"/>
  <c r="AM96" i="97"/>
  <c r="CH98" i="97"/>
  <c r="BJ99" i="97"/>
  <c r="BH116" i="97"/>
  <c r="CM42" i="97"/>
  <c r="N5" i="97"/>
  <c r="CG110" i="97"/>
  <c r="BJ10" i="97"/>
  <c r="AM27" i="97"/>
  <c r="BJ28" i="97"/>
  <c r="CH32" i="97"/>
  <c r="BJ37" i="97"/>
  <c r="BJ51" i="97"/>
  <c r="CH83" i="97"/>
  <c r="CH85" i="97"/>
  <c r="CH93" i="97"/>
  <c r="BI18" i="97"/>
  <c r="BJ89" i="97"/>
  <c r="BJ94" i="97"/>
  <c r="BJ108" i="97"/>
  <c r="BJ120" i="97"/>
  <c r="BP130" i="97"/>
  <c r="BJ23" i="97"/>
  <c r="CK109" i="97"/>
  <c r="BJ54" i="97"/>
  <c r="AD83" i="97"/>
  <c r="AM83" i="97" s="1"/>
  <c r="CH86" i="97"/>
  <c r="CH91" i="97"/>
  <c r="BJ101" i="97"/>
  <c r="BJ111" i="97"/>
  <c r="BJ14" i="97"/>
  <c r="BJ38" i="97"/>
  <c r="BJ19" i="97"/>
  <c r="BJ27" i="97"/>
  <c r="BK44" i="97"/>
  <c r="AO90" i="97"/>
  <c r="BJ83" i="97"/>
  <c r="CH84" i="97"/>
  <c r="BJ85" i="97"/>
  <c r="BK90" i="97"/>
  <c r="BJ91" i="97"/>
  <c r="BJ96" i="97"/>
  <c r="BJ105" i="97"/>
  <c r="BJ112" i="97"/>
  <c r="BJ123" i="97"/>
  <c r="BH129" i="97"/>
  <c r="BH44" i="97"/>
  <c r="BJ17" i="97"/>
  <c r="BK31" i="97"/>
  <c r="AM24" i="97"/>
  <c r="BJ29" i="97"/>
  <c r="BK103" i="97"/>
  <c r="BJ104" i="97"/>
  <c r="BK116" i="97"/>
  <c r="I157" i="97"/>
  <c r="BJ6" i="97"/>
  <c r="CH7" i="97"/>
  <c r="BJ12" i="97"/>
  <c r="CH12" i="97"/>
  <c r="CH23" i="97"/>
  <c r="CH25" i="97"/>
  <c r="CH27" i="97"/>
  <c r="CH105" i="97"/>
  <c r="BM130" i="97"/>
  <c r="CF110" i="97"/>
  <c r="CH19" i="97"/>
  <c r="CH41" i="97"/>
  <c r="BJ45" i="97"/>
  <c r="BJ55" i="97"/>
  <c r="CH78" i="97"/>
  <c r="AD89" i="97"/>
  <c r="AH89" i="97" s="1"/>
  <c r="CH101" i="97"/>
  <c r="AH112" i="97"/>
  <c r="BJ126" i="97"/>
  <c r="J150" i="97"/>
  <c r="K150" i="97" s="1"/>
  <c r="J152" i="97"/>
  <c r="K152" i="97" s="1"/>
  <c r="J154" i="97"/>
  <c r="K154" i="97" s="1"/>
  <c r="J156" i="97"/>
  <c r="K156" i="97" s="1"/>
  <c r="BI57" i="97"/>
  <c r="CH81" i="97"/>
  <c r="AG90" i="97"/>
  <c r="AG15" i="97" s="1"/>
  <c r="AG16" i="97" s="1"/>
  <c r="BJ82" i="97"/>
  <c r="CH97" i="97"/>
  <c r="BJ115" i="97"/>
  <c r="BL130" i="97"/>
  <c r="BK129" i="97"/>
  <c r="CB109" i="97"/>
  <c r="CH15" i="97"/>
  <c r="CH8" i="97"/>
  <c r="BK57" i="97"/>
  <c r="CC110" i="97"/>
  <c r="N10" i="97"/>
  <c r="BE57" i="97"/>
  <c r="BI129" i="97"/>
  <c r="BJ124" i="97"/>
  <c r="BJ125" i="97"/>
  <c r="BE129" i="97"/>
  <c r="N9" i="97"/>
  <c r="BJ109" i="97"/>
  <c r="BI116" i="97"/>
  <c r="BJ81" i="97"/>
  <c r="BI90" i="97"/>
  <c r="BH90" i="97"/>
  <c r="BE90" i="97"/>
  <c r="CH21" i="97"/>
  <c r="BI44" i="97"/>
  <c r="BJ44" i="97" s="1"/>
  <c r="BE44" i="97"/>
  <c r="BK18" i="97"/>
  <c r="BF130" i="97"/>
  <c r="BJ93" i="97"/>
  <c r="BJ97" i="97"/>
  <c r="BH103" i="97"/>
  <c r="BE103" i="97"/>
  <c r="N6" i="97"/>
  <c r="BI31" i="97"/>
  <c r="BJ25" i="97"/>
  <c r="BC130" i="97"/>
  <c r="AM29" i="97"/>
  <c r="AM26" i="97"/>
  <c r="AD14" i="97"/>
  <c r="AH14" i="97" s="1"/>
  <c r="AD8" i="97"/>
  <c r="AM8" i="97" s="1"/>
  <c r="AD13" i="97"/>
  <c r="AH13" i="97" s="1"/>
  <c r="AM25" i="97"/>
  <c r="AD31" i="97"/>
  <c r="AM31" i="97" s="1"/>
  <c r="AD10" i="97"/>
  <c r="AH10" i="97" s="1"/>
  <c r="BG31" i="97"/>
  <c r="CC107" i="97"/>
  <c r="CH103" i="97"/>
  <c r="CE107" i="97"/>
  <c r="CH79" i="97"/>
  <c r="CH87" i="97"/>
  <c r="CH95" i="97"/>
  <c r="CH104" i="97"/>
  <c r="CH99" i="97"/>
  <c r="CH100" i="97"/>
  <c r="CH94" i="97"/>
  <c r="BG103" i="97"/>
  <c r="BG57" i="97"/>
  <c r="BG129" i="97"/>
  <c r="BG44" i="97"/>
  <c r="BG116" i="97"/>
  <c r="CA109" i="97"/>
  <c r="CH9" i="97"/>
  <c r="CD109" i="97"/>
  <c r="CC42" i="97"/>
  <c r="CH22" i="97"/>
  <c r="CH24" i="97"/>
  <c r="CH29" i="97"/>
  <c r="CH34" i="97"/>
  <c r="CH38" i="97"/>
  <c r="CH18" i="97"/>
  <c r="CH20" i="97"/>
  <c r="CH26" i="97"/>
  <c r="CH40" i="97"/>
  <c r="CF42" i="97"/>
  <c r="CH16" i="97"/>
  <c r="CL109" i="97"/>
  <c r="CH11" i="97"/>
  <c r="CH28" i="97"/>
  <c r="CH39" i="97"/>
  <c r="CN109" i="97"/>
  <c r="CI42" i="97"/>
  <c r="CE42" i="97"/>
  <c r="BG90" i="97"/>
  <c r="BB130" i="97"/>
  <c r="J149" i="97"/>
  <c r="K149" i="97" s="1"/>
  <c r="J151" i="97"/>
  <c r="K151" i="97" s="1"/>
  <c r="J153" i="97"/>
  <c r="K153" i="97" s="1"/>
  <c r="J155" i="97"/>
  <c r="K155" i="97" s="1"/>
  <c r="N150" i="97"/>
  <c r="N152" i="97"/>
  <c r="N151" i="97"/>
  <c r="M157" i="97"/>
  <c r="N156" i="97"/>
  <c r="H157" i="97"/>
  <c r="CI107" i="97"/>
  <c r="CG107" i="97"/>
  <c r="CF107" i="97"/>
  <c r="CH106" i="97"/>
  <c r="BJ13" i="97"/>
  <c r="BH18" i="97"/>
  <c r="BZ109" i="97"/>
  <c r="N149" i="97"/>
  <c r="O12" i="97"/>
  <c r="N11" i="97"/>
  <c r="L153" i="97"/>
  <c r="N153" i="97" s="1"/>
  <c r="P12" i="97"/>
  <c r="BG18" i="97"/>
  <c r="CE110" i="97"/>
  <c r="CG42" i="97"/>
  <c r="AD12" i="97"/>
  <c r="AM12" i="97" s="1"/>
  <c r="L154" i="97"/>
  <c r="N154" i="97" s="1"/>
  <c r="N8" i="97"/>
  <c r="BI103" i="97"/>
  <c r="CM107" i="97"/>
  <c r="CI110" i="97"/>
  <c r="CH6" i="97"/>
  <c r="BJ21" i="97"/>
  <c r="AJ90" i="97"/>
  <c r="AH105" i="97"/>
  <c r="O149" i="97"/>
  <c r="O157" i="97" s="1"/>
  <c r="G157" i="97"/>
  <c r="BE31" i="97"/>
  <c r="BH57" i="97"/>
  <c r="AH111" i="97"/>
  <c r="AD7" i="97"/>
  <c r="AM7" i="97" s="1"/>
  <c r="AD9" i="97"/>
  <c r="AH9" i="97" s="1"/>
  <c r="AD11" i="97"/>
  <c r="AH11" i="97" s="1"/>
  <c r="BJ78" i="97"/>
  <c r="AD80" i="97"/>
  <c r="AD88" i="97"/>
  <c r="AM88" i="97" s="1"/>
  <c r="AH106" i="97"/>
  <c r="BE116" i="97"/>
  <c r="P149" i="97"/>
  <c r="P157" i="97" s="1"/>
  <c r="L155" i="97"/>
  <c r="N155" i="97" s="1"/>
  <c r="AH23" i="97"/>
  <c r="AH22" i="97"/>
  <c r="AH28" i="97"/>
  <c r="BJ32" i="97"/>
  <c r="AH85" i="97"/>
  <c r="BD130" i="97"/>
  <c r="N4" i="97"/>
  <c r="AM23" i="97"/>
  <c r="AH96" i="97"/>
  <c r="AE90" i="97"/>
  <c r="BN130" i="97"/>
  <c r="L12" i="97"/>
  <c r="BJ127" i="96"/>
  <c r="AD11" i="96"/>
  <c r="AH11" i="96" s="1"/>
  <c r="CH8" i="96"/>
  <c r="CH21" i="96"/>
  <c r="CH25" i="96"/>
  <c r="CH27" i="96"/>
  <c r="CH29" i="96"/>
  <c r="CH40" i="96"/>
  <c r="CH93" i="96"/>
  <c r="CH95" i="96"/>
  <c r="CH97" i="96"/>
  <c r="BJ40" i="96"/>
  <c r="BJ111" i="96"/>
  <c r="BI116" i="96"/>
  <c r="CH28" i="96"/>
  <c r="CH79" i="96"/>
  <c r="CH81" i="96"/>
  <c r="CH90" i="96"/>
  <c r="BJ99" i="96"/>
  <c r="AH105" i="96"/>
  <c r="CH22" i="96"/>
  <c r="CH104" i="96"/>
  <c r="BJ13" i="96"/>
  <c r="BJ81" i="96"/>
  <c r="BJ89" i="96"/>
  <c r="BJ50" i="96"/>
  <c r="BJ86" i="96"/>
  <c r="BJ88" i="96"/>
  <c r="BJ126" i="96"/>
  <c r="CH13" i="96"/>
  <c r="CH17" i="96"/>
  <c r="BE18" i="96"/>
  <c r="CH38" i="96"/>
  <c r="CH10" i="96"/>
  <c r="CH37" i="96"/>
  <c r="BJ79" i="96"/>
  <c r="CH82" i="96"/>
  <c r="BJ83" i="96"/>
  <c r="BJ85" i="96"/>
  <c r="BJ87" i="96"/>
  <c r="CH32" i="96"/>
  <c r="AH104" i="96"/>
  <c r="BJ9" i="96"/>
  <c r="CH26" i="96"/>
  <c r="BJ35" i="96"/>
  <c r="BJ45" i="96"/>
  <c r="BJ119" i="96"/>
  <c r="BJ7" i="96"/>
  <c r="CD108" i="96"/>
  <c r="AH110" i="96"/>
  <c r="CH9" i="96"/>
  <c r="AD14" i="96"/>
  <c r="AH14" i="96" s="1"/>
  <c r="BJ14" i="96"/>
  <c r="CH19" i="96"/>
  <c r="BJ46" i="96"/>
  <c r="BJ51" i="96"/>
  <c r="BJ54" i="96"/>
  <c r="CH85" i="96"/>
  <c r="BJ124" i="96"/>
  <c r="CH7" i="96"/>
  <c r="CH33" i="96"/>
  <c r="CH23" i="96"/>
  <c r="CH36" i="96"/>
  <c r="BE44" i="96"/>
  <c r="BJ91" i="96"/>
  <c r="CH92" i="96"/>
  <c r="CH94" i="96"/>
  <c r="BJ95" i="96"/>
  <c r="AM106" i="96"/>
  <c r="AM107" i="96"/>
  <c r="AH108" i="96"/>
  <c r="BJ8" i="96"/>
  <c r="CH20" i="96"/>
  <c r="BJ24" i="96"/>
  <c r="CH24" i="96"/>
  <c r="BJ26" i="96"/>
  <c r="CH31" i="96"/>
  <c r="BJ41" i="96"/>
  <c r="BJ78" i="96"/>
  <c r="BK103" i="96"/>
  <c r="BJ101" i="96"/>
  <c r="BJ122" i="96"/>
  <c r="CH6" i="96"/>
  <c r="CL108" i="96"/>
  <c r="CH78" i="96"/>
  <c r="CH100" i="96"/>
  <c r="CH15" i="96"/>
  <c r="O4" i="96"/>
  <c r="O149" i="96" s="1"/>
  <c r="BJ28" i="96"/>
  <c r="BJ34" i="96"/>
  <c r="BJ39" i="96"/>
  <c r="CN108" i="96"/>
  <c r="BJ105" i="96"/>
  <c r="BJ106" i="96"/>
  <c r="BJ108" i="96"/>
  <c r="BJ110" i="96"/>
  <c r="BJ112" i="96"/>
  <c r="BJ125" i="96"/>
  <c r="AD7" i="96"/>
  <c r="BJ15" i="96"/>
  <c r="CH18" i="96"/>
  <c r="BK44" i="96"/>
  <c r="CH39" i="96"/>
  <c r="BK57" i="96"/>
  <c r="BJ53" i="96"/>
  <c r="BJ94" i="96"/>
  <c r="AM111" i="96"/>
  <c r="AD9" i="96"/>
  <c r="AH9" i="96" s="1"/>
  <c r="BI90" i="96"/>
  <c r="BJ98" i="96"/>
  <c r="CH102" i="96"/>
  <c r="AM112" i="96"/>
  <c r="BJ114" i="96"/>
  <c r="BJ120" i="96"/>
  <c r="CH12" i="96"/>
  <c r="BJ16" i="96"/>
  <c r="BJ21" i="96"/>
  <c r="BJ29" i="96"/>
  <c r="BJ30" i="96"/>
  <c r="CH35" i="96"/>
  <c r="BJ43" i="96"/>
  <c r="BI57" i="96"/>
  <c r="BJ52" i="96"/>
  <c r="BE57" i="96"/>
  <c r="BO90" i="96"/>
  <c r="BH116" i="96"/>
  <c r="BJ116" i="96" s="1"/>
  <c r="BN130" i="96"/>
  <c r="CM109" i="96"/>
  <c r="CM41" i="96"/>
  <c r="BJ11" i="96"/>
  <c r="BH31" i="96"/>
  <c r="CM106" i="96"/>
  <c r="CK108" i="96"/>
  <c r="BJ107" i="96"/>
  <c r="BJ109" i="96"/>
  <c r="BO116" i="96"/>
  <c r="BL130" i="96"/>
  <c r="CH88" i="96"/>
  <c r="BK18" i="96"/>
  <c r="BJ10" i="96"/>
  <c r="BJ23" i="96"/>
  <c r="BJ49" i="96"/>
  <c r="CH80" i="96"/>
  <c r="BJ84" i="96"/>
  <c r="CH91" i="96"/>
  <c r="BJ93" i="96"/>
  <c r="BJ97" i="96"/>
  <c r="CH101" i="96"/>
  <c r="BO103" i="96"/>
  <c r="BK116" i="96"/>
  <c r="BJ113" i="96"/>
  <c r="BJ123" i="96"/>
  <c r="BO129" i="96"/>
  <c r="CI41" i="96"/>
  <c r="BK31" i="96"/>
  <c r="BK90" i="96"/>
  <c r="CH96" i="96"/>
  <c r="CH98" i="96"/>
  <c r="AD114" i="96"/>
  <c r="AH114" i="96" s="1"/>
  <c r="O6" i="96"/>
  <c r="O150" i="96" s="1"/>
  <c r="N154" i="96"/>
  <c r="BJ20" i="96"/>
  <c r="BJ25" i="96"/>
  <c r="BH44" i="96"/>
  <c r="CH34" i="96"/>
  <c r="BJ36" i="96"/>
  <c r="BJ42" i="96"/>
  <c r="BJ48" i="96"/>
  <c r="BJ56" i="96"/>
  <c r="CH89" i="96"/>
  <c r="BJ118" i="96"/>
  <c r="BP130" i="96"/>
  <c r="BH103" i="96"/>
  <c r="L156" i="96"/>
  <c r="N156" i="96" s="1"/>
  <c r="BE103" i="96"/>
  <c r="BJ38" i="96"/>
  <c r="BJ37" i="96"/>
  <c r="BI44" i="96"/>
  <c r="N6" i="96"/>
  <c r="BJ27" i="96"/>
  <c r="BJ22" i="96"/>
  <c r="BJ19" i="96"/>
  <c r="BE31" i="96"/>
  <c r="CF109" i="96"/>
  <c r="CH30" i="96"/>
  <c r="BJ17" i="96"/>
  <c r="BI18" i="96"/>
  <c r="BH18" i="96"/>
  <c r="N4" i="96"/>
  <c r="CG41" i="96"/>
  <c r="CF41" i="96"/>
  <c r="BE116" i="96"/>
  <c r="N8" i="96"/>
  <c r="BJ47" i="96"/>
  <c r="L9" i="96"/>
  <c r="N9" i="96" s="1"/>
  <c r="CH11" i="96"/>
  <c r="CC41" i="96"/>
  <c r="BJ82" i="96"/>
  <c r="BJ80" i="96"/>
  <c r="BE90" i="96"/>
  <c r="BH90" i="96"/>
  <c r="BC130" i="96"/>
  <c r="CA108" i="96"/>
  <c r="BK129" i="96"/>
  <c r="BF130" i="96"/>
  <c r="P12" i="96"/>
  <c r="BJ128" i="96"/>
  <c r="BJ121" i="96"/>
  <c r="BI129" i="96"/>
  <c r="BH129" i="96"/>
  <c r="L12" i="96"/>
  <c r="BJ117" i="96"/>
  <c r="CC109" i="96"/>
  <c r="AD8" i="96"/>
  <c r="AH8" i="96" s="1"/>
  <c r="AD10" i="96"/>
  <c r="AH10" i="96" s="1"/>
  <c r="I157" i="96"/>
  <c r="J150" i="96"/>
  <c r="K150" i="96" s="1"/>
  <c r="J152" i="96"/>
  <c r="K152" i="96" s="1"/>
  <c r="J154" i="96"/>
  <c r="K154" i="96" s="1"/>
  <c r="J156" i="96"/>
  <c r="K156" i="96" s="1"/>
  <c r="J151" i="96"/>
  <c r="K151" i="96" s="1"/>
  <c r="J153" i="96"/>
  <c r="K153" i="96" s="1"/>
  <c r="J155" i="96"/>
  <c r="K155" i="96" s="1"/>
  <c r="N150" i="96"/>
  <c r="H157" i="96"/>
  <c r="M157" i="96"/>
  <c r="G157" i="96"/>
  <c r="J149" i="96"/>
  <c r="K149" i="96" s="1"/>
  <c r="BG129" i="96"/>
  <c r="CE109" i="96"/>
  <c r="CB108" i="96"/>
  <c r="AO90" i="96"/>
  <c r="AL90" i="96"/>
  <c r="AL15" i="96" s="1"/>
  <c r="AL16" i="96" s="1"/>
  <c r="AE90" i="96"/>
  <c r="AE15" i="96" s="1"/>
  <c r="AE16" i="96" s="1"/>
  <c r="AD88" i="96"/>
  <c r="AH88" i="96" s="1"/>
  <c r="AD89" i="96"/>
  <c r="AM89" i="96" s="1"/>
  <c r="AD82" i="96"/>
  <c r="AH82" i="96" s="1"/>
  <c r="AG90" i="96"/>
  <c r="AG15" i="96" s="1"/>
  <c r="AG16" i="96" s="1"/>
  <c r="AF90" i="96"/>
  <c r="AF15" i="96" s="1"/>
  <c r="AF16" i="96" s="1"/>
  <c r="AD84" i="96"/>
  <c r="AH84" i="96" s="1"/>
  <c r="AJ90" i="96"/>
  <c r="AJ15" i="96" s="1"/>
  <c r="AJ16" i="96" s="1"/>
  <c r="AD86" i="96"/>
  <c r="AM86" i="96" s="1"/>
  <c r="AD81" i="96"/>
  <c r="AM81" i="96" s="1"/>
  <c r="AK90" i="96"/>
  <c r="AK15" i="96" s="1"/>
  <c r="AK16" i="96" s="1"/>
  <c r="AN90" i="96"/>
  <c r="AD87" i="96"/>
  <c r="AM87" i="96" s="1"/>
  <c r="AD80" i="96"/>
  <c r="AH80" i="96" s="1"/>
  <c r="BG90" i="96"/>
  <c r="BG44" i="96"/>
  <c r="BG103" i="96"/>
  <c r="BG57" i="96"/>
  <c r="BZ108" i="96"/>
  <c r="CH83" i="96"/>
  <c r="CC106" i="96"/>
  <c r="CE106" i="96"/>
  <c r="CF106" i="96"/>
  <c r="CH87" i="96"/>
  <c r="CH99" i="96"/>
  <c r="CG106" i="96"/>
  <c r="CH84" i="96"/>
  <c r="CI106" i="96"/>
  <c r="CH86" i="96"/>
  <c r="BG116" i="96"/>
  <c r="CE41" i="96"/>
  <c r="BG31" i="96"/>
  <c r="BB130" i="96"/>
  <c r="N149" i="96"/>
  <c r="L152" i="96"/>
  <c r="N152" i="96" s="1"/>
  <c r="BJ6" i="96"/>
  <c r="O10" i="96"/>
  <c r="O151" i="96" s="1"/>
  <c r="BJ12" i="96"/>
  <c r="AM24" i="96"/>
  <c r="AM22" i="96"/>
  <c r="AM25" i="96"/>
  <c r="AM23" i="96"/>
  <c r="AM26" i="96"/>
  <c r="AM28" i="96"/>
  <c r="AM27" i="96"/>
  <c r="AM29" i="96"/>
  <c r="CI109" i="96"/>
  <c r="AM109" i="96"/>
  <c r="AM113" i="96"/>
  <c r="L153" i="96"/>
  <c r="N153" i="96" s="1"/>
  <c r="P155" i="96"/>
  <c r="P157" i="96" s="1"/>
  <c r="AM7" i="96"/>
  <c r="AM88" i="96"/>
  <c r="CG109" i="96"/>
  <c r="AD13" i="96"/>
  <c r="AM13" i="96" s="1"/>
  <c r="BI31" i="96"/>
  <c r="AD83" i="96"/>
  <c r="BI103" i="96"/>
  <c r="AH7" i="96"/>
  <c r="AD31" i="96"/>
  <c r="AM31" i="96" s="1"/>
  <c r="AD12" i="96"/>
  <c r="AM12" i="96" s="1"/>
  <c r="BG18" i="96"/>
  <c r="AD85" i="96"/>
  <c r="AM85" i="96" s="1"/>
  <c r="L151" i="96"/>
  <c r="N151" i="96" s="1"/>
  <c r="L155" i="96"/>
  <c r="N155" i="96" s="1"/>
  <c r="O5" i="96"/>
  <c r="BH57" i="96"/>
  <c r="BD130" i="96"/>
  <c r="BJ32" i="96"/>
  <c r="BJ104" i="96"/>
  <c r="CD108" i="95"/>
  <c r="CB108" i="95"/>
  <c r="CA108" i="95"/>
  <c r="BZ108" i="95"/>
  <c r="CN108" i="95"/>
  <c r="CL108" i="95"/>
  <c r="CK108" i="95"/>
  <c r="CJ108" i="95"/>
  <c r="CN105" i="95"/>
  <c r="CL105" i="95"/>
  <c r="CK105" i="95"/>
  <c r="CJ105" i="95"/>
  <c r="CD105" i="95"/>
  <c r="CB105" i="95"/>
  <c r="CA105" i="95"/>
  <c r="BZ105" i="95"/>
  <c r="CI104" i="95"/>
  <c r="CG104" i="95"/>
  <c r="CF104" i="95"/>
  <c r="CE104" i="95"/>
  <c r="CC104" i="95"/>
  <c r="CI103" i="95"/>
  <c r="CG103" i="95"/>
  <c r="CF103" i="95"/>
  <c r="CE103" i="95"/>
  <c r="CC103" i="95"/>
  <c r="CI102" i="95"/>
  <c r="CG102" i="95"/>
  <c r="CF102" i="95"/>
  <c r="CE102" i="95"/>
  <c r="CC102" i="95"/>
  <c r="CI101" i="95"/>
  <c r="CG101" i="95"/>
  <c r="CF101" i="95"/>
  <c r="CE101" i="95"/>
  <c r="CC101" i="95"/>
  <c r="CI100" i="95"/>
  <c r="CG100" i="95"/>
  <c r="CF100" i="95"/>
  <c r="CE100" i="95"/>
  <c r="CC100" i="95"/>
  <c r="CI99" i="95"/>
  <c r="CG99" i="95"/>
  <c r="CF99" i="95"/>
  <c r="CE99" i="95"/>
  <c r="CC99" i="95"/>
  <c r="CI98" i="95"/>
  <c r="CG98" i="95"/>
  <c r="CF98" i="95"/>
  <c r="CE98" i="95"/>
  <c r="CC98" i="95"/>
  <c r="CI97" i="95"/>
  <c r="CG97" i="95"/>
  <c r="CF97" i="95"/>
  <c r="CE97" i="95"/>
  <c r="CC97" i="95"/>
  <c r="CI96" i="95"/>
  <c r="CG96" i="95"/>
  <c r="CF96" i="95"/>
  <c r="CE96" i="95"/>
  <c r="CC96" i="95"/>
  <c r="CI95" i="95"/>
  <c r="CG95" i="95"/>
  <c r="CF95" i="95"/>
  <c r="CE95" i="95"/>
  <c r="CC95" i="95"/>
  <c r="CI94" i="95"/>
  <c r="CG94" i="95"/>
  <c r="CF94" i="95"/>
  <c r="CE94" i="95"/>
  <c r="CC94" i="95"/>
  <c r="CI93" i="95"/>
  <c r="CG93" i="95"/>
  <c r="CF93" i="95"/>
  <c r="CE93" i="95"/>
  <c r="CC93" i="95"/>
  <c r="CI92" i="95"/>
  <c r="CG92" i="95"/>
  <c r="CF92" i="95"/>
  <c r="CE92" i="95"/>
  <c r="CC92" i="95"/>
  <c r="CI91" i="95"/>
  <c r="CG91" i="95"/>
  <c r="CF91" i="95"/>
  <c r="CE91" i="95"/>
  <c r="CC91" i="95"/>
  <c r="CI90" i="95"/>
  <c r="CG90" i="95"/>
  <c r="CF90" i="95"/>
  <c r="CE90" i="95"/>
  <c r="CC90" i="95"/>
  <c r="CI89" i="95"/>
  <c r="CG89" i="95"/>
  <c r="CF89" i="95"/>
  <c r="CE89" i="95"/>
  <c r="CC89" i="95"/>
  <c r="CI88" i="95"/>
  <c r="CG88" i="95"/>
  <c r="CF88" i="95"/>
  <c r="CE88" i="95"/>
  <c r="CC88" i="95"/>
  <c r="CI87" i="95"/>
  <c r="CG87" i="95"/>
  <c r="CF87" i="95"/>
  <c r="CE87" i="95"/>
  <c r="CC87" i="95"/>
  <c r="CI86" i="95"/>
  <c r="CG86" i="95"/>
  <c r="CF86" i="95"/>
  <c r="CE86" i="95"/>
  <c r="CC86" i="95"/>
  <c r="CI85" i="95"/>
  <c r="CG85" i="95"/>
  <c r="CF85" i="95"/>
  <c r="CE85" i="95"/>
  <c r="CC85" i="95"/>
  <c r="CI84" i="95"/>
  <c r="CG84" i="95"/>
  <c r="CF84" i="95"/>
  <c r="CE84" i="95"/>
  <c r="CC84" i="95"/>
  <c r="CI83" i="95"/>
  <c r="CG83" i="95"/>
  <c r="CF83" i="95"/>
  <c r="CE83" i="95"/>
  <c r="CC83" i="95"/>
  <c r="CI82" i="95"/>
  <c r="CG82" i="95"/>
  <c r="CF82" i="95"/>
  <c r="CE82" i="95"/>
  <c r="CC82" i="95"/>
  <c r="CI81" i="95"/>
  <c r="CG81" i="95"/>
  <c r="CF81" i="95"/>
  <c r="CE81" i="95"/>
  <c r="CC81" i="95"/>
  <c r="CI80" i="95"/>
  <c r="CG80" i="95"/>
  <c r="CF80" i="95"/>
  <c r="CE80" i="95"/>
  <c r="CC80" i="95"/>
  <c r="CI79" i="95"/>
  <c r="CG79" i="95"/>
  <c r="CF79" i="95"/>
  <c r="CE79" i="95"/>
  <c r="CC79" i="95"/>
  <c r="CI78" i="95"/>
  <c r="CG78" i="95"/>
  <c r="CF78" i="95"/>
  <c r="CE78" i="95"/>
  <c r="CC78" i="95"/>
  <c r="CL41" i="95"/>
  <c r="CK41" i="95"/>
  <c r="CJ41" i="95"/>
  <c r="CD41" i="95"/>
  <c r="CB41" i="95"/>
  <c r="CA41" i="95"/>
  <c r="BZ41" i="95"/>
  <c r="CN41" i="95"/>
  <c r="CI40" i="95"/>
  <c r="CG40" i="95"/>
  <c r="CF40" i="95"/>
  <c r="CE40" i="95"/>
  <c r="CC40" i="95"/>
  <c r="CI39" i="95"/>
  <c r="CG39" i="95"/>
  <c r="CF39" i="95"/>
  <c r="CE39" i="95"/>
  <c r="CC39" i="95"/>
  <c r="CI38" i="95"/>
  <c r="CG38" i="95"/>
  <c r="CF38" i="95"/>
  <c r="CE38" i="95"/>
  <c r="CC38" i="95"/>
  <c r="CI37" i="95"/>
  <c r="CG37" i="95"/>
  <c r="CF37" i="95"/>
  <c r="CE37" i="95"/>
  <c r="CC37" i="95"/>
  <c r="CI36" i="95"/>
  <c r="CG36" i="95"/>
  <c r="CF36" i="95"/>
  <c r="CE36" i="95"/>
  <c r="CC36" i="95"/>
  <c r="CI35" i="95"/>
  <c r="CG35" i="95"/>
  <c r="CF35" i="95"/>
  <c r="CE35" i="95"/>
  <c r="CC35" i="95"/>
  <c r="CI34" i="95"/>
  <c r="CG34" i="95"/>
  <c r="CF34" i="95"/>
  <c r="CE34" i="95"/>
  <c r="CC34" i="95"/>
  <c r="CI33" i="95"/>
  <c r="CG33" i="95"/>
  <c r="CF33" i="95"/>
  <c r="CE33" i="95"/>
  <c r="CC33" i="95"/>
  <c r="CI32" i="95"/>
  <c r="CG32" i="95"/>
  <c r="CF32" i="95"/>
  <c r="CE32" i="95"/>
  <c r="CC32" i="95"/>
  <c r="CI31" i="95"/>
  <c r="CG31" i="95"/>
  <c r="CF31" i="95"/>
  <c r="CE31" i="95"/>
  <c r="CC31" i="95"/>
  <c r="CI30" i="95"/>
  <c r="CG30" i="95"/>
  <c r="CF30" i="95"/>
  <c r="CE30" i="95"/>
  <c r="CC30" i="95"/>
  <c r="CI29" i="95"/>
  <c r="CG29" i="95"/>
  <c r="CF29" i="95"/>
  <c r="CE29" i="95"/>
  <c r="CC29" i="95"/>
  <c r="CI28" i="95"/>
  <c r="CG28" i="95"/>
  <c r="CF28" i="95"/>
  <c r="CE28" i="95"/>
  <c r="CC28" i="95"/>
  <c r="CI27" i="95"/>
  <c r="CG27" i="95"/>
  <c r="CF27" i="95"/>
  <c r="CE27" i="95"/>
  <c r="CC27" i="95"/>
  <c r="CI26" i="95"/>
  <c r="CG26" i="95"/>
  <c r="CF26" i="95"/>
  <c r="CE26" i="95"/>
  <c r="CC26" i="95"/>
  <c r="CI25" i="95"/>
  <c r="CG25" i="95"/>
  <c r="CF25" i="95"/>
  <c r="CE25" i="95"/>
  <c r="CC25" i="95"/>
  <c r="CI24" i="95"/>
  <c r="CG24" i="95"/>
  <c r="CF24" i="95"/>
  <c r="CE24" i="95"/>
  <c r="CC24" i="95"/>
  <c r="CI23" i="95"/>
  <c r="CG23" i="95"/>
  <c r="CF23" i="95"/>
  <c r="CE23" i="95"/>
  <c r="CC23" i="95"/>
  <c r="CI22" i="95"/>
  <c r="CG22" i="95"/>
  <c r="CF22" i="95"/>
  <c r="CE22" i="95"/>
  <c r="CC22" i="95"/>
  <c r="CI21" i="95"/>
  <c r="CG21" i="95"/>
  <c r="CF21" i="95"/>
  <c r="CE21" i="95"/>
  <c r="CC21" i="95"/>
  <c r="CI20" i="95"/>
  <c r="CG20" i="95"/>
  <c r="CF20" i="95"/>
  <c r="CE20" i="95"/>
  <c r="CC20" i="95"/>
  <c r="CI19" i="95"/>
  <c r="CG19" i="95"/>
  <c r="CF19" i="95"/>
  <c r="CE19" i="95"/>
  <c r="CC19" i="95"/>
  <c r="CI18" i="95"/>
  <c r="CG18" i="95"/>
  <c r="CF18" i="95"/>
  <c r="CE18" i="95"/>
  <c r="CC18" i="95"/>
  <c r="CI17" i="95"/>
  <c r="CG17" i="95"/>
  <c r="CF17" i="95"/>
  <c r="CE17" i="95"/>
  <c r="CC17" i="95"/>
  <c r="CI16" i="95"/>
  <c r="CG16" i="95"/>
  <c r="CF16" i="95"/>
  <c r="CE16" i="95"/>
  <c r="CC16" i="95"/>
  <c r="CI15" i="95"/>
  <c r="CG15" i="95"/>
  <c r="CF15" i="95"/>
  <c r="CE15" i="95"/>
  <c r="CC15" i="95"/>
  <c r="CI14" i="95"/>
  <c r="CG14" i="95"/>
  <c r="CF14" i="95"/>
  <c r="CE14" i="95"/>
  <c r="CC14" i="95"/>
  <c r="CI13" i="95"/>
  <c r="CG13" i="95"/>
  <c r="CF13" i="95"/>
  <c r="CE13" i="95"/>
  <c r="CC13" i="95"/>
  <c r="CI12" i="95"/>
  <c r="CG12" i="95"/>
  <c r="CF12" i="95"/>
  <c r="CE12" i="95"/>
  <c r="CC12" i="95"/>
  <c r="CI11" i="95"/>
  <c r="CG11" i="95"/>
  <c r="CF11" i="95"/>
  <c r="CE11" i="95"/>
  <c r="CC11" i="95"/>
  <c r="CI10" i="95"/>
  <c r="CG10" i="95"/>
  <c r="CF10" i="95"/>
  <c r="CE10" i="95"/>
  <c r="CC10" i="95"/>
  <c r="CI9" i="95"/>
  <c r="CG9" i="95"/>
  <c r="CF9" i="95"/>
  <c r="CE9" i="95"/>
  <c r="CC9" i="95"/>
  <c r="CI8" i="95"/>
  <c r="CG8" i="95"/>
  <c r="CF8" i="95"/>
  <c r="CE8" i="95"/>
  <c r="CC8" i="95"/>
  <c r="CI7" i="95"/>
  <c r="CG7" i="95"/>
  <c r="CF7" i="95"/>
  <c r="CE7" i="95"/>
  <c r="CC7" i="95"/>
  <c r="CI6" i="95"/>
  <c r="CG6" i="95"/>
  <c r="CF6" i="95"/>
  <c r="CE6" i="95"/>
  <c r="CC6" i="95"/>
  <c r="CM40" i="95"/>
  <c r="CM39" i="95"/>
  <c r="CM38" i="95"/>
  <c r="CM37" i="95"/>
  <c r="CM36" i="95"/>
  <c r="CM35" i="95"/>
  <c r="CM34" i="95"/>
  <c r="CM33" i="95"/>
  <c r="CM32" i="95"/>
  <c r="CM31" i="95"/>
  <c r="CM30" i="95"/>
  <c r="CM29" i="95"/>
  <c r="CM28" i="95"/>
  <c r="CM27" i="95"/>
  <c r="CM26" i="95"/>
  <c r="CM25" i="95"/>
  <c r="CM24" i="95"/>
  <c r="CM23" i="95"/>
  <c r="CM22" i="95"/>
  <c r="CM21" i="95"/>
  <c r="CM20" i="95"/>
  <c r="CM19" i="95"/>
  <c r="CM18" i="95"/>
  <c r="CM17" i="95"/>
  <c r="CM16" i="95"/>
  <c r="CM15" i="95"/>
  <c r="CM14" i="95"/>
  <c r="CM13" i="95"/>
  <c r="CM12" i="95"/>
  <c r="CM11" i="95"/>
  <c r="CM10" i="95"/>
  <c r="CM9" i="95"/>
  <c r="CM8" i="95"/>
  <c r="CM7" i="95"/>
  <c r="CM6" i="95"/>
  <c r="BF129" i="95"/>
  <c r="P10" i="95" s="1"/>
  <c r="BD129" i="95"/>
  <c r="O10" i="95" s="1"/>
  <c r="BC129" i="95"/>
  <c r="L10" i="95" s="1"/>
  <c r="BB129" i="95"/>
  <c r="BK128" i="95"/>
  <c r="BI128" i="95"/>
  <c r="BH128" i="95"/>
  <c r="BG128" i="95"/>
  <c r="BE128" i="95"/>
  <c r="BK127" i="95"/>
  <c r="BI127" i="95"/>
  <c r="BH127" i="95"/>
  <c r="BG127" i="95"/>
  <c r="BE127" i="95"/>
  <c r="BK126" i="95"/>
  <c r="BI126" i="95"/>
  <c r="BH126" i="95"/>
  <c r="BG126" i="95"/>
  <c r="BE126" i="95"/>
  <c r="BK125" i="95"/>
  <c r="BI125" i="95"/>
  <c r="BH125" i="95"/>
  <c r="BG125" i="95"/>
  <c r="BE125" i="95"/>
  <c r="BK124" i="95"/>
  <c r="BI124" i="95"/>
  <c r="BH124" i="95"/>
  <c r="BG124" i="95"/>
  <c r="BE124" i="95"/>
  <c r="BK123" i="95"/>
  <c r="BI123" i="95"/>
  <c r="BH123" i="95"/>
  <c r="BG123" i="95"/>
  <c r="BE123" i="95"/>
  <c r="BK122" i="95"/>
  <c r="BI122" i="95"/>
  <c r="BH122" i="95"/>
  <c r="BG122" i="95"/>
  <c r="BE122" i="95"/>
  <c r="BK121" i="95"/>
  <c r="BI121" i="95"/>
  <c r="BH121" i="95"/>
  <c r="BG121" i="95"/>
  <c r="BE121" i="95"/>
  <c r="BK120" i="95"/>
  <c r="BI120" i="95"/>
  <c r="BH120" i="95"/>
  <c r="BG120" i="95"/>
  <c r="BE120" i="95"/>
  <c r="BK119" i="95"/>
  <c r="BI119" i="95"/>
  <c r="BH119" i="95"/>
  <c r="BG119" i="95"/>
  <c r="BE119" i="95"/>
  <c r="BK118" i="95"/>
  <c r="BI118" i="95"/>
  <c r="BH118" i="95"/>
  <c r="BG118" i="95"/>
  <c r="BE118" i="95"/>
  <c r="BK117" i="95"/>
  <c r="BI117" i="95"/>
  <c r="BH117" i="95"/>
  <c r="BG117" i="95"/>
  <c r="BE117" i="95"/>
  <c r="BF116" i="95"/>
  <c r="P9" i="95" s="1"/>
  <c r="BD116" i="95"/>
  <c r="O9" i="95" s="1"/>
  <c r="BC116" i="95"/>
  <c r="L9" i="95" s="1"/>
  <c r="BB116" i="95"/>
  <c r="BK115" i="95"/>
  <c r="BI115" i="95"/>
  <c r="BH115" i="95"/>
  <c r="BG115" i="95"/>
  <c r="BE115" i="95"/>
  <c r="BK114" i="95"/>
  <c r="BI114" i="95"/>
  <c r="BH114" i="95"/>
  <c r="BG114" i="95"/>
  <c r="BE114" i="95"/>
  <c r="BK113" i="95"/>
  <c r="BI113" i="95"/>
  <c r="BH113" i="95"/>
  <c r="BG113" i="95"/>
  <c r="BE113" i="95"/>
  <c r="BK112" i="95"/>
  <c r="BI112" i="95"/>
  <c r="BH112" i="95"/>
  <c r="BG112" i="95"/>
  <c r="BE112" i="95"/>
  <c r="BK111" i="95"/>
  <c r="BI111" i="95"/>
  <c r="BH111" i="95"/>
  <c r="BG111" i="95"/>
  <c r="BE111" i="95"/>
  <c r="BK110" i="95"/>
  <c r="BI110" i="95"/>
  <c r="BH110" i="95"/>
  <c r="BG110" i="95"/>
  <c r="BE110" i="95"/>
  <c r="BK109" i="95"/>
  <c r="BI109" i="95"/>
  <c r="BH109" i="95"/>
  <c r="BG109" i="95"/>
  <c r="BE109" i="95"/>
  <c r="BK108" i="95"/>
  <c r="BI108" i="95"/>
  <c r="BH108" i="95"/>
  <c r="BG108" i="95"/>
  <c r="BE108" i="95"/>
  <c r="BK107" i="95"/>
  <c r="BI107" i="95"/>
  <c r="BH107" i="95"/>
  <c r="BG107" i="95"/>
  <c r="BE107" i="95"/>
  <c r="BK106" i="95"/>
  <c r="BI106" i="95"/>
  <c r="BH106" i="95"/>
  <c r="BG106" i="95"/>
  <c r="BE106" i="95"/>
  <c r="BK105" i="95"/>
  <c r="BI105" i="95"/>
  <c r="BH105" i="95"/>
  <c r="BG105" i="95"/>
  <c r="BE105" i="95"/>
  <c r="BK104" i="95"/>
  <c r="BI104" i="95"/>
  <c r="BH104" i="95"/>
  <c r="BG104" i="95"/>
  <c r="BE104" i="95"/>
  <c r="BF103" i="95"/>
  <c r="P6" i="95" s="1"/>
  <c r="BD103" i="95"/>
  <c r="O6" i="95" s="1"/>
  <c r="BC103" i="95"/>
  <c r="L6" i="95" s="1"/>
  <c r="BB103" i="95"/>
  <c r="BK102" i="95"/>
  <c r="BI102" i="95"/>
  <c r="BH102" i="95"/>
  <c r="BG102" i="95"/>
  <c r="BE102" i="95"/>
  <c r="BK101" i="95"/>
  <c r="BI101" i="95"/>
  <c r="BH101" i="95"/>
  <c r="BG101" i="95"/>
  <c r="BE101" i="95"/>
  <c r="BK100" i="95"/>
  <c r="BI100" i="95"/>
  <c r="BH100" i="95"/>
  <c r="BG100" i="95"/>
  <c r="BE100" i="95"/>
  <c r="BK99" i="95"/>
  <c r="BI99" i="95"/>
  <c r="BH99" i="95"/>
  <c r="BG99" i="95"/>
  <c r="BE99" i="95"/>
  <c r="BK98" i="95"/>
  <c r="BI98" i="95"/>
  <c r="BH98" i="95"/>
  <c r="BG98" i="95"/>
  <c r="BE98" i="95"/>
  <c r="BK97" i="95"/>
  <c r="BI97" i="95"/>
  <c r="BH97" i="95"/>
  <c r="BG97" i="95"/>
  <c r="BE97" i="95"/>
  <c r="BK96" i="95"/>
  <c r="BI96" i="95"/>
  <c r="BH96" i="95"/>
  <c r="BG96" i="95"/>
  <c r="BE96" i="95"/>
  <c r="BK95" i="95"/>
  <c r="BI95" i="95"/>
  <c r="BH95" i="95"/>
  <c r="BG95" i="95"/>
  <c r="BE95" i="95"/>
  <c r="BK94" i="95"/>
  <c r="BI94" i="95"/>
  <c r="BH94" i="95"/>
  <c r="BG94" i="95"/>
  <c r="BE94" i="95"/>
  <c r="BK93" i="95"/>
  <c r="BI93" i="95"/>
  <c r="BH93" i="95"/>
  <c r="BG93" i="95"/>
  <c r="BE93" i="95"/>
  <c r="BK92" i="95"/>
  <c r="BI92" i="95"/>
  <c r="BH92" i="95"/>
  <c r="BG92" i="95"/>
  <c r="BE92" i="95"/>
  <c r="BK91" i="95"/>
  <c r="BI91" i="95"/>
  <c r="BH91" i="95"/>
  <c r="BG91" i="95"/>
  <c r="BE91" i="95"/>
  <c r="BF90" i="95"/>
  <c r="P11" i="95" s="1"/>
  <c r="BD90" i="95"/>
  <c r="O11" i="95" s="1"/>
  <c r="BC90" i="95"/>
  <c r="L11" i="95" s="1"/>
  <c r="BB90" i="95"/>
  <c r="BK89" i="95"/>
  <c r="BI89" i="95"/>
  <c r="BH89" i="95"/>
  <c r="BG89" i="95"/>
  <c r="BE89" i="95"/>
  <c r="BK88" i="95"/>
  <c r="BI88" i="95"/>
  <c r="BH88" i="95"/>
  <c r="BG88" i="95"/>
  <c r="BE88" i="95"/>
  <c r="BK87" i="95"/>
  <c r="BI87" i="95"/>
  <c r="BH87" i="95"/>
  <c r="BG87" i="95"/>
  <c r="BE87" i="95"/>
  <c r="BK86" i="95"/>
  <c r="BI86" i="95"/>
  <c r="BH86" i="95"/>
  <c r="BG86" i="95"/>
  <c r="BE86" i="95"/>
  <c r="BK85" i="95"/>
  <c r="BI85" i="95"/>
  <c r="BH85" i="95"/>
  <c r="BG85" i="95"/>
  <c r="BE85" i="95"/>
  <c r="BK84" i="95"/>
  <c r="BI84" i="95"/>
  <c r="BH84" i="95"/>
  <c r="BG84" i="95"/>
  <c r="BE84" i="95"/>
  <c r="BK83" i="95"/>
  <c r="BI83" i="95"/>
  <c r="BH83" i="95"/>
  <c r="BG83" i="95"/>
  <c r="BE83" i="95"/>
  <c r="BK82" i="95"/>
  <c r="BI82" i="95"/>
  <c r="BH82" i="95"/>
  <c r="BG82" i="95"/>
  <c r="BE82" i="95"/>
  <c r="BK81" i="95"/>
  <c r="BI81" i="95"/>
  <c r="BH81" i="95"/>
  <c r="BG81" i="95"/>
  <c r="BE81" i="95"/>
  <c r="BK80" i="95"/>
  <c r="BI80" i="95"/>
  <c r="BH80" i="95"/>
  <c r="BG80" i="95"/>
  <c r="BE80" i="95"/>
  <c r="BK79" i="95"/>
  <c r="BI79" i="95"/>
  <c r="BH79" i="95"/>
  <c r="BG79" i="95"/>
  <c r="BE79" i="95"/>
  <c r="BK78" i="95"/>
  <c r="BI78" i="95"/>
  <c r="BH78" i="95"/>
  <c r="BG78" i="95"/>
  <c r="BE78" i="95"/>
  <c r="BP129" i="95"/>
  <c r="BN129" i="95"/>
  <c r="BM129" i="95"/>
  <c r="BL129" i="95"/>
  <c r="BO128" i="95"/>
  <c r="BO127" i="95"/>
  <c r="BO126" i="95"/>
  <c r="BO125" i="95"/>
  <c r="BO124" i="95"/>
  <c r="BO123" i="95"/>
  <c r="BO122" i="95"/>
  <c r="BO121" i="95"/>
  <c r="BO120" i="95"/>
  <c r="BO119" i="95"/>
  <c r="BO118" i="95"/>
  <c r="BO117" i="95"/>
  <c r="BP116" i="95"/>
  <c r="BN116" i="95"/>
  <c r="BM116" i="95"/>
  <c r="BL116" i="95"/>
  <c r="BO115" i="95"/>
  <c r="BO114" i="95"/>
  <c r="BO113" i="95"/>
  <c r="BO112" i="95"/>
  <c r="BO111" i="95"/>
  <c r="BO110" i="95"/>
  <c r="BO109" i="95"/>
  <c r="BO108" i="95"/>
  <c r="BO107" i="95"/>
  <c r="BO106" i="95"/>
  <c r="BO105" i="95"/>
  <c r="BO104" i="95"/>
  <c r="BP103" i="95"/>
  <c r="BN103" i="95"/>
  <c r="BM103" i="95"/>
  <c r="BL103" i="95"/>
  <c r="BO102" i="95"/>
  <c r="BO101" i="95"/>
  <c r="BO100" i="95"/>
  <c r="BO99" i="95"/>
  <c r="BO98" i="95"/>
  <c r="BO97" i="95"/>
  <c r="BO96" i="95"/>
  <c r="BO95" i="95"/>
  <c r="BO94" i="95"/>
  <c r="BO93" i="95"/>
  <c r="BO92" i="95"/>
  <c r="BO91" i="95"/>
  <c r="BP90" i="95"/>
  <c r="BN90" i="95"/>
  <c r="BM90" i="95"/>
  <c r="BL90" i="95"/>
  <c r="BO89" i="95"/>
  <c r="BO88" i="95"/>
  <c r="BO87" i="95"/>
  <c r="BO86" i="95"/>
  <c r="BO85" i="95"/>
  <c r="BO84" i="95"/>
  <c r="BO83" i="95"/>
  <c r="BO82" i="95"/>
  <c r="BO81" i="95"/>
  <c r="BO80" i="95"/>
  <c r="BO79" i="95"/>
  <c r="BO78" i="95"/>
  <c r="CM108" i="95" s="1"/>
  <c r="BF57" i="95"/>
  <c r="P8" i="95" s="1"/>
  <c r="BD57" i="95"/>
  <c r="O8" i="95" s="1"/>
  <c r="BC57" i="95"/>
  <c r="L8" i="95" s="1"/>
  <c r="BB57" i="95"/>
  <c r="BK56" i="95"/>
  <c r="BI56" i="95"/>
  <c r="BH56" i="95"/>
  <c r="BG56" i="95"/>
  <c r="BE56" i="95"/>
  <c r="BK55" i="95"/>
  <c r="BI55" i="95"/>
  <c r="BH55" i="95"/>
  <c r="BG55" i="95"/>
  <c r="BE55" i="95"/>
  <c r="BK54" i="95"/>
  <c r="BI54" i="95"/>
  <c r="BH54" i="95"/>
  <c r="BG54" i="95"/>
  <c r="BE54" i="95"/>
  <c r="BK53" i="95"/>
  <c r="BI53" i="95"/>
  <c r="BH53" i="95"/>
  <c r="BJ53" i="95" s="1"/>
  <c r="BG53" i="95"/>
  <c r="BE53" i="95"/>
  <c r="BK52" i="95"/>
  <c r="BI52" i="95"/>
  <c r="BH52" i="95"/>
  <c r="BG52" i="95"/>
  <c r="BE52" i="95"/>
  <c r="BK51" i="95"/>
  <c r="BI51" i="95"/>
  <c r="BH51" i="95"/>
  <c r="BG51" i="95"/>
  <c r="BE51" i="95"/>
  <c r="BK50" i="95"/>
  <c r="BI50" i="95"/>
  <c r="BH50" i="95"/>
  <c r="BG50" i="95"/>
  <c r="BE50" i="95"/>
  <c r="BK49" i="95"/>
  <c r="BI49" i="95"/>
  <c r="BH49" i="95"/>
  <c r="BG49" i="95"/>
  <c r="BE49" i="95"/>
  <c r="BK48" i="95"/>
  <c r="BI48" i="95"/>
  <c r="BH48" i="95"/>
  <c r="BG48" i="95"/>
  <c r="BE48" i="95"/>
  <c r="BK47" i="95"/>
  <c r="BI47" i="95"/>
  <c r="BH47" i="95"/>
  <c r="BG47" i="95"/>
  <c r="BE47" i="95"/>
  <c r="BK46" i="95"/>
  <c r="BI46" i="95"/>
  <c r="BH46" i="95"/>
  <c r="BG46" i="95"/>
  <c r="BE46" i="95"/>
  <c r="BK45" i="95"/>
  <c r="BI45" i="95"/>
  <c r="BH45" i="95"/>
  <c r="BG45" i="95"/>
  <c r="BE45" i="95"/>
  <c r="BF44" i="95"/>
  <c r="P7" i="95" s="1"/>
  <c r="BD44" i="95"/>
  <c r="O7" i="95" s="1"/>
  <c r="BC44" i="95"/>
  <c r="L7" i="95" s="1"/>
  <c r="BB44" i="95"/>
  <c r="BK43" i="95"/>
  <c r="BI43" i="95"/>
  <c r="BH43" i="95"/>
  <c r="BG43" i="95"/>
  <c r="BE43" i="95"/>
  <c r="BK42" i="95"/>
  <c r="BI42" i="95"/>
  <c r="BH42" i="95"/>
  <c r="BG42" i="95"/>
  <c r="BE42" i="95"/>
  <c r="BK41" i="95"/>
  <c r="BI41" i="95"/>
  <c r="BH41" i="95"/>
  <c r="BG41" i="95"/>
  <c r="BE41" i="95"/>
  <c r="BK40" i="95"/>
  <c r="BI40" i="95"/>
  <c r="BH40" i="95"/>
  <c r="BG40" i="95"/>
  <c r="BE40" i="95"/>
  <c r="BK39" i="95"/>
  <c r="BI39" i="95"/>
  <c r="BH39" i="95"/>
  <c r="BG39" i="95"/>
  <c r="BE39" i="95"/>
  <c r="BK38" i="95"/>
  <c r="BI38" i="95"/>
  <c r="BH38" i="95"/>
  <c r="BG38" i="95"/>
  <c r="BE38" i="95"/>
  <c r="BK37" i="95"/>
  <c r="BI37" i="95"/>
  <c r="BH37" i="95"/>
  <c r="BG37" i="95"/>
  <c r="BE37" i="95"/>
  <c r="BK36" i="95"/>
  <c r="BI36" i="95"/>
  <c r="BH36" i="95"/>
  <c r="BG36" i="95"/>
  <c r="BE36" i="95"/>
  <c r="BK35" i="95"/>
  <c r="BI35" i="95"/>
  <c r="BH35" i="95"/>
  <c r="BG35" i="95"/>
  <c r="BE35" i="95"/>
  <c r="BK34" i="95"/>
  <c r="BI34" i="95"/>
  <c r="BH34" i="95"/>
  <c r="BG34" i="95"/>
  <c r="BE34" i="95"/>
  <c r="BK33" i="95"/>
  <c r="BI33" i="95"/>
  <c r="BH33" i="95"/>
  <c r="BG33" i="95"/>
  <c r="BE33" i="95"/>
  <c r="BK32" i="95"/>
  <c r="BI32" i="95"/>
  <c r="BH32" i="95"/>
  <c r="BG32" i="95"/>
  <c r="BE32" i="95"/>
  <c r="BF31" i="95"/>
  <c r="P4" i="95" s="1"/>
  <c r="BD31" i="95"/>
  <c r="O4" i="95" s="1"/>
  <c r="BC31" i="95"/>
  <c r="L4" i="95" s="1"/>
  <c r="BB31" i="95"/>
  <c r="BK30" i="95"/>
  <c r="BI30" i="95"/>
  <c r="BH30" i="95"/>
  <c r="BG30" i="95"/>
  <c r="BE30" i="95"/>
  <c r="BK29" i="95"/>
  <c r="BI29" i="95"/>
  <c r="BH29" i="95"/>
  <c r="BG29" i="95"/>
  <c r="BE29" i="95"/>
  <c r="BK28" i="95"/>
  <c r="BI28" i="95"/>
  <c r="BH28" i="95"/>
  <c r="BG28" i="95"/>
  <c r="BE28" i="95"/>
  <c r="BK27" i="95"/>
  <c r="BI27" i="95"/>
  <c r="BH27" i="95"/>
  <c r="BG27" i="95"/>
  <c r="BE27" i="95"/>
  <c r="BK26" i="95"/>
  <c r="BI26" i="95"/>
  <c r="BH26" i="95"/>
  <c r="BG26" i="95"/>
  <c r="BE26" i="95"/>
  <c r="BK25" i="95"/>
  <c r="BI25" i="95"/>
  <c r="BH25" i="95"/>
  <c r="BG25" i="95"/>
  <c r="BE25" i="95"/>
  <c r="BK24" i="95"/>
  <c r="BI24" i="95"/>
  <c r="BH24" i="95"/>
  <c r="BG24" i="95"/>
  <c r="BE24" i="95"/>
  <c r="BK23" i="95"/>
  <c r="BI23" i="95"/>
  <c r="BH23" i="95"/>
  <c r="BG23" i="95"/>
  <c r="BE23" i="95"/>
  <c r="BK22" i="95"/>
  <c r="BI22" i="95"/>
  <c r="BH22" i="95"/>
  <c r="BG22" i="95"/>
  <c r="BE22" i="95"/>
  <c r="BK21" i="95"/>
  <c r="BI21" i="95"/>
  <c r="BH21" i="95"/>
  <c r="BG21" i="95"/>
  <c r="BE21" i="95"/>
  <c r="BK20" i="95"/>
  <c r="BI20" i="95"/>
  <c r="BH20" i="95"/>
  <c r="BG20" i="95"/>
  <c r="BE20" i="95"/>
  <c r="BK19" i="95"/>
  <c r="BI19" i="95"/>
  <c r="BH19" i="95"/>
  <c r="BG19" i="95"/>
  <c r="BE19" i="95"/>
  <c r="BK17" i="95"/>
  <c r="BI17" i="95"/>
  <c r="BH17" i="95"/>
  <c r="BG17" i="95"/>
  <c r="BK16" i="95"/>
  <c r="BI16" i="95"/>
  <c r="BH16" i="95"/>
  <c r="BG16" i="95"/>
  <c r="BK15" i="95"/>
  <c r="BI15" i="95"/>
  <c r="BH15" i="95"/>
  <c r="BG15" i="95"/>
  <c r="BK14" i="95"/>
  <c r="BI14" i="95"/>
  <c r="BH14" i="95"/>
  <c r="BG14" i="95"/>
  <c r="BK13" i="95"/>
  <c r="BI13" i="95"/>
  <c r="BH13" i="95"/>
  <c r="BG13" i="95"/>
  <c r="BK12" i="95"/>
  <c r="BI12" i="95"/>
  <c r="BH12" i="95"/>
  <c r="BG12" i="95"/>
  <c r="BK11" i="95"/>
  <c r="BI11" i="95"/>
  <c r="BH11" i="95"/>
  <c r="BG11" i="95"/>
  <c r="BK10" i="95"/>
  <c r="BI10" i="95"/>
  <c r="BH10" i="95"/>
  <c r="BG10" i="95"/>
  <c r="BK9" i="95"/>
  <c r="BI9" i="95"/>
  <c r="BH9" i="95"/>
  <c r="BG9" i="95"/>
  <c r="BK8" i="95"/>
  <c r="BI8" i="95"/>
  <c r="BH8" i="95"/>
  <c r="BG8" i="95"/>
  <c r="BK7" i="95"/>
  <c r="BI7" i="95"/>
  <c r="BH7" i="95"/>
  <c r="BG7" i="95"/>
  <c r="BK6" i="95"/>
  <c r="BI6" i="95"/>
  <c r="BH6" i="95"/>
  <c r="BG6" i="95"/>
  <c r="BE17" i="95"/>
  <c r="BE16" i="95"/>
  <c r="BE15" i="95"/>
  <c r="BE14" i="95"/>
  <c r="BE13" i="95"/>
  <c r="BE12" i="95"/>
  <c r="BE11" i="95"/>
  <c r="BE10" i="95"/>
  <c r="BE9" i="95"/>
  <c r="BE8" i="95"/>
  <c r="BE7" i="95"/>
  <c r="CM104" i="95"/>
  <c r="CM103" i="95"/>
  <c r="CM90" i="95"/>
  <c r="CM102" i="95"/>
  <c r="CM89" i="95"/>
  <c r="CM101" i="95"/>
  <c r="CM88" i="95"/>
  <c r="CM100" i="95"/>
  <c r="CM87" i="95"/>
  <c r="CM99" i="95"/>
  <c r="CM86" i="95"/>
  <c r="CM98" i="95"/>
  <c r="CM85" i="95"/>
  <c r="CM97" i="95"/>
  <c r="CM84" i="95"/>
  <c r="CM96" i="95"/>
  <c r="CM83" i="95"/>
  <c r="CM95" i="95"/>
  <c r="CM82" i="95"/>
  <c r="CM94" i="95"/>
  <c r="CM81" i="95"/>
  <c r="CM93" i="95"/>
  <c r="CM80" i="95"/>
  <c r="CM92" i="95"/>
  <c r="CM79" i="95"/>
  <c r="CM91" i="95"/>
  <c r="CM78" i="95"/>
  <c r="AO89" i="95"/>
  <c r="AN89" i="95"/>
  <c r="AL89" i="95"/>
  <c r="AK89" i="95"/>
  <c r="AJ89" i="95"/>
  <c r="AG89" i="95"/>
  <c r="AF89" i="95"/>
  <c r="AE89" i="95"/>
  <c r="AO88" i="95"/>
  <c r="AN88" i="95"/>
  <c r="AL88" i="95"/>
  <c r="AK88" i="95"/>
  <c r="AJ88" i="95"/>
  <c r="AG88" i="95"/>
  <c r="AF88" i="95"/>
  <c r="AE88" i="95"/>
  <c r="AO87" i="95"/>
  <c r="AN87" i="95"/>
  <c r="AL87" i="95"/>
  <c r="AK87" i="95"/>
  <c r="AJ87" i="95"/>
  <c r="AG87" i="95"/>
  <c r="AF87" i="95"/>
  <c r="AE87" i="95"/>
  <c r="AO86" i="95"/>
  <c r="AN86" i="95"/>
  <c r="AL86" i="95"/>
  <c r="AK86" i="95"/>
  <c r="AJ86" i="95"/>
  <c r="AG86" i="95"/>
  <c r="AF86" i="95"/>
  <c r="AE86" i="95"/>
  <c r="AO85" i="95"/>
  <c r="AN85" i="95"/>
  <c r="AL85" i="95"/>
  <c r="AK85" i="95"/>
  <c r="AJ85" i="95"/>
  <c r="AG85" i="95"/>
  <c r="AF85" i="95"/>
  <c r="AE85" i="95"/>
  <c r="AO84" i="95"/>
  <c r="AN84" i="95"/>
  <c r="AL84" i="95"/>
  <c r="AK84" i="95"/>
  <c r="AJ84" i="95"/>
  <c r="AG84" i="95"/>
  <c r="AF84" i="95"/>
  <c r="AE84" i="95"/>
  <c r="AO83" i="95"/>
  <c r="AN83" i="95"/>
  <c r="AL83" i="95"/>
  <c r="AK83" i="95"/>
  <c r="AJ83" i="95"/>
  <c r="AG83" i="95"/>
  <c r="AF83" i="95"/>
  <c r="AE83" i="95"/>
  <c r="AO82" i="95"/>
  <c r="AN82" i="95"/>
  <c r="AL82" i="95"/>
  <c r="AK82" i="95"/>
  <c r="AJ82" i="95"/>
  <c r="AG82" i="95"/>
  <c r="AF82" i="95"/>
  <c r="AE82" i="95"/>
  <c r="AO81" i="95"/>
  <c r="AN81" i="95"/>
  <c r="AL81" i="95"/>
  <c r="AK81" i="95"/>
  <c r="AJ81" i="95"/>
  <c r="AG81" i="95"/>
  <c r="AF81" i="95"/>
  <c r="AE81" i="95"/>
  <c r="AO80" i="95"/>
  <c r="AN80" i="95"/>
  <c r="AL80" i="95"/>
  <c r="AK80" i="95"/>
  <c r="AJ80" i="95"/>
  <c r="AG80" i="95"/>
  <c r="AF80" i="95"/>
  <c r="AE80" i="95"/>
  <c r="AO98" i="95"/>
  <c r="AN98" i="95"/>
  <c r="AL98" i="95"/>
  <c r="AL30" i="95" s="1"/>
  <c r="AL31" i="95" s="1"/>
  <c r="AK98" i="95"/>
  <c r="AK30" i="95" s="1"/>
  <c r="AK31" i="95" s="1"/>
  <c r="AJ98" i="95"/>
  <c r="AJ30" i="95" s="1"/>
  <c r="AJ31" i="95" s="1"/>
  <c r="AG98" i="95"/>
  <c r="AG30" i="95" s="1"/>
  <c r="AG31" i="95" s="1"/>
  <c r="AF98" i="95"/>
  <c r="AF30" i="95" s="1"/>
  <c r="AF31" i="95" s="1"/>
  <c r="AE98" i="95"/>
  <c r="AE30" i="95" s="1"/>
  <c r="AE31" i="95" s="1"/>
  <c r="AL14" i="95"/>
  <c r="AK14" i="95"/>
  <c r="AJ14" i="95"/>
  <c r="AG14" i="95"/>
  <c r="AF14" i="95"/>
  <c r="AE14" i="95"/>
  <c r="AL13" i="95"/>
  <c r="AK13" i="95"/>
  <c r="AJ13" i="95"/>
  <c r="AG13" i="95"/>
  <c r="AF13" i="95"/>
  <c r="AE13" i="95"/>
  <c r="AL12" i="95"/>
  <c r="AK12" i="95"/>
  <c r="AJ12" i="95"/>
  <c r="AG12" i="95"/>
  <c r="AF12" i="95"/>
  <c r="AE12" i="95"/>
  <c r="AL11" i="95"/>
  <c r="AK11" i="95"/>
  <c r="AJ11" i="95"/>
  <c r="AG11" i="95"/>
  <c r="AF11" i="95"/>
  <c r="AE11" i="95"/>
  <c r="AL10" i="95"/>
  <c r="AK10" i="95"/>
  <c r="AJ10" i="95"/>
  <c r="AG10" i="95"/>
  <c r="AF10" i="95"/>
  <c r="AE10" i="95"/>
  <c r="AL9" i="95"/>
  <c r="AK9" i="95"/>
  <c r="AJ9" i="95"/>
  <c r="AG9" i="95"/>
  <c r="AF9" i="95"/>
  <c r="AE9" i="95"/>
  <c r="AL8" i="95"/>
  <c r="AK8" i="95"/>
  <c r="AJ8" i="95"/>
  <c r="AG8" i="95"/>
  <c r="AF8" i="95"/>
  <c r="AE8" i="95"/>
  <c r="AL7" i="95"/>
  <c r="AK7" i="95"/>
  <c r="AJ7" i="95"/>
  <c r="AG7" i="95"/>
  <c r="AF7" i="95"/>
  <c r="AE7" i="95"/>
  <c r="AD24" i="95"/>
  <c r="AH24" i="95" s="1"/>
  <c r="AD28" i="95"/>
  <c r="AH28" i="95" s="1"/>
  <c r="AD27" i="95"/>
  <c r="AH27" i="95" s="1"/>
  <c r="AD29" i="95"/>
  <c r="AH29" i="95" s="1"/>
  <c r="AD22" i="95"/>
  <c r="AH22" i="95" s="1"/>
  <c r="AD26" i="95"/>
  <c r="AH26" i="95" s="1"/>
  <c r="AD25" i="95"/>
  <c r="AH25" i="95" s="1"/>
  <c r="AM26" i="95"/>
  <c r="AD16" i="101" l="1"/>
  <c r="AM16" i="101" s="1"/>
  <c r="AH15" i="101"/>
  <c r="BJ130" i="100"/>
  <c r="CH113" i="100"/>
  <c r="AH90" i="100"/>
  <c r="CE113" i="100"/>
  <c r="AD15" i="100"/>
  <c r="AD16" i="100" s="1"/>
  <c r="AM16" i="100" s="1"/>
  <c r="BJ130" i="99"/>
  <c r="AM90" i="99"/>
  <c r="AM15" i="99" s="1"/>
  <c r="AD15" i="99"/>
  <c r="AD16" i="99" s="1"/>
  <c r="AM16" i="99" s="1"/>
  <c r="CE111" i="99"/>
  <c r="AE16" i="99"/>
  <c r="CH110" i="98"/>
  <c r="BJ130" i="98"/>
  <c r="L157" i="98"/>
  <c r="N149" i="98"/>
  <c r="AE16" i="98"/>
  <c r="AD15" i="98"/>
  <c r="AD16" i="98" s="1"/>
  <c r="AM16" i="98" s="1"/>
  <c r="AM90" i="98"/>
  <c r="AM15" i="98" s="1"/>
  <c r="CE110" i="98"/>
  <c r="BJ31" i="97"/>
  <c r="BJ103" i="97"/>
  <c r="AM87" i="97"/>
  <c r="BJ18" i="97"/>
  <c r="AM114" i="97"/>
  <c r="CJ109" i="97"/>
  <c r="AH84" i="97"/>
  <c r="AM81" i="97"/>
  <c r="BO130" i="97"/>
  <c r="CM109" i="97"/>
  <c r="AM89" i="97"/>
  <c r="BJ116" i="97"/>
  <c r="AH86" i="97"/>
  <c r="AM82" i="97"/>
  <c r="BH130" i="97"/>
  <c r="AD90" i="97"/>
  <c r="AD15" i="97" s="1"/>
  <c r="AD16" i="97" s="1"/>
  <c r="BJ90" i="97"/>
  <c r="BJ129" i="97"/>
  <c r="BK130" i="97"/>
  <c r="CG109" i="97"/>
  <c r="CH110" i="97"/>
  <c r="AH88" i="97"/>
  <c r="AH83" i="97"/>
  <c r="CF109" i="97"/>
  <c r="AM14" i="97"/>
  <c r="CC109" i="97"/>
  <c r="BE130" i="97"/>
  <c r="AH8" i="97"/>
  <c r="AM13" i="97"/>
  <c r="AM10" i="97"/>
  <c r="AM9" i="97"/>
  <c r="CI109" i="97"/>
  <c r="CH107" i="97"/>
  <c r="BG130" i="97"/>
  <c r="CH42" i="97"/>
  <c r="AM80" i="97"/>
  <c r="AM11" i="97"/>
  <c r="AH80" i="97"/>
  <c r="AE15" i="97"/>
  <c r="AJ15" i="97"/>
  <c r="AJ16" i="97" s="1"/>
  <c r="BI130" i="97"/>
  <c r="BJ57" i="97"/>
  <c r="L157" i="97"/>
  <c r="AH12" i="97"/>
  <c r="AH7" i="97"/>
  <c r="AM11" i="96"/>
  <c r="CM108" i="96"/>
  <c r="AM114" i="96"/>
  <c r="AM9" i="96"/>
  <c r="AM8" i="96"/>
  <c r="BK130" i="96"/>
  <c r="BJ18" i="96"/>
  <c r="AM14" i="96"/>
  <c r="BJ90" i="96"/>
  <c r="BJ44" i="96"/>
  <c r="CJ108" i="96"/>
  <c r="BJ57" i="96"/>
  <c r="CH41" i="96"/>
  <c r="BJ129" i="96"/>
  <c r="CI108" i="96"/>
  <c r="BO130" i="96"/>
  <c r="AM10" i="96"/>
  <c r="CH106" i="96"/>
  <c r="BE130" i="96"/>
  <c r="BJ31" i="96"/>
  <c r="BJ103" i="96"/>
  <c r="CF108" i="96"/>
  <c r="CG108" i="96"/>
  <c r="CC108" i="96"/>
  <c r="L157" i="96"/>
  <c r="AH81" i="96"/>
  <c r="AH89" i="96"/>
  <c r="AM84" i="96"/>
  <c r="AH87" i="96"/>
  <c r="AM82" i="96"/>
  <c r="AD90" i="96"/>
  <c r="AH86" i="96"/>
  <c r="AM80" i="96"/>
  <c r="BG130" i="96"/>
  <c r="BH130" i="96"/>
  <c r="AM83" i="96"/>
  <c r="AH85" i="96"/>
  <c r="AH13" i="96"/>
  <c r="AH12" i="96"/>
  <c r="AH83" i="96"/>
  <c r="BI130" i="96"/>
  <c r="O155" i="96"/>
  <c r="O157" i="96" s="1"/>
  <c r="O12" i="96"/>
  <c r="CH109" i="96"/>
  <c r="AM24" i="95"/>
  <c r="CH15" i="95"/>
  <c r="CH23" i="95"/>
  <c r="CH31" i="95"/>
  <c r="CH39" i="95"/>
  <c r="CH95" i="95"/>
  <c r="CH103" i="95"/>
  <c r="CH79" i="95"/>
  <c r="CH87" i="95"/>
  <c r="CH26" i="95"/>
  <c r="BJ108" i="95"/>
  <c r="BJ121" i="95"/>
  <c r="CH98" i="95"/>
  <c r="BJ86" i="95"/>
  <c r="CH10" i="95"/>
  <c r="CH18" i="95"/>
  <c r="CH34" i="95"/>
  <c r="BJ115" i="95"/>
  <c r="BJ120" i="95"/>
  <c r="BJ38" i="95"/>
  <c r="BJ8" i="95"/>
  <c r="BJ96" i="95"/>
  <c r="BJ54" i="95"/>
  <c r="BJ87" i="95"/>
  <c r="BJ92" i="95"/>
  <c r="CC105" i="95"/>
  <c r="BM130" i="95"/>
  <c r="BJ122" i="95"/>
  <c r="CF105" i="95"/>
  <c r="BJ36" i="95"/>
  <c r="BE44" i="95"/>
  <c r="BJ49" i="95"/>
  <c r="BO103" i="95"/>
  <c r="BO116" i="95"/>
  <c r="BN130" i="95"/>
  <c r="BJ111" i="95"/>
  <c r="BJ127" i="95"/>
  <c r="CH11" i="95"/>
  <c r="CH19" i="95"/>
  <c r="CH27" i="95"/>
  <c r="CG105" i="95"/>
  <c r="CI105" i="95"/>
  <c r="CK107" i="95"/>
  <c r="CM105" i="95"/>
  <c r="BJ56" i="95"/>
  <c r="BJ81" i="95"/>
  <c r="BJ89" i="95"/>
  <c r="BJ97" i="95"/>
  <c r="BJ110" i="95"/>
  <c r="BJ123" i="95"/>
  <c r="BJ20" i="95"/>
  <c r="BJ28" i="95"/>
  <c r="BP130" i="95"/>
  <c r="BJ98" i="95"/>
  <c r="BJ30" i="95"/>
  <c r="BJ35" i="95"/>
  <c r="BJ43" i="95"/>
  <c r="BJ84" i="95"/>
  <c r="BJ100" i="95"/>
  <c r="BJ118" i="95"/>
  <c r="BJ126" i="95"/>
  <c r="CA107" i="95"/>
  <c r="CB107" i="95"/>
  <c r="AM29" i="95"/>
  <c r="CH91" i="95"/>
  <c r="BK18" i="95"/>
  <c r="CF108" i="95"/>
  <c r="BJ48" i="95"/>
  <c r="BJ94" i="95"/>
  <c r="CD107" i="95"/>
  <c r="CH83" i="95"/>
  <c r="BK44" i="95"/>
  <c r="BJ34" i="95"/>
  <c r="BJ42" i="95"/>
  <c r="BJ83" i="95"/>
  <c r="BJ102" i="95"/>
  <c r="BJ128" i="95"/>
  <c r="BJ11" i="95"/>
  <c r="BJ26" i="95"/>
  <c r="BL130" i="95"/>
  <c r="BJ80" i="95"/>
  <c r="BJ93" i="95"/>
  <c r="BJ109" i="95"/>
  <c r="CH14" i="95"/>
  <c r="CH22" i="95"/>
  <c r="CH30" i="95"/>
  <c r="CH38" i="95"/>
  <c r="CI108" i="95"/>
  <c r="BJ52" i="95"/>
  <c r="BJ85" i="95"/>
  <c r="BK116" i="95"/>
  <c r="BJ106" i="95"/>
  <c r="BJ114" i="95"/>
  <c r="BJ78" i="95"/>
  <c r="CG108" i="95"/>
  <c r="BJ88" i="95"/>
  <c r="BJ82" i="95"/>
  <c r="BE90" i="95"/>
  <c r="BJ112" i="95"/>
  <c r="BJ104" i="95"/>
  <c r="BE116" i="95"/>
  <c r="BJ119" i="95"/>
  <c r="BI103" i="95"/>
  <c r="BI18" i="95"/>
  <c r="CE105" i="95"/>
  <c r="BG90" i="95"/>
  <c r="CE108" i="95"/>
  <c r="CH6" i="95"/>
  <c r="CI41" i="95"/>
  <c r="CH13" i="95"/>
  <c r="CH102" i="95"/>
  <c r="CH7" i="95"/>
  <c r="CE41" i="95"/>
  <c r="CH29" i="95"/>
  <c r="CH96" i="95"/>
  <c r="CH99" i="95"/>
  <c r="CM41" i="95"/>
  <c r="CF41" i="95"/>
  <c r="CH90" i="95"/>
  <c r="CH93" i="95"/>
  <c r="CC41" i="95"/>
  <c r="CH84" i="95"/>
  <c r="CH35" i="95"/>
  <c r="CH81" i="95"/>
  <c r="CG41" i="95"/>
  <c r="CH78" i="95"/>
  <c r="AM22" i="95"/>
  <c r="CH32" i="95"/>
  <c r="BJ9" i="95"/>
  <c r="BJ15" i="95"/>
  <c r="BE31" i="95"/>
  <c r="BJ50" i="95"/>
  <c r="BI90" i="95"/>
  <c r="BG129" i="95"/>
  <c r="BJ124" i="95"/>
  <c r="CH9" i="95"/>
  <c r="CH25" i="95"/>
  <c r="BK103" i="95"/>
  <c r="CH16" i="95"/>
  <c r="AM28" i="95"/>
  <c r="BJ23" i="95"/>
  <c r="BJ99" i="95"/>
  <c r="BJ105" i="95"/>
  <c r="BH129" i="95"/>
  <c r="CH12" i="95"/>
  <c r="CH28" i="95"/>
  <c r="CH86" i="95"/>
  <c r="CH89" i="95"/>
  <c r="CH92" i="95"/>
  <c r="CH101" i="95"/>
  <c r="CH104" i="95"/>
  <c r="BK90" i="95"/>
  <c r="BG116" i="95"/>
  <c r="BI129" i="95"/>
  <c r="CH21" i="95"/>
  <c r="CH37" i="95"/>
  <c r="CH80" i="95"/>
  <c r="BE103" i="95"/>
  <c r="BH18" i="95"/>
  <c r="BJ12" i="95"/>
  <c r="BJ22" i="95"/>
  <c r="BE57" i="95"/>
  <c r="BO90" i="95"/>
  <c r="BJ95" i="95"/>
  <c r="BH116" i="95"/>
  <c r="BK129" i="95"/>
  <c r="BE129" i="95"/>
  <c r="CH8" i="95"/>
  <c r="CH24" i="95"/>
  <c r="CH40" i="95"/>
  <c r="CH94" i="95"/>
  <c r="CH97" i="95"/>
  <c r="BH44" i="95"/>
  <c r="BJ46" i="95"/>
  <c r="BG103" i="95"/>
  <c r="BJ101" i="95"/>
  <c r="BI116" i="95"/>
  <c r="BJ107" i="95"/>
  <c r="CH17" i="95"/>
  <c r="CH33" i="95"/>
  <c r="CH82" i="95"/>
  <c r="CH85" i="95"/>
  <c r="CH88" i="95"/>
  <c r="CH100" i="95"/>
  <c r="BH90" i="95"/>
  <c r="BJ19" i="95"/>
  <c r="BJ27" i="95"/>
  <c r="BJ37" i="95"/>
  <c r="BJ79" i="95"/>
  <c r="BJ91" i="95"/>
  <c r="BJ113" i="95"/>
  <c r="BJ125" i="95"/>
  <c r="CH20" i="95"/>
  <c r="CH36" i="95"/>
  <c r="BH103" i="95"/>
  <c r="BJ117" i="95"/>
  <c r="BO129" i="95"/>
  <c r="BG18" i="95"/>
  <c r="BJ6" i="95"/>
  <c r="BJ14" i="95"/>
  <c r="BK31" i="95"/>
  <c r="BJ21" i="95"/>
  <c r="BJ24" i="95"/>
  <c r="BJ29" i="95"/>
  <c r="BI44" i="95"/>
  <c r="BJ44" i="95" s="1"/>
  <c r="BJ7" i="95"/>
  <c r="BJ16" i="95"/>
  <c r="BJ40" i="95"/>
  <c r="BG57" i="95"/>
  <c r="BJ55" i="95"/>
  <c r="BH57" i="95"/>
  <c r="BJ13" i="95"/>
  <c r="BJ25" i="95"/>
  <c r="BJ33" i="95"/>
  <c r="BJ39" i="95"/>
  <c r="BI57" i="95"/>
  <c r="BJ51" i="95"/>
  <c r="BG31" i="95"/>
  <c r="BK57" i="95"/>
  <c r="BJ10" i="95"/>
  <c r="BJ17" i="95"/>
  <c r="BH31" i="95"/>
  <c r="BG44" i="95"/>
  <c r="BJ41" i="95"/>
  <c r="BJ47" i="95"/>
  <c r="BJ45" i="95"/>
  <c r="BJ32" i="95"/>
  <c r="BI31" i="95"/>
  <c r="AD81" i="95"/>
  <c r="AM81" i="95" s="1"/>
  <c r="AD83" i="95"/>
  <c r="AM83" i="95" s="1"/>
  <c r="AD86" i="95"/>
  <c r="AM86" i="95" s="1"/>
  <c r="AE90" i="95"/>
  <c r="AE15" i="95" s="1"/>
  <c r="AF90" i="95"/>
  <c r="AF15" i="95" s="1"/>
  <c r="AG90" i="95"/>
  <c r="AG15" i="95" s="1"/>
  <c r="AJ90" i="95"/>
  <c r="AJ15" i="95" s="1"/>
  <c r="AK90" i="95"/>
  <c r="AK15" i="95" s="1"/>
  <c r="AL90" i="95"/>
  <c r="AL15" i="95" s="1"/>
  <c r="AD84" i="95"/>
  <c r="AM84" i="95" s="1"/>
  <c r="AN90" i="95"/>
  <c r="AD88" i="95"/>
  <c r="AH88" i="95" s="1"/>
  <c r="AO90" i="95"/>
  <c r="AD87" i="95"/>
  <c r="AM87" i="95" s="1"/>
  <c r="AD85" i="95"/>
  <c r="AM85" i="95" s="1"/>
  <c r="AD89" i="95"/>
  <c r="AH89" i="95" s="1"/>
  <c r="AD82" i="95"/>
  <c r="AM82" i="95" s="1"/>
  <c r="AD80" i="95"/>
  <c r="AH80" i="95" s="1"/>
  <c r="AD98" i="95"/>
  <c r="AM25" i="95"/>
  <c r="AH23" i="95"/>
  <c r="AM23" i="95"/>
  <c r="AM27" i="95"/>
  <c r="AH15" i="100" l="1"/>
  <c r="AH15" i="99"/>
  <c r="AH15" i="98"/>
  <c r="CE109" i="97"/>
  <c r="AM90" i="97"/>
  <c r="AM15" i="97" s="1"/>
  <c r="AH90" i="97"/>
  <c r="BJ130" i="97"/>
  <c r="CH109" i="97"/>
  <c r="AM16" i="97"/>
  <c r="AH15" i="97"/>
  <c r="AE16" i="97"/>
  <c r="BJ130" i="96"/>
  <c r="CH108" i="96"/>
  <c r="AD15" i="96"/>
  <c r="AD16" i="96" s="1"/>
  <c r="AM16" i="96" s="1"/>
  <c r="AM90" i="96"/>
  <c r="AM15" i="96" s="1"/>
  <c r="AH90" i="96"/>
  <c r="CE108" i="96"/>
  <c r="CC107" i="95"/>
  <c r="CF107" i="95"/>
  <c r="BJ103" i="95"/>
  <c r="AD30" i="95"/>
  <c r="AD31" i="95" s="1"/>
  <c r="AM31" i="95" s="1"/>
  <c r="CH105" i="95"/>
  <c r="BO130" i="95"/>
  <c r="BJ90" i="95"/>
  <c r="CG107" i="95"/>
  <c r="CI107" i="95"/>
  <c r="BZ107" i="95"/>
  <c r="CH108" i="95"/>
  <c r="BJ18" i="95"/>
  <c r="BH130" i="95"/>
  <c r="AH83" i="95"/>
  <c r="CH41" i="95"/>
  <c r="BK130" i="95"/>
  <c r="BG130" i="95"/>
  <c r="AH86" i="95"/>
  <c r="AH82" i="95"/>
  <c r="BJ116" i="95"/>
  <c r="BJ129" i="95"/>
  <c r="BI130" i="95"/>
  <c r="BJ31" i="95"/>
  <c r="BJ57" i="95"/>
  <c r="AH81" i="95"/>
  <c r="AH87" i="95"/>
  <c r="AH84" i="95"/>
  <c r="AM88" i="95"/>
  <c r="AH85" i="95"/>
  <c r="AM89" i="95"/>
  <c r="AD90" i="95"/>
  <c r="CE107" i="95" s="1"/>
  <c r="AM80" i="95"/>
  <c r="AH15" i="96" l="1"/>
  <c r="CH107" i="95"/>
  <c r="AD15" i="95"/>
  <c r="CJ107" i="95"/>
  <c r="BJ130" i="95"/>
  <c r="AH90" i="95"/>
  <c r="AM90" i="95"/>
  <c r="AM15" i="95" s="1"/>
  <c r="AO114" i="95" l="1"/>
  <c r="CN107" i="95" s="1"/>
  <c r="AN114" i="95"/>
  <c r="CL107" i="95" s="1"/>
  <c r="CM107" i="95" s="1"/>
  <c r="AL114" i="95"/>
  <c r="AK114" i="95"/>
  <c r="AJ114" i="95"/>
  <c r="AG114" i="95"/>
  <c r="AF114" i="95"/>
  <c r="AE114" i="95"/>
  <c r="AD113" i="95"/>
  <c r="AM113" i="95" s="1"/>
  <c r="AD112" i="95"/>
  <c r="AM112" i="95" s="1"/>
  <c r="AD111" i="95"/>
  <c r="AM111" i="95" s="1"/>
  <c r="AD110" i="95"/>
  <c r="AM110" i="95" s="1"/>
  <c r="AD109" i="95"/>
  <c r="AM109" i="95" s="1"/>
  <c r="AD108" i="95"/>
  <c r="AM108" i="95" s="1"/>
  <c r="AD107" i="95"/>
  <c r="AH107" i="95" s="1"/>
  <c r="AD106" i="95"/>
  <c r="AH106" i="95" s="1"/>
  <c r="AD105" i="95"/>
  <c r="AM105" i="95" s="1"/>
  <c r="AD104" i="95"/>
  <c r="BF18" i="95"/>
  <c r="BD18" i="95"/>
  <c r="BC18" i="95"/>
  <c r="BB18" i="95"/>
  <c r="BB130" i="95" s="1"/>
  <c r="BE6" i="95"/>
  <c r="CC108" i="95" s="1"/>
  <c r="C174" i="95"/>
  <c r="M156" i="95"/>
  <c r="I156" i="95"/>
  <c r="H156" i="95"/>
  <c r="G156" i="95"/>
  <c r="M155" i="95"/>
  <c r="I155" i="95"/>
  <c r="H155" i="95"/>
  <c r="G155" i="95"/>
  <c r="M154" i="95"/>
  <c r="I154" i="95"/>
  <c r="H154" i="95"/>
  <c r="G154" i="95"/>
  <c r="M153" i="95"/>
  <c r="I153" i="95"/>
  <c r="H153" i="95"/>
  <c r="G153" i="95"/>
  <c r="M152" i="95"/>
  <c r="I152" i="95"/>
  <c r="H152" i="95"/>
  <c r="G152" i="95"/>
  <c r="M151" i="95"/>
  <c r="I151" i="95"/>
  <c r="H151" i="95"/>
  <c r="G151" i="95"/>
  <c r="M150" i="95"/>
  <c r="I150" i="95"/>
  <c r="H150" i="95"/>
  <c r="G150" i="95"/>
  <c r="M149" i="95"/>
  <c r="I149" i="95"/>
  <c r="H149" i="95"/>
  <c r="G149" i="95"/>
  <c r="M170" i="95"/>
  <c r="I170" i="95"/>
  <c r="H170" i="95"/>
  <c r="G170" i="95"/>
  <c r="P170" i="95"/>
  <c r="O170" i="95"/>
  <c r="L170" i="95"/>
  <c r="Q148" i="95"/>
  <c r="AL16" i="95"/>
  <c r="AK16" i="95"/>
  <c r="AJ16" i="95"/>
  <c r="AE16" i="95"/>
  <c r="C74" i="95"/>
  <c r="P151" i="95"/>
  <c r="O151" i="95"/>
  <c r="L151" i="95"/>
  <c r="O152" i="95"/>
  <c r="P154" i="95"/>
  <c r="L154" i="95"/>
  <c r="O150" i="95"/>
  <c r="N7" i="95"/>
  <c r="G46" i="95"/>
  <c r="P156" i="95"/>
  <c r="O156" i="95"/>
  <c r="P155" i="95"/>
  <c r="L45" i="95"/>
  <c r="P45" i="95" s="1"/>
  <c r="G45" i="95"/>
  <c r="N11" i="95"/>
  <c r="B14" i="95"/>
  <c r="M12" i="95"/>
  <c r="I12" i="95"/>
  <c r="H12" i="95"/>
  <c r="G12" i="95"/>
  <c r="AG16" i="95"/>
  <c r="AF16" i="95"/>
  <c r="J6" i="95"/>
  <c r="K6" i="95" s="1"/>
  <c r="AD14" i="95"/>
  <c r="J4" i="95"/>
  <c r="K4" i="95" s="1"/>
  <c r="AD13" i="95"/>
  <c r="J9" i="95"/>
  <c r="K9" i="95" s="1"/>
  <c r="AD12" i="95"/>
  <c r="P153" i="95"/>
  <c r="J11" i="95"/>
  <c r="K11" i="95" s="1"/>
  <c r="AD11" i="95"/>
  <c r="P152" i="95"/>
  <c r="J8" i="95"/>
  <c r="K8" i="95" s="1"/>
  <c r="AD10" i="95"/>
  <c r="J10" i="95"/>
  <c r="K10" i="95" s="1"/>
  <c r="AD9" i="95"/>
  <c r="P150" i="95"/>
  <c r="J7" i="95"/>
  <c r="K7" i="95" s="1"/>
  <c r="AD8" i="95"/>
  <c r="J5" i="95"/>
  <c r="K5" i="95" s="1"/>
  <c r="AD7" i="95"/>
  <c r="AM7" i="95" s="1"/>
  <c r="Q3" i="95"/>
  <c r="L106" i="94"/>
  <c r="L105" i="94"/>
  <c r="L104" i="94"/>
  <c r="L103" i="94"/>
  <c r="L102" i="94"/>
  <c r="L101" i="94"/>
  <c r="L100" i="94"/>
  <c r="L99" i="94"/>
  <c r="L98" i="94"/>
  <c r="L97" i="94"/>
  <c r="L96" i="94"/>
  <c r="L95" i="94"/>
  <c r="L94" i="94"/>
  <c r="L93" i="94"/>
  <c r="L92" i="94"/>
  <c r="L91" i="94"/>
  <c r="L90" i="94"/>
  <c r="L89" i="94"/>
  <c r="L88" i="94"/>
  <c r="L87" i="94"/>
  <c r="L86" i="94"/>
  <c r="L85" i="94"/>
  <c r="L84" i="94"/>
  <c r="L83" i="94"/>
  <c r="L82" i="94"/>
  <c r="L81" i="94"/>
  <c r="L80" i="94"/>
  <c r="L79" i="94"/>
  <c r="BC130" i="95" l="1"/>
  <c r="L5" i="95"/>
  <c r="N5" i="95" s="1"/>
  <c r="BD130" i="95"/>
  <c r="O5" i="95"/>
  <c r="O149" i="95" s="1"/>
  <c r="BF130" i="95"/>
  <c r="P5" i="95"/>
  <c r="P12" i="95" s="1"/>
  <c r="J155" i="95"/>
  <c r="K155" i="95" s="1"/>
  <c r="J154" i="95"/>
  <c r="K154" i="95" s="1"/>
  <c r="J156" i="95"/>
  <c r="K156" i="95" s="1"/>
  <c r="BE18" i="95"/>
  <c r="BE130" i="95" s="1"/>
  <c r="AH112" i="95"/>
  <c r="AD114" i="95"/>
  <c r="AH114" i="95" s="1"/>
  <c r="AH104" i="95"/>
  <c r="AH109" i="95"/>
  <c r="AM104" i="95"/>
  <c r="AM106" i="95"/>
  <c r="AM13" i="95"/>
  <c r="AH13" i="95"/>
  <c r="AH9" i="95"/>
  <c r="AM9" i="95"/>
  <c r="AH12" i="95"/>
  <c r="AM12" i="95"/>
  <c r="AM8" i="95"/>
  <c r="AH8" i="95"/>
  <c r="AH11" i="95"/>
  <c r="AM11" i="95"/>
  <c r="AM10" i="95"/>
  <c r="AH10" i="95"/>
  <c r="AH14" i="95"/>
  <c r="AM14" i="95"/>
  <c r="AM107" i="95"/>
  <c r="AH110" i="95"/>
  <c r="AH105" i="95"/>
  <c r="AH113" i="95"/>
  <c r="AH108" i="95"/>
  <c r="AH111" i="95"/>
  <c r="N154" i="95"/>
  <c r="J150" i="95"/>
  <c r="K150" i="95" s="1"/>
  <c r="N151" i="95"/>
  <c r="J153" i="95"/>
  <c r="K153" i="95" s="1"/>
  <c r="N6" i="95"/>
  <c r="L156" i="95"/>
  <c r="N156" i="95" s="1"/>
  <c r="L155" i="95"/>
  <c r="N155" i="95" s="1"/>
  <c r="N4" i="95"/>
  <c r="L150" i="95"/>
  <c r="N150" i="95" s="1"/>
  <c r="N9" i="95"/>
  <c r="N10" i="95"/>
  <c r="O154" i="95"/>
  <c r="L153" i="95"/>
  <c r="N153" i="95" s="1"/>
  <c r="J151" i="95"/>
  <c r="K151" i="95" s="1"/>
  <c r="J152" i="95"/>
  <c r="K152" i="95" s="1"/>
  <c r="H157" i="95"/>
  <c r="I157" i="95"/>
  <c r="M157" i="95"/>
  <c r="J149" i="95"/>
  <c r="K149" i="95" s="1"/>
  <c r="G157" i="95"/>
  <c r="L152" i="95"/>
  <c r="N152" i="95" s="1"/>
  <c r="O153" i="95"/>
  <c r="O155" i="95"/>
  <c r="AH7" i="95"/>
  <c r="AR95" i="94"/>
  <c r="AP95" i="94"/>
  <c r="AO95" i="94"/>
  <c r="AN95" i="94"/>
  <c r="AQ109" i="94"/>
  <c r="AD93" i="94"/>
  <c r="AO133" i="94"/>
  <c r="AN133" i="94"/>
  <c r="AL133" i="94"/>
  <c r="AL11" i="94" s="1"/>
  <c r="AL12" i="94" s="1"/>
  <c r="AK133" i="94"/>
  <c r="AK11" i="94" s="1"/>
  <c r="AK12" i="94" s="1"/>
  <c r="AJ133" i="94"/>
  <c r="AJ11" i="94" s="1"/>
  <c r="AJ12" i="94" s="1"/>
  <c r="AG133" i="94"/>
  <c r="AG11" i="94" s="1"/>
  <c r="AG12" i="94" s="1"/>
  <c r="AF133" i="94"/>
  <c r="AF11" i="94" s="1"/>
  <c r="AF12" i="94" s="1"/>
  <c r="AE133" i="94"/>
  <c r="AE11" i="94" s="1"/>
  <c r="AD132" i="94"/>
  <c r="AM132" i="94" s="1"/>
  <c r="AD131" i="94"/>
  <c r="AM131" i="94" s="1"/>
  <c r="AD130" i="94"/>
  <c r="AM130" i="94" s="1"/>
  <c r="AD129" i="94"/>
  <c r="AH129" i="94" s="1"/>
  <c r="AD128" i="94"/>
  <c r="AM128" i="94" s="1"/>
  <c r="AD127" i="94"/>
  <c r="AH127" i="94" s="1"/>
  <c r="AD126" i="94"/>
  <c r="AM126" i="94" s="1"/>
  <c r="AD125" i="94"/>
  <c r="AM125" i="94" s="1"/>
  <c r="AD124" i="94"/>
  <c r="AM124" i="94" s="1"/>
  <c r="AD123" i="94"/>
  <c r="AM123" i="94" s="1"/>
  <c r="AE114" i="94"/>
  <c r="AC114" i="94"/>
  <c r="AB114" i="94"/>
  <c r="AA114" i="94"/>
  <c r="AR112" i="94"/>
  <c r="AP112" i="94"/>
  <c r="AO112" i="94"/>
  <c r="AN112" i="94"/>
  <c r="AQ111" i="94"/>
  <c r="AQ110" i="94"/>
  <c r="AD110" i="94"/>
  <c r="AQ108" i="94"/>
  <c r="AD109" i="94"/>
  <c r="AQ107" i="94"/>
  <c r="AD108" i="94"/>
  <c r="AQ106" i="94"/>
  <c r="AD107" i="94"/>
  <c r="AQ105" i="94"/>
  <c r="AD105" i="94"/>
  <c r="AQ104" i="94"/>
  <c r="AD104" i="94"/>
  <c r="AQ103" i="94"/>
  <c r="AD103" i="94"/>
  <c r="AQ102" i="94"/>
  <c r="AD102" i="94"/>
  <c r="AQ101" i="94"/>
  <c r="AD101" i="94"/>
  <c r="AQ100" i="94"/>
  <c r="AD100" i="94"/>
  <c r="AQ99" i="94"/>
  <c r="AD99" i="94"/>
  <c r="AQ98" i="94"/>
  <c r="AD98" i="94"/>
  <c r="AQ94" i="94"/>
  <c r="AQ93" i="94"/>
  <c r="AD106" i="94"/>
  <c r="AQ92" i="94"/>
  <c r="AD92" i="94"/>
  <c r="AQ91" i="94"/>
  <c r="AD91" i="94"/>
  <c r="AQ90" i="94"/>
  <c r="AD90" i="94"/>
  <c r="AQ89" i="94"/>
  <c r="AD89" i="94"/>
  <c r="AQ88" i="94"/>
  <c r="AD88" i="94"/>
  <c r="AQ87" i="94"/>
  <c r="AD87" i="94"/>
  <c r="AQ86" i="94"/>
  <c r="AD86" i="94"/>
  <c r="AQ85" i="94"/>
  <c r="AD85" i="94"/>
  <c r="AQ84" i="94"/>
  <c r="AD84" i="94"/>
  <c r="AQ83" i="94"/>
  <c r="AD83" i="94"/>
  <c r="AQ82" i="94"/>
  <c r="AD82" i="94"/>
  <c r="AQ81" i="94"/>
  <c r="AD81" i="94"/>
  <c r="AQ80" i="94"/>
  <c r="AD80" i="94"/>
  <c r="AQ79" i="94"/>
  <c r="AD79" i="94"/>
  <c r="AQ78" i="94"/>
  <c r="AD78" i="94"/>
  <c r="AQ77" i="94"/>
  <c r="AD77" i="94"/>
  <c r="G74" i="94"/>
  <c r="C74" i="94"/>
  <c r="AR66" i="94"/>
  <c r="AP66" i="94"/>
  <c r="AO66" i="94"/>
  <c r="L6" i="94" s="1"/>
  <c r="N6" i="94" s="1"/>
  <c r="AN66" i="94"/>
  <c r="AE66" i="94"/>
  <c r="P7" i="94" s="1"/>
  <c r="AC66" i="94"/>
  <c r="O7" i="94" s="1"/>
  <c r="AB66" i="94"/>
  <c r="L7" i="94" s="1"/>
  <c r="N7" i="94" s="1"/>
  <c r="AA66" i="94"/>
  <c r="AQ65" i="94"/>
  <c r="AD65" i="94"/>
  <c r="AQ64" i="94"/>
  <c r="AD64" i="94"/>
  <c r="AQ63" i="94"/>
  <c r="AD63" i="94"/>
  <c r="AQ62" i="94"/>
  <c r="AD62" i="94"/>
  <c r="AQ61" i="94"/>
  <c r="AD61" i="94"/>
  <c r="AQ60" i="94"/>
  <c r="AD60" i="94"/>
  <c r="AQ59" i="94"/>
  <c r="AD59" i="94"/>
  <c r="AQ58" i="94"/>
  <c r="AD58" i="94"/>
  <c r="AQ57" i="94"/>
  <c r="AD57" i="94"/>
  <c r="AQ56" i="94"/>
  <c r="AD56" i="94"/>
  <c r="AQ55" i="94"/>
  <c r="AD55" i="94"/>
  <c r="AQ54" i="94"/>
  <c r="AD54" i="94"/>
  <c r="AR53" i="94"/>
  <c r="P9" i="94" s="1"/>
  <c r="AP53" i="94"/>
  <c r="O9" i="94" s="1"/>
  <c r="AO53" i="94"/>
  <c r="L9" i="94" s="1"/>
  <c r="N9" i="94" s="1"/>
  <c r="AN53" i="94"/>
  <c r="AE53" i="94"/>
  <c r="AC53" i="94"/>
  <c r="O5" i="94" s="1"/>
  <c r="AB53" i="94"/>
  <c r="L5" i="94" s="1"/>
  <c r="N5" i="94" s="1"/>
  <c r="AA53" i="94"/>
  <c r="AQ52" i="94"/>
  <c r="AD52" i="94"/>
  <c r="AQ51" i="94"/>
  <c r="AD51" i="94"/>
  <c r="AQ50" i="94"/>
  <c r="AD50" i="94"/>
  <c r="AQ49" i="94"/>
  <c r="AD49" i="94"/>
  <c r="AQ48" i="94"/>
  <c r="AD48" i="94"/>
  <c r="G41" i="94"/>
  <c r="AQ47" i="94"/>
  <c r="AD47" i="94"/>
  <c r="L40" i="94"/>
  <c r="P40" i="94" s="1"/>
  <c r="G40" i="94"/>
  <c r="AQ46" i="94"/>
  <c r="AD46" i="94"/>
  <c r="AQ45" i="94"/>
  <c r="AD45" i="94"/>
  <c r="AQ44" i="94"/>
  <c r="AD44" i="94"/>
  <c r="AQ43" i="94"/>
  <c r="AD43" i="94"/>
  <c r="AQ42" i="94"/>
  <c r="AD42" i="94"/>
  <c r="AQ41" i="94"/>
  <c r="AD41" i="94"/>
  <c r="AR40" i="94"/>
  <c r="P11" i="94" s="1"/>
  <c r="AP40" i="94"/>
  <c r="O11" i="94" s="1"/>
  <c r="AO40" i="94"/>
  <c r="L11" i="94" s="1"/>
  <c r="N11" i="94" s="1"/>
  <c r="AN40" i="94"/>
  <c r="AE40" i="94"/>
  <c r="P10" i="94" s="1"/>
  <c r="AC40" i="94"/>
  <c r="O10" i="94" s="1"/>
  <c r="AB40" i="94"/>
  <c r="AA40" i="94"/>
  <c r="AQ39" i="94"/>
  <c r="AD39" i="94"/>
  <c r="AQ38" i="94"/>
  <c r="AD38" i="94"/>
  <c r="AQ37" i="94"/>
  <c r="AD37" i="94"/>
  <c r="AQ36" i="94"/>
  <c r="AD36" i="94"/>
  <c r="AQ35" i="94"/>
  <c r="AD35" i="94"/>
  <c r="AQ34" i="94"/>
  <c r="AD34" i="94"/>
  <c r="AQ33" i="94"/>
  <c r="AD33" i="94"/>
  <c r="AQ32" i="94"/>
  <c r="AD32" i="94"/>
  <c r="AQ31" i="94"/>
  <c r="AD31" i="94"/>
  <c r="AQ30" i="94"/>
  <c r="AD30" i="94"/>
  <c r="AQ29" i="94"/>
  <c r="AD29" i="94"/>
  <c r="AQ28" i="94"/>
  <c r="AD28" i="94"/>
  <c r="AR27" i="94"/>
  <c r="P8" i="94" s="1"/>
  <c r="AP27" i="94"/>
  <c r="O8" i="94" s="1"/>
  <c r="AO27" i="94"/>
  <c r="L8" i="94" s="1"/>
  <c r="N8" i="94" s="1"/>
  <c r="AN27" i="94"/>
  <c r="AE27" i="94"/>
  <c r="P4" i="94" s="1"/>
  <c r="AC27" i="94"/>
  <c r="O4" i="94" s="1"/>
  <c r="AB27" i="94"/>
  <c r="L4" i="94" s="1"/>
  <c r="AA27" i="94"/>
  <c r="AQ26" i="94"/>
  <c r="AD26" i="94"/>
  <c r="AQ25" i="94"/>
  <c r="AD25" i="94"/>
  <c r="AQ24" i="94"/>
  <c r="AD24" i="94"/>
  <c r="AQ23" i="94"/>
  <c r="AD23" i="94"/>
  <c r="AQ22" i="94"/>
  <c r="AD22" i="94"/>
  <c r="AQ21" i="94"/>
  <c r="AD21" i="94"/>
  <c r="AQ20" i="94"/>
  <c r="AD20" i="94"/>
  <c r="AQ19" i="94"/>
  <c r="AD19" i="94"/>
  <c r="AQ18" i="94"/>
  <c r="AD18" i="94"/>
  <c r="AQ17" i="94"/>
  <c r="AD17" i="94"/>
  <c r="AQ16" i="94"/>
  <c r="AD16" i="94"/>
  <c r="AQ15" i="94"/>
  <c r="AD15" i="94"/>
  <c r="B14" i="94"/>
  <c r="M12" i="94"/>
  <c r="I12" i="94"/>
  <c r="H12" i="94"/>
  <c r="G12" i="94"/>
  <c r="J10" i="94"/>
  <c r="K10" i="94" s="1"/>
  <c r="AD10" i="94"/>
  <c r="AH10" i="94" s="1"/>
  <c r="J11" i="94"/>
  <c r="K11" i="94" s="1"/>
  <c r="AD9" i="94"/>
  <c r="AM9" i="94" s="1"/>
  <c r="J9" i="94"/>
  <c r="K9" i="94" s="1"/>
  <c r="AD8" i="94"/>
  <c r="AM8" i="94" s="1"/>
  <c r="J8" i="94"/>
  <c r="K8" i="94" s="1"/>
  <c r="AD7" i="94"/>
  <c r="AM7" i="94" s="1"/>
  <c r="J7" i="94"/>
  <c r="K7" i="94" s="1"/>
  <c r="AD6" i="94"/>
  <c r="AH6" i="94" s="1"/>
  <c r="J6" i="94"/>
  <c r="K6" i="94" s="1"/>
  <c r="AD5" i="94"/>
  <c r="AM5" i="94" s="1"/>
  <c r="P5" i="94"/>
  <c r="J5" i="94"/>
  <c r="K5" i="94" s="1"/>
  <c r="AD4" i="94"/>
  <c r="AM4" i="94" s="1"/>
  <c r="J4" i="94"/>
  <c r="K4" i="94" s="1"/>
  <c r="AD3" i="94"/>
  <c r="AM3" i="94" s="1"/>
  <c r="Q3" i="94"/>
  <c r="L103" i="93"/>
  <c r="L102" i="93"/>
  <c r="L101" i="93"/>
  <c r="L100" i="93"/>
  <c r="L99" i="93"/>
  <c r="L98" i="93"/>
  <c r="L97" i="93"/>
  <c r="L96" i="93"/>
  <c r="L95" i="93"/>
  <c r="L94" i="93"/>
  <c r="L93" i="93"/>
  <c r="L92" i="93"/>
  <c r="L91" i="93"/>
  <c r="L90" i="93"/>
  <c r="L89" i="93"/>
  <c r="L88" i="93"/>
  <c r="L87" i="93"/>
  <c r="L86" i="93"/>
  <c r="L85" i="93"/>
  <c r="L84" i="93"/>
  <c r="L83" i="93"/>
  <c r="L82" i="93"/>
  <c r="L81" i="93"/>
  <c r="L80" i="93"/>
  <c r="L79" i="93"/>
  <c r="AD129" i="93"/>
  <c r="AM129" i="93" s="1"/>
  <c r="AQ102" i="93"/>
  <c r="AO133" i="93"/>
  <c r="AN133" i="93"/>
  <c r="AL133" i="93"/>
  <c r="AL11" i="93" s="1"/>
  <c r="AL12" i="93" s="1"/>
  <c r="AK133" i="93"/>
  <c r="AJ133" i="93"/>
  <c r="AJ11" i="93" s="1"/>
  <c r="AJ12" i="93" s="1"/>
  <c r="AG133" i="93"/>
  <c r="AG11" i="93" s="1"/>
  <c r="AG12" i="93" s="1"/>
  <c r="AF133" i="93"/>
  <c r="AF11" i="93" s="1"/>
  <c r="AF12" i="93" s="1"/>
  <c r="AE133" i="93"/>
  <c r="AE11" i="93" s="1"/>
  <c r="AE12" i="93" s="1"/>
  <c r="AD132" i="93"/>
  <c r="AH132" i="93" s="1"/>
  <c r="AD131" i="93"/>
  <c r="AM131" i="93" s="1"/>
  <c r="AD130" i="93"/>
  <c r="AM130" i="93" s="1"/>
  <c r="AD128" i="93"/>
  <c r="AM128" i="93" s="1"/>
  <c r="AD127" i="93"/>
  <c r="AH127" i="93" s="1"/>
  <c r="AD126" i="93"/>
  <c r="AH126" i="93" s="1"/>
  <c r="AD125" i="93"/>
  <c r="AM125" i="93" s="1"/>
  <c r="AD124" i="93"/>
  <c r="AM124" i="93" s="1"/>
  <c r="AD123" i="93"/>
  <c r="AH123" i="93" s="1"/>
  <c r="AE113" i="93"/>
  <c r="AC113" i="93"/>
  <c r="AB113" i="93"/>
  <c r="AA113" i="93"/>
  <c r="AR111" i="93"/>
  <c r="AP111" i="93"/>
  <c r="AO111" i="93"/>
  <c r="AN111" i="93"/>
  <c r="AQ110" i="93"/>
  <c r="AD109" i="93"/>
  <c r="AQ109" i="93"/>
  <c r="AD108" i="93"/>
  <c r="AQ108" i="93"/>
  <c r="AD107" i="93"/>
  <c r="AQ107" i="93"/>
  <c r="AD106" i="93"/>
  <c r="AQ106" i="93"/>
  <c r="AD105" i="93"/>
  <c r="AQ105" i="93"/>
  <c r="AD104" i="93"/>
  <c r="AQ104" i="93"/>
  <c r="AD103" i="93"/>
  <c r="AQ103" i="93"/>
  <c r="AD102" i="93"/>
  <c r="AQ101" i="93"/>
  <c r="AD101" i="93"/>
  <c r="AQ100" i="93"/>
  <c r="AD100" i="93"/>
  <c r="AQ99" i="93"/>
  <c r="AD99" i="93"/>
  <c r="AQ98" i="93"/>
  <c r="AD98" i="93"/>
  <c r="AR95" i="93"/>
  <c r="AP95" i="93"/>
  <c r="AO95" i="93"/>
  <c r="AN95" i="93"/>
  <c r="AQ94" i="93"/>
  <c r="AQ93" i="93"/>
  <c r="AD93" i="93"/>
  <c r="AQ92" i="93"/>
  <c r="AD92" i="93"/>
  <c r="AQ91" i="93"/>
  <c r="AD91" i="93"/>
  <c r="AQ90" i="93"/>
  <c r="AD90" i="93"/>
  <c r="AQ89" i="93"/>
  <c r="AD89" i="93"/>
  <c r="AQ88" i="93"/>
  <c r="AD88" i="93"/>
  <c r="AQ87" i="93"/>
  <c r="AD87" i="93"/>
  <c r="AQ86" i="93"/>
  <c r="AD86" i="93"/>
  <c r="AQ85" i="93"/>
  <c r="AD85" i="93"/>
  <c r="AQ84" i="93"/>
  <c r="AD84" i="93"/>
  <c r="AQ83" i="93"/>
  <c r="AD83" i="93"/>
  <c r="AQ82" i="93"/>
  <c r="AD82" i="93"/>
  <c r="AQ81" i="93"/>
  <c r="AD81" i="93"/>
  <c r="AQ80" i="93"/>
  <c r="AD80" i="93"/>
  <c r="AQ79" i="93"/>
  <c r="AD79" i="93"/>
  <c r="AQ78" i="93"/>
  <c r="AD78" i="93"/>
  <c r="AQ77" i="93"/>
  <c r="AD77" i="93"/>
  <c r="G74" i="93"/>
  <c r="C74" i="93"/>
  <c r="AR66" i="93"/>
  <c r="P6" i="93" s="1"/>
  <c r="AP66" i="93"/>
  <c r="AO66" i="93"/>
  <c r="L6" i="93" s="1"/>
  <c r="N6" i="93" s="1"/>
  <c r="AN66" i="93"/>
  <c r="AE66" i="93"/>
  <c r="P7" i="93" s="1"/>
  <c r="AC66" i="93"/>
  <c r="O7" i="93" s="1"/>
  <c r="AB66" i="93"/>
  <c r="L7" i="93" s="1"/>
  <c r="N7" i="93" s="1"/>
  <c r="AA66" i="93"/>
  <c r="AQ65" i="93"/>
  <c r="AD65" i="93"/>
  <c r="AQ64" i="93"/>
  <c r="AD64" i="93"/>
  <c r="AQ63" i="93"/>
  <c r="AD63" i="93"/>
  <c r="AQ62" i="93"/>
  <c r="AD62" i="93"/>
  <c r="AQ61" i="93"/>
  <c r="AD61" i="93"/>
  <c r="AQ60" i="93"/>
  <c r="AD60" i="93"/>
  <c r="AQ59" i="93"/>
  <c r="AD59" i="93"/>
  <c r="AQ58" i="93"/>
  <c r="AD58" i="93"/>
  <c r="AQ57" i="93"/>
  <c r="AD57" i="93"/>
  <c r="AQ56" i="93"/>
  <c r="AD56" i="93"/>
  <c r="AQ55" i="93"/>
  <c r="AD55" i="93"/>
  <c r="G48" i="93"/>
  <c r="AQ54" i="93"/>
  <c r="AD54" i="93"/>
  <c r="L47" i="93"/>
  <c r="P47" i="93" s="1"/>
  <c r="G47" i="93"/>
  <c r="AR53" i="93"/>
  <c r="P9" i="93" s="1"/>
  <c r="AP53" i="93"/>
  <c r="AO53" i="93"/>
  <c r="AN53" i="93"/>
  <c r="AE53" i="93"/>
  <c r="P5" i="93" s="1"/>
  <c r="AC53" i="93"/>
  <c r="AB53" i="93"/>
  <c r="L5" i="93" s="1"/>
  <c r="N5" i="93" s="1"/>
  <c r="AA53" i="93"/>
  <c r="AQ52" i="93"/>
  <c r="AD52" i="93"/>
  <c r="AQ51" i="93"/>
  <c r="AD51" i="93"/>
  <c r="AQ50" i="93"/>
  <c r="AD50" i="93"/>
  <c r="AQ49" i="93"/>
  <c r="AD49" i="93"/>
  <c r="AQ48" i="93"/>
  <c r="AD48" i="93"/>
  <c r="AQ47" i="93"/>
  <c r="AD47" i="93"/>
  <c r="AQ46" i="93"/>
  <c r="AD46" i="93"/>
  <c r="AQ45" i="93"/>
  <c r="AD45" i="93"/>
  <c r="AQ44" i="93"/>
  <c r="AD44" i="93"/>
  <c r="AQ43" i="93"/>
  <c r="AD43" i="93"/>
  <c r="AQ42" i="93"/>
  <c r="AD42" i="93"/>
  <c r="AQ41" i="93"/>
  <c r="AD41" i="93"/>
  <c r="AR40" i="93"/>
  <c r="P10" i="93" s="1"/>
  <c r="AP40" i="93"/>
  <c r="O10" i="93" s="1"/>
  <c r="AO40" i="93"/>
  <c r="L10" i="93" s="1"/>
  <c r="N10" i="93" s="1"/>
  <c r="AN40" i="93"/>
  <c r="AE40" i="93"/>
  <c r="P11" i="93" s="1"/>
  <c r="AC40" i="93"/>
  <c r="O11" i="93" s="1"/>
  <c r="AB40" i="93"/>
  <c r="AA40" i="93"/>
  <c r="AQ39" i="93"/>
  <c r="AD39" i="93"/>
  <c r="AQ38" i="93"/>
  <c r="AD38" i="93"/>
  <c r="AQ37" i="93"/>
  <c r="AD37" i="93"/>
  <c r="AQ36" i="93"/>
  <c r="AD36" i="93"/>
  <c r="AQ35" i="93"/>
  <c r="AD35" i="93"/>
  <c r="AQ34" i="93"/>
  <c r="AD34" i="93"/>
  <c r="AQ33" i="93"/>
  <c r="AD33" i="93"/>
  <c r="AQ32" i="93"/>
  <c r="AD32" i="93"/>
  <c r="AQ31" i="93"/>
  <c r="AD31" i="93"/>
  <c r="AQ30" i="93"/>
  <c r="AD30" i="93"/>
  <c r="AQ29" i="93"/>
  <c r="AD29" i="93"/>
  <c r="AQ28" i="93"/>
  <c r="AD28" i="93"/>
  <c r="AR27" i="93"/>
  <c r="P8" i="93" s="1"/>
  <c r="AP27" i="93"/>
  <c r="AO27" i="93"/>
  <c r="L8" i="93" s="1"/>
  <c r="N8" i="93" s="1"/>
  <c r="AN27" i="93"/>
  <c r="AE27" i="93"/>
  <c r="AC27" i="93"/>
  <c r="O4" i="93" s="1"/>
  <c r="AB27" i="93"/>
  <c r="AA27" i="93"/>
  <c r="AQ26" i="93"/>
  <c r="AD26" i="93"/>
  <c r="AQ25" i="93"/>
  <c r="AD25" i="93"/>
  <c r="AQ24" i="93"/>
  <c r="AD24" i="93"/>
  <c r="AQ23" i="93"/>
  <c r="AD23" i="93"/>
  <c r="AQ22" i="93"/>
  <c r="AD22" i="93"/>
  <c r="AQ21" i="93"/>
  <c r="AD21" i="93"/>
  <c r="AQ20" i="93"/>
  <c r="AD20" i="93"/>
  <c r="AQ19" i="93"/>
  <c r="AD19" i="93"/>
  <c r="AQ18" i="93"/>
  <c r="AD18" i="93"/>
  <c r="AQ17" i="93"/>
  <c r="AD17" i="93"/>
  <c r="AQ16" i="93"/>
  <c r="AD16" i="93"/>
  <c r="AQ15" i="93"/>
  <c r="AD15" i="93"/>
  <c r="B14" i="93"/>
  <c r="M12" i="93"/>
  <c r="I12" i="93"/>
  <c r="H12" i="93"/>
  <c r="G12" i="93"/>
  <c r="AK11" i="93"/>
  <c r="AK12" i="93" s="1"/>
  <c r="J10" i="93"/>
  <c r="K10" i="93" s="1"/>
  <c r="AD10" i="93"/>
  <c r="AM10" i="93" s="1"/>
  <c r="J11" i="93"/>
  <c r="K11" i="93" s="1"/>
  <c r="AD8" i="93"/>
  <c r="AM8" i="93" s="1"/>
  <c r="O9" i="93"/>
  <c r="J9" i="93"/>
  <c r="K9" i="93" s="1"/>
  <c r="AD9" i="93"/>
  <c r="AH9" i="93" s="1"/>
  <c r="J8" i="93"/>
  <c r="K8" i="93" s="1"/>
  <c r="AD7" i="93"/>
  <c r="AM7" i="93" s="1"/>
  <c r="J7" i="93"/>
  <c r="K7" i="93" s="1"/>
  <c r="AD6" i="93"/>
  <c r="AM6" i="93" s="1"/>
  <c r="J6" i="93"/>
  <c r="K6" i="93" s="1"/>
  <c r="AD5" i="93"/>
  <c r="AM5" i="93" s="1"/>
  <c r="J5" i="93"/>
  <c r="K5" i="93" s="1"/>
  <c r="AD4" i="93"/>
  <c r="AH4" i="93" s="1"/>
  <c r="P4" i="93"/>
  <c r="L4" i="93"/>
  <c r="N4" i="93" s="1"/>
  <c r="J4" i="93"/>
  <c r="K4" i="93" s="1"/>
  <c r="AD3" i="93"/>
  <c r="AH3" i="93" s="1"/>
  <c r="Q3" i="93"/>
  <c r="L103" i="92"/>
  <c r="L102" i="92"/>
  <c r="L101" i="92"/>
  <c r="L100" i="92"/>
  <c r="L99" i="92"/>
  <c r="L98" i="92"/>
  <c r="L97" i="92"/>
  <c r="L96" i="92"/>
  <c r="L95" i="92"/>
  <c r="L94" i="92"/>
  <c r="L93" i="92"/>
  <c r="L92" i="92"/>
  <c r="L91" i="92"/>
  <c r="L90" i="92"/>
  <c r="L89" i="92"/>
  <c r="L88" i="92"/>
  <c r="L87" i="92"/>
  <c r="L86" i="92"/>
  <c r="L85" i="92"/>
  <c r="L84" i="92"/>
  <c r="L83" i="92"/>
  <c r="L82" i="92"/>
  <c r="L81" i="92"/>
  <c r="L80" i="92"/>
  <c r="L79" i="92"/>
  <c r="AR95" i="92"/>
  <c r="AP95" i="92"/>
  <c r="AO95" i="92"/>
  <c r="AN95" i="92"/>
  <c r="AD93" i="92"/>
  <c r="AO132" i="92"/>
  <c r="AN132" i="92"/>
  <c r="AL132" i="92"/>
  <c r="AL11" i="92" s="1"/>
  <c r="AL12" i="92" s="1"/>
  <c r="AK132" i="92"/>
  <c r="AJ132" i="92"/>
  <c r="AG132" i="92"/>
  <c r="AG11" i="92" s="1"/>
  <c r="AG12" i="92" s="1"/>
  <c r="AF132" i="92"/>
  <c r="AE132" i="92"/>
  <c r="AD131" i="92"/>
  <c r="AH131" i="92" s="1"/>
  <c r="AD130" i="92"/>
  <c r="AM130" i="92" s="1"/>
  <c r="AD129" i="92"/>
  <c r="AM129" i="92" s="1"/>
  <c r="AD128" i="92"/>
  <c r="AH128" i="92" s="1"/>
  <c r="AD127" i="92"/>
  <c r="AM127" i="92" s="1"/>
  <c r="AD126" i="92"/>
  <c r="AM126" i="92" s="1"/>
  <c r="AD125" i="92"/>
  <c r="AM125" i="92" s="1"/>
  <c r="AD124" i="92"/>
  <c r="AH124" i="92" s="1"/>
  <c r="AD123" i="92"/>
  <c r="AE113" i="92"/>
  <c r="AC113" i="92"/>
  <c r="AB113" i="92"/>
  <c r="AA113" i="92"/>
  <c r="AR110" i="92"/>
  <c r="AP110" i="92"/>
  <c r="AO110" i="92"/>
  <c r="AN110" i="92"/>
  <c r="AQ109" i="92"/>
  <c r="AD109" i="92"/>
  <c r="AQ108" i="92"/>
  <c r="AD108" i="92"/>
  <c r="AQ107" i="92"/>
  <c r="AD107" i="92"/>
  <c r="AQ106" i="92"/>
  <c r="AD106" i="92"/>
  <c r="AQ105" i="92"/>
  <c r="AD105" i="92"/>
  <c r="AQ104" i="92"/>
  <c r="AD104" i="92"/>
  <c r="AQ103" i="92"/>
  <c r="AD103" i="92"/>
  <c r="AQ102" i="92"/>
  <c r="AD102" i="92"/>
  <c r="AQ101" i="92"/>
  <c r="AD101" i="92"/>
  <c r="AQ100" i="92"/>
  <c r="AD100" i="92"/>
  <c r="AQ99" i="92"/>
  <c r="AD99" i="92"/>
  <c r="AQ98" i="92"/>
  <c r="AD98" i="92"/>
  <c r="AQ94" i="92"/>
  <c r="AQ93" i="92"/>
  <c r="AQ92" i="92"/>
  <c r="AD92" i="92"/>
  <c r="AQ91" i="92"/>
  <c r="AD91" i="92"/>
  <c r="AQ90" i="92"/>
  <c r="AD90" i="92"/>
  <c r="AQ89" i="92"/>
  <c r="AD89" i="92"/>
  <c r="AQ88" i="92"/>
  <c r="AD88" i="92"/>
  <c r="AQ87" i="92"/>
  <c r="AD87" i="92"/>
  <c r="AQ86" i="92"/>
  <c r="AD86" i="92"/>
  <c r="AQ85" i="92"/>
  <c r="AD85" i="92"/>
  <c r="AQ84" i="92"/>
  <c r="AD84" i="92"/>
  <c r="AQ83" i="92"/>
  <c r="AD83" i="92"/>
  <c r="AQ82" i="92"/>
  <c r="AD82" i="92"/>
  <c r="AQ81" i="92"/>
  <c r="AD81" i="92"/>
  <c r="AQ80" i="92"/>
  <c r="AD80" i="92"/>
  <c r="AQ79" i="92"/>
  <c r="AD79" i="92"/>
  <c r="AQ78" i="92"/>
  <c r="AD78" i="92"/>
  <c r="AQ77" i="92"/>
  <c r="AD77" i="92"/>
  <c r="G74" i="92"/>
  <c r="C74" i="92"/>
  <c r="AR66" i="92"/>
  <c r="P6" i="92" s="1"/>
  <c r="AP66" i="92"/>
  <c r="O6" i="92" s="1"/>
  <c r="AO66" i="92"/>
  <c r="L6" i="92" s="1"/>
  <c r="N6" i="92" s="1"/>
  <c r="AN66" i="92"/>
  <c r="AE66" i="92"/>
  <c r="P7" i="92" s="1"/>
  <c r="AC66" i="92"/>
  <c r="O7" i="92" s="1"/>
  <c r="AB66" i="92"/>
  <c r="L7" i="92" s="1"/>
  <c r="N7" i="92" s="1"/>
  <c r="AA66" i="92"/>
  <c r="AQ65" i="92"/>
  <c r="AD65" i="92"/>
  <c r="AQ64" i="92"/>
  <c r="AD64" i="92"/>
  <c r="AQ63" i="92"/>
  <c r="AD63" i="92"/>
  <c r="AQ62" i="92"/>
  <c r="AD62" i="92"/>
  <c r="AQ61" i="92"/>
  <c r="AD61" i="92"/>
  <c r="AQ60" i="92"/>
  <c r="AD60" i="92"/>
  <c r="AQ59" i="92"/>
  <c r="AD59" i="92"/>
  <c r="AQ58" i="92"/>
  <c r="AD58" i="92"/>
  <c r="AQ57" i="92"/>
  <c r="AD57" i="92"/>
  <c r="AQ56" i="92"/>
  <c r="AD56" i="92"/>
  <c r="AQ55" i="92"/>
  <c r="AD55" i="92"/>
  <c r="AQ54" i="92"/>
  <c r="AD54" i="92"/>
  <c r="AR53" i="92"/>
  <c r="AP53" i="92"/>
  <c r="AO53" i="92"/>
  <c r="L9" i="92" s="1"/>
  <c r="N9" i="92" s="1"/>
  <c r="AN53" i="92"/>
  <c r="AE53" i="92"/>
  <c r="P5" i="92" s="1"/>
  <c r="AC53" i="92"/>
  <c r="O5" i="92" s="1"/>
  <c r="AB53" i="92"/>
  <c r="L5" i="92" s="1"/>
  <c r="N5" i="92" s="1"/>
  <c r="AA53" i="92"/>
  <c r="AQ52" i="92"/>
  <c r="AD52" i="92"/>
  <c r="AQ51" i="92"/>
  <c r="AD51" i="92"/>
  <c r="AQ50" i="92"/>
  <c r="AD50" i="92"/>
  <c r="G55" i="92"/>
  <c r="AQ49" i="92"/>
  <c r="AD49" i="92"/>
  <c r="L54" i="92"/>
  <c r="P54" i="92" s="1"/>
  <c r="G54" i="92"/>
  <c r="AQ48" i="92"/>
  <c r="AD48" i="92"/>
  <c r="AQ47" i="92"/>
  <c r="AD47" i="92"/>
  <c r="AQ46" i="92"/>
  <c r="AD46" i="92"/>
  <c r="AQ45" i="92"/>
  <c r="AD45" i="92"/>
  <c r="AQ44" i="92"/>
  <c r="AD44" i="92"/>
  <c r="AQ43" i="92"/>
  <c r="AD43" i="92"/>
  <c r="AQ42" i="92"/>
  <c r="AD42" i="92"/>
  <c r="AQ41" i="92"/>
  <c r="AD41" i="92"/>
  <c r="AR40" i="92"/>
  <c r="P11" i="92" s="1"/>
  <c r="AP40" i="92"/>
  <c r="O11" i="92" s="1"/>
  <c r="AO40" i="92"/>
  <c r="L11" i="92" s="1"/>
  <c r="N11" i="92" s="1"/>
  <c r="AN40" i="92"/>
  <c r="AE40" i="92"/>
  <c r="P10" i="92" s="1"/>
  <c r="AC40" i="92"/>
  <c r="AB40" i="92"/>
  <c r="L10" i="92" s="1"/>
  <c r="N10" i="92" s="1"/>
  <c r="AA40" i="92"/>
  <c r="AQ39" i="92"/>
  <c r="AD39" i="92"/>
  <c r="AQ38" i="92"/>
  <c r="AD38" i="92"/>
  <c r="AQ37" i="92"/>
  <c r="AD37" i="92"/>
  <c r="AQ36" i="92"/>
  <c r="AD36" i="92"/>
  <c r="AQ35" i="92"/>
  <c r="AD35" i="92"/>
  <c r="AQ34" i="92"/>
  <c r="AD34" i="92"/>
  <c r="AQ33" i="92"/>
  <c r="AD33" i="92"/>
  <c r="AQ32" i="92"/>
  <c r="AD32" i="92"/>
  <c r="AQ31" i="92"/>
  <c r="AD31" i="92"/>
  <c r="AQ30" i="92"/>
  <c r="AD30" i="92"/>
  <c r="AQ29" i="92"/>
  <c r="AD29" i="92"/>
  <c r="AQ28" i="92"/>
  <c r="AD28" i="92"/>
  <c r="AR27" i="92"/>
  <c r="P8" i="92" s="1"/>
  <c r="AP27" i="92"/>
  <c r="AO27" i="92"/>
  <c r="L8" i="92" s="1"/>
  <c r="N8" i="92" s="1"/>
  <c r="AN27" i="92"/>
  <c r="AE27" i="92"/>
  <c r="P4" i="92" s="1"/>
  <c r="AC27" i="92"/>
  <c r="O4" i="92" s="1"/>
  <c r="AB27" i="92"/>
  <c r="L4" i="92" s="1"/>
  <c r="AA27" i="92"/>
  <c r="AQ26" i="92"/>
  <c r="AD26" i="92"/>
  <c r="AQ25" i="92"/>
  <c r="AD25" i="92"/>
  <c r="AQ24" i="92"/>
  <c r="AD24" i="92"/>
  <c r="AQ23" i="92"/>
  <c r="AD23" i="92"/>
  <c r="AQ22" i="92"/>
  <c r="AD22" i="92"/>
  <c r="AQ21" i="92"/>
  <c r="AD21" i="92"/>
  <c r="AQ20" i="92"/>
  <c r="AD20" i="92"/>
  <c r="AQ19" i="92"/>
  <c r="AD19" i="92"/>
  <c r="AQ18" i="92"/>
  <c r="AD18" i="92"/>
  <c r="AQ17" i="92"/>
  <c r="AD17" i="92"/>
  <c r="AQ16" i="92"/>
  <c r="AD16" i="92"/>
  <c r="AQ15" i="92"/>
  <c r="AD15" i="92"/>
  <c r="B14" i="92"/>
  <c r="M12" i="92"/>
  <c r="I12" i="92"/>
  <c r="H12" i="92"/>
  <c r="G12" i="92"/>
  <c r="AK11" i="92"/>
  <c r="AK12" i="92" s="1"/>
  <c r="AJ11" i="92"/>
  <c r="AJ12" i="92" s="1"/>
  <c r="AF11" i="92"/>
  <c r="AF12" i="92" s="1"/>
  <c r="AE11" i="92"/>
  <c r="AE12" i="92" s="1"/>
  <c r="J11" i="92"/>
  <c r="K11" i="92" s="1"/>
  <c r="AD10" i="92"/>
  <c r="AM10" i="92" s="1"/>
  <c r="O10" i="92"/>
  <c r="J10" i="92"/>
  <c r="K10" i="92" s="1"/>
  <c r="AD8" i="92"/>
  <c r="AM8" i="92" s="1"/>
  <c r="J9" i="92"/>
  <c r="K9" i="92" s="1"/>
  <c r="AD7" i="92"/>
  <c r="AM7" i="92" s="1"/>
  <c r="J8" i="92"/>
  <c r="K8" i="92" s="1"/>
  <c r="AD9" i="92"/>
  <c r="AM9" i="92" s="1"/>
  <c r="J7" i="92"/>
  <c r="K7" i="92" s="1"/>
  <c r="AD6" i="92"/>
  <c r="AM6" i="92" s="1"/>
  <c r="J5" i="92"/>
  <c r="K5" i="92" s="1"/>
  <c r="AD4" i="92"/>
  <c r="AM4" i="92" s="1"/>
  <c r="J6" i="92"/>
  <c r="K6" i="92" s="1"/>
  <c r="AD5" i="92"/>
  <c r="AM5" i="92" s="1"/>
  <c r="J4" i="92"/>
  <c r="K4" i="92" s="1"/>
  <c r="AD3" i="92"/>
  <c r="AH3" i="92" s="1"/>
  <c r="Q3" i="92"/>
  <c r="L113" i="91"/>
  <c r="L112" i="91"/>
  <c r="L111" i="91"/>
  <c r="L110" i="91"/>
  <c r="L109" i="91"/>
  <c r="L108" i="91"/>
  <c r="L107" i="91"/>
  <c r="L106" i="91"/>
  <c r="L105" i="91"/>
  <c r="L104" i="91"/>
  <c r="L103" i="91"/>
  <c r="L102" i="91"/>
  <c r="L101" i="91"/>
  <c r="L100" i="91"/>
  <c r="L99" i="91"/>
  <c r="L98" i="91"/>
  <c r="L97" i="91"/>
  <c r="L96" i="91"/>
  <c r="L95" i="91"/>
  <c r="L94" i="91"/>
  <c r="L93" i="91"/>
  <c r="L92" i="91"/>
  <c r="L91" i="91"/>
  <c r="L90" i="91"/>
  <c r="L89" i="91"/>
  <c r="L88" i="91"/>
  <c r="L87" i="91"/>
  <c r="L86" i="91"/>
  <c r="L85" i="91"/>
  <c r="L84" i="91"/>
  <c r="L83" i="91"/>
  <c r="L82" i="91"/>
  <c r="L81" i="91"/>
  <c r="L80" i="91"/>
  <c r="L79" i="91"/>
  <c r="AR95" i="91"/>
  <c r="AP95" i="91"/>
  <c r="AO95" i="91"/>
  <c r="AN95" i="91"/>
  <c r="AQ77" i="91"/>
  <c r="AD124" i="91"/>
  <c r="Q3" i="91"/>
  <c r="L149" i="95" l="1"/>
  <c r="N149" i="95" s="1"/>
  <c r="P149" i="95"/>
  <c r="P157" i="95" s="1"/>
  <c r="AM114" i="95"/>
  <c r="AH15" i="95"/>
  <c r="O157" i="95"/>
  <c r="O12" i="95"/>
  <c r="L157" i="95"/>
  <c r="L12" i="95"/>
  <c r="N8" i="95"/>
  <c r="AQ66" i="94"/>
  <c r="AQ95" i="94"/>
  <c r="AM10" i="94"/>
  <c r="AH128" i="94"/>
  <c r="AH8" i="94"/>
  <c r="AD40" i="94"/>
  <c r="AR67" i="94"/>
  <c r="AM129" i="94"/>
  <c r="O6" i="94"/>
  <c r="O12" i="94" s="1"/>
  <c r="AD53" i="94"/>
  <c r="AD66" i="94"/>
  <c r="P6" i="94"/>
  <c r="P12" i="94" s="1"/>
  <c r="AH7" i="94"/>
  <c r="AM6" i="94"/>
  <c r="AH126" i="94"/>
  <c r="AD133" i="94"/>
  <c r="AD11" i="94" s="1"/>
  <c r="AH11" i="94" s="1"/>
  <c r="AD27" i="94"/>
  <c r="AH123" i="94"/>
  <c r="L10" i="94"/>
  <c r="N10" i="94" s="1"/>
  <c r="AH131" i="94"/>
  <c r="AH125" i="94"/>
  <c r="AD114" i="94"/>
  <c r="AE113" i="94"/>
  <c r="AQ112" i="94"/>
  <c r="AB113" i="94"/>
  <c r="AC113" i="94"/>
  <c r="AN67" i="94"/>
  <c r="N4" i="94"/>
  <c r="AO67" i="94"/>
  <c r="AH9" i="94"/>
  <c r="AP67" i="94"/>
  <c r="AH3" i="94"/>
  <c r="AQ27" i="94"/>
  <c r="AQ53" i="94"/>
  <c r="AH124" i="94"/>
  <c r="AH4" i="94"/>
  <c r="AH5" i="94"/>
  <c r="AQ40" i="94"/>
  <c r="AM127" i="94"/>
  <c r="AH130" i="94"/>
  <c r="AE12" i="94"/>
  <c r="AH132" i="94"/>
  <c r="AM123" i="93"/>
  <c r="AQ53" i="93"/>
  <c r="AH6" i="93"/>
  <c r="AQ66" i="93"/>
  <c r="AH8" i="93"/>
  <c r="AD27" i="93"/>
  <c r="AQ40" i="93"/>
  <c r="AD66" i="93"/>
  <c r="AB112" i="93"/>
  <c r="O6" i="93"/>
  <c r="AH5" i="93"/>
  <c r="AM9" i="93"/>
  <c r="AM4" i="93"/>
  <c r="AH129" i="93"/>
  <c r="AE112" i="93"/>
  <c r="AR67" i="93"/>
  <c r="AH130" i="93"/>
  <c r="AQ27" i="93"/>
  <c r="AO67" i="93"/>
  <c r="AD113" i="93"/>
  <c r="AH125" i="93"/>
  <c r="P12" i="93"/>
  <c r="AH131" i="93"/>
  <c r="AD40" i="93"/>
  <c r="AN67" i="93"/>
  <c r="AM126" i="93"/>
  <c r="AQ95" i="93"/>
  <c r="AC112" i="93"/>
  <c r="AP67" i="93"/>
  <c r="AQ111" i="93"/>
  <c r="AM132" i="93"/>
  <c r="AD53" i="93"/>
  <c r="AM3" i="93"/>
  <c r="L9" i="93"/>
  <c r="N9" i="93" s="1"/>
  <c r="AM127" i="93"/>
  <c r="O5" i="93"/>
  <c r="AH10" i="93"/>
  <c r="O8" i="93"/>
  <c r="L11" i="93"/>
  <c r="N11" i="93" s="1"/>
  <c r="AH128" i="93"/>
  <c r="AH7" i="93"/>
  <c r="AD133" i="93"/>
  <c r="AD11" i="93" s="1"/>
  <c r="AH11" i="93" s="1"/>
  <c r="AH124" i="93"/>
  <c r="AH126" i="92"/>
  <c r="AB112" i="92"/>
  <c r="AD40" i="92"/>
  <c r="AE112" i="92"/>
  <c r="AQ110" i="92"/>
  <c r="AM128" i="92"/>
  <c r="AH10" i="92"/>
  <c r="AH129" i="92"/>
  <c r="AQ53" i="92"/>
  <c r="AH127" i="92"/>
  <c r="AR67" i="92"/>
  <c r="AM131" i="92"/>
  <c r="AD27" i="92"/>
  <c r="AD66" i="92"/>
  <c r="AC112" i="92"/>
  <c r="AD112" i="92" s="1"/>
  <c r="AQ95" i="92"/>
  <c r="AD113" i="92"/>
  <c r="AD53" i="92"/>
  <c r="AQ27" i="92"/>
  <c r="AP67" i="92"/>
  <c r="AQ40" i="92"/>
  <c r="AO67" i="92"/>
  <c r="AH5" i="92"/>
  <c r="AH9" i="92"/>
  <c r="AH7" i="92"/>
  <c r="AD132" i="92"/>
  <c r="AM132" i="92" s="1"/>
  <c r="AM11" i="92" s="1"/>
  <c r="AN67" i="92"/>
  <c r="N4" i="92"/>
  <c r="L12" i="92"/>
  <c r="O8" i="92"/>
  <c r="AQ66" i="92"/>
  <c r="AH130" i="92"/>
  <c r="AH4" i="92"/>
  <c r="AH6" i="92"/>
  <c r="O9" i="92"/>
  <c r="AH125" i="92"/>
  <c r="AM3" i="92"/>
  <c r="AM124" i="92"/>
  <c r="P9" i="92"/>
  <c r="P12" i="92" s="1"/>
  <c r="AH123" i="92"/>
  <c r="AH8" i="92"/>
  <c r="AM123" i="92"/>
  <c r="AO132" i="91"/>
  <c r="AN132" i="91"/>
  <c r="AL132" i="91"/>
  <c r="AK132" i="91"/>
  <c r="AJ132" i="91"/>
  <c r="AG132" i="91"/>
  <c r="AG11" i="91" s="1"/>
  <c r="AG12" i="91" s="1"/>
  <c r="AF132" i="91"/>
  <c r="AF11" i="91" s="1"/>
  <c r="AF12" i="91" s="1"/>
  <c r="AE132" i="91"/>
  <c r="AE11" i="91" s="1"/>
  <c r="AE12" i="91" s="1"/>
  <c r="AD131" i="91"/>
  <c r="AM131" i="91" s="1"/>
  <c r="AD130" i="91"/>
  <c r="AM130" i="91" s="1"/>
  <c r="AD129" i="91"/>
  <c r="AM129" i="91" s="1"/>
  <c r="AD128" i="91"/>
  <c r="AH128" i="91" s="1"/>
  <c r="AD127" i="91"/>
  <c r="AH127" i="91" s="1"/>
  <c r="AD126" i="91"/>
  <c r="AM126" i="91" s="1"/>
  <c r="AD125" i="91"/>
  <c r="AH125" i="91" s="1"/>
  <c r="AM124" i="91"/>
  <c r="AD123" i="91"/>
  <c r="AE113" i="91"/>
  <c r="AC113" i="91"/>
  <c r="AB113" i="91"/>
  <c r="AA113" i="91"/>
  <c r="AR110" i="91"/>
  <c r="AP110" i="91"/>
  <c r="AO110" i="91"/>
  <c r="AN110" i="91"/>
  <c r="AQ109" i="91"/>
  <c r="AD109" i="91"/>
  <c r="AQ108" i="91"/>
  <c r="AD108" i="91"/>
  <c r="AQ107" i="91"/>
  <c r="AD107" i="91"/>
  <c r="AQ106" i="91"/>
  <c r="AD106" i="91"/>
  <c r="AQ105" i="91"/>
  <c r="AD105" i="91"/>
  <c r="AQ104" i="91"/>
  <c r="AD104" i="91"/>
  <c r="AQ103" i="91"/>
  <c r="AD103" i="91"/>
  <c r="AQ102" i="91"/>
  <c r="AD102" i="91"/>
  <c r="AQ101" i="91"/>
  <c r="AD101" i="91"/>
  <c r="AQ100" i="91"/>
  <c r="AD100" i="91"/>
  <c r="AQ99" i="91"/>
  <c r="AD99" i="91"/>
  <c r="AQ98" i="91"/>
  <c r="AD98" i="91"/>
  <c r="AQ79" i="91"/>
  <c r="AQ78" i="91"/>
  <c r="AD92" i="91"/>
  <c r="AQ94" i="91"/>
  <c r="AD91" i="91"/>
  <c r="AQ93" i="91"/>
  <c r="AD90" i="91"/>
  <c r="AQ92" i="91"/>
  <c r="AD89" i="91"/>
  <c r="AQ91" i="91"/>
  <c r="AD88" i="91"/>
  <c r="AQ90" i="91"/>
  <c r="AD87" i="91"/>
  <c r="AQ89" i="91"/>
  <c r="AD86" i="91"/>
  <c r="AQ88" i="91"/>
  <c r="AD85" i="91"/>
  <c r="AQ87" i="91"/>
  <c r="AD84" i="91"/>
  <c r="AQ86" i="91"/>
  <c r="AD83" i="91"/>
  <c r="AQ85" i="91"/>
  <c r="AD82" i="91"/>
  <c r="AQ84" i="91"/>
  <c r="AD81" i="91"/>
  <c r="AQ83" i="91"/>
  <c r="AD80" i="91"/>
  <c r="AQ82" i="91"/>
  <c r="AD79" i="91"/>
  <c r="AQ81" i="91"/>
  <c r="AD78" i="91"/>
  <c r="AQ80" i="91"/>
  <c r="AD77" i="91"/>
  <c r="G74" i="91"/>
  <c r="C74" i="91"/>
  <c r="AR66" i="91"/>
  <c r="P5" i="91" s="1"/>
  <c r="AP66" i="91"/>
  <c r="AO66" i="91"/>
  <c r="L5" i="91" s="1"/>
  <c r="N5" i="91" s="1"/>
  <c r="AN66" i="91"/>
  <c r="AE66" i="91"/>
  <c r="AC66" i="91"/>
  <c r="AB66" i="91"/>
  <c r="L7" i="91" s="1"/>
  <c r="N7" i="91" s="1"/>
  <c r="AA66" i="91"/>
  <c r="AQ65" i="91"/>
  <c r="AD65" i="91"/>
  <c r="AQ64" i="91"/>
  <c r="AD64" i="91"/>
  <c r="AQ63" i="91"/>
  <c r="AD63" i="91"/>
  <c r="AQ62" i="91"/>
  <c r="AD62" i="91"/>
  <c r="AQ61" i="91"/>
  <c r="AD61" i="91"/>
  <c r="AQ60" i="91"/>
  <c r="AD60" i="91"/>
  <c r="AQ59" i="91"/>
  <c r="AD59" i="91"/>
  <c r="AQ58" i="91"/>
  <c r="AD58" i="91"/>
  <c r="AQ57" i="91"/>
  <c r="AD57" i="91"/>
  <c r="AQ56" i="91"/>
  <c r="AD56" i="91"/>
  <c r="AQ55" i="91"/>
  <c r="AD55" i="91"/>
  <c r="AQ54" i="91"/>
  <c r="AD54" i="91"/>
  <c r="AR53" i="91"/>
  <c r="P9" i="91" s="1"/>
  <c r="AP53" i="91"/>
  <c r="O9" i="91" s="1"/>
  <c r="AO53" i="91"/>
  <c r="L9" i="91" s="1"/>
  <c r="N9" i="91" s="1"/>
  <c r="AN53" i="91"/>
  <c r="AE53" i="91"/>
  <c r="P6" i="91" s="1"/>
  <c r="AC53" i="91"/>
  <c r="O6" i="91" s="1"/>
  <c r="AB53" i="91"/>
  <c r="L6" i="91" s="1"/>
  <c r="N6" i="91" s="1"/>
  <c r="AA53" i="91"/>
  <c r="AQ52" i="91"/>
  <c r="AD52" i="91"/>
  <c r="AQ51" i="91"/>
  <c r="AD51" i="91"/>
  <c r="G50" i="91"/>
  <c r="AQ50" i="91"/>
  <c r="AD50" i="91"/>
  <c r="L49" i="91"/>
  <c r="P49" i="91" s="1"/>
  <c r="G49" i="91"/>
  <c r="AQ49" i="91"/>
  <c r="AD49" i="91"/>
  <c r="AQ48" i="91"/>
  <c r="AD48" i="91"/>
  <c r="AQ47" i="91"/>
  <c r="AD47" i="91"/>
  <c r="AQ46" i="91"/>
  <c r="AD46" i="91"/>
  <c r="AQ45" i="91"/>
  <c r="AD45" i="91"/>
  <c r="AQ44" i="91"/>
  <c r="AD44" i="91"/>
  <c r="AQ43" i="91"/>
  <c r="AD43" i="91"/>
  <c r="AQ42" i="91"/>
  <c r="AD42" i="91"/>
  <c r="AQ41" i="91"/>
  <c r="AD41" i="91"/>
  <c r="AR40" i="91"/>
  <c r="P11" i="91" s="1"/>
  <c r="AP40" i="91"/>
  <c r="O11" i="91" s="1"/>
  <c r="AO40" i="91"/>
  <c r="AN40" i="91"/>
  <c r="AE40" i="91"/>
  <c r="P10" i="91" s="1"/>
  <c r="AC40" i="91"/>
  <c r="O10" i="91" s="1"/>
  <c r="AB40" i="91"/>
  <c r="L10" i="91" s="1"/>
  <c r="N10" i="91" s="1"/>
  <c r="AA40" i="91"/>
  <c r="AQ39" i="91"/>
  <c r="AD39" i="91"/>
  <c r="AQ38" i="91"/>
  <c r="AD38" i="91"/>
  <c r="AQ37" i="91"/>
  <c r="AD37" i="91"/>
  <c r="AQ36" i="91"/>
  <c r="AD36" i="91"/>
  <c r="AQ35" i="91"/>
  <c r="AD35" i="91"/>
  <c r="AQ34" i="91"/>
  <c r="AD34" i="91"/>
  <c r="AQ33" i="91"/>
  <c r="AD33" i="91"/>
  <c r="AQ32" i="91"/>
  <c r="AD32" i="91"/>
  <c r="AQ31" i="91"/>
  <c r="AD31" i="91"/>
  <c r="AQ30" i="91"/>
  <c r="AD30" i="91"/>
  <c r="AQ29" i="91"/>
  <c r="AD29" i="91"/>
  <c r="AQ28" i="91"/>
  <c r="AD28" i="91"/>
  <c r="AR27" i="91"/>
  <c r="P8" i="91" s="1"/>
  <c r="AP27" i="91"/>
  <c r="O8" i="91" s="1"/>
  <c r="AO27" i="91"/>
  <c r="L8" i="91" s="1"/>
  <c r="N8" i="91" s="1"/>
  <c r="AN27" i="91"/>
  <c r="AE27" i="91"/>
  <c r="P4" i="91" s="1"/>
  <c r="AC27" i="91"/>
  <c r="O4" i="91" s="1"/>
  <c r="AB27" i="91"/>
  <c r="L4" i="91" s="1"/>
  <c r="N4" i="91" s="1"/>
  <c r="AA27" i="91"/>
  <c r="AQ26" i="91"/>
  <c r="AD26" i="91"/>
  <c r="AQ25" i="91"/>
  <c r="AD25" i="91"/>
  <c r="AQ24" i="91"/>
  <c r="AD24" i="91"/>
  <c r="AQ23" i="91"/>
  <c r="AD23" i="91"/>
  <c r="AQ22" i="91"/>
  <c r="AD22" i="91"/>
  <c r="AQ21" i="91"/>
  <c r="AD21" i="91"/>
  <c r="AQ20" i="91"/>
  <c r="AD20" i="91"/>
  <c r="AQ19" i="91"/>
  <c r="AD19" i="91"/>
  <c r="AQ18" i="91"/>
  <c r="AD18" i="91"/>
  <c r="AQ17" i="91"/>
  <c r="AD17" i="91"/>
  <c r="AQ16" i="91"/>
  <c r="AD16" i="91"/>
  <c r="AQ15" i="91"/>
  <c r="AD15" i="91"/>
  <c r="B14" i="91"/>
  <c r="M12" i="91"/>
  <c r="I12" i="91"/>
  <c r="H12" i="91"/>
  <c r="G12" i="91"/>
  <c r="AL11" i="91"/>
  <c r="AL12" i="91" s="1"/>
  <c r="AK11" i="91"/>
  <c r="AK12" i="91" s="1"/>
  <c r="J11" i="91"/>
  <c r="K11" i="91" s="1"/>
  <c r="AD10" i="91"/>
  <c r="AM10" i="91" s="1"/>
  <c r="J10" i="91"/>
  <c r="K10" i="91" s="1"/>
  <c r="AD9" i="91"/>
  <c r="AM9" i="91" s="1"/>
  <c r="J9" i="91"/>
  <c r="K9" i="91" s="1"/>
  <c r="AD8" i="91"/>
  <c r="AM8" i="91" s="1"/>
  <c r="J8" i="91"/>
  <c r="K8" i="91" s="1"/>
  <c r="AD7" i="91"/>
  <c r="AM7" i="91" s="1"/>
  <c r="P7" i="91"/>
  <c r="J7" i="91"/>
  <c r="K7" i="91" s="1"/>
  <c r="AD6" i="91"/>
  <c r="AM6" i="91" s="1"/>
  <c r="J6" i="91"/>
  <c r="K6" i="91" s="1"/>
  <c r="AD4" i="91"/>
  <c r="AM4" i="91" s="1"/>
  <c r="J5" i="91"/>
  <c r="K5" i="91" s="1"/>
  <c r="AD5" i="91"/>
  <c r="AM5" i="91" s="1"/>
  <c r="J4" i="91"/>
  <c r="K4" i="91" s="1"/>
  <c r="AD3" i="91"/>
  <c r="AM3" i="91" s="1"/>
  <c r="L112" i="90"/>
  <c r="L111" i="90"/>
  <c r="L110" i="90"/>
  <c r="L109" i="90"/>
  <c r="L108" i="90"/>
  <c r="L107" i="90"/>
  <c r="L106" i="90"/>
  <c r="L105" i="90"/>
  <c r="L104" i="90"/>
  <c r="L103" i="90"/>
  <c r="L102" i="90"/>
  <c r="L101" i="90"/>
  <c r="L100" i="90"/>
  <c r="L99" i="90"/>
  <c r="L98" i="90"/>
  <c r="L97" i="90"/>
  <c r="L96" i="90"/>
  <c r="L95" i="90"/>
  <c r="L94" i="90"/>
  <c r="L93" i="90"/>
  <c r="L92" i="90"/>
  <c r="L91" i="90"/>
  <c r="L90" i="90"/>
  <c r="L89" i="90"/>
  <c r="L88" i="90"/>
  <c r="L87" i="90"/>
  <c r="L86" i="90"/>
  <c r="L85" i="90"/>
  <c r="L84" i="90"/>
  <c r="L83" i="90"/>
  <c r="L82" i="90"/>
  <c r="L81" i="90"/>
  <c r="L80" i="90"/>
  <c r="L79" i="90"/>
  <c r="AC92" i="90"/>
  <c r="AN132" i="90"/>
  <c r="AM132" i="90"/>
  <c r="AK132" i="90"/>
  <c r="AJ132" i="90"/>
  <c r="AI132" i="90"/>
  <c r="AI11" i="90" s="1"/>
  <c r="AI12" i="90" s="1"/>
  <c r="AF132" i="90"/>
  <c r="AF11" i="90" s="1"/>
  <c r="AE132" i="90"/>
  <c r="AE11" i="90" s="1"/>
  <c r="AE12" i="90" s="1"/>
  <c r="AD132" i="90"/>
  <c r="AC131" i="90"/>
  <c r="AL131" i="90" s="1"/>
  <c r="AC130" i="90"/>
  <c r="AG130" i="90" s="1"/>
  <c r="AC129" i="90"/>
  <c r="AL129" i="90" s="1"/>
  <c r="AC128" i="90"/>
  <c r="AL128" i="90" s="1"/>
  <c r="AC127" i="90"/>
  <c r="AG127" i="90" s="1"/>
  <c r="AC126" i="90"/>
  <c r="AG126" i="90" s="1"/>
  <c r="AC125" i="90"/>
  <c r="AL125" i="90" s="1"/>
  <c r="AC124" i="90"/>
  <c r="AL124" i="90" s="1"/>
  <c r="AC123" i="90"/>
  <c r="AL123" i="90" s="1"/>
  <c r="AD113" i="90"/>
  <c r="AB113" i="90"/>
  <c r="AA113" i="90"/>
  <c r="Z113" i="90"/>
  <c r="AQ110" i="90"/>
  <c r="AO110" i="90"/>
  <c r="AN110" i="90"/>
  <c r="AM110" i="90"/>
  <c r="AP109" i="90"/>
  <c r="AC109" i="90"/>
  <c r="AP108" i="90"/>
  <c r="AC108" i="90"/>
  <c r="AP107" i="90"/>
  <c r="AC107" i="90"/>
  <c r="AP106" i="90"/>
  <c r="AC106" i="90"/>
  <c r="AP105" i="90"/>
  <c r="AC105" i="90"/>
  <c r="AP104" i="90"/>
  <c r="AC104" i="90"/>
  <c r="AP103" i="90"/>
  <c r="AC103" i="90"/>
  <c r="AP102" i="90"/>
  <c r="AC102" i="90"/>
  <c r="AP101" i="90"/>
  <c r="AC101" i="90"/>
  <c r="AP100" i="90"/>
  <c r="AC100" i="90"/>
  <c r="AP99" i="90"/>
  <c r="AC99" i="90"/>
  <c r="AP98" i="90"/>
  <c r="AC98" i="90"/>
  <c r="AC94" i="90"/>
  <c r="AQ92" i="90"/>
  <c r="AO92" i="90"/>
  <c r="AN92" i="90"/>
  <c r="AM92" i="90"/>
  <c r="AC93" i="90"/>
  <c r="AP91" i="90"/>
  <c r="AC91" i="90"/>
  <c r="AP90" i="90"/>
  <c r="AC90" i="90"/>
  <c r="AP89" i="90"/>
  <c r="AC89" i="90"/>
  <c r="AP88" i="90"/>
  <c r="AC88" i="90"/>
  <c r="AP87" i="90"/>
  <c r="AC87" i="90"/>
  <c r="AP86" i="90"/>
  <c r="AC86" i="90"/>
  <c r="AP85" i="90"/>
  <c r="AC85" i="90"/>
  <c r="AP84" i="90"/>
  <c r="AC84" i="90"/>
  <c r="AP83" i="90"/>
  <c r="AC83" i="90"/>
  <c r="AP82" i="90"/>
  <c r="AC82" i="90"/>
  <c r="AP81" i="90"/>
  <c r="AC81" i="90"/>
  <c r="AP80" i="90"/>
  <c r="AC80" i="90"/>
  <c r="AP79" i="90"/>
  <c r="AC79" i="90"/>
  <c r="AP78" i="90"/>
  <c r="AC78" i="90"/>
  <c r="AP77" i="90"/>
  <c r="AC77" i="90"/>
  <c r="G74" i="90"/>
  <c r="C74" i="90"/>
  <c r="AQ66" i="90"/>
  <c r="O5" i="90" s="1"/>
  <c r="AO66" i="90"/>
  <c r="N5" i="90" s="1"/>
  <c r="AN66" i="90"/>
  <c r="L5" i="90" s="1"/>
  <c r="AM66" i="90"/>
  <c r="AD66" i="90"/>
  <c r="O7" i="90" s="1"/>
  <c r="AB66" i="90"/>
  <c r="N7" i="90" s="1"/>
  <c r="AA66" i="90"/>
  <c r="L7" i="90" s="1"/>
  <c r="Z66" i="90"/>
  <c r="AP65" i="90"/>
  <c r="AC65" i="90"/>
  <c r="AP64" i="90"/>
  <c r="AC64" i="90"/>
  <c r="AP63" i="90"/>
  <c r="AC63" i="90"/>
  <c r="AP62" i="90"/>
  <c r="AC62" i="90"/>
  <c r="AP61" i="90"/>
  <c r="AC61" i="90"/>
  <c r="AP60" i="90"/>
  <c r="AC60" i="90"/>
  <c r="AP59" i="90"/>
  <c r="AC59" i="90"/>
  <c r="AP58" i="90"/>
  <c r="AC58" i="90"/>
  <c r="AP57" i="90"/>
  <c r="AC57" i="90"/>
  <c r="AP56" i="90"/>
  <c r="AC56" i="90"/>
  <c r="G51" i="90"/>
  <c r="AP55" i="90"/>
  <c r="AC55" i="90"/>
  <c r="L50" i="90"/>
  <c r="O50" i="90" s="1"/>
  <c r="G50" i="90"/>
  <c r="AP54" i="90"/>
  <c r="AC54" i="90"/>
  <c r="AQ53" i="90"/>
  <c r="O9" i="90" s="1"/>
  <c r="AO53" i="90"/>
  <c r="N9" i="90" s="1"/>
  <c r="AN53" i="90"/>
  <c r="AM53" i="90"/>
  <c r="AD53" i="90"/>
  <c r="O6" i="90" s="1"/>
  <c r="AB53" i="90"/>
  <c r="N6" i="90" s="1"/>
  <c r="AA53" i="90"/>
  <c r="Z53" i="90"/>
  <c r="AP52" i="90"/>
  <c r="AC52" i="90"/>
  <c r="AP51" i="90"/>
  <c r="AC51" i="90"/>
  <c r="AP50" i="90"/>
  <c r="AC50" i="90"/>
  <c r="AP49" i="90"/>
  <c r="AC49" i="90"/>
  <c r="AP48" i="90"/>
  <c r="AC48" i="90"/>
  <c r="AP47" i="90"/>
  <c r="AC47" i="90"/>
  <c r="AP46" i="90"/>
  <c r="AC46" i="90"/>
  <c r="AP45" i="90"/>
  <c r="AC45" i="90"/>
  <c r="AP44" i="90"/>
  <c r="AC44" i="90"/>
  <c r="AP43" i="90"/>
  <c r="AC43" i="90"/>
  <c r="AP42" i="90"/>
  <c r="AC42" i="90"/>
  <c r="AP41" i="90"/>
  <c r="AC41" i="90"/>
  <c r="AQ40" i="90"/>
  <c r="O11" i="90" s="1"/>
  <c r="AO40" i="90"/>
  <c r="AN40" i="90"/>
  <c r="L11" i="90" s="1"/>
  <c r="AM40" i="90"/>
  <c r="AD40" i="90"/>
  <c r="O10" i="90" s="1"/>
  <c r="AB40" i="90"/>
  <c r="N10" i="90" s="1"/>
  <c r="AA40" i="90"/>
  <c r="L10" i="90" s="1"/>
  <c r="Z40" i="90"/>
  <c r="AP39" i="90"/>
  <c r="AC39" i="90"/>
  <c r="AP38" i="90"/>
  <c r="AC38" i="90"/>
  <c r="AP37" i="90"/>
  <c r="AC37" i="90"/>
  <c r="AP36" i="90"/>
  <c r="AC36" i="90"/>
  <c r="AP35" i="90"/>
  <c r="AC35" i="90"/>
  <c r="AP34" i="90"/>
  <c r="AC34" i="90"/>
  <c r="AP33" i="90"/>
  <c r="AC33" i="90"/>
  <c r="AP32" i="90"/>
  <c r="AC32" i="90"/>
  <c r="AP31" i="90"/>
  <c r="AC31" i="90"/>
  <c r="AP30" i="90"/>
  <c r="AC30" i="90"/>
  <c r="AP29" i="90"/>
  <c r="AC29" i="90"/>
  <c r="AP28" i="90"/>
  <c r="AC28" i="90"/>
  <c r="AQ27" i="90"/>
  <c r="O8" i="90" s="1"/>
  <c r="AO27" i="90"/>
  <c r="N8" i="90" s="1"/>
  <c r="AN27" i="90"/>
  <c r="AM27" i="90"/>
  <c r="AD27" i="90"/>
  <c r="O4" i="90" s="1"/>
  <c r="AB27" i="90"/>
  <c r="AA27" i="90"/>
  <c r="L4" i="90" s="1"/>
  <c r="Z27" i="90"/>
  <c r="AP26" i="90"/>
  <c r="AC26" i="90"/>
  <c r="AP25" i="90"/>
  <c r="AC25" i="90"/>
  <c r="AP24" i="90"/>
  <c r="AC24" i="90"/>
  <c r="AP23" i="90"/>
  <c r="AC23" i="90"/>
  <c r="AP22" i="90"/>
  <c r="AC22" i="90"/>
  <c r="AP21" i="90"/>
  <c r="AC21" i="90"/>
  <c r="AP20" i="90"/>
  <c r="AC20" i="90"/>
  <c r="AP19" i="90"/>
  <c r="AC19" i="90"/>
  <c r="AP18" i="90"/>
  <c r="AC18" i="90"/>
  <c r="AP17" i="90"/>
  <c r="AC17" i="90"/>
  <c r="AP16" i="90"/>
  <c r="AC16" i="90"/>
  <c r="AP15" i="90"/>
  <c r="AC15" i="90"/>
  <c r="B14" i="90"/>
  <c r="M12" i="90"/>
  <c r="I12" i="90"/>
  <c r="H12" i="90"/>
  <c r="G12" i="90"/>
  <c r="AK11" i="90"/>
  <c r="AK12" i="90" s="1"/>
  <c r="AJ11" i="90"/>
  <c r="AJ12" i="90" s="1"/>
  <c r="AD11" i="90"/>
  <c r="AD12" i="90" s="1"/>
  <c r="J11" i="90"/>
  <c r="K11" i="90" s="1"/>
  <c r="AC10" i="90"/>
  <c r="AL10" i="90" s="1"/>
  <c r="J10" i="90"/>
  <c r="K10" i="90" s="1"/>
  <c r="AC9" i="90"/>
  <c r="AL9" i="90" s="1"/>
  <c r="J8" i="90"/>
  <c r="K8" i="90" s="1"/>
  <c r="AC8" i="90"/>
  <c r="AL8" i="90" s="1"/>
  <c r="J9" i="90"/>
  <c r="K9" i="90" s="1"/>
  <c r="AC7" i="90"/>
  <c r="AL7" i="90" s="1"/>
  <c r="J7" i="90"/>
  <c r="K7" i="90" s="1"/>
  <c r="AC6" i="90"/>
  <c r="AG6" i="90" s="1"/>
  <c r="J6" i="90"/>
  <c r="K6" i="90" s="1"/>
  <c r="AC4" i="90"/>
  <c r="AL4" i="90" s="1"/>
  <c r="J5" i="90"/>
  <c r="K5" i="90" s="1"/>
  <c r="AC5" i="90"/>
  <c r="AG5" i="90" s="1"/>
  <c r="N4" i="90"/>
  <c r="J4" i="90"/>
  <c r="K4" i="90" s="1"/>
  <c r="AC3" i="90"/>
  <c r="AL3" i="90" s="1"/>
  <c r="P3" i="90"/>
  <c r="L113" i="89"/>
  <c r="L112" i="89"/>
  <c r="L111" i="89"/>
  <c r="L110" i="89"/>
  <c r="L109" i="89"/>
  <c r="L108" i="89"/>
  <c r="L107" i="89"/>
  <c r="L106" i="89"/>
  <c r="L105" i="89"/>
  <c r="L104" i="89"/>
  <c r="L103" i="89"/>
  <c r="L102" i="89"/>
  <c r="L101" i="89"/>
  <c r="L100" i="89"/>
  <c r="L99" i="89"/>
  <c r="L98" i="89"/>
  <c r="L97" i="89"/>
  <c r="L96" i="89"/>
  <c r="L95" i="89"/>
  <c r="L94" i="89"/>
  <c r="L93" i="89"/>
  <c r="L92" i="89"/>
  <c r="L91" i="89"/>
  <c r="L90" i="89"/>
  <c r="L89" i="89"/>
  <c r="L88" i="89"/>
  <c r="L87" i="89"/>
  <c r="L86" i="89"/>
  <c r="L85" i="89"/>
  <c r="L84" i="89"/>
  <c r="L83" i="89"/>
  <c r="L82" i="89"/>
  <c r="L81" i="89"/>
  <c r="L80" i="89"/>
  <c r="L79" i="89"/>
  <c r="AQ109" i="89"/>
  <c r="AO109" i="89"/>
  <c r="AN109" i="89"/>
  <c r="AM109" i="89"/>
  <c r="AM92" i="89"/>
  <c r="AC108" i="89"/>
  <c r="AC87" i="89"/>
  <c r="AP78" i="89"/>
  <c r="AP77" i="89"/>
  <c r="AP86" i="89"/>
  <c r="AN132" i="89"/>
  <c r="AM132" i="89"/>
  <c r="AK132" i="89"/>
  <c r="AK11" i="89" s="1"/>
  <c r="AK12" i="89" s="1"/>
  <c r="AJ132" i="89"/>
  <c r="AJ11" i="89" s="1"/>
  <c r="AJ12" i="89" s="1"/>
  <c r="AI132" i="89"/>
  <c r="AI11" i="89" s="1"/>
  <c r="AI12" i="89" s="1"/>
  <c r="AF132" i="89"/>
  <c r="AE132" i="89"/>
  <c r="AE11" i="89" s="1"/>
  <c r="AE12" i="89" s="1"/>
  <c r="AD132" i="89"/>
  <c r="AC131" i="89"/>
  <c r="AL131" i="89" s="1"/>
  <c r="AC130" i="89"/>
  <c r="AL130" i="89" s="1"/>
  <c r="AG129" i="89"/>
  <c r="AC129" i="89"/>
  <c r="AL129" i="89" s="1"/>
  <c r="AC128" i="89"/>
  <c r="AL128" i="89" s="1"/>
  <c r="AC127" i="89"/>
  <c r="AG127" i="89" s="1"/>
  <c r="AC126" i="89"/>
  <c r="AL126" i="89" s="1"/>
  <c r="AC125" i="89"/>
  <c r="AL125" i="89" s="1"/>
  <c r="AC124" i="89"/>
  <c r="AL124" i="89" s="1"/>
  <c r="AC123" i="89"/>
  <c r="AL123" i="89" s="1"/>
  <c r="AD112" i="89"/>
  <c r="AB112" i="89"/>
  <c r="AA112" i="89"/>
  <c r="Z112" i="89"/>
  <c r="AP108" i="89"/>
  <c r="AP107" i="89"/>
  <c r="AC107" i="89"/>
  <c r="AP106" i="89"/>
  <c r="AC106" i="89"/>
  <c r="AP105" i="89"/>
  <c r="AC105" i="89"/>
  <c r="AP104" i="89"/>
  <c r="AC104" i="89"/>
  <c r="AP103" i="89"/>
  <c r="AC103" i="89"/>
  <c r="AP102" i="89"/>
  <c r="AC102" i="89"/>
  <c r="AP101" i="89"/>
  <c r="AC101" i="89"/>
  <c r="AP100" i="89"/>
  <c r="AC100" i="89"/>
  <c r="AP99" i="89"/>
  <c r="AC99" i="89"/>
  <c r="AP98" i="89"/>
  <c r="AC98" i="89"/>
  <c r="AP97" i="89"/>
  <c r="AC97" i="89"/>
  <c r="AQ92" i="89"/>
  <c r="AO92" i="89"/>
  <c r="AN92" i="89"/>
  <c r="AP91" i="89"/>
  <c r="AP90" i="89"/>
  <c r="AP89" i="89"/>
  <c r="AC90" i="89"/>
  <c r="AP88" i="89"/>
  <c r="AC89" i="89"/>
  <c r="AP87" i="89"/>
  <c r="AC88" i="89"/>
  <c r="AP85" i="89"/>
  <c r="AC86" i="89"/>
  <c r="AP84" i="89"/>
  <c r="AC85" i="89"/>
  <c r="AP83" i="89"/>
  <c r="AC84" i="89"/>
  <c r="AP82" i="89"/>
  <c r="AC83" i="89"/>
  <c r="AP81" i="89"/>
  <c r="AC82" i="89"/>
  <c r="AP80" i="89"/>
  <c r="AC81" i="89"/>
  <c r="AP79" i="89"/>
  <c r="AC80" i="89"/>
  <c r="AC93" i="89"/>
  <c r="AC79" i="89"/>
  <c r="AC92" i="89"/>
  <c r="AC78" i="89"/>
  <c r="AC91" i="89"/>
  <c r="AC77" i="89"/>
  <c r="G74" i="89"/>
  <c r="C74" i="89"/>
  <c r="AQ66" i="89"/>
  <c r="AO66" i="89"/>
  <c r="AN66" i="89"/>
  <c r="AM66" i="89"/>
  <c r="AD66" i="89"/>
  <c r="AB66" i="89"/>
  <c r="AA66" i="89"/>
  <c r="Z66" i="89"/>
  <c r="AP65" i="89"/>
  <c r="AC65" i="89"/>
  <c r="AP64" i="89"/>
  <c r="AC64" i="89"/>
  <c r="AP63" i="89"/>
  <c r="AC63" i="89"/>
  <c r="AP62" i="89"/>
  <c r="AC62" i="89"/>
  <c r="AP61" i="89"/>
  <c r="AC61" i="89"/>
  <c r="AP60" i="89"/>
  <c r="AC60" i="89"/>
  <c r="AP59" i="89"/>
  <c r="AC59" i="89"/>
  <c r="AP58" i="89"/>
  <c r="AC58" i="89"/>
  <c r="AP57" i="89"/>
  <c r="AC57" i="89"/>
  <c r="AP56" i="89"/>
  <c r="AC56" i="89"/>
  <c r="AP55" i="89"/>
  <c r="AC55" i="89"/>
  <c r="AP54" i="89"/>
  <c r="AC54" i="89"/>
  <c r="AQ53" i="89"/>
  <c r="O8" i="89" s="1"/>
  <c r="AO53" i="89"/>
  <c r="N8" i="89" s="1"/>
  <c r="AN53" i="89"/>
  <c r="AM53" i="89"/>
  <c r="AD53" i="89"/>
  <c r="O6" i="89" s="1"/>
  <c r="AB53" i="89"/>
  <c r="N6" i="89" s="1"/>
  <c r="AA53" i="89"/>
  <c r="L6" i="89" s="1"/>
  <c r="Z53" i="89"/>
  <c r="AP52" i="89"/>
  <c r="AC52" i="89"/>
  <c r="AP51" i="89"/>
  <c r="AC51" i="89"/>
  <c r="AP50" i="89"/>
  <c r="AC50" i="89"/>
  <c r="AP49" i="89"/>
  <c r="AC49" i="89"/>
  <c r="AP48" i="89"/>
  <c r="AC48" i="89"/>
  <c r="AP47" i="89"/>
  <c r="AC47" i="89"/>
  <c r="G56" i="89"/>
  <c r="AP46" i="89"/>
  <c r="AC46" i="89"/>
  <c r="L55" i="89"/>
  <c r="O55" i="89" s="1"/>
  <c r="G55" i="89"/>
  <c r="AP45" i="89"/>
  <c r="AC45" i="89"/>
  <c r="AP44" i="89"/>
  <c r="AC44" i="89"/>
  <c r="AP43" i="89"/>
  <c r="AC43" i="89"/>
  <c r="AP42" i="89"/>
  <c r="AC42" i="89"/>
  <c r="AP41" i="89"/>
  <c r="AC41" i="89"/>
  <c r="AQ40" i="89"/>
  <c r="O11" i="89" s="1"/>
  <c r="AO40" i="89"/>
  <c r="N11" i="89" s="1"/>
  <c r="AN40" i="89"/>
  <c r="L11" i="89" s="1"/>
  <c r="AM40" i="89"/>
  <c r="AD40" i="89"/>
  <c r="O10" i="89" s="1"/>
  <c r="AB40" i="89"/>
  <c r="AA40" i="89"/>
  <c r="L10" i="89" s="1"/>
  <c r="Z40" i="89"/>
  <c r="AP39" i="89"/>
  <c r="AC39" i="89"/>
  <c r="AP38" i="89"/>
  <c r="AC38" i="89"/>
  <c r="AP37" i="89"/>
  <c r="AC37" i="89"/>
  <c r="AP36" i="89"/>
  <c r="AC36" i="89"/>
  <c r="AP35" i="89"/>
  <c r="AC35" i="89"/>
  <c r="AP34" i="89"/>
  <c r="AC34" i="89"/>
  <c r="AP33" i="89"/>
  <c r="AC33" i="89"/>
  <c r="AP32" i="89"/>
  <c r="AC32" i="89"/>
  <c r="AP31" i="89"/>
  <c r="AC31" i="89"/>
  <c r="AP30" i="89"/>
  <c r="AC30" i="89"/>
  <c r="AP29" i="89"/>
  <c r="AC29" i="89"/>
  <c r="AP28" i="89"/>
  <c r="AC28" i="89"/>
  <c r="AQ27" i="89"/>
  <c r="O9" i="89" s="1"/>
  <c r="AO27" i="89"/>
  <c r="AN27" i="89"/>
  <c r="L9" i="89" s="1"/>
  <c r="AM27" i="89"/>
  <c r="AD27" i="89"/>
  <c r="O4" i="89" s="1"/>
  <c r="AB27" i="89"/>
  <c r="N4" i="89" s="1"/>
  <c r="AA27" i="89"/>
  <c r="L4" i="89" s="1"/>
  <c r="Z27" i="89"/>
  <c r="AP26" i="89"/>
  <c r="AC26" i="89"/>
  <c r="AP25" i="89"/>
  <c r="AC25" i="89"/>
  <c r="AP24" i="89"/>
  <c r="AC24" i="89"/>
  <c r="AP23" i="89"/>
  <c r="AC23" i="89"/>
  <c r="AP22" i="89"/>
  <c r="AC22" i="89"/>
  <c r="AP21" i="89"/>
  <c r="AC21" i="89"/>
  <c r="AP20" i="89"/>
  <c r="AC20" i="89"/>
  <c r="AP19" i="89"/>
  <c r="AC19" i="89"/>
  <c r="AP18" i="89"/>
  <c r="AC18" i="89"/>
  <c r="AP17" i="89"/>
  <c r="AC17" i="89"/>
  <c r="AP16" i="89"/>
  <c r="AC16" i="89"/>
  <c r="AP15" i="89"/>
  <c r="AC15" i="89"/>
  <c r="B14" i="89"/>
  <c r="M12" i="89"/>
  <c r="I12" i="89"/>
  <c r="H12" i="89"/>
  <c r="G12" i="89"/>
  <c r="AF11" i="89"/>
  <c r="AF12" i="89" s="1"/>
  <c r="J11" i="89"/>
  <c r="K11" i="89" s="1"/>
  <c r="AC10" i="89"/>
  <c r="AG10" i="89" s="1"/>
  <c r="J10" i="89"/>
  <c r="K10" i="89" s="1"/>
  <c r="AC9" i="89"/>
  <c r="AG9" i="89" s="1"/>
  <c r="J8" i="89"/>
  <c r="K8" i="89" s="1"/>
  <c r="AC8" i="89"/>
  <c r="AG8" i="89" s="1"/>
  <c r="J9" i="89"/>
  <c r="K9" i="89" s="1"/>
  <c r="AC7" i="89"/>
  <c r="AG7" i="89" s="1"/>
  <c r="O7" i="89"/>
  <c r="L7" i="89"/>
  <c r="J7" i="89"/>
  <c r="K7" i="89" s="1"/>
  <c r="AC6" i="89"/>
  <c r="AG6" i="89" s="1"/>
  <c r="J6" i="89"/>
  <c r="K6" i="89" s="1"/>
  <c r="AC5" i="89"/>
  <c r="AG5" i="89" s="1"/>
  <c r="J5" i="89"/>
  <c r="K5" i="89" s="1"/>
  <c r="AC4" i="89"/>
  <c r="AG4" i="89" s="1"/>
  <c r="J4" i="89"/>
  <c r="K4" i="89" s="1"/>
  <c r="AC3" i="89"/>
  <c r="AG3" i="89" s="1"/>
  <c r="P3" i="89"/>
  <c r="L111" i="88"/>
  <c r="L110" i="88"/>
  <c r="L109" i="88"/>
  <c r="L108" i="88"/>
  <c r="L107" i="88"/>
  <c r="L106" i="88"/>
  <c r="L105" i="88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AC118" i="88"/>
  <c r="AG118" i="88" s="1"/>
  <c r="AP86" i="88"/>
  <c r="AN125" i="88"/>
  <c r="AM125" i="88"/>
  <c r="AK125" i="88"/>
  <c r="AJ125" i="88"/>
  <c r="AJ11" i="88" s="1"/>
  <c r="AJ12" i="88" s="1"/>
  <c r="AI125" i="88"/>
  <c r="AI11" i="88" s="1"/>
  <c r="AI12" i="88" s="1"/>
  <c r="AF125" i="88"/>
  <c r="AE125" i="88"/>
  <c r="AE11" i="88" s="1"/>
  <c r="AE12" i="88" s="1"/>
  <c r="AD125" i="88"/>
  <c r="AC124" i="88"/>
  <c r="AL124" i="88" s="1"/>
  <c r="AC123" i="88"/>
  <c r="AG123" i="88" s="1"/>
  <c r="AC122" i="88"/>
  <c r="AL122" i="88" s="1"/>
  <c r="AC121" i="88"/>
  <c r="AL121" i="88" s="1"/>
  <c r="AC120" i="88"/>
  <c r="AG120" i="88" s="1"/>
  <c r="AC119" i="88"/>
  <c r="AL119" i="88" s="1"/>
  <c r="AC117" i="88"/>
  <c r="AL117" i="88" s="1"/>
  <c r="AC116" i="88"/>
  <c r="AL116" i="88" s="1"/>
  <c r="AD111" i="88"/>
  <c r="AB111" i="88"/>
  <c r="AA111" i="88"/>
  <c r="Z111" i="88"/>
  <c r="AQ107" i="88"/>
  <c r="AO107" i="88"/>
  <c r="AN107" i="88"/>
  <c r="AM107" i="88"/>
  <c r="AP106" i="88"/>
  <c r="AP105" i="88"/>
  <c r="AC105" i="88"/>
  <c r="AP104" i="88"/>
  <c r="AC104" i="88"/>
  <c r="AP103" i="88"/>
  <c r="AC103" i="88"/>
  <c r="AP102" i="88"/>
  <c r="AC102" i="88"/>
  <c r="AP101" i="88"/>
  <c r="AC101" i="88"/>
  <c r="AP100" i="88"/>
  <c r="AC100" i="88"/>
  <c r="AP99" i="88"/>
  <c r="AC99" i="88"/>
  <c r="AP98" i="88"/>
  <c r="AC98" i="88"/>
  <c r="AP97" i="88"/>
  <c r="AC97" i="88"/>
  <c r="AP96" i="88"/>
  <c r="AC96" i="88"/>
  <c r="AP95" i="88"/>
  <c r="AC95" i="88"/>
  <c r="AQ92" i="88"/>
  <c r="AO92" i="88"/>
  <c r="AN92" i="88"/>
  <c r="AM92" i="88"/>
  <c r="AP91" i="88"/>
  <c r="AP90" i="88"/>
  <c r="AC89" i="88"/>
  <c r="AP89" i="88"/>
  <c r="AC88" i="88"/>
  <c r="AP88" i="88"/>
  <c r="AC87" i="88"/>
  <c r="AP87" i="88"/>
  <c r="AC86" i="88"/>
  <c r="AP85" i="88"/>
  <c r="AC85" i="88"/>
  <c r="AP84" i="88"/>
  <c r="AC84" i="88"/>
  <c r="AP83" i="88"/>
  <c r="AC83" i="88"/>
  <c r="AP82" i="88"/>
  <c r="AC82" i="88"/>
  <c r="AP81" i="88"/>
  <c r="AC81" i="88"/>
  <c r="AP80" i="88"/>
  <c r="AC80" i="88"/>
  <c r="AP79" i="88"/>
  <c r="AC79" i="88"/>
  <c r="AP78" i="88"/>
  <c r="AC78" i="88"/>
  <c r="AP77" i="88"/>
  <c r="AC77" i="88"/>
  <c r="G74" i="88"/>
  <c r="C74" i="88"/>
  <c r="AQ66" i="88"/>
  <c r="AO66" i="88"/>
  <c r="AN66" i="88"/>
  <c r="AM66" i="88"/>
  <c r="AD66" i="88"/>
  <c r="O7" i="88" s="1"/>
  <c r="AB66" i="88"/>
  <c r="AA66" i="88"/>
  <c r="Z66" i="88"/>
  <c r="AP65" i="88"/>
  <c r="AC65" i="88"/>
  <c r="AP64" i="88"/>
  <c r="AC64" i="88"/>
  <c r="AP63" i="88"/>
  <c r="AC63" i="88"/>
  <c r="AP62" i="88"/>
  <c r="AC62" i="88"/>
  <c r="AP61" i="88"/>
  <c r="AC61" i="88"/>
  <c r="AP60" i="88"/>
  <c r="AC60" i="88"/>
  <c r="AP59" i="88"/>
  <c r="AC59" i="88"/>
  <c r="AP58" i="88"/>
  <c r="AC58" i="88"/>
  <c r="AP57" i="88"/>
  <c r="AC57" i="88"/>
  <c r="AP56" i="88"/>
  <c r="AC56" i="88"/>
  <c r="AP55" i="88"/>
  <c r="AC55" i="88"/>
  <c r="AP54" i="88"/>
  <c r="AC54" i="88"/>
  <c r="AQ53" i="88"/>
  <c r="AO53" i="88"/>
  <c r="AN53" i="88"/>
  <c r="AM53" i="88"/>
  <c r="AD53" i="88"/>
  <c r="O6" i="88" s="1"/>
  <c r="AB53" i="88"/>
  <c r="N6" i="88" s="1"/>
  <c r="AA53" i="88"/>
  <c r="L6" i="88" s="1"/>
  <c r="Z53" i="88"/>
  <c r="AP52" i="88"/>
  <c r="AC52" i="88"/>
  <c r="AP51" i="88"/>
  <c r="AC51" i="88"/>
  <c r="AP50" i="88"/>
  <c r="AC50" i="88"/>
  <c r="G47" i="88"/>
  <c r="AP49" i="88"/>
  <c r="AC49" i="88"/>
  <c r="L46" i="88"/>
  <c r="O46" i="88" s="1"/>
  <c r="G46" i="88"/>
  <c r="AP48" i="88"/>
  <c r="AC48" i="88"/>
  <c r="AP47" i="88"/>
  <c r="AC47" i="88"/>
  <c r="AP46" i="88"/>
  <c r="AC46" i="88"/>
  <c r="AP45" i="88"/>
  <c r="AC45" i="88"/>
  <c r="AP44" i="88"/>
  <c r="AC44" i="88"/>
  <c r="AP43" i="88"/>
  <c r="AC43" i="88"/>
  <c r="AP42" i="88"/>
  <c r="AC42" i="88"/>
  <c r="AP41" i="88"/>
  <c r="AC41" i="88"/>
  <c r="AQ40" i="88"/>
  <c r="AO40" i="88"/>
  <c r="N11" i="88" s="1"/>
  <c r="AN40" i="88"/>
  <c r="L11" i="88" s="1"/>
  <c r="AM40" i="88"/>
  <c r="AD40" i="88"/>
  <c r="AB40" i="88"/>
  <c r="AA40" i="88"/>
  <c r="L10" i="88" s="1"/>
  <c r="Z40" i="88"/>
  <c r="AP39" i="88"/>
  <c r="AC39" i="88"/>
  <c r="AP38" i="88"/>
  <c r="AC38" i="88"/>
  <c r="AP37" i="88"/>
  <c r="AC37" i="88"/>
  <c r="AP36" i="88"/>
  <c r="AC36" i="88"/>
  <c r="AP35" i="88"/>
  <c r="AC35" i="88"/>
  <c r="AP34" i="88"/>
  <c r="AC34" i="88"/>
  <c r="AP33" i="88"/>
  <c r="AC33" i="88"/>
  <c r="AP32" i="88"/>
  <c r="AC32" i="88"/>
  <c r="AP31" i="88"/>
  <c r="AC31" i="88"/>
  <c r="AP30" i="88"/>
  <c r="AC30" i="88"/>
  <c r="AP29" i="88"/>
  <c r="AC29" i="88"/>
  <c r="AP28" i="88"/>
  <c r="AC28" i="88"/>
  <c r="AQ27" i="88"/>
  <c r="O8" i="88" s="1"/>
  <c r="AO27" i="88"/>
  <c r="N8" i="88" s="1"/>
  <c r="AN27" i="88"/>
  <c r="L8" i="88" s="1"/>
  <c r="AM27" i="88"/>
  <c r="AD27" i="88"/>
  <c r="O4" i="88" s="1"/>
  <c r="AB27" i="88"/>
  <c r="N4" i="88" s="1"/>
  <c r="AA27" i="88"/>
  <c r="L4" i="88" s="1"/>
  <c r="Z27" i="88"/>
  <c r="AP26" i="88"/>
  <c r="AC26" i="88"/>
  <c r="AP25" i="88"/>
  <c r="AC25" i="88"/>
  <c r="AP24" i="88"/>
  <c r="AC24" i="88"/>
  <c r="AP23" i="88"/>
  <c r="AC23" i="88"/>
  <c r="AP22" i="88"/>
  <c r="AC22" i="88"/>
  <c r="AP21" i="88"/>
  <c r="AC21" i="88"/>
  <c r="AP20" i="88"/>
  <c r="AC20" i="88"/>
  <c r="AP19" i="88"/>
  <c r="AC19" i="88"/>
  <c r="AP18" i="88"/>
  <c r="AC18" i="88"/>
  <c r="AP17" i="88"/>
  <c r="AC17" i="88"/>
  <c r="AP16" i="88"/>
  <c r="AC16" i="88"/>
  <c r="AP15" i="88"/>
  <c r="AC15" i="88"/>
  <c r="B14" i="88"/>
  <c r="M12" i="88"/>
  <c r="I12" i="88"/>
  <c r="H12" i="88"/>
  <c r="G12" i="88"/>
  <c r="AK11" i="88"/>
  <c r="AK12" i="88" s="1"/>
  <c r="AF11" i="88"/>
  <c r="AF12" i="88" s="1"/>
  <c r="AD11" i="88"/>
  <c r="AD12" i="88" s="1"/>
  <c r="O11" i="88"/>
  <c r="J11" i="88"/>
  <c r="K11" i="88" s="1"/>
  <c r="AC10" i="88"/>
  <c r="AG10" i="88" s="1"/>
  <c r="O10" i="88"/>
  <c r="J10" i="88"/>
  <c r="K10" i="88" s="1"/>
  <c r="AC9" i="88"/>
  <c r="AG9" i="88" s="1"/>
  <c r="N9" i="88"/>
  <c r="L9" i="88"/>
  <c r="J9" i="88"/>
  <c r="K9" i="88" s="1"/>
  <c r="AC8" i="88"/>
  <c r="AG8" i="88" s="1"/>
  <c r="J8" i="88"/>
  <c r="K8" i="88" s="1"/>
  <c r="AC7" i="88"/>
  <c r="AG7" i="88" s="1"/>
  <c r="L7" i="88"/>
  <c r="J7" i="88"/>
  <c r="K7" i="88" s="1"/>
  <c r="AC6" i="88"/>
  <c r="AG6" i="88" s="1"/>
  <c r="J6" i="88"/>
  <c r="K6" i="88" s="1"/>
  <c r="AC5" i="88"/>
  <c r="AG5" i="88" s="1"/>
  <c r="O5" i="88"/>
  <c r="J5" i="88"/>
  <c r="K5" i="88" s="1"/>
  <c r="AC4" i="88"/>
  <c r="AG4" i="88" s="1"/>
  <c r="J4" i="88"/>
  <c r="K4" i="88" s="1"/>
  <c r="AC3" i="88"/>
  <c r="AG3" i="88" s="1"/>
  <c r="P3" i="88"/>
  <c r="L107" i="87"/>
  <c r="L106" i="87"/>
  <c r="L105" i="87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AC10" i="87"/>
  <c r="AL10" i="87" s="1"/>
  <c r="AC9" i="87"/>
  <c r="AL9" i="87" s="1"/>
  <c r="AC8" i="87"/>
  <c r="AL8" i="87" s="1"/>
  <c r="AC7" i="87"/>
  <c r="AG7" i="87" s="1"/>
  <c r="AC6" i="87"/>
  <c r="AL6" i="87" s="1"/>
  <c r="AC5" i="87"/>
  <c r="AL5" i="87" s="1"/>
  <c r="AC4" i="87"/>
  <c r="AG4" i="87" s="1"/>
  <c r="AC3" i="87"/>
  <c r="AL3" i="87" s="1"/>
  <c r="AP78" i="87"/>
  <c r="AN124" i="87"/>
  <c r="AM124" i="87"/>
  <c r="AK124" i="87"/>
  <c r="AJ124" i="87"/>
  <c r="AI124" i="87"/>
  <c r="AI11" i="87" s="1"/>
  <c r="AI12" i="87" s="1"/>
  <c r="AF124" i="87"/>
  <c r="AF11" i="87" s="1"/>
  <c r="AF12" i="87" s="1"/>
  <c r="AE124" i="87"/>
  <c r="AE11" i="87" s="1"/>
  <c r="AE12" i="87" s="1"/>
  <c r="AD124" i="87"/>
  <c r="AD11" i="87" s="1"/>
  <c r="AC123" i="87"/>
  <c r="AL123" i="87" s="1"/>
  <c r="AC122" i="87"/>
  <c r="AL122" i="87" s="1"/>
  <c r="AC121" i="87"/>
  <c r="AG121" i="87" s="1"/>
  <c r="AC120" i="87"/>
  <c r="AL120" i="87" s="1"/>
  <c r="AC119" i="87"/>
  <c r="AG119" i="87" s="1"/>
  <c r="AC118" i="87"/>
  <c r="AL118" i="87" s="1"/>
  <c r="AG117" i="87"/>
  <c r="AC117" i="87"/>
  <c r="AL117" i="87" s="1"/>
  <c r="AC116" i="87"/>
  <c r="AG116" i="87" s="1"/>
  <c r="AD110" i="87"/>
  <c r="AB110" i="87"/>
  <c r="AA110" i="87"/>
  <c r="Z110" i="87"/>
  <c r="AQ106" i="87"/>
  <c r="AO106" i="87"/>
  <c r="AN106" i="87"/>
  <c r="AM106" i="87"/>
  <c r="AP105" i="87"/>
  <c r="AP104" i="87"/>
  <c r="AC104" i="87"/>
  <c r="AP103" i="87"/>
  <c r="AC103" i="87"/>
  <c r="AP102" i="87"/>
  <c r="AC102" i="87"/>
  <c r="AP101" i="87"/>
  <c r="AC101" i="87"/>
  <c r="AP100" i="87"/>
  <c r="AC100" i="87"/>
  <c r="AP99" i="87"/>
  <c r="AC99" i="87"/>
  <c r="AP98" i="87"/>
  <c r="AC98" i="87"/>
  <c r="AP97" i="87"/>
  <c r="AC97" i="87"/>
  <c r="AP96" i="87"/>
  <c r="AC96" i="87"/>
  <c r="AP95" i="87"/>
  <c r="AC95" i="87"/>
  <c r="AP94" i="87"/>
  <c r="AC94" i="87"/>
  <c r="AQ91" i="87"/>
  <c r="AO91" i="87"/>
  <c r="AN91" i="87"/>
  <c r="AM91" i="87"/>
  <c r="AP90" i="87"/>
  <c r="AC89" i="87"/>
  <c r="AP89" i="87"/>
  <c r="AC88" i="87"/>
  <c r="AP88" i="87"/>
  <c r="AC87" i="87"/>
  <c r="AP87" i="87"/>
  <c r="AC86" i="87"/>
  <c r="AP86" i="87"/>
  <c r="AC85" i="87"/>
  <c r="AP85" i="87"/>
  <c r="AC84" i="87"/>
  <c r="AP84" i="87"/>
  <c r="AC83" i="87"/>
  <c r="AP83" i="87"/>
  <c r="AC82" i="87"/>
  <c r="AP82" i="87"/>
  <c r="AC81" i="87"/>
  <c r="AP81" i="87"/>
  <c r="AC80" i="87"/>
  <c r="AP80" i="87"/>
  <c r="AC79" i="87"/>
  <c r="AP79" i="87"/>
  <c r="AC78" i="87"/>
  <c r="AP77" i="87"/>
  <c r="AC77" i="87"/>
  <c r="G74" i="87"/>
  <c r="C74" i="87"/>
  <c r="AQ66" i="87"/>
  <c r="AO66" i="87"/>
  <c r="N5" i="87" s="1"/>
  <c r="AN66" i="87"/>
  <c r="L5" i="87" s="1"/>
  <c r="AM66" i="87"/>
  <c r="AD66" i="87"/>
  <c r="O7" i="87" s="1"/>
  <c r="AB66" i="87"/>
  <c r="N7" i="87" s="1"/>
  <c r="AA66" i="87"/>
  <c r="L7" i="87" s="1"/>
  <c r="Z66" i="87"/>
  <c r="AP65" i="87"/>
  <c r="AC65" i="87"/>
  <c r="AP64" i="87"/>
  <c r="AC64" i="87"/>
  <c r="AP63" i="87"/>
  <c r="AC63" i="87"/>
  <c r="AP62" i="87"/>
  <c r="AC62" i="87"/>
  <c r="AP61" i="87"/>
  <c r="AC61" i="87"/>
  <c r="AP60" i="87"/>
  <c r="AC60" i="87"/>
  <c r="AP59" i="87"/>
  <c r="AC59" i="87"/>
  <c r="AP58" i="87"/>
  <c r="AC58" i="87"/>
  <c r="AP57" i="87"/>
  <c r="AC57" i="87"/>
  <c r="AP56" i="87"/>
  <c r="AC56" i="87"/>
  <c r="AP55" i="87"/>
  <c r="AC55" i="87"/>
  <c r="AP54" i="87"/>
  <c r="AC54" i="87"/>
  <c r="AQ53" i="87"/>
  <c r="AO53" i="87"/>
  <c r="N9" i="87" s="1"/>
  <c r="AN53" i="87"/>
  <c r="L9" i="87" s="1"/>
  <c r="AM53" i="87"/>
  <c r="AD53" i="87"/>
  <c r="O6" i="87" s="1"/>
  <c r="AB53" i="87"/>
  <c r="N6" i="87" s="1"/>
  <c r="AA53" i="87"/>
  <c r="L6" i="87" s="1"/>
  <c r="Z53" i="87"/>
  <c r="AP52" i="87"/>
  <c r="AC52" i="87"/>
  <c r="AP51" i="87"/>
  <c r="AC51" i="87"/>
  <c r="AP50" i="87"/>
  <c r="AC50" i="87"/>
  <c r="AP49" i="87"/>
  <c r="AC49" i="87"/>
  <c r="AP48" i="87"/>
  <c r="AC48" i="87"/>
  <c r="AP47" i="87"/>
  <c r="AC47" i="87"/>
  <c r="AP46" i="87"/>
  <c r="AC46" i="87"/>
  <c r="G50" i="87"/>
  <c r="AP45" i="87"/>
  <c r="AC45" i="87"/>
  <c r="L49" i="87"/>
  <c r="O49" i="87" s="1"/>
  <c r="G49" i="87"/>
  <c r="AP44" i="87"/>
  <c r="AC44" i="87"/>
  <c r="AP43" i="87"/>
  <c r="AC43" i="87"/>
  <c r="AP42" i="87"/>
  <c r="AC42" i="87"/>
  <c r="AP41" i="87"/>
  <c r="AC41" i="87"/>
  <c r="AQ40" i="87"/>
  <c r="O11" i="87" s="1"/>
  <c r="AO40" i="87"/>
  <c r="N11" i="87" s="1"/>
  <c r="AN40" i="87"/>
  <c r="L11" i="87" s="1"/>
  <c r="AM40" i="87"/>
  <c r="AD40" i="87"/>
  <c r="O10" i="87" s="1"/>
  <c r="AB40" i="87"/>
  <c r="AA40" i="87"/>
  <c r="L10" i="87" s="1"/>
  <c r="Z40" i="87"/>
  <c r="AP39" i="87"/>
  <c r="AC39" i="87"/>
  <c r="AP38" i="87"/>
  <c r="AC38" i="87"/>
  <c r="AP37" i="87"/>
  <c r="AC37" i="87"/>
  <c r="AP36" i="87"/>
  <c r="AC36" i="87"/>
  <c r="AP35" i="87"/>
  <c r="AC35" i="87"/>
  <c r="AP34" i="87"/>
  <c r="AC34" i="87"/>
  <c r="AP33" i="87"/>
  <c r="AC33" i="87"/>
  <c r="AP32" i="87"/>
  <c r="AC32" i="87"/>
  <c r="AP31" i="87"/>
  <c r="AC31" i="87"/>
  <c r="AP30" i="87"/>
  <c r="AC30" i="87"/>
  <c r="AP29" i="87"/>
  <c r="AC29" i="87"/>
  <c r="AP28" i="87"/>
  <c r="AC28" i="87"/>
  <c r="AQ27" i="87"/>
  <c r="O8" i="87" s="1"/>
  <c r="AO27" i="87"/>
  <c r="N8" i="87" s="1"/>
  <c r="AN27" i="87"/>
  <c r="L8" i="87" s="1"/>
  <c r="AM27" i="87"/>
  <c r="AD27" i="87"/>
  <c r="AB27" i="87"/>
  <c r="N4" i="87" s="1"/>
  <c r="AA27" i="87"/>
  <c r="L4" i="87" s="1"/>
  <c r="Z27" i="87"/>
  <c r="AP26" i="87"/>
  <c r="AC26" i="87"/>
  <c r="AP25" i="87"/>
  <c r="AC25" i="87"/>
  <c r="AP24" i="87"/>
  <c r="AC24" i="87"/>
  <c r="AP23" i="87"/>
  <c r="AC23" i="87"/>
  <c r="AP22" i="87"/>
  <c r="AC22" i="87"/>
  <c r="AP21" i="87"/>
  <c r="AC21" i="87"/>
  <c r="AP20" i="87"/>
  <c r="AC20" i="87"/>
  <c r="AP19" i="87"/>
  <c r="AC19" i="87"/>
  <c r="AP18" i="87"/>
  <c r="AC18" i="87"/>
  <c r="AP17" i="87"/>
  <c r="AC17" i="87"/>
  <c r="AP16" i="87"/>
  <c r="AC16" i="87"/>
  <c r="AP15" i="87"/>
  <c r="AC15" i="87"/>
  <c r="B14" i="87"/>
  <c r="M12" i="87"/>
  <c r="I12" i="87"/>
  <c r="H12" i="87"/>
  <c r="G12" i="87"/>
  <c r="AK11" i="87"/>
  <c r="AK12" i="87" s="1"/>
  <c r="AJ11" i="87"/>
  <c r="AJ12" i="87" s="1"/>
  <c r="J11" i="87"/>
  <c r="K11" i="87" s="1"/>
  <c r="N10" i="87"/>
  <c r="J10" i="87"/>
  <c r="K10" i="87" s="1"/>
  <c r="J8" i="87"/>
  <c r="K8" i="87" s="1"/>
  <c r="O9" i="87"/>
  <c r="J9" i="87"/>
  <c r="K9" i="87" s="1"/>
  <c r="J6" i="87"/>
  <c r="K6" i="87" s="1"/>
  <c r="J7" i="87"/>
  <c r="K7" i="87" s="1"/>
  <c r="O5" i="87"/>
  <c r="J5" i="87"/>
  <c r="K5" i="87" s="1"/>
  <c r="O4" i="87"/>
  <c r="J4" i="87"/>
  <c r="K4" i="87" s="1"/>
  <c r="P3" i="87"/>
  <c r="AQ106" i="86"/>
  <c r="AO106" i="86"/>
  <c r="AN106" i="86"/>
  <c r="AM106" i="86"/>
  <c r="AQ90" i="86"/>
  <c r="AO90" i="86"/>
  <c r="AN90" i="86"/>
  <c r="AM90" i="86"/>
  <c r="L106" i="86"/>
  <c r="L105" i="86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AC104" i="86"/>
  <c r="AP99" i="86"/>
  <c r="AP83" i="86"/>
  <c r="AP82" i="86"/>
  <c r="AP78" i="86"/>
  <c r="AN124" i="86"/>
  <c r="AM124" i="86"/>
  <c r="AK124" i="86"/>
  <c r="AK11" i="86" s="1"/>
  <c r="AK12" i="86" s="1"/>
  <c r="AJ124" i="86"/>
  <c r="AJ11" i="86" s="1"/>
  <c r="AJ12" i="86" s="1"/>
  <c r="AI124" i="86"/>
  <c r="AI11" i="86" s="1"/>
  <c r="AI12" i="86" s="1"/>
  <c r="AF124" i="86"/>
  <c r="AF11" i="86" s="1"/>
  <c r="AF12" i="86" s="1"/>
  <c r="AE124" i="86"/>
  <c r="AE11" i="86" s="1"/>
  <c r="AE12" i="86" s="1"/>
  <c r="AD124" i="86"/>
  <c r="AD11" i="86" s="1"/>
  <c r="AD12" i="86" s="1"/>
  <c r="AC116" i="86"/>
  <c r="AL116" i="86" s="1"/>
  <c r="AC123" i="86"/>
  <c r="AL123" i="86" s="1"/>
  <c r="AC122" i="86"/>
  <c r="AL122" i="86" s="1"/>
  <c r="AC121" i="86"/>
  <c r="AL121" i="86" s="1"/>
  <c r="AC120" i="86"/>
  <c r="AG120" i="86" s="1"/>
  <c r="AC119" i="86"/>
  <c r="AG119" i="86" s="1"/>
  <c r="AC118" i="86"/>
  <c r="AG118" i="86" s="1"/>
  <c r="AC117" i="86"/>
  <c r="AG117" i="86" s="1"/>
  <c r="AD110" i="86"/>
  <c r="AB110" i="86"/>
  <c r="AA110" i="86"/>
  <c r="Z110" i="86"/>
  <c r="AP105" i="86"/>
  <c r="AP104" i="86"/>
  <c r="AP103" i="86"/>
  <c r="AP102" i="86"/>
  <c r="AP101" i="86"/>
  <c r="AP100" i="86"/>
  <c r="AP98" i="86"/>
  <c r="AP97" i="86"/>
  <c r="AP96" i="86"/>
  <c r="AP95" i="86"/>
  <c r="AP94" i="86"/>
  <c r="AC103" i="86"/>
  <c r="AC102" i="86"/>
  <c r="AC101" i="86"/>
  <c r="AC100" i="86"/>
  <c r="AC99" i="86"/>
  <c r="AC98" i="86"/>
  <c r="AC97" i="86"/>
  <c r="AC96" i="86"/>
  <c r="AC95" i="86"/>
  <c r="AC94" i="86"/>
  <c r="AP89" i="86"/>
  <c r="AP88" i="86"/>
  <c r="AP87" i="86"/>
  <c r="AP86" i="86"/>
  <c r="AP85" i="86"/>
  <c r="AP84" i="86"/>
  <c r="AP81" i="86"/>
  <c r="AP80" i="86"/>
  <c r="AP79" i="86"/>
  <c r="AP77" i="86"/>
  <c r="AC89" i="86"/>
  <c r="AC88" i="86"/>
  <c r="AC87" i="86"/>
  <c r="AC86" i="86"/>
  <c r="AC85" i="86"/>
  <c r="AC84" i="86"/>
  <c r="AC83" i="86"/>
  <c r="AC82" i="86"/>
  <c r="AC81" i="86"/>
  <c r="AC80" i="86"/>
  <c r="AC79" i="86"/>
  <c r="AC78" i="86"/>
  <c r="AC77" i="86"/>
  <c r="G74" i="86"/>
  <c r="C74" i="86"/>
  <c r="AQ66" i="86"/>
  <c r="O5" i="86" s="1"/>
  <c r="AO66" i="86"/>
  <c r="N5" i="86" s="1"/>
  <c r="AN66" i="86"/>
  <c r="L5" i="86" s="1"/>
  <c r="AM66" i="86"/>
  <c r="AD66" i="86"/>
  <c r="O6" i="86" s="1"/>
  <c r="AB66" i="86"/>
  <c r="AA66" i="86"/>
  <c r="L6" i="86" s="1"/>
  <c r="Z66" i="86"/>
  <c r="AP65" i="86"/>
  <c r="AC65" i="86"/>
  <c r="AP64" i="86"/>
  <c r="AC64" i="86"/>
  <c r="AP63" i="86"/>
  <c r="AC63" i="86"/>
  <c r="AP62" i="86"/>
  <c r="AC62" i="86"/>
  <c r="AP61" i="86"/>
  <c r="AC61" i="86"/>
  <c r="AP60" i="86"/>
  <c r="AC60" i="86"/>
  <c r="AP59" i="86"/>
  <c r="AC59" i="86"/>
  <c r="AP58" i="86"/>
  <c r="AC58" i="86"/>
  <c r="AP57" i="86"/>
  <c r="AC57" i="86"/>
  <c r="AP56" i="86"/>
  <c r="AC56" i="86"/>
  <c r="AP55" i="86"/>
  <c r="AC55" i="86"/>
  <c r="AP54" i="86"/>
  <c r="AC54" i="86"/>
  <c r="AQ53" i="86"/>
  <c r="AO53" i="86"/>
  <c r="N8" i="86" s="1"/>
  <c r="AN53" i="86"/>
  <c r="L8" i="86" s="1"/>
  <c r="AM53" i="86"/>
  <c r="AD53" i="86"/>
  <c r="O7" i="86" s="1"/>
  <c r="AB53" i="86"/>
  <c r="N7" i="86" s="1"/>
  <c r="AA53" i="86"/>
  <c r="Z53" i="86"/>
  <c r="AP52" i="86"/>
  <c r="AC52" i="86"/>
  <c r="AP51" i="86"/>
  <c r="AC51" i="86"/>
  <c r="AP50" i="86"/>
  <c r="AC50" i="86"/>
  <c r="AP49" i="86"/>
  <c r="AC49" i="86"/>
  <c r="AP48" i="86"/>
  <c r="AC48" i="86"/>
  <c r="AP47" i="86"/>
  <c r="AC47" i="86"/>
  <c r="G46" i="86"/>
  <c r="AP46" i="86"/>
  <c r="AC46" i="86"/>
  <c r="L45" i="86"/>
  <c r="O45" i="86" s="1"/>
  <c r="G45" i="86"/>
  <c r="AP45" i="86"/>
  <c r="AC45" i="86"/>
  <c r="AP44" i="86"/>
  <c r="AC44" i="86"/>
  <c r="AP43" i="86"/>
  <c r="AC43" i="86"/>
  <c r="AP42" i="86"/>
  <c r="AC42" i="86"/>
  <c r="AP41" i="86"/>
  <c r="AC41" i="86"/>
  <c r="AQ40" i="86"/>
  <c r="O11" i="86" s="1"/>
  <c r="AO40" i="86"/>
  <c r="N11" i="86" s="1"/>
  <c r="AN40" i="86"/>
  <c r="L11" i="86" s="1"/>
  <c r="AM40" i="86"/>
  <c r="AD40" i="86"/>
  <c r="O10" i="86" s="1"/>
  <c r="AB40" i="86"/>
  <c r="AA40" i="86"/>
  <c r="Z40" i="86"/>
  <c r="AP39" i="86"/>
  <c r="AC39" i="86"/>
  <c r="AP38" i="86"/>
  <c r="AC38" i="86"/>
  <c r="AP37" i="86"/>
  <c r="AC37" i="86"/>
  <c r="AP36" i="86"/>
  <c r="AC36" i="86"/>
  <c r="AP35" i="86"/>
  <c r="AC35" i="86"/>
  <c r="AP34" i="86"/>
  <c r="AC34" i="86"/>
  <c r="AP33" i="86"/>
  <c r="AC33" i="86"/>
  <c r="AP32" i="86"/>
  <c r="AC32" i="86"/>
  <c r="AP31" i="86"/>
  <c r="AC31" i="86"/>
  <c r="AP30" i="86"/>
  <c r="AC30" i="86"/>
  <c r="AP29" i="86"/>
  <c r="AC29" i="86"/>
  <c r="AP28" i="86"/>
  <c r="AC28" i="86"/>
  <c r="AQ27" i="86"/>
  <c r="O9" i="86" s="1"/>
  <c r="AO27" i="86"/>
  <c r="AN27" i="86"/>
  <c r="L9" i="86" s="1"/>
  <c r="AM27" i="86"/>
  <c r="AD27" i="86"/>
  <c r="O4" i="86" s="1"/>
  <c r="AB27" i="86"/>
  <c r="N4" i="86" s="1"/>
  <c r="AA27" i="86"/>
  <c r="L4" i="86" s="1"/>
  <c r="Z27" i="86"/>
  <c r="AP26" i="86"/>
  <c r="AC26" i="86"/>
  <c r="AP25" i="86"/>
  <c r="AC25" i="86"/>
  <c r="AP24" i="86"/>
  <c r="AC24" i="86"/>
  <c r="AP23" i="86"/>
  <c r="AC23" i="86"/>
  <c r="AP22" i="86"/>
  <c r="AC22" i="86"/>
  <c r="AP21" i="86"/>
  <c r="AC21" i="86"/>
  <c r="AP20" i="86"/>
  <c r="AC20" i="86"/>
  <c r="AP19" i="86"/>
  <c r="AC19" i="86"/>
  <c r="AP18" i="86"/>
  <c r="AC18" i="86"/>
  <c r="AP17" i="86"/>
  <c r="AC17" i="86"/>
  <c r="AP16" i="86"/>
  <c r="AC16" i="86"/>
  <c r="AP15" i="86"/>
  <c r="AC15" i="86"/>
  <c r="B14" i="86"/>
  <c r="M12" i="86"/>
  <c r="I12" i="86"/>
  <c r="H12" i="86"/>
  <c r="G12" i="86"/>
  <c r="J11" i="86"/>
  <c r="K11" i="86" s="1"/>
  <c r="AC10" i="86"/>
  <c r="AL10" i="86" s="1"/>
  <c r="J10" i="86"/>
  <c r="K10" i="86" s="1"/>
  <c r="AC8" i="86"/>
  <c r="AL8" i="86" s="1"/>
  <c r="J9" i="86"/>
  <c r="K9" i="86" s="1"/>
  <c r="AC9" i="86"/>
  <c r="AL9" i="86" s="1"/>
  <c r="J7" i="86"/>
  <c r="K7" i="86" s="1"/>
  <c r="AC7" i="86"/>
  <c r="AL7" i="86" s="1"/>
  <c r="O8" i="86"/>
  <c r="J8" i="86"/>
  <c r="K8" i="86" s="1"/>
  <c r="AC6" i="86"/>
  <c r="AL6" i="86" s="1"/>
  <c r="J6" i="86"/>
  <c r="K6" i="86" s="1"/>
  <c r="AC5" i="86"/>
  <c r="AL5" i="86" s="1"/>
  <c r="J5" i="86"/>
  <c r="K5" i="86" s="1"/>
  <c r="AC4" i="86"/>
  <c r="AL4" i="86" s="1"/>
  <c r="J4" i="86"/>
  <c r="K4" i="86" s="1"/>
  <c r="AC3" i="86"/>
  <c r="AL3" i="86" s="1"/>
  <c r="P3" i="86"/>
  <c r="L108" i="85"/>
  <c r="L107" i="85"/>
  <c r="L106" i="85"/>
  <c r="L105" i="85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AC106" i="85"/>
  <c r="AC123" i="85"/>
  <c r="AN140" i="85"/>
  <c r="AM140" i="85"/>
  <c r="AK140" i="85"/>
  <c r="AJ140" i="85"/>
  <c r="AI140" i="85"/>
  <c r="AI11" i="85" s="1"/>
  <c r="AI12" i="85" s="1"/>
  <c r="AF140" i="85"/>
  <c r="AE140" i="85"/>
  <c r="AD140" i="85"/>
  <c r="AD11" i="85" s="1"/>
  <c r="AD12" i="85" s="1"/>
  <c r="AC139" i="85"/>
  <c r="AG139" i="85" s="1"/>
  <c r="AC138" i="85"/>
  <c r="AL138" i="85" s="1"/>
  <c r="AC137" i="85"/>
  <c r="AL137" i="85" s="1"/>
  <c r="AC136" i="85"/>
  <c r="AL136" i="85" s="1"/>
  <c r="AC135" i="85"/>
  <c r="AG135" i="85" s="1"/>
  <c r="AC134" i="85"/>
  <c r="AG134" i="85" s="1"/>
  <c r="AC133" i="85"/>
  <c r="AL133" i="85" s="1"/>
  <c r="AD128" i="85"/>
  <c r="AB128" i="85"/>
  <c r="AA128" i="85"/>
  <c r="Z128" i="85"/>
  <c r="AD125" i="85"/>
  <c r="AB125" i="85"/>
  <c r="AA125" i="85"/>
  <c r="Z125" i="85"/>
  <c r="AC124" i="85"/>
  <c r="AC122" i="85"/>
  <c r="AC121" i="85"/>
  <c r="AC120" i="85"/>
  <c r="AC119" i="85"/>
  <c r="AC118" i="85"/>
  <c r="AC117" i="85"/>
  <c r="AC116" i="85"/>
  <c r="AC115" i="85"/>
  <c r="AC114" i="85"/>
  <c r="AC113" i="85"/>
  <c r="AC112" i="85"/>
  <c r="AC111" i="85"/>
  <c r="AC110" i="85"/>
  <c r="AC109" i="85"/>
  <c r="AC108" i="85"/>
  <c r="AC107" i="85"/>
  <c r="AC105" i="85"/>
  <c r="AC104" i="85"/>
  <c r="AD101" i="85"/>
  <c r="AB101" i="85"/>
  <c r="AA101" i="85"/>
  <c r="Z101" i="85"/>
  <c r="AC100" i="85"/>
  <c r="AC99" i="85"/>
  <c r="AC98" i="85"/>
  <c r="AC97" i="85"/>
  <c r="AC96" i="85"/>
  <c r="AC95" i="85"/>
  <c r="AC94" i="85"/>
  <c r="AC93" i="85"/>
  <c r="AC92" i="85"/>
  <c r="AC91" i="85"/>
  <c r="AC90" i="85"/>
  <c r="AC89" i="85"/>
  <c r="AC88" i="85"/>
  <c r="AC87" i="85"/>
  <c r="AC86" i="85"/>
  <c r="AC85" i="85"/>
  <c r="AC84" i="85"/>
  <c r="AC83" i="85"/>
  <c r="AC82" i="85"/>
  <c r="AC81" i="85"/>
  <c r="AC80" i="85"/>
  <c r="AC79" i="85"/>
  <c r="AC78" i="85"/>
  <c r="G75" i="85"/>
  <c r="C75" i="85"/>
  <c r="AQ66" i="85"/>
  <c r="AO66" i="85"/>
  <c r="N5" i="85" s="1"/>
  <c r="AN66" i="85"/>
  <c r="L5" i="85" s="1"/>
  <c r="AM66" i="85"/>
  <c r="AD66" i="85"/>
  <c r="AB66" i="85"/>
  <c r="N6" i="85" s="1"/>
  <c r="AA66" i="85"/>
  <c r="L6" i="85" s="1"/>
  <c r="Z66" i="85"/>
  <c r="AP65" i="85"/>
  <c r="AC65" i="85"/>
  <c r="AP64" i="85"/>
  <c r="AC64" i="85"/>
  <c r="AP63" i="85"/>
  <c r="AC63" i="85"/>
  <c r="AP62" i="85"/>
  <c r="AC62" i="85"/>
  <c r="AP61" i="85"/>
  <c r="AC61" i="85"/>
  <c r="AP60" i="85"/>
  <c r="AC60" i="85"/>
  <c r="AP59" i="85"/>
  <c r="AC59" i="85"/>
  <c r="G47" i="85"/>
  <c r="AP58" i="85"/>
  <c r="AC58" i="85"/>
  <c r="L46" i="85"/>
  <c r="O46" i="85" s="1"/>
  <c r="G46" i="85"/>
  <c r="AP57" i="85"/>
  <c r="AC57" i="85"/>
  <c r="AP56" i="85"/>
  <c r="AC56" i="85"/>
  <c r="AP55" i="85"/>
  <c r="AC55" i="85"/>
  <c r="AP54" i="85"/>
  <c r="AC54" i="85"/>
  <c r="AQ53" i="85"/>
  <c r="O7" i="85" s="1"/>
  <c r="AO53" i="85"/>
  <c r="N7" i="85" s="1"/>
  <c r="AN53" i="85"/>
  <c r="AM53" i="85"/>
  <c r="AD53" i="85"/>
  <c r="AB53" i="85"/>
  <c r="N8" i="85" s="1"/>
  <c r="AA53" i="85"/>
  <c r="L8" i="85" s="1"/>
  <c r="Z53" i="85"/>
  <c r="AP52" i="85"/>
  <c r="AC52" i="85"/>
  <c r="AP51" i="85"/>
  <c r="AC51" i="85"/>
  <c r="AP50" i="85"/>
  <c r="AC50" i="85"/>
  <c r="AP49" i="85"/>
  <c r="AC49" i="85"/>
  <c r="AP48" i="85"/>
  <c r="AC48" i="85"/>
  <c r="AP47" i="85"/>
  <c r="AC47" i="85"/>
  <c r="AP46" i="85"/>
  <c r="AC46" i="85"/>
  <c r="AP45" i="85"/>
  <c r="AC45" i="85"/>
  <c r="AP44" i="85"/>
  <c r="AC44" i="85"/>
  <c r="AP43" i="85"/>
  <c r="AC43" i="85"/>
  <c r="AP42" i="85"/>
  <c r="AC42" i="85"/>
  <c r="AP41" i="85"/>
  <c r="AC41" i="85"/>
  <c r="AQ40" i="85"/>
  <c r="O11" i="85" s="1"/>
  <c r="AO40" i="85"/>
  <c r="N11" i="85" s="1"/>
  <c r="AN40" i="85"/>
  <c r="L11" i="85" s="1"/>
  <c r="AM40" i="85"/>
  <c r="AD40" i="85"/>
  <c r="AB40" i="85"/>
  <c r="AA40" i="85"/>
  <c r="L10" i="85" s="1"/>
  <c r="Z40" i="85"/>
  <c r="AP39" i="85"/>
  <c r="AC39" i="85"/>
  <c r="AP38" i="85"/>
  <c r="AC38" i="85"/>
  <c r="AP37" i="85"/>
  <c r="AC37" i="85"/>
  <c r="AP36" i="85"/>
  <c r="AC36" i="85"/>
  <c r="AP35" i="85"/>
  <c r="AC35" i="85"/>
  <c r="AP34" i="85"/>
  <c r="AC34" i="85"/>
  <c r="AP33" i="85"/>
  <c r="AC33" i="85"/>
  <c r="AP32" i="85"/>
  <c r="AC32" i="85"/>
  <c r="AP31" i="85"/>
  <c r="AC31" i="85"/>
  <c r="AP30" i="85"/>
  <c r="AC30" i="85"/>
  <c r="AP29" i="85"/>
  <c r="AC29" i="85"/>
  <c r="AP28" i="85"/>
  <c r="AC28" i="85"/>
  <c r="AQ27" i="85"/>
  <c r="O9" i="85" s="1"/>
  <c r="AO27" i="85"/>
  <c r="N9" i="85" s="1"/>
  <c r="AN27" i="85"/>
  <c r="L9" i="85" s="1"/>
  <c r="AM27" i="85"/>
  <c r="AD27" i="85"/>
  <c r="O4" i="85" s="1"/>
  <c r="AB27" i="85"/>
  <c r="AA27" i="85"/>
  <c r="L4" i="85" s="1"/>
  <c r="Z27" i="85"/>
  <c r="AP26" i="85"/>
  <c r="AC26" i="85"/>
  <c r="AP25" i="85"/>
  <c r="AC25" i="85"/>
  <c r="AP24" i="85"/>
  <c r="AC24" i="85"/>
  <c r="AP23" i="85"/>
  <c r="AC23" i="85"/>
  <c r="AP22" i="85"/>
  <c r="AC22" i="85"/>
  <c r="AP21" i="85"/>
  <c r="AC21" i="85"/>
  <c r="AP20" i="85"/>
  <c r="AC20" i="85"/>
  <c r="AP19" i="85"/>
  <c r="AC19" i="85"/>
  <c r="AP18" i="85"/>
  <c r="AC18" i="85"/>
  <c r="AP17" i="85"/>
  <c r="AC17" i="85"/>
  <c r="AP16" i="85"/>
  <c r="AC16" i="85"/>
  <c r="AP15" i="85"/>
  <c r="AC15" i="85"/>
  <c r="B14" i="85"/>
  <c r="M12" i="85"/>
  <c r="I12" i="85"/>
  <c r="H12" i="85"/>
  <c r="G12" i="85"/>
  <c r="AK11" i="85"/>
  <c r="AK12" i="85" s="1"/>
  <c r="AJ11" i="85"/>
  <c r="AJ12" i="85" s="1"/>
  <c r="AF11" i="85"/>
  <c r="AF12" i="85" s="1"/>
  <c r="AE11" i="85"/>
  <c r="AE12" i="85" s="1"/>
  <c r="J11" i="85"/>
  <c r="K11" i="85" s="1"/>
  <c r="AC10" i="85"/>
  <c r="AL10" i="85" s="1"/>
  <c r="O10" i="85"/>
  <c r="J10" i="85"/>
  <c r="K10" i="85" s="1"/>
  <c r="AC9" i="85"/>
  <c r="AG9" i="85" s="1"/>
  <c r="J9" i="85"/>
  <c r="K9" i="85" s="1"/>
  <c r="AC8" i="85"/>
  <c r="AL8" i="85" s="1"/>
  <c r="O8" i="85"/>
  <c r="J8" i="85"/>
  <c r="K8" i="85" s="1"/>
  <c r="AC7" i="85"/>
  <c r="AG7" i="85" s="1"/>
  <c r="L7" i="85"/>
  <c r="J7" i="85"/>
  <c r="K7" i="85" s="1"/>
  <c r="AC6" i="85"/>
  <c r="AL6" i="85" s="1"/>
  <c r="J5" i="85"/>
  <c r="K5" i="85" s="1"/>
  <c r="AC5" i="85"/>
  <c r="AG5" i="85" s="1"/>
  <c r="O6" i="85"/>
  <c r="J6" i="85"/>
  <c r="K6" i="85" s="1"/>
  <c r="AC4" i="85"/>
  <c r="AL4" i="85" s="1"/>
  <c r="N4" i="85"/>
  <c r="J4" i="85"/>
  <c r="K4" i="85" s="1"/>
  <c r="AC3" i="85"/>
  <c r="AG3" i="85" s="1"/>
  <c r="P3" i="85"/>
  <c r="L107" i="84"/>
  <c r="L106" i="84"/>
  <c r="L105" i="84"/>
  <c r="L104" i="84"/>
  <c r="L103" i="84"/>
  <c r="AC110" i="84"/>
  <c r="AC108" i="83"/>
  <c r="AC87" i="84"/>
  <c r="AD101" i="84"/>
  <c r="AB101" i="84"/>
  <c r="AA101" i="84"/>
  <c r="Z101" i="84"/>
  <c r="AC78" i="84"/>
  <c r="AN140" i="84"/>
  <c r="AM140" i="84"/>
  <c r="AK140" i="84"/>
  <c r="AK11" i="84" s="1"/>
  <c r="AK12" i="84" s="1"/>
  <c r="AJ140" i="84"/>
  <c r="AJ11" i="84" s="1"/>
  <c r="AJ12" i="84" s="1"/>
  <c r="AI140" i="84"/>
  <c r="AI11" i="84" s="1"/>
  <c r="AI12" i="84" s="1"/>
  <c r="AF140" i="84"/>
  <c r="AE140" i="84"/>
  <c r="AE11" i="84" s="1"/>
  <c r="AE12" i="84" s="1"/>
  <c r="AD140" i="84"/>
  <c r="AD11" i="84" s="1"/>
  <c r="AD12" i="84" s="1"/>
  <c r="AC139" i="84"/>
  <c r="AL139" i="84" s="1"/>
  <c r="AC138" i="84"/>
  <c r="AG138" i="84" s="1"/>
  <c r="AC137" i="84"/>
  <c r="AL137" i="84" s="1"/>
  <c r="AC136" i="84"/>
  <c r="AL136" i="84" s="1"/>
  <c r="AC135" i="84"/>
  <c r="AG135" i="84" s="1"/>
  <c r="AC134" i="84"/>
  <c r="AG134" i="84" s="1"/>
  <c r="AC133" i="84"/>
  <c r="AD126" i="84"/>
  <c r="AB126" i="84"/>
  <c r="AA126" i="84"/>
  <c r="Z126" i="84"/>
  <c r="AD123" i="84"/>
  <c r="AB123" i="84"/>
  <c r="AA123" i="84"/>
  <c r="Z123" i="84"/>
  <c r="AC122" i="84"/>
  <c r="AC121" i="84"/>
  <c r="AC120" i="84"/>
  <c r="AC119" i="84"/>
  <c r="AC118" i="84"/>
  <c r="AC117" i="84"/>
  <c r="AC116" i="84"/>
  <c r="AC115" i="84"/>
  <c r="AC114" i="84"/>
  <c r="AC113" i="84"/>
  <c r="AC112" i="84"/>
  <c r="AC111" i="84"/>
  <c r="AC109" i="84"/>
  <c r="AC108" i="84"/>
  <c r="AC107" i="84"/>
  <c r="AC106" i="84"/>
  <c r="AC105" i="84"/>
  <c r="AC104" i="84"/>
  <c r="AC100" i="84"/>
  <c r="AC99" i="84"/>
  <c r="AC98" i="84"/>
  <c r="AC97" i="84"/>
  <c r="AC96" i="84"/>
  <c r="AC95" i="84"/>
  <c r="AC94" i="84"/>
  <c r="AC93" i="84"/>
  <c r="AC92" i="84"/>
  <c r="AC91" i="84"/>
  <c r="AC90" i="84"/>
  <c r="AC89" i="84"/>
  <c r="AC88" i="84"/>
  <c r="AC86" i="84"/>
  <c r="AC85" i="84"/>
  <c r="AC84" i="84"/>
  <c r="AC83" i="84"/>
  <c r="AC82" i="84"/>
  <c r="AC81" i="84"/>
  <c r="AC80" i="84"/>
  <c r="AC79" i="84"/>
  <c r="G75" i="84"/>
  <c r="C75" i="84"/>
  <c r="AQ66" i="84"/>
  <c r="O6" i="84" s="1"/>
  <c r="AO66" i="84"/>
  <c r="AN66" i="84"/>
  <c r="L6" i="84" s="1"/>
  <c r="AM66" i="84"/>
  <c r="AD66" i="84"/>
  <c r="O5" i="84" s="1"/>
  <c r="AB66" i="84"/>
  <c r="N5" i="84" s="1"/>
  <c r="AA66" i="84"/>
  <c r="L5" i="84" s="1"/>
  <c r="Z66" i="84"/>
  <c r="AP65" i="84"/>
  <c r="AC65" i="84"/>
  <c r="AP64" i="84"/>
  <c r="AC64" i="84"/>
  <c r="AP63" i="84"/>
  <c r="AC63" i="84"/>
  <c r="AP62" i="84"/>
  <c r="AC62" i="84"/>
  <c r="AP61" i="84"/>
  <c r="AC61" i="84"/>
  <c r="AP60" i="84"/>
  <c r="AC60" i="84"/>
  <c r="AP59" i="84"/>
  <c r="AC59" i="84"/>
  <c r="AP58" i="84"/>
  <c r="AC58" i="84"/>
  <c r="AP57" i="84"/>
  <c r="AC57" i="84"/>
  <c r="AP56" i="84"/>
  <c r="AC56" i="84"/>
  <c r="AP55" i="84"/>
  <c r="AC55" i="84"/>
  <c r="AP54" i="84"/>
  <c r="AC54" i="84"/>
  <c r="AQ53" i="84"/>
  <c r="O7" i="84" s="1"/>
  <c r="AO53" i="84"/>
  <c r="N7" i="84" s="1"/>
  <c r="AN53" i="84"/>
  <c r="L7" i="84" s="1"/>
  <c r="AM53" i="84"/>
  <c r="AD53" i="84"/>
  <c r="O8" i="84" s="1"/>
  <c r="AB53" i="84"/>
  <c r="N8" i="84" s="1"/>
  <c r="AA53" i="84"/>
  <c r="L8" i="84" s="1"/>
  <c r="Z53" i="84"/>
  <c r="AP52" i="84"/>
  <c r="AC52" i="84"/>
  <c r="AP51" i="84"/>
  <c r="AC51" i="84"/>
  <c r="AP50" i="84"/>
  <c r="AC50" i="84"/>
  <c r="AP49" i="84"/>
  <c r="AC49" i="84"/>
  <c r="AP48" i="84"/>
  <c r="AC48" i="84"/>
  <c r="AP47" i="84"/>
  <c r="AC47" i="84"/>
  <c r="AP46" i="84"/>
  <c r="AC46" i="84"/>
  <c r="G59" i="84"/>
  <c r="AP45" i="84"/>
  <c r="AC45" i="84"/>
  <c r="L58" i="84"/>
  <c r="O58" i="84" s="1"/>
  <c r="G58" i="84"/>
  <c r="AP44" i="84"/>
  <c r="AC44" i="84"/>
  <c r="AP43" i="84"/>
  <c r="AC43" i="84"/>
  <c r="AP42" i="84"/>
  <c r="AC42" i="84"/>
  <c r="AP41" i="84"/>
  <c r="AC41" i="84"/>
  <c r="AQ40" i="84"/>
  <c r="O11" i="84" s="1"/>
  <c r="AO40" i="84"/>
  <c r="N11" i="84" s="1"/>
  <c r="AN40" i="84"/>
  <c r="L11" i="84" s="1"/>
  <c r="AM40" i="84"/>
  <c r="AD40" i="84"/>
  <c r="O10" i="84" s="1"/>
  <c r="AB40" i="84"/>
  <c r="AA40" i="84"/>
  <c r="L10" i="84" s="1"/>
  <c r="Z40" i="84"/>
  <c r="AP39" i="84"/>
  <c r="AC39" i="84"/>
  <c r="AP38" i="84"/>
  <c r="AC38" i="84"/>
  <c r="AP37" i="84"/>
  <c r="AC37" i="84"/>
  <c r="AP36" i="84"/>
  <c r="AC36" i="84"/>
  <c r="AP35" i="84"/>
  <c r="AC35" i="84"/>
  <c r="AP34" i="84"/>
  <c r="AC34" i="84"/>
  <c r="AP33" i="84"/>
  <c r="AC33" i="84"/>
  <c r="AP32" i="84"/>
  <c r="AC32" i="84"/>
  <c r="AP31" i="84"/>
  <c r="AC31" i="84"/>
  <c r="AP30" i="84"/>
  <c r="AC30" i="84"/>
  <c r="AP29" i="84"/>
  <c r="AC29" i="84"/>
  <c r="AP28" i="84"/>
  <c r="AC28" i="84"/>
  <c r="AQ27" i="84"/>
  <c r="O9" i="84" s="1"/>
  <c r="AO27" i="84"/>
  <c r="N9" i="84" s="1"/>
  <c r="AN27" i="84"/>
  <c r="L9" i="84" s="1"/>
  <c r="AM27" i="84"/>
  <c r="AD27" i="84"/>
  <c r="AB27" i="84"/>
  <c r="N4" i="84" s="1"/>
  <c r="AA27" i="84"/>
  <c r="L4" i="84" s="1"/>
  <c r="Z27" i="84"/>
  <c r="AP26" i="84"/>
  <c r="AC26" i="84"/>
  <c r="AP25" i="84"/>
  <c r="AC25" i="84"/>
  <c r="AP24" i="84"/>
  <c r="AC24" i="84"/>
  <c r="AP23" i="84"/>
  <c r="AC23" i="84"/>
  <c r="AP22" i="84"/>
  <c r="AC22" i="84"/>
  <c r="AP21" i="84"/>
  <c r="AC21" i="84"/>
  <c r="AP20" i="84"/>
  <c r="AC20" i="84"/>
  <c r="AP19" i="84"/>
  <c r="AC19" i="84"/>
  <c r="AP18" i="84"/>
  <c r="AC18" i="84"/>
  <c r="AP17" i="84"/>
  <c r="AC17" i="84"/>
  <c r="AP16" i="84"/>
  <c r="AC16" i="84"/>
  <c r="AP15" i="84"/>
  <c r="AC15" i="84"/>
  <c r="B14" i="84"/>
  <c r="M12" i="84"/>
  <c r="I12" i="84"/>
  <c r="H12" i="84"/>
  <c r="G12" i="84"/>
  <c r="J11" i="84"/>
  <c r="K11" i="84" s="1"/>
  <c r="AC9" i="84"/>
  <c r="AG9" i="84" s="1"/>
  <c r="J9" i="84"/>
  <c r="K9" i="84" s="1"/>
  <c r="AC7" i="84"/>
  <c r="AG7" i="84" s="1"/>
  <c r="J10" i="84"/>
  <c r="K10" i="84" s="1"/>
  <c r="AC10" i="84"/>
  <c r="AG10" i="84" s="1"/>
  <c r="J8" i="84"/>
  <c r="K8" i="84" s="1"/>
  <c r="AC8" i="84"/>
  <c r="AG8" i="84" s="1"/>
  <c r="J6" i="84"/>
  <c r="K6" i="84" s="1"/>
  <c r="AC6" i="84"/>
  <c r="AG6" i="84" s="1"/>
  <c r="J5" i="84"/>
  <c r="K5" i="84" s="1"/>
  <c r="AC5" i="84"/>
  <c r="AG5" i="84" s="1"/>
  <c r="J7" i="84"/>
  <c r="K7" i="84" s="1"/>
  <c r="AC4" i="84"/>
  <c r="AG4" i="84" s="1"/>
  <c r="O4" i="84"/>
  <c r="J4" i="84"/>
  <c r="K4" i="84" s="1"/>
  <c r="AC3" i="84"/>
  <c r="AG3" i="84" s="1"/>
  <c r="P3" i="84"/>
  <c r="L106" i="83"/>
  <c r="L105" i="83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AD99" i="83"/>
  <c r="AB99" i="83"/>
  <c r="AA99" i="83"/>
  <c r="Z99" i="83"/>
  <c r="AC98" i="83"/>
  <c r="AC91" i="83"/>
  <c r="AD121" i="83"/>
  <c r="AB121" i="83"/>
  <c r="AA121" i="83"/>
  <c r="Z121" i="83"/>
  <c r="AC120" i="83"/>
  <c r="AN134" i="83"/>
  <c r="AM134" i="83"/>
  <c r="AK134" i="83"/>
  <c r="AJ134" i="83"/>
  <c r="AI134" i="83"/>
  <c r="AI11" i="83" s="1"/>
  <c r="AI12" i="83" s="1"/>
  <c r="AF134" i="83"/>
  <c r="AE134" i="83"/>
  <c r="AD134" i="83"/>
  <c r="AC133" i="83"/>
  <c r="AL133" i="83" s="1"/>
  <c r="AC132" i="83"/>
  <c r="AG132" i="83" s="1"/>
  <c r="AC131" i="83"/>
  <c r="AL131" i="83" s="1"/>
  <c r="AC130" i="83"/>
  <c r="AG130" i="83" s="1"/>
  <c r="AC129" i="83"/>
  <c r="AG129" i="83" s="1"/>
  <c r="AC128" i="83"/>
  <c r="AL128" i="83" s="1"/>
  <c r="AC127" i="83"/>
  <c r="AG127" i="83" s="1"/>
  <c r="AD124" i="83"/>
  <c r="AB124" i="83"/>
  <c r="AA124" i="83"/>
  <c r="Z124" i="83"/>
  <c r="AC119" i="83"/>
  <c r="AC118" i="83"/>
  <c r="AC117" i="83"/>
  <c r="AC116" i="83"/>
  <c r="AC115" i="83"/>
  <c r="AC114" i="83"/>
  <c r="AC113" i="83"/>
  <c r="AC112" i="83"/>
  <c r="AC111" i="83"/>
  <c r="AC110" i="83"/>
  <c r="AC109" i="83"/>
  <c r="AC107" i="83"/>
  <c r="AC106" i="83"/>
  <c r="AC105" i="83"/>
  <c r="AC104" i="83"/>
  <c r="AC103" i="83"/>
  <c r="AC102" i="83"/>
  <c r="AC97" i="83"/>
  <c r="AC96" i="83"/>
  <c r="AC95" i="83"/>
  <c r="AC94" i="83"/>
  <c r="AC93" i="83"/>
  <c r="AC92" i="83"/>
  <c r="AC90" i="83"/>
  <c r="AC89" i="83"/>
  <c r="AC88" i="83"/>
  <c r="AC87" i="83"/>
  <c r="AC86" i="83"/>
  <c r="AC85" i="83"/>
  <c r="AC84" i="83"/>
  <c r="AC83" i="83"/>
  <c r="AC82" i="83"/>
  <c r="AC81" i="83"/>
  <c r="AC80" i="83"/>
  <c r="AC79" i="83"/>
  <c r="AC78" i="83"/>
  <c r="G75" i="83"/>
  <c r="C75" i="83"/>
  <c r="AQ66" i="83"/>
  <c r="AO66" i="83"/>
  <c r="N7" i="83" s="1"/>
  <c r="AN66" i="83"/>
  <c r="L7" i="83" s="1"/>
  <c r="AM66" i="83"/>
  <c r="AD66" i="83"/>
  <c r="AB66" i="83"/>
  <c r="N6" i="83" s="1"/>
  <c r="AA66" i="83"/>
  <c r="Z66" i="83"/>
  <c r="AP65" i="83"/>
  <c r="AC65" i="83"/>
  <c r="AP64" i="83"/>
  <c r="AC64" i="83"/>
  <c r="AP63" i="83"/>
  <c r="AC63" i="83"/>
  <c r="AP62" i="83"/>
  <c r="AC62" i="83"/>
  <c r="AP61" i="83"/>
  <c r="AC61" i="83"/>
  <c r="AP60" i="83"/>
  <c r="AC60" i="83"/>
  <c r="AP59" i="83"/>
  <c r="AC59" i="83"/>
  <c r="AP58" i="83"/>
  <c r="AC58" i="83"/>
  <c r="AP57" i="83"/>
  <c r="AC57" i="83"/>
  <c r="AP56" i="83"/>
  <c r="AC56" i="83"/>
  <c r="AP55" i="83"/>
  <c r="AC55" i="83"/>
  <c r="AP54" i="83"/>
  <c r="AC54" i="83"/>
  <c r="AQ53" i="83"/>
  <c r="O5" i="83" s="1"/>
  <c r="AO53" i="83"/>
  <c r="N5" i="83" s="1"/>
  <c r="AN53" i="83"/>
  <c r="AM53" i="83"/>
  <c r="AD53" i="83"/>
  <c r="O8" i="83" s="1"/>
  <c r="AB53" i="83"/>
  <c r="N8" i="83" s="1"/>
  <c r="AA53" i="83"/>
  <c r="L8" i="83" s="1"/>
  <c r="Z53" i="83"/>
  <c r="AP52" i="83"/>
  <c r="AC52" i="83"/>
  <c r="AP51" i="83"/>
  <c r="AC51" i="83"/>
  <c r="AP50" i="83"/>
  <c r="AC50" i="83"/>
  <c r="G46" i="83"/>
  <c r="AP49" i="83"/>
  <c r="AC49" i="83"/>
  <c r="L45" i="83"/>
  <c r="O45" i="83" s="1"/>
  <c r="G45" i="83"/>
  <c r="AP48" i="83"/>
  <c r="AC48" i="83"/>
  <c r="AP47" i="83"/>
  <c r="AC47" i="83"/>
  <c r="AP46" i="83"/>
  <c r="AC46" i="83"/>
  <c r="AP45" i="83"/>
  <c r="AC45" i="83"/>
  <c r="AP44" i="83"/>
  <c r="AC44" i="83"/>
  <c r="AP43" i="83"/>
  <c r="AC43" i="83"/>
  <c r="AP42" i="83"/>
  <c r="AC42" i="83"/>
  <c r="AP41" i="83"/>
  <c r="AC41" i="83"/>
  <c r="AQ40" i="83"/>
  <c r="O11" i="83" s="1"/>
  <c r="AO40" i="83"/>
  <c r="AN40" i="83"/>
  <c r="L11" i="83" s="1"/>
  <c r="AM40" i="83"/>
  <c r="AD40" i="83"/>
  <c r="O9" i="83" s="1"/>
  <c r="AB40" i="83"/>
  <c r="N9" i="83" s="1"/>
  <c r="AA40" i="83"/>
  <c r="Z40" i="83"/>
  <c r="AP39" i="83"/>
  <c r="AC39" i="83"/>
  <c r="AP38" i="83"/>
  <c r="AC38" i="83"/>
  <c r="AP37" i="83"/>
  <c r="AC37" i="83"/>
  <c r="AP36" i="83"/>
  <c r="AC36" i="83"/>
  <c r="AP35" i="83"/>
  <c r="AC35" i="83"/>
  <c r="AP34" i="83"/>
  <c r="AC34" i="83"/>
  <c r="AP33" i="83"/>
  <c r="AC33" i="83"/>
  <c r="AP32" i="83"/>
  <c r="AC32" i="83"/>
  <c r="AP31" i="83"/>
  <c r="AC31" i="83"/>
  <c r="AP30" i="83"/>
  <c r="AC30" i="83"/>
  <c r="AP29" i="83"/>
  <c r="AC29" i="83"/>
  <c r="AP28" i="83"/>
  <c r="AC28" i="83"/>
  <c r="AQ27" i="83"/>
  <c r="O10" i="83" s="1"/>
  <c r="AO27" i="83"/>
  <c r="AN27" i="83"/>
  <c r="L10" i="83" s="1"/>
  <c r="AM27" i="83"/>
  <c r="AD27" i="83"/>
  <c r="O4" i="83" s="1"/>
  <c r="AB27" i="83"/>
  <c r="N4" i="83" s="1"/>
  <c r="AA27" i="83"/>
  <c r="L4" i="83" s="1"/>
  <c r="Z27" i="83"/>
  <c r="AP26" i="83"/>
  <c r="AC26" i="83"/>
  <c r="AP25" i="83"/>
  <c r="AC25" i="83"/>
  <c r="AP24" i="83"/>
  <c r="AC24" i="83"/>
  <c r="AP23" i="83"/>
  <c r="AC23" i="83"/>
  <c r="AP22" i="83"/>
  <c r="AC22" i="83"/>
  <c r="AP21" i="83"/>
  <c r="AC21" i="83"/>
  <c r="AP20" i="83"/>
  <c r="AC20" i="83"/>
  <c r="AP19" i="83"/>
  <c r="AC19" i="83"/>
  <c r="AP18" i="83"/>
  <c r="AC18" i="83"/>
  <c r="AP17" i="83"/>
  <c r="AC17" i="83"/>
  <c r="AP16" i="83"/>
  <c r="AC16" i="83"/>
  <c r="AP15" i="83"/>
  <c r="AC15" i="83"/>
  <c r="B14" i="83"/>
  <c r="M12" i="83"/>
  <c r="I12" i="83"/>
  <c r="H12" i="83"/>
  <c r="G12" i="83"/>
  <c r="AK11" i="83"/>
  <c r="AK12" i="83" s="1"/>
  <c r="AJ11" i="83"/>
  <c r="AJ12" i="83" s="1"/>
  <c r="AF11" i="83"/>
  <c r="AF12" i="83" s="1"/>
  <c r="AE11" i="83"/>
  <c r="AE12" i="83" s="1"/>
  <c r="AD11" i="83"/>
  <c r="AD12" i="83" s="1"/>
  <c r="J11" i="83"/>
  <c r="K11" i="83" s="1"/>
  <c r="AC10" i="83"/>
  <c r="AL10" i="83" s="1"/>
  <c r="N10" i="83"/>
  <c r="J10" i="83"/>
  <c r="K10" i="83" s="1"/>
  <c r="AC9" i="83"/>
  <c r="AL9" i="83" s="1"/>
  <c r="J8" i="83"/>
  <c r="K8" i="83" s="1"/>
  <c r="AC8" i="83"/>
  <c r="AL8" i="83" s="1"/>
  <c r="J9" i="83"/>
  <c r="K9" i="83" s="1"/>
  <c r="AC7" i="83"/>
  <c r="AL7" i="83" s="1"/>
  <c r="J7" i="83"/>
  <c r="K7" i="83" s="1"/>
  <c r="AC6" i="83"/>
  <c r="AL6" i="83" s="1"/>
  <c r="O6" i="83"/>
  <c r="J6" i="83"/>
  <c r="K6" i="83" s="1"/>
  <c r="AC5" i="83"/>
  <c r="AL5" i="83" s="1"/>
  <c r="J5" i="83"/>
  <c r="K5" i="83" s="1"/>
  <c r="AC4" i="83"/>
  <c r="AL4" i="83" s="1"/>
  <c r="J4" i="83"/>
  <c r="K4" i="83" s="1"/>
  <c r="AC3" i="83"/>
  <c r="AL3" i="83" s="1"/>
  <c r="P3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AN134" i="82"/>
  <c r="AM134" i="82"/>
  <c r="AK134" i="82"/>
  <c r="AJ134" i="82"/>
  <c r="AJ11" i="82" s="1"/>
  <c r="AJ12" i="82" s="1"/>
  <c r="AI134" i="82"/>
  <c r="AI11" i="82" s="1"/>
  <c r="AI12" i="82" s="1"/>
  <c r="AF134" i="82"/>
  <c r="AE134" i="82"/>
  <c r="AE11" i="82" s="1"/>
  <c r="AE12" i="82" s="1"/>
  <c r="AD134" i="82"/>
  <c r="AD11" i="82" s="1"/>
  <c r="AC133" i="82"/>
  <c r="AL133" i="82" s="1"/>
  <c r="AC132" i="82"/>
  <c r="AG132" i="82" s="1"/>
  <c r="AC131" i="82"/>
  <c r="AC130" i="82"/>
  <c r="AL130" i="82" s="1"/>
  <c r="AL129" i="82"/>
  <c r="AC129" i="82"/>
  <c r="AG129" i="82" s="1"/>
  <c r="AC128" i="82"/>
  <c r="AG128" i="82" s="1"/>
  <c r="AC127" i="82"/>
  <c r="AL127" i="82" s="1"/>
  <c r="AD120" i="82"/>
  <c r="AB120" i="82"/>
  <c r="AA120" i="82"/>
  <c r="Z120" i="82"/>
  <c r="AD117" i="82"/>
  <c r="AB117" i="82"/>
  <c r="AA117" i="82"/>
  <c r="Z117" i="82"/>
  <c r="AC116" i="82"/>
  <c r="AC115" i="82"/>
  <c r="AC114" i="82"/>
  <c r="AC113" i="82"/>
  <c r="AC112" i="82"/>
  <c r="AC111" i="82"/>
  <c r="AC110" i="82"/>
  <c r="AC109" i="82"/>
  <c r="AC108" i="82"/>
  <c r="AC107" i="82"/>
  <c r="AC106" i="82"/>
  <c r="AC105" i="82"/>
  <c r="AC104" i="82"/>
  <c r="AC103" i="82"/>
  <c r="AC102" i="82"/>
  <c r="AC101" i="82"/>
  <c r="AC100" i="82"/>
  <c r="AD97" i="82"/>
  <c r="AB97" i="82"/>
  <c r="AA97" i="82"/>
  <c r="Z97" i="82"/>
  <c r="AC96" i="82"/>
  <c r="AC95" i="82"/>
  <c r="AC94" i="82"/>
  <c r="AC93" i="82"/>
  <c r="AC92" i="82"/>
  <c r="AC91" i="82"/>
  <c r="AC90" i="82"/>
  <c r="AC89" i="82"/>
  <c r="AC88" i="82"/>
  <c r="AC87" i="82"/>
  <c r="AC86" i="82"/>
  <c r="AC85" i="82"/>
  <c r="AC84" i="82"/>
  <c r="AC83" i="82"/>
  <c r="AC82" i="82"/>
  <c r="AC81" i="82"/>
  <c r="AC80" i="82"/>
  <c r="AC79" i="82"/>
  <c r="AC78" i="82"/>
  <c r="G75" i="82"/>
  <c r="C75" i="82"/>
  <c r="AQ66" i="82"/>
  <c r="AO66" i="82"/>
  <c r="N7" i="82" s="1"/>
  <c r="AN66" i="82"/>
  <c r="L7" i="82" s="1"/>
  <c r="AM66" i="82"/>
  <c r="AD66" i="82"/>
  <c r="O6" i="82" s="1"/>
  <c r="AB66" i="82"/>
  <c r="AA66" i="82"/>
  <c r="L6" i="82" s="1"/>
  <c r="Z66" i="82"/>
  <c r="AP65" i="82"/>
  <c r="AC65" i="82"/>
  <c r="AP64" i="82"/>
  <c r="AC64" i="82"/>
  <c r="AP63" i="82"/>
  <c r="AC63" i="82"/>
  <c r="AP62" i="82"/>
  <c r="AC62" i="82"/>
  <c r="AP61" i="82"/>
  <c r="AC61" i="82"/>
  <c r="AP60" i="82"/>
  <c r="AC60" i="82"/>
  <c r="AP59" i="82"/>
  <c r="AC59" i="82"/>
  <c r="AP58" i="82"/>
  <c r="AC58" i="82"/>
  <c r="AP57" i="82"/>
  <c r="AC57" i="82"/>
  <c r="AP56" i="82"/>
  <c r="AC56" i="82"/>
  <c r="AP55" i="82"/>
  <c r="AC55" i="82"/>
  <c r="AP54" i="82"/>
  <c r="AC54" i="82"/>
  <c r="AQ53" i="82"/>
  <c r="O5" i="82" s="1"/>
  <c r="AO53" i="82"/>
  <c r="AN53" i="82"/>
  <c r="L5" i="82" s="1"/>
  <c r="AM53" i="82"/>
  <c r="AD53" i="82"/>
  <c r="O9" i="82" s="1"/>
  <c r="AB53" i="82"/>
  <c r="N9" i="82" s="1"/>
  <c r="AA53" i="82"/>
  <c r="Z53" i="82"/>
  <c r="AP52" i="82"/>
  <c r="AC52" i="82"/>
  <c r="AP51" i="82"/>
  <c r="AC51" i="82"/>
  <c r="AP50" i="82"/>
  <c r="AC50" i="82"/>
  <c r="AP49" i="82"/>
  <c r="AC49" i="82"/>
  <c r="AP48" i="82"/>
  <c r="AC48" i="82"/>
  <c r="AP47" i="82"/>
  <c r="AC47" i="82"/>
  <c r="AP46" i="82"/>
  <c r="AC46" i="82"/>
  <c r="AP45" i="82"/>
  <c r="AC45" i="82"/>
  <c r="G50" i="82"/>
  <c r="AP44" i="82"/>
  <c r="AC44" i="82"/>
  <c r="L49" i="82"/>
  <c r="O49" i="82" s="1"/>
  <c r="G49" i="82"/>
  <c r="AP43" i="82"/>
  <c r="AC43" i="82"/>
  <c r="AP42" i="82"/>
  <c r="AC42" i="82"/>
  <c r="AP41" i="82"/>
  <c r="AC41" i="82"/>
  <c r="AQ40" i="82"/>
  <c r="O11" i="82" s="1"/>
  <c r="AO40" i="82"/>
  <c r="N11" i="82" s="1"/>
  <c r="AN40" i="82"/>
  <c r="AM40" i="82"/>
  <c r="AD40" i="82"/>
  <c r="O8" i="82" s="1"/>
  <c r="AB40" i="82"/>
  <c r="AA40" i="82"/>
  <c r="L8" i="82" s="1"/>
  <c r="Z40" i="82"/>
  <c r="AP39" i="82"/>
  <c r="AC39" i="82"/>
  <c r="AP38" i="82"/>
  <c r="AC38" i="82"/>
  <c r="AP37" i="82"/>
  <c r="AC37" i="82"/>
  <c r="AP36" i="82"/>
  <c r="AC36" i="82"/>
  <c r="AP35" i="82"/>
  <c r="AC35" i="82"/>
  <c r="AP34" i="82"/>
  <c r="AC34" i="82"/>
  <c r="AP33" i="82"/>
  <c r="AC33" i="82"/>
  <c r="AP32" i="82"/>
  <c r="AC32" i="82"/>
  <c r="AP31" i="82"/>
  <c r="AC31" i="82"/>
  <c r="AP30" i="82"/>
  <c r="AC30" i="82"/>
  <c r="AP29" i="82"/>
  <c r="AC29" i="82"/>
  <c r="AP28" i="82"/>
  <c r="AC28" i="82"/>
  <c r="AQ27" i="82"/>
  <c r="O10" i="82" s="1"/>
  <c r="AO27" i="82"/>
  <c r="AN27" i="82"/>
  <c r="AM27" i="82"/>
  <c r="AD27" i="82"/>
  <c r="O4" i="82" s="1"/>
  <c r="AB27" i="82"/>
  <c r="N4" i="82" s="1"/>
  <c r="AA27" i="82"/>
  <c r="Z27" i="82"/>
  <c r="AP26" i="82"/>
  <c r="AC26" i="82"/>
  <c r="AP25" i="82"/>
  <c r="AC25" i="82"/>
  <c r="AP24" i="82"/>
  <c r="AC24" i="82"/>
  <c r="AP23" i="82"/>
  <c r="AC23" i="82"/>
  <c r="AP22" i="82"/>
  <c r="AC22" i="82"/>
  <c r="AP21" i="82"/>
  <c r="AC21" i="82"/>
  <c r="AP20" i="82"/>
  <c r="AC20" i="82"/>
  <c r="AP19" i="82"/>
  <c r="AC19" i="82"/>
  <c r="AP18" i="82"/>
  <c r="AC18" i="82"/>
  <c r="AP17" i="82"/>
  <c r="AC17" i="82"/>
  <c r="AP16" i="82"/>
  <c r="AC16" i="82"/>
  <c r="AP15" i="82"/>
  <c r="AC15" i="82"/>
  <c r="B14" i="82"/>
  <c r="M12" i="82"/>
  <c r="I12" i="82"/>
  <c r="H12" i="82"/>
  <c r="G12" i="82"/>
  <c r="AK11" i="82"/>
  <c r="AK12" i="82" s="1"/>
  <c r="AF11" i="82"/>
  <c r="AF12" i="82" s="1"/>
  <c r="J11" i="82"/>
  <c r="K11" i="82" s="1"/>
  <c r="AC10" i="82"/>
  <c r="AL10" i="82" s="1"/>
  <c r="J10" i="82"/>
  <c r="K10" i="82" s="1"/>
  <c r="AC9" i="82"/>
  <c r="AL9" i="82" s="1"/>
  <c r="J9" i="82"/>
  <c r="K9" i="82" s="1"/>
  <c r="AC8" i="82"/>
  <c r="AL8" i="82" s="1"/>
  <c r="J8" i="82"/>
  <c r="K8" i="82" s="1"/>
  <c r="AC6" i="82"/>
  <c r="AL6" i="82" s="1"/>
  <c r="J7" i="82"/>
  <c r="K7" i="82" s="1"/>
  <c r="AC5" i="82"/>
  <c r="AL5" i="82" s="1"/>
  <c r="J6" i="82"/>
  <c r="K6" i="82" s="1"/>
  <c r="AC4" i="82"/>
  <c r="AL4" i="82" s="1"/>
  <c r="N5" i="82"/>
  <c r="J5" i="82"/>
  <c r="K5" i="82" s="1"/>
  <c r="AC7" i="82"/>
  <c r="AL7" i="82" s="1"/>
  <c r="J4" i="82"/>
  <c r="K4" i="82" s="1"/>
  <c r="AC3" i="82"/>
  <c r="AL3" i="82" s="1"/>
  <c r="P3" i="82"/>
  <c r="L105" i="81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AC115" i="81"/>
  <c r="AC93" i="81"/>
  <c r="AN134" i="81"/>
  <c r="AM134" i="81"/>
  <c r="AK134" i="81"/>
  <c r="AK11" i="81" s="1"/>
  <c r="AK12" i="81" s="1"/>
  <c r="AJ134" i="81"/>
  <c r="AJ11" i="81" s="1"/>
  <c r="AJ12" i="81" s="1"/>
  <c r="AI134" i="81"/>
  <c r="AI11" i="81" s="1"/>
  <c r="AI12" i="81" s="1"/>
  <c r="AF134" i="81"/>
  <c r="AE134" i="81"/>
  <c r="AE11" i="81" s="1"/>
  <c r="AE12" i="81" s="1"/>
  <c r="AD134" i="81"/>
  <c r="AD11" i="81" s="1"/>
  <c r="AC133" i="81"/>
  <c r="AC132" i="81"/>
  <c r="AL132" i="81" s="1"/>
  <c r="AC131" i="81"/>
  <c r="AL131" i="81" s="1"/>
  <c r="AC130" i="81"/>
  <c r="AL130" i="81" s="1"/>
  <c r="AC129" i="81"/>
  <c r="AL129" i="81" s="1"/>
  <c r="AC128" i="81"/>
  <c r="AL128" i="81" s="1"/>
  <c r="AC127" i="81"/>
  <c r="AL127" i="81" s="1"/>
  <c r="AD120" i="81"/>
  <c r="AB120" i="81"/>
  <c r="AA120" i="81"/>
  <c r="Z120" i="81"/>
  <c r="AD117" i="81"/>
  <c r="AB117" i="81"/>
  <c r="AA117" i="81"/>
  <c r="Z117" i="81"/>
  <c r="AC116" i="81"/>
  <c r="AC114" i="81"/>
  <c r="AC113" i="81"/>
  <c r="AC112" i="81"/>
  <c r="AC111" i="81"/>
  <c r="AC110" i="81"/>
  <c r="AC109" i="81"/>
  <c r="AC108" i="81"/>
  <c r="AC107" i="81"/>
  <c r="AC106" i="81"/>
  <c r="AC105" i="81"/>
  <c r="AC104" i="81"/>
  <c r="AC103" i="81"/>
  <c r="AC102" i="81"/>
  <c r="AC101" i="81"/>
  <c r="AC100" i="81"/>
  <c r="AD97" i="81"/>
  <c r="AB97" i="81"/>
  <c r="AA97" i="81"/>
  <c r="Z97" i="81"/>
  <c r="AC96" i="81"/>
  <c r="AC95" i="81"/>
  <c r="AC94" i="81"/>
  <c r="AC92" i="81"/>
  <c r="AC91" i="81"/>
  <c r="AC90" i="81"/>
  <c r="AC89" i="81"/>
  <c r="AC88" i="81"/>
  <c r="AC87" i="81"/>
  <c r="AC86" i="81"/>
  <c r="AC85" i="81"/>
  <c r="AC84" i="81"/>
  <c r="AC83" i="81"/>
  <c r="AC82" i="81"/>
  <c r="AC81" i="81"/>
  <c r="AC80" i="81"/>
  <c r="AC79" i="81"/>
  <c r="AC78" i="81"/>
  <c r="G75" i="81"/>
  <c r="C75" i="81"/>
  <c r="AQ66" i="81"/>
  <c r="AO66" i="81"/>
  <c r="AN66" i="81"/>
  <c r="AM66" i="81"/>
  <c r="AD66" i="81"/>
  <c r="O6" i="81" s="1"/>
  <c r="AB66" i="81"/>
  <c r="N6" i="81" s="1"/>
  <c r="AA66" i="81"/>
  <c r="L6" i="81" s="1"/>
  <c r="Z66" i="81"/>
  <c r="AP65" i="81"/>
  <c r="AC65" i="81"/>
  <c r="AP64" i="81"/>
  <c r="AC64" i="81"/>
  <c r="AP63" i="81"/>
  <c r="AC63" i="81"/>
  <c r="AP62" i="81"/>
  <c r="AC62" i="81"/>
  <c r="AP61" i="81"/>
  <c r="AC61" i="81"/>
  <c r="AP60" i="81"/>
  <c r="AC60" i="81"/>
  <c r="AP59" i="81"/>
  <c r="AC59" i="81"/>
  <c r="AP58" i="81"/>
  <c r="AC58" i="81"/>
  <c r="AP57" i="81"/>
  <c r="AC57" i="81"/>
  <c r="AP56" i="81"/>
  <c r="AC56" i="81"/>
  <c r="AP55" i="81"/>
  <c r="AC55" i="81"/>
  <c r="AP54" i="81"/>
  <c r="AC54" i="81"/>
  <c r="AQ53" i="81"/>
  <c r="O5" i="81" s="1"/>
  <c r="AO53" i="81"/>
  <c r="N5" i="81" s="1"/>
  <c r="AN53" i="81"/>
  <c r="L5" i="81" s="1"/>
  <c r="AM53" i="81"/>
  <c r="AD53" i="81"/>
  <c r="O9" i="81" s="1"/>
  <c r="AB53" i="81"/>
  <c r="N9" i="81" s="1"/>
  <c r="AA53" i="81"/>
  <c r="L9" i="81" s="1"/>
  <c r="Z53" i="81"/>
  <c r="AP52" i="81"/>
  <c r="AC52" i="81"/>
  <c r="AP51" i="81"/>
  <c r="AC51" i="81"/>
  <c r="G45" i="81"/>
  <c r="AP50" i="81"/>
  <c r="AC50" i="81"/>
  <c r="L44" i="81"/>
  <c r="O44" i="81" s="1"/>
  <c r="G44" i="81"/>
  <c r="AP49" i="81"/>
  <c r="AC49" i="81"/>
  <c r="AP48" i="81"/>
  <c r="AC48" i="81"/>
  <c r="AP47" i="81"/>
  <c r="AC47" i="81"/>
  <c r="AP46" i="81"/>
  <c r="AC46" i="81"/>
  <c r="AP45" i="81"/>
  <c r="AC45" i="81"/>
  <c r="AP44" i="81"/>
  <c r="AC44" i="81"/>
  <c r="AP43" i="81"/>
  <c r="AC43" i="81"/>
  <c r="AP42" i="81"/>
  <c r="AC42" i="81"/>
  <c r="AP41" i="81"/>
  <c r="AC41" i="81"/>
  <c r="AQ40" i="81"/>
  <c r="O11" i="81" s="1"/>
  <c r="AO40" i="81"/>
  <c r="N11" i="81" s="1"/>
  <c r="AN40" i="81"/>
  <c r="L11" i="81" s="1"/>
  <c r="AM40" i="81"/>
  <c r="AD40" i="81"/>
  <c r="O8" i="81" s="1"/>
  <c r="AB40" i="81"/>
  <c r="AA40" i="81"/>
  <c r="Z40" i="81"/>
  <c r="AP39" i="81"/>
  <c r="AC39" i="81"/>
  <c r="AP38" i="81"/>
  <c r="AC38" i="81"/>
  <c r="AP37" i="81"/>
  <c r="AC37" i="81"/>
  <c r="AP36" i="81"/>
  <c r="AC36" i="81"/>
  <c r="AP35" i="81"/>
  <c r="AC35" i="81"/>
  <c r="AP34" i="81"/>
  <c r="AC34" i="81"/>
  <c r="AP33" i="81"/>
  <c r="AC33" i="81"/>
  <c r="AP32" i="81"/>
  <c r="AC32" i="81"/>
  <c r="AP31" i="81"/>
  <c r="AC31" i="81"/>
  <c r="AP30" i="81"/>
  <c r="AC30" i="81"/>
  <c r="AP29" i="81"/>
  <c r="AC29" i="81"/>
  <c r="AP28" i="81"/>
  <c r="AC28" i="81"/>
  <c r="AQ27" i="81"/>
  <c r="O10" i="81" s="1"/>
  <c r="AO27" i="81"/>
  <c r="N10" i="81" s="1"/>
  <c r="AN27" i="81"/>
  <c r="L10" i="81" s="1"/>
  <c r="AM27" i="81"/>
  <c r="AD27" i="81"/>
  <c r="O4" i="81" s="1"/>
  <c r="AB27" i="81"/>
  <c r="AA27" i="81"/>
  <c r="L4" i="81" s="1"/>
  <c r="Z27" i="81"/>
  <c r="AP26" i="81"/>
  <c r="AC26" i="81"/>
  <c r="AP25" i="81"/>
  <c r="AC25" i="81"/>
  <c r="AP24" i="81"/>
  <c r="AC24" i="81"/>
  <c r="AP23" i="81"/>
  <c r="AC23" i="81"/>
  <c r="AP22" i="81"/>
  <c r="AC22" i="81"/>
  <c r="AP21" i="81"/>
  <c r="AC21" i="81"/>
  <c r="AP20" i="81"/>
  <c r="AC20" i="81"/>
  <c r="AP19" i="81"/>
  <c r="AC19" i="81"/>
  <c r="AP18" i="81"/>
  <c r="AC18" i="81"/>
  <c r="AP17" i="81"/>
  <c r="AC17" i="81"/>
  <c r="AP16" i="81"/>
  <c r="AC16" i="81"/>
  <c r="AP15" i="81"/>
  <c r="AC15" i="81"/>
  <c r="B14" i="81"/>
  <c r="M12" i="81"/>
  <c r="I12" i="81"/>
  <c r="H12" i="81"/>
  <c r="G12" i="81"/>
  <c r="AF11" i="81"/>
  <c r="AF12" i="81" s="1"/>
  <c r="J10" i="81"/>
  <c r="K10" i="81" s="1"/>
  <c r="AC10" i="81"/>
  <c r="AG10" i="81" s="1"/>
  <c r="J11" i="81"/>
  <c r="K11" i="81" s="1"/>
  <c r="AC9" i="81"/>
  <c r="AL9" i="81" s="1"/>
  <c r="J9" i="81"/>
  <c r="K9" i="81" s="1"/>
  <c r="AC8" i="81"/>
  <c r="AG8" i="81" s="1"/>
  <c r="J6" i="81"/>
  <c r="K6" i="81" s="1"/>
  <c r="AC6" i="81"/>
  <c r="AL6" i="81" s="1"/>
  <c r="N8" i="81"/>
  <c r="J8" i="81"/>
  <c r="K8" i="81" s="1"/>
  <c r="AC7" i="81"/>
  <c r="AG7" i="81" s="1"/>
  <c r="O7" i="81"/>
  <c r="J7" i="81"/>
  <c r="K7" i="81" s="1"/>
  <c r="AC5" i="81"/>
  <c r="AL5" i="81" s="1"/>
  <c r="J5" i="81"/>
  <c r="K5" i="81" s="1"/>
  <c r="AC4" i="81"/>
  <c r="AG4" i="81" s="1"/>
  <c r="N4" i="81"/>
  <c r="J4" i="81"/>
  <c r="K4" i="81" s="1"/>
  <c r="AC3" i="81"/>
  <c r="P3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AC110" i="80"/>
  <c r="AC113" i="80"/>
  <c r="AN134" i="80"/>
  <c r="AM134" i="80"/>
  <c r="AK134" i="80"/>
  <c r="AJ134" i="80"/>
  <c r="AI134" i="80"/>
  <c r="AF134" i="80"/>
  <c r="AE134" i="80"/>
  <c r="AD134" i="80"/>
  <c r="AC127" i="80"/>
  <c r="AG127" i="80" s="1"/>
  <c r="AC128" i="80"/>
  <c r="AL128" i="80" s="1"/>
  <c r="AD16" i="95" l="1"/>
  <c r="AM16" i="95" s="1"/>
  <c r="AA113" i="94"/>
  <c r="AM133" i="94"/>
  <c r="AM11" i="94" s="1"/>
  <c r="AH133" i="94"/>
  <c r="AQ67" i="94"/>
  <c r="L12" i="94"/>
  <c r="AD12" i="94"/>
  <c r="AM12" i="94" s="1"/>
  <c r="AD113" i="94"/>
  <c r="O12" i="93"/>
  <c r="AD112" i="93"/>
  <c r="AQ67" i="93"/>
  <c r="AM133" i="93"/>
  <c r="AM11" i="93" s="1"/>
  <c r="AD12" i="93"/>
  <c r="AM12" i="93" s="1"/>
  <c r="AH133" i="93"/>
  <c r="L12" i="93"/>
  <c r="AA112" i="93"/>
  <c r="AD11" i="92"/>
  <c r="AH11" i="92" s="1"/>
  <c r="AH132" i="92"/>
  <c r="AQ67" i="92"/>
  <c r="AD12" i="92"/>
  <c r="AM12" i="92" s="1"/>
  <c r="AA112" i="92"/>
  <c r="O12" i="92"/>
  <c r="AM127" i="91"/>
  <c r="AH130" i="91"/>
  <c r="AC112" i="91"/>
  <c r="AH126" i="91"/>
  <c r="AE112" i="91"/>
  <c r="AM128" i="91"/>
  <c r="AM125" i="91"/>
  <c r="AQ66" i="91"/>
  <c r="AD40" i="91"/>
  <c r="AQ40" i="91"/>
  <c r="L11" i="91"/>
  <c r="N11" i="91" s="1"/>
  <c r="AQ95" i="91"/>
  <c r="AD66" i="91"/>
  <c r="AQ53" i="91"/>
  <c r="AD113" i="91"/>
  <c r="AH124" i="91"/>
  <c r="O5" i="91"/>
  <c r="AD27" i="91"/>
  <c r="AP67" i="91"/>
  <c r="AO67" i="91"/>
  <c r="AN67" i="91"/>
  <c r="AQ110" i="91"/>
  <c r="O7" i="91"/>
  <c r="AB112" i="91"/>
  <c r="AD112" i="91" s="1"/>
  <c r="AD132" i="91"/>
  <c r="AD11" i="91" s="1"/>
  <c r="AH11" i="91" s="1"/>
  <c r="P12" i="91"/>
  <c r="AH3" i="91"/>
  <c r="AH5" i="91"/>
  <c r="AH4" i="91"/>
  <c r="AH6" i="91"/>
  <c r="AH7" i="91"/>
  <c r="AH8" i="91"/>
  <c r="AH9" i="91"/>
  <c r="AH10" i="91"/>
  <c r="AQ27" i="91"/>
  <c r="AR67" i="91"/>
  <c r="AD53" i="91"/>
  <c r="AH123" i="91"/>
  <c r="AH131" i="91"/>
  <c r="AJ11" i="91"/>
  <c r="AJ12" i="91" s="1"/>
  <c r="AM123" i="91"/>
  <c r="AH129" i="91"/>
  <c r="AP40" i="90"/>
  <c r="AL130" i="90"/>
  <c r="AC66" i="90"/>
  <c r="AG125" i="90"/>
  <c r="AC40" i="90"/>
  <c r="AG123" i="90"/>
  <c r="AG129" i="90"/>
  <c r="AL5" i="90"/>
  <c r="AL126" i="90"/>
  <c r="AL127" i="90"/>
  <c r="AC53" i="90"/>
  <c r="AC27" i="90"/>
  <c r="O12" i="90"/>
  <c r="AQ67" i="90"/>
  <c r="N11" i="90"/>
  <c r="N12" i="90" s="1"/>
  <c r="AC113" i="90"/>
  <c r="AP27" i="90"/>
  <c r="L8" i="90"/>
  <c r="AN67" i="90"/>
  <c r="AO67" i="90"/>
  <c r="AP53" i="90"/>
  <c r="AL6" i="90"/>
  <c r="AG131" i="90"/>
  <c r="AA112" i="90"/>
  <c r="AB112" i="90"/>
  <c r="AD112" i="90"/>
  <c r="AP92" i="90"/>
  <c r="AP110" i="90"/>
  <c r="AM67" i="90"/>
  <c r="AG3" i="90"/>
  <c r="AG4" i="90"/>
  <c r="AG7" i="90"/>
  <c r="AG8" i="90"/>
  <c r="AG9" i="90"/>
  <c r="AG10" i="90"/>
  <c r="AF12" i="90"/>
  <c r="AP66" i="90"/>
  <c r="AG128" i="90"/>
  <c r="L6" i="90"/>
  <c r="L9" i="90"/>
  <c r="AC132" i="90"/>
  <c r="AC11" i="90" s="1"/>
  <c r="AG11" i="90" s="1"/>
  <c r="AG124" i="90"/>
  <c r="AG131" i="89"/>
  <c r="AP109" i="89"/>
  <c r="AC66" i="89"/>
  <c r="AP27" i="89"/>
  <c r="AP53" i="89"/>
  <c r="AP66" i="89"/>
  <c r="AP40" i="89"/>
  <c r="AC112" i="89"/>
  <c r="AG125" i="89"/>
  <c r="AC40" i="89"/>
  <c r="AO67" i="89"/>
  <c r="L8" i="89"/>
  <c r="AD11" i="89"/>
  <c r="AD12" i="89" s="1"/>
  <c r="AN67" i="89"/>
  <c r="AQ67" i="89"/>
  <c r="AG130" i="89"/>
  <c r="L5" i="89"/>
  <c r="AG126" i="89"/>
  <c r="AP92" i="89"/>
  <c r="AC132" i="89"/>
  <c r="AC11" i="89" s="1"/>
  <c r="AC12" i="89" s="1"/>
  <c r="AL12" i="89" s="1"/>
  <c r="AA111" i="89"/>
  <c r="AB111" i="89"/>
  <c r="AD111" i="89"/>
  <c r="AM67" i="89"/>
  <c r="AL3" i="89"/>
  <c r="AL4" i="89"/>
  <c r="AL5" i="89"/>
  <c r="AL6" i="89"/>
  <c r="AL7" i="89"/>
  <c r="AL8" i="89"/>
  <c r="AL9" i="89"/>
  <c r="AL10" i="89"/>
  <c r="AL127" i="89"/>
  <c r="AC53" i="89"/>
  <c r="AG128" i="89"/>
  <c r="AG123" i="89"/>
  <c r="AC27" i="89"/>
  <c r="N5" i="89"/>
  <c r="N7" i="89"/>
  <c r="N9" i="89"/>
  <c r="N10" i="89"/>
  <c r="O5" i="89"/>
  <c r="O12" i="89" s="1"/>
  <c r="AG124" i="89"/>
  <c r="AL120" i="88"/>
  <c r="AL123" i="88"/>
  <c r="AP53" i="88"/>
  <c r="AC40" i="88"/>
  <c r="AP27" i="88"/>
  <c r="AC66" i="88"/>
  <c r="AB110" i="88"/>
  <c r="AG122" i="88"/>
  <c r="AC111" i="88"/>
  <c r="AQ67" i="88"/>
  <c r="AO67" i="88"/>
  <c r="AN67" i="88"/>
  <c r="AL118" i="88"/>
  <c r="AA110" i="88"/>
  <c r="AP92" i="88"/>
  <c r="AD110" i="88"/>
  <c r="AP107" i="88"/>
  <c r="AM67" i="88"/>
  <c r="AL4" i="88"/>
  <c r="AL5" i="88"/>
  <c r="AL7" i="88"/>
  <c r="AL9" i="88"/>
  <c r="AP40" i="88"/>
  <c r="AP66" i="88"/>
  <c r="AG117" i="88"/>
  <c r="AC27" i="88"/>
  <c r="AC53" i="88"/>
  <c r="AG121" i="88"/>
  <c r="AG124" i="88"/>
  <c r="AL3" i="88"/>
  <c r="AL6" i="88"/>
  <c r="AL8" i="88"/>
  <c r="AL10" i="88"/>
  <c r="L5" i="88"/>
  <c r="L12" i="88" s="1"/>
  <c r="N5" i="88"/>
  <c r="N7" i="88"/>
  <c r="N10" i="88"/>
  <c r="AG119" i="88"/>
  <c r="O9" i="88"/>
  <c r="O12" i="88" s="1"/>
  <c r="AC125" i="88"/>
  <c r="AG116" i="88"/>
  <c r="AD109" i="87"/>
  <c r="AG9" i="87"/>
  <c r="AQ67" i="87"/>
  <c r="AP106" i="87"/>
  <c r="AC124" i="87"/>
  <c r="Z109" i="87" s="1"/>
  <c r="AL121" i="87"/>
  <c r="AL116" i="87"/>
  <c r="AG123" i="87"/>
  <c r="AP53" i="87"/>
  <c r="AP27" i="87"/>
  <c r="AP40" i="87"/>
  <c r="N12" i="87"/>
  <c r="AC110" i="87"/>
  <c r="AC53" i="87"/>
  <c r="AP91" i="87"/>
  <c r="AC66" i="87"/>
  <c r="AN67" i="87"/>
  <c r="AC27" i="87"/>
  <c r="AC40" i="87"/>
  <c r="AO67" i="87"/>
  <c r="O12" i="87"/>
  <c r="AL7" i="87"/>
  <c r="AG3" i="87"/>
  <c r="AL4" i="87"/>
  <c r="AG5" i="87"/>
  <c r="AG8" i="87"/>
  <c r="AG6" i="87"/>
  <c r="AG10" i="87"/>
  <c r="AA109" i="87"/>
  <c r="AB109" i="87"/>
  <c r="AM67" i="87"/>
  <c r="AC11" i="87"/>
  <c r="AC12" i="87" s="1"/>
  <c r="AL12" i="87" s="1"/>
  <c r="AD12" i="87"/>
  <c r="L12" i="87"/>
  <c r="AL119" i="87"/>
  <c r="AG122" i="87"/>
  <c r="AG124" i="87"/>
  <c r="AG120" i="87"/>
  <c r="AP66" i="87"/>
  <c r="AG118" i="87"/>
  <c r="AP106" i="86"/>
  <c r="AP90" i="86"/>
  <c r="AP27" i="86"/>
  <c r="N9" i="86"/>
  <c r="AP40" i="86"/>
  <c r="AG121" i="86"/>
  <c r="AG122" i="86"/>
  <c r="AL118" i="86"/>
  <c r="AG123" i="86"/>
  <c r="AC124" i="86"/>
  <c r="AC11" i="86" s="1"/>
  <c r="AG11" i="86" s="1"/>
  <c r="AM67" i="86"/>
  <c r="AC40" i="86"/>
  <c r="AP66" i="86"/>
  <c r="O12" i="86"/>
  <c r="AC110" i="86"/>
  <c r="AC66" i="86"/>
  <c r="AO67" i="86"/>
  <c r="AC27" i="86"/>
  <c r="AC53" i="86"/>
  <c r="AN67" i="86"/>
  <c r="L7" i="86"/>
  <c r="AG116" i="86"/>
  <c r="AL120" i="86"/>
  <c r="AG3" i="86"/>
  <c r="AG4" i="86"/>
  <c r="AG5" i="86"/>
  <c r="AG6" i="86"/>
  <c r="AG7" i="86"/>
  <c r="AG9" i="86"/>
  <c r="AG8" i="86"/>
  <c r="AG10" i="86"/>
  <c r="AP53" i="86"/>
  <c r="AQ67" i="86"/>
  <c r="AL119" i="86"/>
  <c r="AL117" i="86"/>
  <c r="L10" i="86"/>
  <c r="N6" i="86"/>
  <c r="N10" i="86"/>
  <c r="AG138" i="85"/>
  <c r="AC53" i="85"/>
  <c r="AL134" i="85"/>
  <c r="AL139" i="85"/>
  <c r="AL135" i="85"/>
  <c r="AG133" i="85"/>
  <c r="AG137" i="85"/>
  <c r="AC140" i="85"/>
  <c r="AC11" i="85" s="1"/>
  <c r="AG11" i="85" s="1"/>
  <c r="AB127" i="85"/>
  <c r="AD127" i="85"/>
  <c r="AC101" i="85"/>
  <c r="AC128" i="85"/>
  <c r="AA127" i="85"/>
  <c r="AC40" i="85"/>
  <c r="AQ67" i="85"/>
  <c r="L12" i="85"/>
  <c r="AC27" i="85"/>
  <c r="AC66" i="85"/>
  <c r="AN67" i="85"/>
  <c r="AC125" i="85"/>
  <c r="AM67" i="85"/>
  <c r="O5" i="85"/>
  <c r="O12" i="85" s="1"/>
  <c r="AO67" i="85"/>
  <c r="AG136" i="85"/>
  <c r="AG4" i="85"/>
  <c r="AG6" i="85"/>
  <c r="AG8" i="85"/>
  <c r="AG10" i="85"/>
  <c r="AP27" i="85"/>
  <c r="AL3" i="85"/>
  <c r="AL5" i="85"/>
  <c r="AL7" i="85"/>
  <c r="AL9" i="85"/>
  <c r="AP40" i="85"/>
  <c r="AP66" i="85"/>
  <c r="AP53" i="85"/>
  <c r="N10" i="85"/>
  <c r="N12" i="85" s="1"/>
  <c r="AC40" i="84"/>
  <c r="AP53" i="84"/>
  <c r="AL138" i="84"/>
  <c r="AC140" i="84"/>
  <c r="AC11" i="84" s="1"/>
  <c r="N10" i="84"/>
  <c r="AL9" i="84"/>
  <c r="AQ67" i="84"/>
  <c r="AL135" i="84"/>
  <c r="AC66" i="84"/>
  <c r="AP27" i="84"/>
  <c r="AC101" i="84"/>
  <c r="AO67" i="84"/>
  <c r="AC126" i="84"/>
  <c r="AN67" i="84"/>
  <c r="AL7" i="84"/>
  <c r="AL10" i="84"/>
  <c r="AL8" i="84"/>
  <c r="AL6" i="84"/>
  <c r="AL5" i="84"/>
  <c r="AL4" i="84"/>
  <c r="AL3" i="84"/>
  <c r="AD125" i="84"/>
  <c r="AG136" i="84"/>
  <c r="AG137" i="84"/>
  <c r="AB125" i="84"/>
  <c r="AL134" i="84"/>
  <c r="AA125" i="84"/>
  <c r="AC123" i="84"/>
  <c r="AM67" i="84"/>
  <c r="AG140" i="84"/>
  <c r="Z125" i="84"/>
  <c r="AL140" i="84"/>
  <c r="AL11" i="84" s="1"/>
  <c r="O12" i="84"/>
  <c r="L12" i="84"/>
  <c r="AF11" i="84"/>
  <c r="AP40" i="84"/>
  <c r="AP66" i="84"/>
  <c r="AG133" i="84"/>
  <c r="AC27" i="84"/>
  <c r="AC53" i="84"/>
  <c r="AL133" i="84"/>
  <c r="AG139" i="84"/>
  <c r="N6" i="84"/>
  <c r="AC12" i="84"/>
  <c r="AL12" i="84" s="1"/>
  <c r="AC40" i="83"/>
  <c r="AC121" i="83"/>
  <c r="AL127" i="83"/>
  <c r="AP27" i="83"/>
  <c r="AP40" i="83"/>
  <c r="AG131" i="83"/>
  <c r="AD123" i="83"/>
  <c r="AC134" i="83"/>
  <c r="Z123" i="83" s="1"/>
  <c r="AL132" i="83"/>
  <c r="AA123" i="83"/>
  <c r="AB123" i="83"/>
  <c r="AL130" i="83"/>
  <c r="AC27" i="83"/>
  <c r="AP53" i="83"/>
  <c r="AC99" i="83"/>
  <c r="AN67" i="83"/>
  <c r="AP66" i="83"/>
  <c r="AC66" i="83"/>
  <c r="AC124" i="83"/>
  <c r="AQ67" i="83"/>
  <c r="AC53" i="83"/>
  <c r="AM67" i="83"/>
  <c r="L5" i="83"/>
  <c r="L6" i="83"/>
  <c r="L9" i="83"/>
  <c r="AL129" i="83"/>
  <c r="N11" i="83"/>
  <c r="N12" i="83" s="1"/>
  <c r="O7" i="83"/>
  <c r="O12" i="83" s="1"/>
  <c r="AO67" i="83"/>
  <c r="AG133" i="83"/>
  <c r="AG3" i="83"/>
  <c r="AG4" i="83"/>
  <c r="AG5" i="83"/>
  <c r="AG6" i="83"/>
  <c r="AG7" i="83"/>
  <c r="AG8" i="83"/>
  <c r="AG9" i="83"/>
  <c r="AG10" i="83"/>
  <c r="AG128" i="83"/>
  <c r="AC120" i="82"/>
  <c r="AP53" i="82"/>
  <c r="AA119" i="82"/>
  <c r="AC134" i="82"/>
  <c r="AG133" i="82"/>
  <c r="AL128" i="82"/>
  <c r="AB119" i="82"/>
  <c r="AC119" i="82" s="1"/>
  <c r="AD12" i="82"/>
  <c r="AL134" i="82"/>
  <c r="AL11" i="82" s="1"/>
  <c r="AC11" i="82"/>
  <c r="AG11" i="82" s="1"/>
  <c r="AG131" i="82"/>
  <c r="AL131" i="82"/>
  <c r="AC117" i="82"/>
  <c r="AL132" i="82"/>
  <c r="AD119" i="82"/>
  <c r="AC40" i="82"/>
  <c r="AP40" i="82"/>
  <c r="L11" i="82"/>
  <c r="AC97" i="82"/>
  <c r="AP66" i="82"/>
  <c r="AC53" i="82"/>
  <c r="AN67" i="82"/>
  <c r="L9" i="82"/>
  <c r="AC27" i="82"/>
  <c r="L4" i="82"/>
  <c r="AO67" i="82"/>
  <c r="AP27" i="82"/>
  <c r="L10" i="82"/>
  <c r="AQ67" i="82"/>
  <c r="AC66" i="82"/>
  <c r="Z119" i="82"/>
  <c r="AM67" i="82"/>
  <c r="N6" i="82"/>
  <c r="N8" i="82"/>
  <c r="N10" i="82"/>
  <c r="O7" i="82"/>
  <c r="O12" i="82" s="1"/>
  <c r="AG127" i="82"/>
  <c r="AG134" i="82"/>
  <c r="AG130" i="82"/>
  <c r="AG3" i="82"/>
  <c r="AG7" i="82"/>
  <c r="AG4" i="82"/>
  <c r="AG5" i="82"/>
  <c r="AG6" i="82"/>
  <c r="AG8" i="82"/>
  <c r="AG9" i="82"/>
  <c r="AG10" i="82"/>
  <c r="AC40" i="81"/>
  <c r="AG130" i="81"/>
  <c r="AG127" i="81"/>
  <c r="AG131" i="81"/>
  <c r="AC27" i="81"/>
  <c r="AC66" i="81"/>
  <c r="AQ67" i="81"/>
  <c r="AC120" i="81"/>
  <c r="O12" i="81"/>
  <c r="AO67" i="81"/>
  <c r="AN67" i="81"/>
  <c r="AG128" i="81"/>
  <c r="AC134" i="81"/>
  <c r="AC11" i="81" s="1"/>
  <c r="AB119" i="81"/>
  <c r="AC117" i="81"/>
  <c r="AD119" i="81"/>
  <c r="AA119" i="81"/>
  <c r="AC97" i="81"/>
  <c r="AG133" i="81"/>
  <c r="AL133" i="81"/>
  <c r="AM67" i="81"/>
  <c r="AG3" i="81"/>
  <c r="AG5" i="81"/>
  <c r="AG6" i="81"/>
  <c r="AG9" i="81"/>
  <c r="AD12" i="81"/>
  <c r="AP27" i="81"/>
  <c r="AP53" i="81"/>
  <c r="AL3" i="81"/>
  <c r="AL4" i="81"/>
  <c r="AL7" i="81"/>
  <c r="AL8" i="81"/>
  <c r="AL10" i="81"/>
  <c r="AG129" i="81"/>
  <c r="AP40" i="81"/>
  <c r="AP66" i="81"/>
  <c r="AG132" i="81"/>
  <c r="AC53" i="81"/>
  <c r="L7" i="81"/>
  <c r="L8" i="81"/>
  <c r="N7" i="81"/>
  <c r="N12" i="81" s="1"/>
  <c r="AL127" i="80"/>
  <c r="AG128" i="80"/>
  <c r="L12" i="91" l="1"/>
  <c r="O12" i="91"/>
  <c r="AA112" i="91"/>
  <c r="AD12" i="91"/>
  <c r="AM12" i="91" s="1"/>
  <c r="AQ67" i="91"/>
  <c r="AM132" i="91"/>
  <c r="AM11" i="91" s="1"/>
  <c r="AH132" i="91"/>
  <c r="L12" i="89"/>
  <c r="Z112" i="90"/>
  <c r="AP67" i="90"/>
  <c r="AC112" i="90"/>
  <c r="L12" i="90"/>
  <c r="AC12" i="90"/>
  <c r="AL12" i="90" s="1"/>
  <c r="AL132" i="90"/>
  <c r="AL11" i="90" s="1"/>
  <c r="AG132" i="90"/>
  <c r="AG11" i="89"/>
  <c r="AG132" i="89"/>
  <c r="N12" i="89"/>
  <c r="Z111" i="89"/>
  <c r="AP67" i="89"/>
  <c r="AL132" i="89"/>
  <c r="AL11" i="89" s="1"/>
  <c r="AC111" i="89"/>
  <c r="N12" i="88"/>
  <c r="AC110" i="88"/>
  <c r="AC11" i="88"/>
  <c r="Z110" i="88"/>
  <c r="AL125" i="88"/>
  <c r="AL11" i="88" s="1"/>
  <c r="AP67" i="88"/>
  <c r="AG125" i="88"/>
  <c r="AL124" i="87"/>
  <c r="AL11" i="87" s="1"/>
  <c r="AG11" i="87"/>
  <c r="AP67" i="87"/>
  <c r="AC109" i="87"/>
  <c r="N12" i="86"/>
  <c r="AG124" i="86"/>
  <c r="AL124" i="86"/>
  <c r="AL11" i="86" s="1"/>
  <c r="AP67" i="86"/>
  <c r="L12" i="86"/>
  <c r="AC12" i="86"/>
  <c r="AL12" i="86" s="1"/>
  <c r="AC127" i="85"/>
  <c r="Z127" i="85"/>
  <c r="AC12" i="85"/>
  <c r="AL12" i="85" s="1"/>
  <c r="AG140" i="85"/>
  <c r="AL140" i="85"/>
  <c r="AL11" i="85" s="1"/>
  <c r="AP67" i="85"/>
  <c r="N12" i="84"/>
  <c r="AC125" i="84"/>
  <c r="AP67" i="84"/>
  <c r="AG11" i="84"/>
  <c r="AF12" i="84"/>
  <c r="AC123" i="83"/>
  <c r="AC11" i="83"/>
  <c r="AG11" i="83" s="1"/>
  <c r="AG134" i="83"/>
  <c r="AL134" i="83"/>
  <c r="AL11" i="83" s="1"/>
  <c r="AP67" i="83"/>
  <c r="L12" i="83"/>
  <c r="AC12" i="82"/>
  <c r="AL12" i="82" s="1"/>
  <c r="L12" i="82"/>
  <c r="N12" i="82"/>
  <c r="AP67" i="82"/>
  <c r="L12" i="81"/>
  <c r="Z119" i="81"/>
  <c r="AL134" i="81"/>
  <c r="AL11" i="81" s="1"/>
  <c r="AG134" i="81"/>
  <c r="AP67" i="81"/>
  <c r="AC12" i="81"/>
  <c r="AL12" i="81" s="1"/>
  <c r="AG11" i="81"/>
  <c r="AC119" i="81"/>
  <c r="AJ11" i="80"/>
  <c r="AJ12" i="80" s="1"/>
  <c r="AD11" i="80"/>
  <c r="AC133" i="80"/>
  <c r="AL133" i="80" s="1"/>
  <c r="AC132" i="80"/>
  <c r="AL132" i="80" s="1"/>
  <c r="AC131" i="80"/>
  <c r="AG131" i="80" s="1"/>
  <c r="AC130" i="80"/>
  <c r="AL130" i="80" s="1"/>
  <c r="AC129" i="80"/>
  <c r="AD118" i="80"/>
  <c r="AB118" i="80"/>
  <c r="AA118" i="80"/>
  <c r="Z118" i="80"/>
  <c r="AD115" i="80"/>
  <c r="AB115" i="80"/>
  <c r="AA115" i="80"/>
  <c r="Z115" i="80"/>
  <c r="AC114" i="80"/>
  <c r="AC112" i="80"/>
  <c r="AC111" i="80"/>
  <c r="AC109" i="80"/>
  <c r="AC108" i="80"/>
  <c r="AC107" i="80"/>
  <c r="AC106" i="80"/>
  <c r="AC105" i="80"/>
  <c r="AC104" i="80"/>
  <c r="AC103" i="80"/>
  <c r="AC102" i="80"/>
  <c r="AC101" i="80"/>
  <c r="AC100" i="80"/>
  <c r="AC99" i="80"/>
  <c r="AD96" i="80"/>
  <c r="AB96" i="80"/>
  <c r="AA96" i="80"/>
  <c r="AA117" i="80" s="1"/>
  <c r="Z96" i="80"/>
  <c r="AC95" i="80"/>
  <c r="AC94" i="80"/>
  <c r="AC93" i="80"/>
  <c r="AC92" i="80"/>
  <c r="AC91" i="80"/>
  <c r="AC90" i="80"/>
  <c r="AC89" i="80"/>
  <c r="AC88" i="80"/>
  <c r="AC87" i="80"/>
  <c r="AC86" i="80"/>
  <c r="AC85" i="80"/>
  <c r="AC84" i="80"/>
  <c r="AC83" i="80"/>
  <c r="AC82" i="80"/>
  <c r="AC81" i="80"/>
  <c r="AC80" i="80"/>
  <c r="AC79" i="80"/>
  <c r="AC78" i="80"/>
  <c r="G75" i="80"/>
  <c r="C75" i="80"/>
  <c r="AQ66" i="80"/>
  <c r="AO66" i="80"/>
  <c r="AN66" i="80"/>
  <c r="AM66" i="80"/>
  <c r="AD66" i="80"/>
  <c r="AB66" i="80"/>
  <c r="N8" i="80" s="1"/>
  <c r="AA66" i="80"/>
  <c r="L8" i="80" s="1"/>
  <c r="Z66" i="80"/>
  <c r="AP65" i="80"/>
  <c r="AC65" i="80"/>
  <c r="AP64" i="80"/>
  <c r="AC64" i="80"/>
  <c r="AP63" i="80"/>
  <c r="AC63" i="80"/>
  <c r="AP62" i="80"/>
  <c r="AC62" i="80"/>
  <c r="AP61" i="80"/>
  <c r="AC61" i="80"/>
  <c r="AP60" i="80"/>
  <c r="AC60" i="80"/>
  <c r="AP59" i="80"/>
  <c r="AC59" i="80"/>
  <c r="AP58" i="80"/>
  <c r="AC58" i="80"/>
  <c r="AP57" i="80"/>
  <c r="AC57" i="80"/>
  <c r="AP56" i="80"/>
  <c r="AC56" i="80"/>
  <c r="G51" i="80"/>
  <c r="AP55" i="80"/>
  <c r="AC55" i="80"/>
  <c r="L50" i="80"/>
  <c r="O50" i="80" s="1"/>
  <c r="G50" i="80"/>
  <c r="AP54" i="80"/>
  <c r="AC54" i="80"/>
  <c r="AQ53" i="80"/>
  <c r="O5" i="80" s="1"/>
  <c r="AO53" i="80"/>
  <c r="N5" i="80" s="1"/>
  <c r="AN53" i="80"/>
  <c r="L5" i="80" s="1"/>
  <c r="AM53" i="80"/>
  <c r="AD53" i="80"/>
  <c r="O9" i="80" s="1"/>
  <c r="AB53" i="80"/>
  <c r="AA53" i="80"/>
  <c r="L9" i="80" s="1"/>
  <c r="Z53" i="80"/>
  <c r="AP52" i="80"/>
  <c r="AC52" i="80"/>
  <c r="AP51" i="80"/>
  <c r="AC51" i="80"/>
  <c r="AP50" i="80"/>
  <c r="AC50" i="80"/>
  <c r="AP49" i="80"/>
  <c r="AC49" i="80"/>
  <c r="AP48" i="80"/>
  <c r="AC48" i="80"/>
  <c r="AP47" i="80"/>
  <c r="AC47" i="80"/>
  <c r="AP46" i="80"/>
  <c r="AC46" i="80"/>
  <c r="AP45" i="80"/>
  <c r="AC45" i="80"/>
  <c r="AP44" i="80"/>
  <c r="AC44" i="80"/>
  <c r="AP43" i="80"/>
  <c r="AC43" i="80"/>
  <c r="AP42" i="80"/>
  <c r="AC42" i="80"/>
  <c r="AP41" i="80"/>
  <c r="AC41" i="80"/>
  <c r="AQ40" i="80"/>
  <c r="O10" i="80" s="1"/>
  <c r="AO40" i="80"/>
  <c r="N10" i="80" s="1"/>
  <c r="AN40" i="80"/>
  <c r="L10" i="80" s="1"/>
  <c r="AM40" i="80"/>
  <c r="AD40" i="80"/>
  <c r="O7" i="80" s="1"/>
  <c r="AB40" i="80"/>
  <c r="AA40" i="80"/>
  <c r="L7" i="80" s="1"/>
  <c r="Z40" i="80"/>
  <c r="AP39" i="80"/>
  <c r="AC39" i="80"/>
  <c r="AP38" i="80"/>
  <c r="AC38" i="80"/>
  <c r="AP37" i="80"/>
  <c r="AC37" i="80"/>
  <c r="AP36" i="80"/>
  <c r="AC36" i="80"/>
  <c r="AP35" i="80"/>
  <c r="AC35" i="80"/>
  <c r="AP34" i="80"/>
  <c r="AC34" i="80"/>
  <c r="AP33" i="80"/>
  <c r="AC33" i="80"/>
  <c r="AP32" i="80"/>
  <c r="AC32" i="80"/>
  <c r="AP31" i="80"/>
  <c r="AC31" i="80"/>
  <c r="AP30" i="80"/>
  <c r="AC30" i="80"/>
  <c r="AP29" i="80"/>
  <c r="AC29" i="80"/>
  <c r="AP28" i="80"/>
  <c r="AC28" i="80"/>
  <c r="AQ27" i="80"/>
  <c r="O11" i="80" s="1"/>
  <c r="AO27" i="80"/>
  <c r="N11" i="80" s="1"/>
  <c r="AN27" i="80"/>
  <c r="AM27" i="80"/>
  <c r="AD27" i="80"/>
  <c r="O4" i="80" s="1"/>
  <c r="AB27" i="80"/>
  <c r="N4" i="80" s="1"/>
  <c r="AA27" i="80"/>
  <c r="L4" i="80" s="1"/>
  <c r="Z27" i="80"/>
  <c r="AP26" i="80"/>
  <c r="AC26" i="80"/>
  <c r="AP25" i="80"/>
  <c r="AC25" i="80"/>
  <c r="AP24" i="80"/>
  <c r="AC24" i="80"/>
  <c r="AP23" i="80"/>
  <c r="AC23" i="80"/>
  <c r="AP22" i="80"/>
  <c r="AC22" i="80"/>
  <c r="AP21" i="80"/>
  <c r="AC21" i="80"/>
  <c r="AP20" i="80"/>
  <c r="AC20" i="80"/>
  <c r="AP19" i="80"/>
  <c r="AC19" i="80"/>
  <c r="AP18" i="80"/>
  <c r="AC18" i="80"/>
  <c r="AP17" i="80"/>
  <c r="AC17" i="80"/>
  <c r="AP16" i="80"/>
  <c r="AC16" i="80"/>
  <c r="AP15" i="80"/>
  <c r="AC15" i="80"/>
  <c r="B14" i="80"/>
  <c r="M12" i="80"/>
  <c r="I12" i="80"/>
  <c r="H12" i="80"/>
  <c r="G12" i="80"/>
  <c r="AK11" i="80"/>
  <c r="AK12" i="80" s="1"/>
  <c r="AI11" i="80"/>
  <c r="AI12" i="80" s="1"/>
  <c r="AF11" i="80"/>
  <c r="AF12" i="80" s="1"/>
  <c r="AE11" i="80"/>
  <c r="AE12" i="80" s="1"/>
  <c r="J11" i="80"/>
  <c r="K11" i="80" s="1"/>
  <c r="AC10" i="80"/>
  <c r="AL10" i="80" s="1"/>
  <c r="J9" i="80"/>
  <c r="K9" i="80" s="1"/>
  <c r="AC9" i="80"/>
  <c r="AL9" i="80" s="1"/>
  <c r="J10" i="80"/>
  <c r="K10" i="80" s="1"/>
  <c r="AC7" i="80"/>
  <c r="AL7" i="80" s="1"/>
  <c r="O8" i="80"/>
  <c r="J8" i="80"/>
  <c r="K8" i="80" s="1"/>
  <c r="AC8" i="80"/>
  <c r="AL8" i="80" s="1"/>
  <c r="J5" i="80"/>
  <c r="K5" i="80" s="1"/>
  <c r="AC5" i="80"/>
  <c r="AL5" i="80" s="1"/>
  <c r="N7" i="80"/>
  <c r="J7" i="80"/>
  <c r="K7" i="80" s="1"/>
  <c r="AC6" i="80"/>
  <c r="AL6" i="80" s="1"/>
  <c r="N6" i="80"/>
  <c r="L6" i="80"/>
  <c r="J6" i="80"/>
  <c r="K6" i="80" s="1"/>
  <c r="AC4" i="80"/>
  <c r="AL4" i="80" s="1"/>
  <c r="J4" i="80"/>
  <c r="K4" i="80" s="1"/>
  <c r="AC3" i="80"/>
  <c r="AL3" i="80" s="1"/>
  <c r="P3" i="80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AC101" i="79"/>
  <c r="AD113" i="79"/>
  <c r="AB113" i="79"/>
  <c r="AA113" i="79"/>
  <c r="Z113" i="79"/>
  <c r="AC112" i="79"/>
  <c r="AC100" i="79"/>
  <c r="AN124" i="79"/>
  <c r="AM124" i="79"/>
  <c r="AK124" i="79"/>
  <c r="AK11" i="79" s="1"/>
  <c r="AK12" i="79" s="1"/>
  <c r="AJ124" i="79"/>
  <c r="AI124" i="79"/>
  <c r="AI11" i="79" s="1"/>
  <c r="AI12" i="79" s="1"/>
  <c r="AF124" i="79"/>
  <c r="AF11" i="79" s="1"/>
  <c r="AF12" i="79" s="1"/>
  <c r="AE124" i="79"/>
  <c r="AE11" i="79" s="1"/>
  <c r="AE12" i="79" s="1"/>
  <c r="AD124" i="79"/>
  <c r="AC123" i="79"/>
  <c r="AL123" i="79" s="1"/>
  <c r="AC122" i="79"/>
  <c r="AL122" i="79" s="1"/>
  <c r="AC121" i="79"/>
  <c r="AL121" i="79" s="1"/>
  <c r="AC120" i="79"/>
  <c r="AL120" i="79" s="1"/>
  <c r="AC119" i="79"/>
  <c r="AG119" i="79" s="1"/>
  <c r="AD116" i="79"/>
  <c r="AB116" i="79"/>
  <c r="AA116" i="79"/>
  <c r="Z116" i="79"/>
  <c r="AC111" i="79"/>
  <c r="AC110" i="79"/>
  <c r="AC109" i="79"/>
  <c r="AC108" i="79"/>
  <c r="AC107" i="79"/>
  <c r="AC106" i="79"/>
  <c r="AC105" i="79"/>
  <c r="AC104" i="79"/>
  <c r="AC103" i="79"/>
  <c r="AC102" i="79"/>
  <c r="AC99" i="79"/>
  <c r="AD96" i="79"/>
  <c r="AB96" i="79"/>
  <c r="AA96" i="79"/>
  <c r="Z96" i="79"/>
  <c r="AC95" i="79"/>
  <c r="AC94" i="79"/>
  <c r="AC93" i="79"/>
  <c r="AC92" i="79"/>
  <c r="AC91" i="79"/>
  <c r="AC90" i="79"/>
  <c r="AC89" i="79"/>
  <c r="AC88" i="79"/>
  <c r="AC87" i="79"/>
  <c r="AC86" i="79"/>
  <c r="AC85" i="79"/>
  <c r="AC84" i="79"/>
  <c r="AC83" i="79"/>
  <c r="AC82" i="79"/>
  <c r="AC81" i="79"/>
  <c r="AC80" i="79"/>
  <c r="AC79" i="79"/>
  <c r="AC78" i="79"/>
  <c r="G75" i="79"/>
  <c r="C75" i="79"/>
  <c r="AQ66" i="79"/>
  <c r="AO66" i="79"/>
  <c r="N5" i="79" s="1"/>
  <c r="AN66" i="79"/>
  <c r="L5" i="79" s="1"/>
  <c r="AM66" i="79"/>
  <c r="AD66" i="79"/>
  <c r="O8" i="79" s="1"/>
  <c r="AB66" i="79"/>
  <c r="N8" i="79" s="1"/>
  <c r="AA66" i="79"/>
  <c r="Z66" i="79"/>
  <c r="AP65" i="79"/>
  <c r="AC65" i="79"/>
  <c r="AP64" i="79"/>
  <c r="AC64" i="79"/>
  <c r="AP63" i="79"/>
  <c r="AC63" i="79"/>
  <c r="AP62" i="79"/>
  <c r="AC62" i="79"/>
  <c r="AP61" i="79"/>
  <c r="AC61" i="79"/>
  <c r="AP60" i="79"/>
  <c r="AC60" i="79"/>
  <c r="AP59" i="79"/>
  <c r="AC59" i="79"/>
  <c r="AP58" i="79"/>
  <c r="AC58" i="79"/>
  <c r="AP57" i="79"/>
  <c r="AC57" i="79"/>
  <c r="AP56" i="79"/>
  <c r="AC56" i="79"/>
  <c r="AP55" i="79"/>
  <c r="AC55" i="79"/>
  <c r="AP54" i="79"/>
  <c r="AC54" i="79"/>
  <c r="AQ53" i="79"/>
  <c r="O7" i="79" s="1"/>
  <c r="AO53" i="79"/>
  <c r="N7" i="79" s="1"/>
  <c r="AN53" i="79"/>
  <c r="L7" i="79" s="1"/>
  <c r="AM53" i="79"/>
  <c r="AD53" i="79"/>
  <c r="AB53" i="79"/>
  <c r="N10" i="79" s="1"/>
  <c r="AA53" i="79"/>
  <c r="L10" i="79" s="1"/>
  <c r="Z53" i="79"/>
  <c r="AP52" i="79"/>
  <c r="AC52" i="79"/>
  <c r="AP51" i="79"/>
  <c r="AC51" i="79"/>
  <c r="AP50" i="79"/>
  <c r="AC50" i="79"/>
  <c r="AP49" i="79"/>
  <c r="AC49" i="79"/>
  <c r="AP48" i="79"/>
  <c r="AC48" i="79"/>
  <c r="G56" i="79"/>
  <c r="AP47" i="79"/>
  <c r="AC47" i="79"/>
  <c r="L55" i="79"/>
  <c r="O55" i="79" s="1"/>
  <c r="G55" i="79"/>
  <c r="AP46" i="79"/>
  <c r="AC46" i="79"/>
  <c r="AP45" i="79"/>
  <c r="AC45" i="79"/>
  <c r="AP44" i="79"/>
  <c r="AC44" i="79"/>
  <c r="AP43" i="79"/>
  <c r="AC43" i="79"/>
  <c r="AP42" i="79"/>
  <c r="AC42" i="79"/>
  <c r="AP41" i="79"/>
  <c r="AC41" i="79"/>
  <c r="AQ40" i="79"/>
  <c r="O9" i="79" s="1"/>
  <c r="AO40" i="79"/>
  <c r="N9" i="79" s="1"/>
  <c r="AN40" i="79"/>
  <c r="L9" i="79" s="1"/>
  <c r="AM40" i="79"/>
  <c r="AD40" i="79"/>
  <c r="O6" i="79" s="1"/>
  <c r="AB40" i="79"/>
  <c r="N6" i="79" s="1"/>
  <c r="AA40" i="79"/>
  <c r="Z40" i="79"/>
  <c r="AP39" i="79"/>
  <c r="AC39" i="79"/>
  <c r="AP38" i="79"/>
  <c r="AC38" i="79"/>
  <c r="AP37" i="79"/>
  <c r="AC37" i="79"/>
  <c r="AP36" i="79"/>
  <c r="AC36" i="79"/>
  <c r="AP35" i="79"/>
  <c r="AC35" i="79"/>
  <c r="AP34" i="79"/>
  <c r="AC34" i="79"/>
  <c r="AP33" i="79"/>
  <c r="AC33" i="79"/>
  <c r="AP32" i="79"/>
  <c r="AC32" i="79"/>
  <c r="AP31" i="79"/>
  <c r="AC31" i="79"/>
  <c r="AP30" i="79"/>
  <c r="AC30" i="79"/>
  <c r="AP29" i="79"/>
  <c r="AC29" i="79"/>
  <c r="AP28" i="79"/>
  <c r="AC28" i="79"/>
  <c r="AQ27" i="79"/>
  <c r="O11" i="79" s="1"/>
  <c r="AO27" i="79"/>
  <c r="N11" i="79" s="1"/>
  <c r="AN27" i="79"/>
  <c r="L11" i="79" s="1"/>
  <c r="AM27" i="79"/>
  <c r="AD27" i="79"/>
  <c r="O4" i="79" s="1"/>
  <c r="AB27" i="79"/>
  <c r="N4" i="79" s="1"/>
  <c r="AA27" i="79"/>
  <c r="L4" i="79" s="1"/>
  <c r="Z27" i="79"/>
  <c r="AP26" i="79"/>
  <c r="AC26" i="79"/>
  <c r="AP25" i="79"/>
  <c r="AC25" i="79"/>
  <c r="AP24" i="79"/>
  <c r="AC24" i="79"/>
  <c r="AP23" i="79"/>
  <c r="AC23" i="79"/>
  <c r="AP22" i="79"/>
  <c r="AC22" i="79"/>
  <c r="AP21" i="79"/>
  <c r="AC21" i="79"/>
  <c r="AP20" i="79"/>
  <c r="AC20" i="79"/>
  <c r="AP19" i="79"/>
  <c r="AC19" i="79"/>
  <c r="AP18" i="79"/>
  <c r="AC18" i="79"/>
  <c r="AP17" i="79"/>
  <c r="AC17" i="79"/>
  <c r="AP16" i="79"/>
  <c r="AC16" i="79"/>
  <c r="AP15" i="79"/>
  <c r="AC15" i="79"/>
  <c r="B14" i="79"/>
  <c r="M12" i="79"/>
  <c r="I12" i="79"/>
  <c r="H12" i="79"/>
  <c r="G12" i="79"/>
  <c r="AJ11" i="79"/>
  <c r="AJ12" i="79" s="1"/>
  <c r="AD11" i="79"/>
  <c r="AD12" i="79" s="1"/>
  <c r="J11" i="79"/>
  <c r="K11" i="79" s="1"/>
  <c r="AC10" i="79"/>
  <c r="AL10" i="79" s="1"/>
  <c r="O10" i="79"/>
  <c r="J10" i="79"/>
  <c r="K10" i="79" s="1"/>
  <c r="AC9" i="79"/>
  <c r="AL9" i="79" s="1"/>
  <c r="J8" i="79"/>
  <c r="K8" i="79" s="1"/>
  <c r="AC8" i="79"/>
  <c r="AL8" i="79" s="1"/>
  <c r="J6" i="79"/>
  <c r="K6" i="79" s="1"/>
  <c r="AC7" i="79"/>
  <c r="AG7" i="79" s="1"/>
  <c r="J9" i="79"/>
  <c r="K9" i="79" s="1"/>
  <c r="AC6" i="79"/>
  <c r="AL6" i="79" s="1"/>
  <c r="J7" i="79"/>
  <c r="K7" i="79" s="1"/>
  <c r="AC4" i="79"/>
  <c r="AL4" i="79" s="1"/>
  <c r="J5" i="79"/>
  <c r="K5" i="79" s="1"/>
  <c r="AC5" i="79"/>
  <c r="AL5" i="79" s="1"/>
  <c r="J4" i="79"/>
  <c r="K4" i="79" s="1"/>
  <c r="AC3" i="79"/>
  <c r="AG3" i="79" s="1"/>
  <c r="P3" i="79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AC83" i="78"/>
  <c r="AC92" i="78"/>
  <c r="AC104" i="78"/>
  <c r="AG11" i="88" l="1"/>
  <c r="AC12" i="88"/>
  <c r="AL12" i="88" s="1"/>
  <c r="AC12" i="83"/>
  <c r="AL12" i="83" s="1"/>
  <c r="AP66" i="80"/>
  <c r="AC40" i="80"/>
  <c r="AB117" i="80"/>
  <c r="AC117" i="80" s="1"/>
  <c r="AC66" i="80"/>
  <c r="AC53" i="80"/>
  <c r="AQ67" i="80"/>
  <c r="AC96" i="80"/>
  <c r="AC27" i="80"/>
  <c r="AP40" i="80"/>
  <c r="AP27" i="80"/>
  <c r="L11" i="80"/>
  <c r="L12" i="80" s="1"/>
  <c r="AC118" i="80"/>
  <c r="N9" i="80"/>
  <c r="N12" i="80" s="1"/>
  <c r="AO67" i="80"/>
  <c r="AN67" i="80"/>
  <c r="AP53" i="80"/>
  <c r="AM67" i="80"/>
  <c r="AC115" i="80"/>
  <c r="AC134" i="80"/>
  <c r="AG134" i="80" s="1"/>
  <c r="AG129" i="80"/>
  <c r="AG133" i="80"/>
  <c r="AD117" i="80"/>
  <c r="AG130" i="80"/>
  <c r="AL131" i="80"/>
  <c r="AD12" i="80"/>
  <c r="AL129" i="80"/>
  <c r="AG132" i="80"/>
  <c r="O6" i="80"/>
  <c r="O12" i="80" s="1"/>
  <c r="AG3" i="80"/>
  <c r="AG4" i="80"/>
  <c r="AG6" i="80"/>
  <c r="AG5" i="80"/>
  <c r="AG8" i="80"/>
  <c r="AG7" i="80"/>
  <c r="AG9" i="80"/>
  <c r="AG10" i="80"/>
  <c r="AL119" i="79"/>
  <c r="AD115" i="79"/>
  <c r="AG122" i="79"/>
  <c r="AP53" i="79"/>
  <c r="AP27" i="79"/>
  <c r="AP40" i="79"/>
  <c r="AB115" i="79"/>
  <c r="AC115" i="79" s="1"/>
  <c r="AC66" i="79"/>
  <c r="AP66" i="79"/>
  <c r="AQ67" i="79"/>
  <c r="AC96" i="79"/>
  <c r="AA115" i="79"/>
  <c r="AC40" i="79"/>
  <c r="AO67" i="79"/>
  <c r="AN67" i="79"/>
  <c r="AC116" i="79"/>
  <c r="AL7" i="79"/>
  <c r="AL3" i="79"/>
  <c r="AG5" i="79"/>
  <c r="AG8" i="79"/>
  <c r="AG4" i="79"/>
  <c r="AG9" i="79"/>
  <c r="AG6" i="79"/>
  <c r="AG10" i="79"/>
  <c r="AC113" i="79"/>
  <c r="AM67" i="79"/>
  <c r="N12" i="79"/>
  <c r="AC27" i="79"/>
  <c r="L6" i="79"/>
  <c r="L8" i="79"/>
  <c r="AG120" i="79"/>
  <c r="AG123" i="79"/>
  <c r="O5" i="79"/>
  <c r="O12" i="79" s="1"/>
  <c r="AG121" i="79"/>
  <c r="AC124" i="79"/>
  <c r="AC11" i="79" s="1"/>
  <c r="AG11" i="79" s="1"/>
  <c r="AC53" i="79"/>
  <c r="AN124" i="78"/>
  <c r="AM124" i="78"/>
  <c r="AK124" i="78"/>
  <c r="AJ124" i="78"/>
  <c r="AI124" i="78"/>
  <c r="AF124" i="78"/>
  <c r="AE124" i="78"/>
  <c r="AD124" i="78"/>
  <c r="AC121" i="78"/>
  <c r="AG121" i="78" s="1"/>
  <c r="AC120" i="78"/>
  <c r="AL120" i="78" s="1"/>
  <c r="AC119" i="78"/>
  <c r="AL119" i="78" s="1"/>
  <c r="AC122" i="78"/>
  <c r="AL122" i="78" s="1"/>
  <c r="AC123" i="78"/>
  <c r="AL123" i="78" s="1"/>
  <c r="AD113" i="78"/>
  <c r="AB113" i="78"/>
  <c r="AA113" i="78"/>
  <c r="Z113" i="78"/>
  <c r="AD110" i="78"/>
  <c r="AB110" i="78"/>
  <c r="AA110" i="78"/>
  <c r="Z110" i="78"/>
  <c r="AC109" i="78"/>
  <c r="AC108" i="78"/>
  <c r="AC107" i="78"/>
  <c r="AC106" i="78"/>
  <c r="AC105" i="78"/>
  <c r="AC103" i="78"/>
  <c r="AC102" i="78"/>
  <c r="AC101" i="78"/>
  <c r="AC100" i="78"/>
  <c r="AC99" i="78"/>
  <c r="AD96" i="78"/>
  <c r="AB96" i="78"/>
  <c r="AA96" i="78"/>
  <c r="Z96" i="78"/>
  <c r="AC95" i="78"/>
  <c r="AC94" i="78"/>
  <c r="AC93" i="78"/>
  <c r="AC91" i="78"/>
  <c r="AC90" i="78"/>
  <c r="AC89" i="78"/>
  <c r="AC88" i="78"/>
  <c r="AC87" i="78"/>
  <c r="AC86" i="78"/>
  <c r="AC85" i="78"/>
  <c r="AC84" i="78"/>
  <c r="AC82" i="78"/>
  <c r="AC81" i="78"/>
  <c r="AC80" i="78"/>
  <c r="AC79" i="78"/>
  <c r="AC78" i="78"/>
  <c r="G75" i="78"/>
  <c r="C75" i="78"/>
  <c r="AQ66" i="78"/>
  <c r="AO66" i="78"/>
  <c r="AN66" i="78"/>
  <c r="AM66" i="78"/>
  <c r="AD66" i="78"/>
  <c r="O9" i="78" s="1"/>
  <c r="AB66" i="78"/>
  <c r="N9" i="78" s="1"/>
  <c r="AA66" i="78"/>
  <c r="Z66" i="78"/>
  <c r="AP65" i="78"/>
  <c r="AC65" i="78"/>
  <c r="AP64" i="78"/>
  <c r="AC64" i="78"/>
  <c r="AP63" i="78"/>
  <c r="AC63" i="78"/>
  <c r="AP62" i="78"/>
  <c r="AC62" i="78"/>
  <c r="AP61" i="78"/>
  <c r="AC61" i="78"/>
  <c r="AP60" i="78"/>
  <c r="AC60" i="78"/>
  <c r="AP59" i="78"/>
  <c r="AC59" i="78"/>
  <c r="AP58" i="78"/>
  <c r="AC58" i="78"/>
  <c r="AP57" i="78"/>
  <c r="AC57" i="78"/>
  <c r="AP56" i="78"/>
  <c r="AC56" i="78"/>
  <c r="AP55" i="78"/>
  <c r="AC55" i="78"/>
  <c r="AP54" i="78"/>
  <c r="AC54" i="78"/>
  <c r="AQ53" i="78"/>
  <c r="AO53" i="78"/>
  <c r="AN53" i="78"/>
  <c r="L6" i="78" s="1"/>
  <c r="AM53" i="78"/>
  <c r="AD53" i="78"/>
  <c r="O10" i="78" s="1"/>
  <c r="AB53" i="78"/>
  <c r="N10" i="78" s="1"/>
  <c r="AA53" i="78"/>
  <c r="L10" i="78" s="1"/>
  <c r="Z53" i="78"/>
  <c r="AP52" i="78"/>
  <c r="AC52" i="78"/>
  <c r="AP51" i="78"/>
  <c r="AC51" i="78"/>
  <c r="AP50" i="78"/>
  <c r="AC50" i="78"/>
  <c r="AP49" i="78"/>
  <c r="AC49" i="78"/>
  <c r="AP48" i="78"/>
  <c r="AC48" i="78"/>
  <c r="AP47" i="78"/>
  <c r="AC47" i="78"/>
  <c r="G48" i="78"/>
  <c r="AP46" i="78"/>
  <c r="AC46" i="78"/>
  <c r="L47" i="78"/>
  <c r="O47" i="78" s="1"/>
  <c r="G47" i="78"/>
  <c r="AP45" i="78"/>
  <c r="AC45" i="78"/>
  <c r="AP44" i="78"/>
  <c r="AC44" i="78"/>
  <c r="AP43" i="78"/>
  <c r="AC43" i="78"/>
  <c r="AP42" i="78"/>
  <c r="AC42" i="78"/>
  <c r="AP41" i="78"/>
  <c r="AC41" i="78"/>
  <c r="AQ40" i="78"/>
  <c r="AO40" i="78"/>
  <c r="N7" i="78" s="1"/>
  <c r="AN40" i="78"/>
  <c r="L7" i="78" s="1"/>
  <c r="AM40" i="78"/>
  <c r="AD40" i="78"/>
  <c r="O8" i="78" s="1"/>
  <c r="AB40" i="78"/>
  <c r="AA40" i="78"/>
  <c r="Z40" i="78"/>
  <c r="AP39" i="78"/>
  <c r="AC39" i="78"/>
  <c r="AP38" i="78"/>
  <c r="AC38" i="78"/>
  <c r="AP37" i="78"/>
  <c r="AC37" i="78"/>
  <c r="AP36" i="78"/>
  <c r="AC36" i="78"/>
  <c r="AP35" i="78"/>
  <c r="AC35" i="78"/>
  <c r="AP34" i="78"/>
  <c r="AC34" i="78"/>
  <c r="AP33" i="78"/>
  <c r="AC33" i="78"/>
  <c r="AP32" i="78"/>
  <c r="AC32" i="78"/>
  <c r="AP31" i="78"/>
  <c r="AC31" i="78"/>
  <c r="AP30" i="78"/>
  <c r="AC30" i="78"/>
  <c r="AP29" i="78"/>
  <c r="AC29" i="78"/>
  <c r="AP28" i="78"/>
  <c r="AC28" i="78"/>
  <c r="AQ27" i="78"/>
  <c r="O11" i="78" s="1"/>
  <c r="AO27" i="78"/>
  <c r="N11" i="78" s="1"/>
  <c r="AN27" i="78"/>
  <c r="L11" i="78" s="1"/>
  <c r="AM27" i="78"/>
  <c r="AD27" i="78"/>
  <c r="AB27" i="78"/>
  <c r="N4" i="78" s="1"/>
  <c r="AA27" i="78"/>
  <c r="L4" i="78" s="1"/>
  <c r="Z27" i="78"/>
  <c r="AP26" i="78"/>
  <c r="AC26" i="78"/>
  <c r="AP25" i="78"/>
  <c r="AC25" i="78"/>
  <c r="AP24" i="78"/>
  <c r="AC24" i="78"/>
  <c r="AP23" i="78"/>
  <c r="AC23" i="78"/>
  <c r="AP22" i="78"/>
  <c r="AC22" i="78"/>
  <c r="AP21" i="78"/>
  <c r="AC21" i="78"/>
  <c r="AP20" i="78"/>
  <c r="AC20" i="78"/>
  <c r="AP19" i="78"/>
  <c r="AC19" i="78"/>
  <c r="AP18" i="78"/>
  <c r="AC18" i="78"/>
  <c r="AP17" i="78"/>
  <c r="AC17" i="78"/>
  <c r="AP16" i="78"/>
  <c r="AC16" i="78"/>
  <c r="AP15" i="78"/>
  <c r="AC15" i="78"/>
  <c r="B14" i="78"/>
  <c r="M12" i="78"/>
  <c r="I12" i="78"/>
  <c r="H12" i="78"/>
  <c r="G12" i="78"/>
  <c r="J10" i="78"/>
  <c r="K10" i="78" s="1"/>
  <c r="AC10" i="78"/>
  <c r="AL10" i="78" s="1"/>
  <c r="J11" i="78"/>
  <c r="K11" i="78" s="1"/>
  <c r="AC8" i="78"/>
  <c r="AL8" i="78" s="1"/>
  <c r="J7" i="78"/>
  <c r="K7" i="78" s="1"/>
  <c r="AC9" i="78"/>
  <c r="AL9" i="78" s="1"/>
  <c r="N8" i="78"/>
  <c r="J8" i="78"/>
  <c r="K8" i="78" s="1"/>
  <c r="AC7" i="78"/>
  <c r="AL7" i="78" s="1"/>
  <c r="J9" i="78"/>
  <c r="K9" i="78" s="1"/>
  <c r="AC6" i="78"/>
  <c r="AL6" i="78" s="1"/>
  <c r="O6" i="78"/>
  <c r="N6" i="78"/>
  <c r="J6" i="78"/>
  <c r="K6" i="78" s="1"/>
  <c r="AC4" i="78"/>
  <c r="AL4" i="78" s="1"/>
  <c r="O4" i="78"/>
  <c r="J4" i="78"/>
  <c r="K4" i="78" s="1"/>
  <c r="AC5" i="78"/>
  <c r="AL5" i="78" s="1"/>
  <c r="O5" i="78"/>
  <c r="N5" i="78"/>
  <c r="J5" i="78"/>
  <c r="K5" i="78" s="1"/>
  <c r="AC3" i="78"/>
  <c r="AL3" i="78" s="1"/>
  <c r="P3" i="78"/>
  <c r="AC115" i="77"/>
  <c r="AL115" i="77" s="1"/>
  <c r="AC116" i="77"/>
  <c r="AL116" i="77" s="1"/>
  <c r="AC10" i="77"/>
  <c r="AN118" i="77"/>
  <c r="AM118" i="77"/>
  <c r="AK118" i="77"/>
  <c r="AK11" i="77" s="1"/>
  <c r="AK12" i="77" s="1"/>
  <c r="AJ118" i="77"/>
  <c r="AJ11" i="77" s="1"/>
  <c r="AJ12" i="77" s="1"/>
  <c r="AI118" i="77"/>
  <c r="AI11" i="77" s="1"/>
  <c r="AI12" i="77" s="1"/>
  <c r="AF118" i="77"/>
  <c r="AF11" i="77" s="1"/>
  <c r="AE118" i="77"/>
  <c r="AE11" i="77" s="1"/>
  <c r="AE12" i="77" s="1"/>
  <c r="AD118" i="77"/>
  <c r="AC117" i="77"/>
  <c r="AL117" i="77" s="1"/>
  <c r="AC114" i="77"/>
  <c r="AD110" i="77"/>
  <c r="AB110" i="77"/>
  <c r="AA110" i="77"/>
  <c r="Z110" i="77"/>
  <c r="AD107" i="77"/>
  <c r="AB107" i="77"/>
  <c r="AA107" i="77"/>
  <c r="Z107" i="77"/>
  <c r="AC106" i="77"/>
  <c r="AC105" i="77"/>
  <c r="AC104" i="77"/>
  <c r="AC103" i="77"/>
  <c r="AC102" i="77"/>
  <c r="AC101" i="77"/>
  <c r="AC100" i="77"/>
  <c r="AC99" i="77"/>
  <c r="AC98" i="77"/>
  <c r="AC97" i="77"/>
  <c r="AD94" i="77"/>
  <c r="AB94" i="77"/>
  <c r="AA94" i="77"/>
  <c r="Z94" i="77"/>
  <c r="AC93" i="77"/>
  <c r="AC92" i="77"/>
  <c r="AC91" i="77"/>
  <c r="AC90" i="77"/>
  <c r="AC89" i="77"/>
  <c r="AC88" i="77"/>
  <c r="AC87" i="77"/>
  <c r="AC86" i="77"/>
  <c r="AC85" i="77"/>
  <c r="AC84" i="77"/>
  <c r="AC83" i="77"/>
  <c r="AC82" i="77"/>
  <c r="AC81" i="77"/>
  <c r="AC80" i="77"/>
  <c r="AC79" i="77"/>
  <c r="AC78" i="77"/>
  <c r="G75" i="77"/>
  <c r="C75" i="77"/>
  <c r="AQ66" i="77"/>
  <c r="AO66" i="77"/>
  <c r="N4" i="77" s="1"/>
  <c r="AN66" i="77"/>
  <c r="L4" i="77" s="1"/>
  <c r="AM66" i="77"/>
  <c r="AD66" i="77"/>
  <c r="O7" i="77" s="1"/>
  <c r="AB66" i="77"/>
  <c r="AA66" i="77"/>
  <c r="L7" i="77" s="1"/>
  <c r="Z66" i="77"/>
  <c r="AP65" i="77"/>
  <c r="AC65" i="77"/>
  <c r="AP64" i="77"/>
  <c r="AC64" i="77"/>
  <c r="AP63" i="77"/>
  <c r="AC63" i="77"/>
  <c r="AP62" i="77"/>
  <c r="AC62" i="77"/>
  <c r="AP61" i="77"/>
  <c r="AC61" i="77"/>
  <c r="AP60" i="77"/>
  <c r="AC60" i="77"/>
  <c r="AP59" i="77"/>
  <c r="AC59" i="77"/>
  <c r="AP58" i="77"/>
  <c r="AC58" i="77"/>
  <c r="AP57" i="77"/>
  <c r="AC57" i="77"/>
  <c r="AP56" i="77"/>
  <c r="AC56" i="77"/>
  <c r="AP55" i="77"/>
  <c r="AC55" i="77"/>
  <c r="AP54" i="77"/>
  <c r="AC54" i="77"/>
  <c r="AQ53" i="77"/>
  <c r="O6" i="77" s="1"/>
  <c r="AO53" i="77"/>
  <c r="N6" i="77" s="1"/>
  <c r="AN53" i="77"/>
  <c r="L6" i="77" s="1"/>
  <c r="AM53" i="77"/>
  <c r="AD53" i="77"/>
  <c r="O11" i="77" s="1"/>
  <c r="AB53" i="77"/>
  <c r="N11" i="77" s="1"/>
  <c r="AA53" i="77"/>
  <c r="Z53" i="77"/>
  <c r="AP52" i="77"/>
  <c r="AC52" i="77"/>
  <c r="AP51" i="77"/>
  <c r="AC51" i="77"/>
  <c r="AP50" i="77"/>
  <c r="AC50" i="77"/>
  <c r="AP49" i="77"/>
  <c r="AC49" i="77"/>
  <c r="G47" i="77"/>
  <c r="AP48" i="77"/>
  <c r="AC48" i="77"/>
  <c r="L46" i="77"/>
  <c r="O46" i="77" s="1"/>
  <c r="G46" i="77"/>
  <c r="AP47" i="77"/>
  <c r="AC47" i="77"/>
  <c r="AP46" i="77"/>
  <c r="AC46" i="77"/>
  <c r="AP45" i="77"/>
  <c r="AC45" i="77"/>
  <c r="AP44" i="77"/>
  <c r="AC44" i="77"/>
  <c r="AP43" i="77"/>
  <c r="AC43" i="77"/>
  <c r="AP42" i="77"/>
  <c r="AC42" i="77"/>
  <c r="AP41" i="77"/>
  <c r="AC41" i="77"/>
  <c r="AQ40" i="77"/>
  <c r="O9" i="77" s="1"/>
  <c r="AO40" i="77"/>
  <c r="N9" i="77" s="1"/>
  <c r="AN40" i="77"/>
  <c r="AM40" i="77"/>
  <c r="AD40" i="77"/>
  <c r="O8" i="77" s="1"/>
  <c r="AB40" i="77"/>
  <c r="AA40" i="77"/>
  <c r="L8" i="77" s="1"/>
  <c r="Z40" i="77"/>
  <c r="AP39" i="77"/>
  <c r="AC39" i="77"/>
  <c r="AP38" i="77"/>
  <c r="AC38" i="77"/>
  <c r="AP37" i="77"/>
  <c r="AC37" i="77"/>
  <c r="AP36" i="77"/>
  <c r="AC36" i="77"/>
  <c r="AP35" i="77"/>
  <c r="AC35" i="77"/>
  <c r="AP34" i="77"/>
  <c r="AC34" i="77"/>
  <c r="AP33" i="77"/>
  <c r="AC33" i="77"/>
  <c r="AP32" i="77"/>
  <c r="AC32" i="77"/>
  <c r="AP31" i="77"/>
  <c r="AC31" i="77"/>
  <c r="AP30" i="77"/>
  <c r="AC30" i="77"/>
  <c r="AP29" i="77"/>
  <c r="AC29" i="77"/>
  <c r="AP28" i="77"/>
  <c r="AC28" i="77"/>
  <c r="AQ27" i="77"/>
  <c r="AO27" i="77"/>
  <c r="AN27" i="77"/>
  <c r="L10" i="77" s="1"/>
  <c r="AM27" i="77"/>
  <c r="AD27" i="77"/>
  <c r="O5" i="77" s="1"/>
  <c r="AB27" i="77"/>
  <c r="N5" i="77" s="1"/>
  <c r="AA27" i="77"/>
  <c r="Z27" i="77"/>
  <c r="AP26" i="77"/>
  <c r="AC26" i="77"/>
  <c r="AP25" i="77"/>
  <c r="AC25" i="77"/>
  <c r="AP24" i="77"/>
  <c r="AC24" i="77"/>
  <c r="AP23" i="77"/>
  <c r="AC23" i="77"/>
  <c r="AP22" i="77"/>
  <c r="AC22" i="77"/>
  <c r="AP21" i="77"/>
  <c r="AC21" i="77"/>
  <c r="AP20" i="77"/>
  <c r="AC20" i="77"/>
  <c r="AP19" i="77"/>
  <c r="AC19" i="77"/>
  <c r="AP18" i="77"/>
  <c r="AC18" i="77"/>
  <c r="AP17" i="77"/>
  <c r="AC17" i="77"/>
  <c r="AP16" i="77"/>
  <c r="AC16" i="77"/>
  <c r="AP15" i="77"/>
  <c r="AC15" i="77"/>
  <c r="B14" i="77"/>
  <c r="M12" i="77"/>
  <c r="I12" i="77"/>
  <c r="H12" i="77"/>
  <c r="G12" i="77"/>
  <c r="AD11" i="77"/>
  <c r="AD12" i="77" s="1"/>
  <c r="J11" i="77"/>
  <c r="K11" i="77" s="1"/>
  <c r="AL10" i="77"/>
  <c r="O10" i="77"/>
  <c r="J10" i="77"/>
  <c r="K10" i="77" s="1"/>
  <c r="AC9" i="77"/>
  <c r="AL9" i="77" s="1"/>
  <c r="J8" i="77"/>
  <c r="K8" i="77" s="1"/>
  <c r="AC8" i="77"/>
  <c r="AL8" i="77" s="1"/>
  <c r="J9" i="77"/>
  <c r="K9" i="77" s="1"/>
  <c r="AC7" i="77"/>
  <c r="AL7" i="77" s="1"/>
  <c r="J7" i="77"/>
  <c r="K7" i="77" s="1"/>
  <c r="AC5" i="77"/>
  <c r="AL5" i="77" s="1"/>
  <c r="J6" i="77"/>
  <c r="K6" i="77" s="1"/>
  <c r="AC6" i="77"/>
  <c r="AL6" i="77" s="1"/>
  <c r="J4" i="77"/>
  <c r="K4" i="77" s="1"/>
  <c r="AC4" i="77"/>
  <c r="AL4" i="77" s="1"/>
  <c r="L5" i="77"/>
  <c r="J5" i="77"/>
  <c r="K5" i="77" s="1"/>
  <c r="AC3" i="77"/>
  <c r="AL3" i="77" s="1"/>
  <c r="P3" i="77"/>
  <c r="L108" i="76"/>
  <c r="L107" i="76"/>
  <c r="L106" i="76"/>
  <c r="L105" i="76"/>
  <c r="L104" i="76"/>
  <c r="L100" i="76"/>
  <c r="L99" i="76"/>
  <c r="L98" i="76"/>
  <c r="L97" i="76"/>
  <c r="L96" i="76"/>
  <c r="L95" i="76"/>
  <c r="L94" i="76"/>
  <c r="L93" i="76"/>
  <c r="L92" i="76"/>
  <c r="L91" i="76"/>
  <c r="L90" i="76"/>
  <c r="L89" i="76"/>
  <c r="L88" i="76"/>
  <c r="L87" i="76"/>
  <c r="L86" i="76"/>
  <c r="L85" i="76"/>
  <c r="L84" i="76"/>
  <c r="L83" i="76"/>
  <c r="L82" i="76"/>
  <c r="L81" i="76"/>
  <c r="L80" i="76"/>
  <c r="AC90" i="76"/>
  <c r="AC83" i="76"/>
  <c r="AC82" i="76"/>
  <c r="AC115" i="76"/>
  <c r="AG115" i="76" s="1"/>
  <c r="AD107" i="76"/>
  <c r="AB107" i="76"/>
  <c r="AA107" i="76"/>
  <c r="Z107" i="76"/>
  <c r="AC106" i="76"/>
  <c r="AC88" i="76"/>
  <c r="AC87" i="76"/>
  <c r="AC99" i="76"/>
  <c r="AC114" i="76"/>
  <c r="AG114" i="76" s="1"/>
  <c r="AN116" i="76" s="1"/>
  <c r="AC86" i="76"/>
  <c r="AM116" i="76"/>
  <c r="AK116" i="76"/>
  <c r="AK11" i="76" s="1"/>
  <c r="AK12" i="76" s="1"/>
  <c r="AJ116" i="76"/>
  <c r="AJ11" i="76" s="1"/>
  <c r="AJ12" i="76" s="1"/>
  <c r="AI116" i="76"/>
  <c r="AI11" i="76" s="1"/>
  <c r="AI12" i="76" s="1"/>
  <c r="AF116" i="76"/>
  <c r="AF11" i="76" s="1"/>
  <c r="AF12" i="76" s="1"/>
  <c r="AE116" i="76"/>
  <c r="AE11" i="76" s="1"/>
  <c r="AE12" i="76" s="1"/>
  <c r="AD116" i="76"/>
  <c r="AD11" i="76" s="1"/>
  <c r="AD12" i="76" s="1"/>
  <c r="AD110" i="76"/>
  <c r="AB110" i="76"/>
  <c r="AA110" i="76"/>
  <c r="Z110" i="76"/>
  <c r="AC105" i="76"/>
  <c r="AC104" i="76"/>
  <c r="AC103" i="76"/>
  <c r="AC102" i="76"/>
  <c r="AC101" i="76"/>
  <c r="AC100" i="76"/>
  <c r="AC98" i="76"/>
  <c r="AC97" i="76"/>
  <c r="AD94" i="76"/>
  <c r="AB94" i="76"/>
  <c r="AA94" i="76"/>
  <c r="Z94" i="76"/>
  <c r="AC93" i="76"/>
  <c r="AC92" i="76"/>
  <c r="AC91" i="76"/>
  <c r="AC89" i="76"/>
  <c r="AC85" i="76"/>
  <c r="AC84" i="76"/>
  <c r="AC81" i="76"/>
  <c r="AC80" i="76"/>
  <c r="AC79" i="76"/>
  <c r="AC78" i="76"/>
  <c r="G75" i="76"/>
  <c r="C75" i="76"/>
  <c r="AQ66" i="76"/>
  <c r="AO66" i="76"/>
  <c r="N5" i="76" s="1"/>
  <c r="AN66" i="76"/>
  <c r="L5" i="76" s="1"/>
  <c r="AM66" i="76"/>
  <c r="AD66" i="76"/>
  <c r="O7" i="76" s="1"/>
  <c r="AB66" i="76"/>
  <c r="AA66" i="76"/>
  <c r="Z66" i="76"/>
  <c r="AP65" i="76"/>
  <c r="AC65" i="76"/>
  <c r="AP64" i="76"/>
  <c r="AC64" i="76"/>
  <c r="AP63" i="76"/>
  <c r="AC63" i="76"/>
  <c r="AP62" i="76"/>
  <c r="AC62" i="76"/>
  <c r="AP61" i="76"/>
  <c r="AC61" i="76"/>
  <c r="AP60" i="76"/>
  <c r="AC60" i="76"/>
  <c r="AP59" i="76"/>
  <c r="AC59" i="76"/>
  <c r="AP58" i="76"/>
  <c r="AC58" i="76"/>
  <c r="AP57" i="76"/>
  <c r="AC57" i="76"/>
  <c r="AP56" i="76"/>
  <c r="AC56" i="76"/>
  <c r="AP55" i="76"/>
  <c r="AC55" i="76"/>
  <c r="AP54" i="76"/>
  <c r="AC54" i="76"/>
  <c r="AQ53" i="76"/>
  <c r="AO53" i="76"/>
  <c r="AP53" i="76" s="1"/>
  <c r="AN53" i="76"/>
  <c r="L6" i="76" s="1"/>
  <c r="AM53" i="76"/>
  <c r="AD53" i="76"/>
  <c r="O11" i="76" s="1"/>
  <c r="AB53" i="76"/>
  <c r="AA53" i="76"/>
  <c r="L11" i="76" s="1"/>
  <c r="Z53" i="76"/>
  <c r="AP52" i="76"/>
  <c r="AC52" i="76"/>
  <c r="AP51" i="76"/>
  <c r="AC51" i="76"/>
  <c r="G49" i="76"/>
  <c r="AP50" i="76"/>
  <c r="AC50" i="76"/>
  <c r="L48" i="76"/>
  <c r="O48" i="76" s="1"/>
  <c r="G48" i="76"/>
  <c r="AP49" i="76"/>
  <c r="AC49" i="76"/>
  <c r="AP48" i="76"/>
  <c r="AC48" i="76"/>
  <c r="AP47" i="76"/>
  <c r="AC47" i="76"/>
  <c r="AP46" i="76"/>
  <c r="AC46" i="76"/>
  <c r="AP45" i="76"/>
  <c r="AC45" i="76"/>
  <c r="AP44" i="76"/>
  <c r="AC44" i="76"/>
  <c r="AP43" i="76"/>
  <c r="AC43" i="76"/>
  <c r="AP42" i="76"/>
  <c r="AC42" i="76"/>
  <c r="AP41" i="76"/>
  <c r="AC41" i="76"/>
  <c r="AQ40" i="76"/>
  <c r="O8" i="76" s="1"/>
  <c r="AO40" i="76"/>
  <c r="N8" i="76" s="1"/>
  <c r="AN40" i="76"/>
  <c r="AM40" i="76"/>
  <c r="AD40" i="76"/>
  <c r="O9" i="76" s="1"/>
  <c r="AB40" i="76"/>
  <c r="N9" i="76" s="1"/>
  <c r="AA40" i="76"/>
  <c r="Z40" i="76"/>
  <c r="AP39" i="76"/>
  <c r="AC39" i="76"/>
  <c r="AP38" i="76"/>
  <c r="AC38" i="76"/>
  <c r="AP37" i="76"/>
  <c r="AC37" i="76"/>
  <c r="AP36" i="76"/>
  <c r="AC36" i="76"/>
  <c r="AP35" i="76"/>
  <c r="AC35" i="76"/>
  <c r="AP34" i="76"/>
  <c r="AC34" i="76"/>
  <c r="AP33" i="76"/>
  <c r="AC33" i="76"/>
  <c r="AP32" i="76"/>
  <c r="AC32" i="76"/>
  <c r="AP31" i="76"/>
  <c r="AC31" i="76"/>
  <c r="AP30" i="76"/>
  <c r="AC30" i="76"/>
  <c r="AP29" i="76"/>
  <c r="AC29" i="76"/>
  <c r="AP28" i="76"/>
  <c r="AC28" i="76"/>
  <c r="AQ27" i="76"/>
  <c r="O10" i="76" s="1"/>
  <c r="AO27" i="76"/>
  <c r="N10" i="76" s="1"/>
  <c r="AN27" i="76"/>
  <c r="AM27" i="76"/>
  <c r="AD27" i="76"/>
  <c r="AB27" i="76"/>
  <c r="N4" i="76" s="1"/>
  <c r="AA27" i="76"/>
  <c r="L4" i="76" s="1"/>
  <c r="Z27" i="76"/>
  <c r="AP26" i="76"/>
  <c r="AC26" i="76"/>
  <c r="AP25" i="76"/>
  <c r="AC25" i="76"/>
  <c r="AP24" i="76"/>
  <c r="AC24" i="76"/>
  <c r="AP23" i="76"/>
  <c r="AC23" i="76"/>
  <c r="AP22" i="76"/>
  <c r="AC22" i="76"/>
  <c r="AP21" i="76"/>
  <c r="AC21" i="76"/>
  <c r="AP20" i="76"/>
  <c r="AC20" i="76"/>
  <c r="AP19" i="76"/>
  <c r="AC19" i="76"/>
  <c r="AP18" i="76"/>
  <c r="AC18" i="76"/>
  <c r="AP17" i="76"/>
  <c r="AC17" i="76"/>
  <c r="AP16" i="76"/>
  <c r="AC16" i="76"/>
  <c r="AP15" i="76"/>
  <c r="AC15" i="76"/>
  <c r="B14" i="76"/>
  <c r="M12" i="76"/>
  <c r="I12" i="76"/>
  <c r="H12" i="76"/>
  <c r="G12" i="76"/>
  <c r="J11" i="76"/>
  <c r="K11" i="76" s="1"/>
  <c r="AC10" i="76"/>
  <c r="AL10" i="76" s="1"/>
  <c r="L9" i="76"/>
  <c r="J9" i="76"/>
  <c r="K9" i="76" s="1"/>
  <c r="AC9" i="76"/>
  <c r="AG9" i="76" s="1"/>
  <c r="L10" i="76"/>
  <c r="J10" i="76"/>
  <c r="K10" i="76" s="1"/>
  <c r="AC8" i="76"/>
  <c r="AL8" i="76" s="1"/>
  <c r="J6" i="76"/>
  <c r="K6" i="76" s="1"/>
  <c r="AC6" i="76"/>
  <c r="AL6" i="76" s="1"/>
  <c r="O5" i="76"/>
  <c r="J5" i="76"/>
  <c r="K5" i="76" s="1"/>
  <c r="AC7" i="76"/>
  <c r="AL7" i="76" s="1"/>
  <c r="L8" i="76"/>
  <c r="J8" i="76"/>
  <c r="K8" i="76" s="1"/>
  <c r="AC4" i="76"/>
  <c r="AG4" i="76" s="1"/>
  <c r="L7" i="76"/>
  <c r="J7" i="76"/>
  <c r="K7" i="76" s="1"/>
  <c r="AC3" i="76"/>
  <c r="AL3" i="76" s="1"/>
  <c r="O4" i="76"/>
  <c r="J4" i="76"/>
  <c r="K4" i="76" s="1"/>
  <c r="AC5" i="76"/>
  <c r="AL5" i="76" s="1"/>
  <c r="P3" i="76"/>
  <c r="AC95" i="75"/>
  <c r="AN108" i="75"/>
  <c r="AM108" i="75"/>
  <c r="AK108" i="75"/>
  <c r="AK11" i="75" s="1"/>
  <c r="AK12" i="75" s="1"/>
  <c r="AJ108" i="75"/>
  <c r="AI108" i="75"/>
  <c r="AI11" i="75" s="1"/>
  <c r="AI12" i="75" s="1"/>
  <c r="AF108" i="75"/>
  <c r="AF11" i="75" s="1"/>
  <c r="AF12" i="75" s="1"/>
  <c r="AE108" i="75"/>
  <c r="AD108" i="75"/>
  <c r="AC108" i="75"/>
  <c r="AD102" i="75"/>
  <c r="AB102" i="75"/>
  <c r="AA102" i="75"/>
  <c r="Z102" i="75"/>
  <c r="AD99" i="75"/>
  <c r="AD101" i="75" s="1"/>
  <c r="AB99" i="75"/>
  <c r="AA99" i="75"/>
  <c r="AA101" i="75" s="1"/>
  <c r="Z99" i="75"/>
  <c r="AC98" i="75"/>
  <c r="AC97" i="75"/>
  <c r="AC96" i="75"/>
  <c r="AC94" i="75"/>
  <c r="AC93" i="75"/>
  <c r="AC92" i="75"/>
  <c r="AC91" i="75"/>
  <c r="AC99" i="75" s="1"/>
  <c r="AD88" i="75"/>
  <c r="AB88" i="75"/>
  <c r="AA88" i="75"/>
  <c r="Z88" i="75"/>
  <c r="AC87" i="75"/>
  <c r="AC86" i="75"/>
  <c r="AC85" i="75"/>
  <c r="AC84" i="75"/>
  <c r="AC83" i="75"/>
  <c r="AC82" i="75"/>
  <c r="AC81" i="75"/>
  <c r="AC80" i="75"/>
  <c r="AC79" i="75"/>
  <c r="AC78" i="75"/>
  <c r="AC88" i="75" s="1"/>
  <c r="G75" i="75"/>
  <c r="C75" i="75"/>
  <c r="AQ66" i="75"/>
  <c r="AQ67" i="75" s="1"/>
  <c r="AO66" i="75"/>
  <c r="N7" i="75" s="1"/>
  <c r="AN66" i="75"/>
  <c r="L7" i="75" s="1"/>
  <c r="AM66" i="75"/>
  <c r="AD66" i="75"/>
  <c r="AB66" i="75"/>
  <c r="N5" i="75" s="1"/>
  <c r="AA66" i="75"/>
  <c r="Z66" i="75"/>
  <c r="AP65" i="75"/>
  <c r="AC65" i="75"/>
  <c r="AP64" i="75"/>
  <c r="AC64" i="75"/>
  <c r="AP63" i="75"/>
  <c r="AC63" i="75"/>
  <c r="AP62" i="75"/>
  <c r="AC62" i="75"/>
  <c r="AP61" i="75"/>
  <c r="AC61" i="75"/>
  <c r="AP60" i="75"/>
  <c r="AC60" i="75"/>
  <c r="AP59" i="75"/>
  <c r="AC59" i="75"/>
  <c r="AP58" i="75"/>
  <c r="AC58" i="75"/>
  <c r="AP57" i="75"/>
  <c r="AC57" i="75"/>
  <c r="AP56" i="75"/>
  <c r="AC56" i="75"/>
  <c r="AP55" i="75"/>
  <c r="AC55" i="75"/>
  <c r="AP54" i="75"/>
  <c r="AC54" i="75"/>
  <c r="AQ53" i="75"/>
  <c r="AO53" i="75"/>
  <c r="N8" i="75" s="1"/>
  <c r="AN53" i="75"/>
  <c r="AM53" i="75"/>
  <c r="AD53" i="75"/>
  <c r="AB53" i="75"/>
  <c r="N11" i="75" s="1"/>
  <c r="AA53" i="75"/>
  <c r="L11" i="75" s="1"/>
  <c r="Z53" i="75"/>
  <c r="AP52" i="75"/>
  <c r="AC52" i="75"/>
  <c r="AP51" i="75"/>
  <c r="AC51" i="75"/>
  <c r="G51" i="75"/>
  <c r="AP50" i="75"/>
  <c r="AC50" i="75"/>
  <c r="L50" i="75"/>
  <c r="O50" i="75" s="1"/>
  <c r="G50" i="75"/>
  <c r="AP49" i="75"/>
  <c r="AC49" i="75"/>
  <c r="AP48" i="75"/>
  <c r="AC48" i="75"/>
  <c r="AP47" i="75"/>
  <c r="AC47" i="75"/>
  <c r="AP46" i="75"/>
  <c r="AC46" i="75"/>
  <c r="AP45" i="75"/>
  <c r="AC45" i="75"/>
  <c r="AP44" i="75"/>
  <c r="AC44" i="75"/>
  <c r="AP43" i="75"/>
  <c r="AC43" i="75"/>
  <c r="AP42" i="75"/>
  <c r="AC42" i="75"/>
  <c r="AP41" i="75"/>
  <c r="AC41" i="75"/>
  <c r="AQ40" i="75"/>
  <c r="O6" i="75" s="1"/>
  <c r="AO40" i="75"/>
  <c r="AP40" i="75" s="1"/>
  <c r="AN40" i="75"/>
  <c r="AM40" i="75"/>
  <c r="AD40" i="75"/>
  <c r="AB40" i="75"/>
  <c r="N10" i="75" s="1"/>
  <c r="AA40" i="75"/>
  <c r="L10" i="75" s="1"/>
  <c r="Z40" i="75"/>
  <c r="AP39" i="75"/>
  <c r="AC39" i="75"/>
  <c r="AP38" i="75"/>
  <c r="AC38" i="75"/>
  <c r="AP37" i="75"/>
  <c r="AC37" i="75"/>
  <c r="AP36" i="75"/>
  <c r="AC36" i="75"/>
  <c r="AP35" i="75"/>
  <c r="AC35" i="75"/>
  <c r="AP34" i="75"/>
  <c r="AC34" i="75"/>
  <c r="AP33" i="75"/>
  <c r="AC33" i="75"/>
  <c r="AP32" i="75"/>
  <c r="AC32" i="75"/>
  <c r="AP31" i="75"/>
  <c r="AC31" i="75"/>
  <c r="AP30" i="75"/>
  <c r="AC30" i="75"/>
  <c r="AP29" i="75"/>
  <c r="AC29" i="75"/>
  <c r="AP28" i="75"/>
  <c r="AC28" i="75"/>
  <c r="AQ27" i="75"/>
  <c r="O9" i="75" s="1"/>
  <c r="AO27" i="75"/>
  <c r="AP27" i="75" s="1"/>
  <c r="AN27" i="75"/>
  <c r="AM27" i="75"/>
  <c r="AD27" i="75"/>
  <c r="AB27" i="75"/>
  <c r="AA27" i="75"/>
  <c r="L4" i="75" s="1"/>
  <c r="Z27" i="75"/>
  <c r="AP26" i="75"/>
  <c r="AC26" i="75"/>
  <c r="AP25" i="75"/>
  <c r="AC25" i="75"/>
  <c r="AP24" i="75"/>
  <c r="AC24" i="75"/>
  <c r="AP23" i="75"/>
  <c r="AC23" i="75"/>
  <c r="AP22" i="75"/>
  <c r="AC22" i="75"/>
  <c r="AP21" i="75"/>
  <c r="AC21" i="75"/>
  <c r="AP20" i="75"/>
  <c r="AC20" i="75"/>
  <c r="AP19" i="75"/>
  <c r="AC19" i="75"/>
  <c r="AP18" i="75"/>
  <c r="AC18" i="75"/>
  <c r="AP17" i="75"/>
  <c r="AC17" i="75"/>
  <c r="AP16" i="75"/>
  <c r="AC16" i="75"/>
  <c r="AP15" i="75"/>
  <c r="AC15" i="75"/>
  <c r="B14" i="75"/>
  <c r="M12" i="75"/>
  <c r="I12" i="75"/>
  <c r="H12" i="75"/>
  <c r="G12" i="75"/>
  <c r="AJ11" i="75"/>
  <c r="AJ12" i="75" s="1"/>
  <c r="AE11" i="75"/>
  <c r="AE12" i="75" s="1"/>
  <c r="AD11" i="75"/>
  <c r="AD12" i="75" s="1"/>
  <c r="AC11" i="75"/>
  <c r="O11" i="75"/>
  <c r="J11" i="75"/>
  <c r="K11" i="75" s="1"/>
  <c r="AC10" i="75"/>
  <c r="AL10" i="75" s="1"/>
  <c r="O7" i="75"/>
  <c r="J7" i="75"/>
  <c r="K7" i="75" s="1"/>
  <c r="AC8" i="75"/>
  <c r="AL8" i="75" s="1"/>
  <c r="L6" i="75"/>
  <c r="J6" i="75"/>
  <c r="K6" i="75" s="1"/>
  <c r="AC9" i="75"/>
  <c r="AL9" i="75" s="1"/>
  <c r="O10" i="75"/>
  <c r="J10" i="75"/>
  <c r="K10" i="75" s="1"/>
  <c r="AC6" i="75"/>
  <c r="AL6" i="75" s="1"/>
  <c r="O8" i="75"/>
  <c r="J8" i="75"/>
  <c r="K8" i="75" s="1"/>
  <c r="AC5" i="75"/>
  <c r="AL5" i="75" s="1"/>
  <c r="N9" i="75"/>
  <c r="L9" i="75"/>
  <c r="J9" i="75"/>
  <c r="K9" i="75" s="1"/>
  <c r="AC7" i="75"/>
  <c r="AL7" i="75" s="1"/>
  <c r="O5" i="75"/>
  <c r="J5" i="75"/>
  <c r="K5" i="75" s="1"/>
  <c r="AC4" i="75"/>
  <c r="AL4" i="75" s="1"/>
  <c r="O4" i="75"/>
  <c r="N4" i="75"/>
  <c r="J4" i="75"/>
  <c r="K4" i="75" s="1"/>
  <c r="AC3" i="75"/>
  <c r="AL3" i="75" s="1"/>
  <c r="P3" i="75"/>
  <c r="L109" i="74"/>
  <c r="L108" i="74"/>
  <c r="L107" i="74"/>
  <c r="L106" i="74"/>
  <c r="L102" i="74"/>
  <c r="L101" i="74"/>
  <c r="L100" i="74"/>
  <c r="L99" i="74"/>
  <c r="L98" i="74"/>
  <c r="L97" i="74"/>
  <c r="L96" i="74"/>
  <c r="L95" i="74"/>
  <c r="L94" i="74"/>
  <c r="L93" i="74"/>
  <c r="L92" i="74"/>
  <c r="L91" i="74"/>
  <c r="L90" i="74"/>
  <c r="L89" i="74"/>
  <c r="L88" i="74"/>
  <c r="L87" i="74"/>
  <c r="L86" i="74"/>
  <c r="L85" i="74"/>
  <c r="L84" i="74"/>
  <c r="L83" i="74"/>
  <c r="L82" i="74"/>
  <c r="L81" i="74"/>
  <c r="L80" i="74"/>
  <c r="P3" i="74"/>
  <c r="AP67" i="80" l="1"/>
  <c r="Z117" i="80"/>
  <c r="AC11" i="80"/>
  <c r="AL134" i="80"/>
  <c r="AL11" i="80" s="1"/>
  <c r="L12" i="79"/>
  <c r="AP67" i="79"/>
  <c r="Z115" i="79"/>
  <c r="AL124" i="79"/>
  <c r="AL11" i="79" s="1"/>
  <c r="AG124" i="79"/>
  <c r="AC12" i="79"/>
  <c r="AL12" i="79" s="1"/>
  <c r="AC113" i="78"/>
  <c r="AC40" i="78"/>
  <c r="AQ67" i="78"/>
  <c r="AP40" i="78"/>
  <c r="AP66" i="78"/>
  <c r="O7" i="78"/>
  <c r="O12" i="78" s="1"/>
  <c r="AC66" i="78"/>
  <c r="AO67" i="78"/>
  <c r="N12" i="78"/>
  <c r="AN67" i="78"/>
  <c r="AC96" i="78"/>
  <c r="AA112" i="78"/>
  <c r="AM67" i="78"/>
  <c r="AC110" i="78"/>
  <c r="AC124" i="78"/>
  <c r="AG124" i="78" s="1"/>
  <c r="AL121" i="78"/>
  <c r="AG122" i="78"/>
  <c r="AG119" i="78"/>
  <c r="AG3" i="78"/>
  <c r="AG5" i="78"/>
  <c r="AG4" i="78"/>
  <c r="AG6" i="78"/>
  <c r="AG7" i="78"/>
  <c r="AG9" i="78"/>
  <c r="AG8" i="78"/>
  <c r="AG10" i="78"/>
  <c r="AP27" i="78"/>
  <c r="AP53" i="78"/>
  <c r="AG123" i="78"/>
  <c r="AG120" i="78"/>
  <c r="AC53" i="78"/>
  <c r="L5" i="78"/>
  <c r="L9" i="78"/>
  <c r="L8" i="78"/>
  <c r="AC27" i="78"/>
  <c r="AB109" i="77"/>
  <c r="AD109" i="77"/>
  <c r="AC107" i="77"/>
  <c r="AC40" i="77"/>
  <c r="AP27" i="77"/>
  <c r="AP53" i="77"/>
  <c r="AC66" i="77"/>
  <c r="AP66" i="77"/>
  <c r="AQ67" i="77"/>
  <c r="AC27" i="77"/>
  <c r="AC94" i="77"/>
  <c r="AA109" i="77"/>
  <c r="AC110" i="77"/>
  <c r="AC53" i="77"/>
  <c r="L11" i="77"/>
  <c r="AP40" i="77"/>
  <c r="AO67" i="77"/>
  <c r="AN67" i="77"/>
  <c r="L9" i="77"/>
  <c r="AM67" i="77"/>
  <c r="AG115" i="77"/>
  <c r="AG116" i="77"/>
  <c r="AC118" i="77"/>
  <c r="AC11" i="77" s="1"/>
  <c r="AG11" i="77" s="1"/>
  <c r="AF12" i="77"/>
  <c r="AG114" i="77"/>
  <c r="N7" i="77"/>
  <c r="N8" i="77"/>
  <c r="N10" i="77"/>
  <c r="AL114" i="77"/>
  <c r="O4" i="77"/>
  <c r="O12" i="77" s="1"/>
  <c r="AG117" i="77"/>
  <c r="AG3" i="77"/>
  <c r="AG4" i="77"/>
  <c r="AG6" i="77"/>
  <c r="AG5" i="77"/>
  <c r="AG7" i="77"/>
  <c r="AG8" i="77"/>
  <c r="AG9" i="77"/>
  <c r="AG10" i="77"/>
  <c r="AL9" i="76"/>
  <c r="AC53" i="76"/>
  <c r="AC66" i="76"/>
  <c r="AG8" i="76"/>
  <c r="AG6" i="76"/>
  <c r="AC110" i="76"/>
  <c r="AC107" i="76"/>
  <c r="N11" i="76"/>
  <c r="AP40" i="76"/>
  <c r="AQ67" i="76"/>
  <c r="AC27" i="76"/>
  <c r="N7" i="76"/>
  <c r="AP66" i="76"/>
  <c r="AC40" i="76"/>
  <c r="AO67" i="76"/>
  <c r="N6" i="76"/>
  <c r="N12" i="76" s="1"/>
  <c r="O6" i="76"/>
  <c r="O12" i="76" s="1"/>
  <c r="AP27" i="76"/>
  <c r="AN67" i="76"/>
  <c r="L12" i="76"/>
  <c r="AL4" i="76"/>
  <c r="AG5" i="76"/>
  <c r="AG10" i="76"/>
  <c r="AG3" i="76"/>
  <c r="AG7" i="76"/>
  <c r="AL115" i="76"/>
  <c r="AA109" i="76"/>
  <c r="AD109" i="76"/>
  <c r="AC116" i="76"/>
  <c r="AC11" i="76" s="1"/>
  <c r="AC12" i="76" s="1"/>
  <c r="AL12" i="76" s="1"/>
  <c r="AL114" i="76"/>
  <c r="AB109" i="76"/>
  <c r="AC94" i="76"/>
  <c r="AM67" i="76"/>
  <c r="N6" i="75"/>
  <c r="N12" i="75" s="1"/>
  <c r="AC101" i="75"/>
  <c r="AB101" i="75"/>
  <c r="AC102" i="75"/>
  <c r="AP66" i="75"/>
  <c r="AC53" i="75"/>
  <c r="AN67" i="75"/>
  <c r="AC27" i="75"/>
  <c r="AP53" i="75"/>
  <c r="L8" i="75"/>
  <c r="AC66" i="75"/>
  <c r="L5" i="75"/>
  <c r="L12" i="75"/>
  <c r="AG7" i="75"/>
  <c r="AG6" i="75"/>
  <c r="AG9" i="75"/>
  <c r="AG10" i="75"/>
  <c r="AG4" i="75"/>
  <c r="AG5" i="75"/>
  <c r="AG3" i="75"/>
  <c r="AG8" i="75"/>
  <c r="AC12" i="75"/>
  <c r="AL12" i="75" s="1"/>
  <c r="Z101" i="75"/>
  <c r="AM67" i="75"/>
  <c r="O12" i="75"/>
  <c r="AC40" i="75"/>
  <c r="AO67" i="75"/>
  <c r="AC96" i="74"/>
  <c r="AC79" i="74"/>
  <c r="AC95" i="74"/>
  <c r="AC92" i="74"/>
  <c r="AD98" i="74"/>
  <c r="AB98" i="74"/>
  <c r="AA98" i="74"/>
  <c r="Z98" i="74"/>
  <c r="AC97" i="74"/>
  <c r="AC81" i="74"/>
  <c r="AC84" i="74"/>
  <c r="AC86" i="74"/>
  <c r="AC85" i="74"/>
  <c r="AG11" i="80" l="1"/>
  <c r="AC12" i="80"/>
  <c r="AL12" i="80" s="1"/>
  <c r="AP67" i="78"/>
  <c r="L12" i="78"/>
  <c r="AC109" i="77"/>
  <c r="N12" i="77"/>
  <c r="Z109" i="77"/>
  <c r="AP67" i="77"/>
  <c r="L12" i="77"/>
  <c r="AC12" i="77"/>
  <c r="AL12" i="77" s="1"/>
  <c r="AL118" i="77"/>
  <c r="AL11" i="77" s="1"/>
  <c r="Z109" i="76"/>
  <c r="AL116" i="76"/>
  <c r="AL11" i="76" s="1"/>
  <c r="AP67" i="76"/>
  <c r="AG11" i="76"/>
  <c r="AC109" i="76"/>
  <c r="AP67" i="75"/>
  <c r="AN107" i="74"/>
  <c r="AM107" i="74"/>
  <c r="AK107" i="74"/>
  <c r="AJ107" i="74"/>
  <c r="AJ11" i="74" s="1"/>
  <c r="AJ12" i="74" s="1"/>
  <c r="AI107" i="74"/>
  <c r="AI11" i="74" s="1"/>
  <c r="AI12" i="74" s="1"/>
  <c r="AF107" i="74"/>
  <c r="AF11" i="74" s="1"/>
  <c r="AF12" i="74" s="1"/>
  <c r="AE107" i="74"/>
  <c r="AE11" i="74" s="1"/>
  <c r="AE12" i="74" s="1"/>
  <c r="AD107" i="74"/>
  <c r="AD11" i="74" s="1"/>
  <c r="AD12" i="74" s="1"/>
  <c r="AC107" i="74"/>
  <c r="AD101" i="74"/>
  <c r="AB101" i="74"/>
  <c r="AA101" i="74"/>
  <c r="Z101" i="74"/>
  <c r="AC94" i="74"/>
  <c r="AC93" i="74"/>
  <c r="AC91" i="74"/>
  <c r="AD88" i="74"/>
  <c r="AB88" i="74"/>
  <c r="AA88" i="74"/>
  <c r="Z88" i="74"/>
  <c r="AC87" i="74"/>
  <c r="AC83" i="74"/>
  <c r="AC82" i="74"/>
  <c r="AC80" i="74"/>
  <c r="AC78" i="74"/>
  <c r="G75" i="74"/>
  <c r="C75" i="74"/>
  <c r="AQ66" i="74"/>
  <c r="AO66" i="74"/>
  <c r="N10" i="74" s="1"/>
  <c r="AN66" i="74"/>
  <c r="L10" i="74" s="1"/>
  <c r="AM66" i="74"/>
  <c r="AD66" i="74"/>
  <c r="O5" i="74" s="1"/>
  <c r="AB66" i="74"/>
  <c r="N5" i="74" s="1"/>
  <c r="AA66" i="74"/>
  <c r="Z66" i="74"/>
  <c r="AP65" i="74"/>
  <c r="AC65" i="74"/>
  <c r="AP64" i="74"/>
  <c r="AC64" i="74"/>
  <c r="AP63" i="74"/>
  <c r="AC63" i="74"/>
  <c r="AP62" i="74"/>
  <c r="AC62" i="74"/>
  <c r="AP61" i="74"/>
  <c r="AC61" i="74"/>
  <c r="AP60" i="74"/>
  <c r="AC60" i="74"/>
  <c r="AP59" i="74"/>
  <c r="AC59" i="74"/>
  <c r="AP58" i="74"/>
  <c r="AC58" i="74"/>
  <c r="AP57" i="74"/>
  <c r="AC57" i="74"/>
  <c r="AP56" i="74"/>
  <c r="AC56" i="74"/>
  <c r="AP55" i="74"/>
  <c r="AC55" i="74"/>
  <c r="AP54" i="74"/>
  <c r="AC54" i="74"/>
  <c r="AQ53" i="74"/>
  <c r="AO53" i="74"/>
  <c r="AN53" i="74"/>
  <c r="L7" i="74" s="1"/>
  <c r="AM53" i="74"/>
  <c r="AD53" i="74"/>
  <c r="O11" i="74" s="1"/>
  <c r="AB53" i="74"/>
  <c r="AA53" i="74"/>
  <c r="L11" i="74" s="1"/>
  <c r="Z53" i="74"/>
  <c r="AP52" i="74"/>
  <c r="AC52" i="74"/>
  <c r="AP51" i="74"/>
  <c r="AC51" i="74"/>
  <c r="AP50" i="74"/>
  <c r="AC50" i="74"/>
  <c r="AP49" i="74"/>
  <c r="AC49" i="74"/>
  <c r="AP48" i="74"/>
  <c r="AC48" i="74"/>
  <c r="G51" i="74"/>
  <c r="AP47" i="74"/>
  <c r="AC47" i="74"/>
  <c r="L50" i="74"/>
  <c r="O50" i="74" s="1"/>
  <c r="G50" i="74"/>
  <c r="AP46" i="74"/>
  <c r="AC46" i="74"/>
  <c r="AP45" i="74"/>
  <c r="AC45" i="74"/>
  <c r="AP44" i="74"/>
  <c r="AC44" i="74"/>
  <c r="AP43" i="74"/>
  <c r="AC43" i="74"/>
  <c r="AP42" i="74"/>
  <c r="AC42" i="74"/>
  <c r="AP41" i="74"/>
  <c r="AC41" i="74"/>
  <c r="AQ40" i="74"/>
  <c r="O9" i="74" s="1"/>
  <c r="AO40" i="74"/>
  <c r="N9" i="74" s="1"/>
  <c r="AN40" i="74"/>
  <c r="AM40" i="74"/>
  <c r="AD40" i="74"/>
  <c r="O8" i="74" s="1"/>
  <c r="AB40" i="74"/>
  <c r="N8" i="74" s="1"/>
  <c r="AA40" i="74"/>
  <c r="L8" i="74" s="1"/>
  <c r="Z40" i="74"/>
  <c r="AP39" i="74"/>
  <c r="AC39" i="74"/>
  <c r="AP38" i="74"/>
  <c r="AC38" i="74"/>
  <c r="AP37" i="74"/>
  <c r="AC37" i="74"/>
  <c r="AP36" i="74"/>
  <c r="AC36" i="74"/>
  <c r="AP35" i="74"/>
  <c r="AC35" i="74"/>
  <c r="AP34" i="74"/>
  <c r="AC34" i="74"/>
  <c r="AP33" i="74"/>
  <c r="AC33" i="74"/>
  <c r="AP32" i="74"/>
  <c r="AC32" i="74"/>
  <c r="AP31" i="74"/>
  <c r="AC31" i="74"/>
  <c r="AP30" i="74"/>
  <c r="AC30" i="74"/>
  <c r="AP29" i="74"/>
  <c r="AC29" i="74"/>
  <c r="AP28" i="74"/>
  <c r="AC28" i="74"/>
  <c r="AQ27" i="74"/>
  <c r="O6" i="74" s="1"/>
  <c r="AO27" i="74"/>
  <c r="N6" i="74" s="1"/>
  <c r="AN27" i="74"/>
  <c r="L6" i="74" s="1"/>
  <c r="AM27" i="74"/>
  <c r="AD27" i="74"/>
  <c r="AB27" i="74"/>
  <c r="N4" i="74" s="1"/>
  <c r="AA27" i="74"/>
  <c r="L4" i="74" s="1"/>
  <c r="Z27" i="74"/>
  <c r="AP26" i="74"/>
  <c r="AC26" i="74"/>
  <c r="AP25" i="74"/>
  <c r="AC25" i="74"/>
  <c r="AP24" i="74"/>
  <c r="AC24" i="74"/>
  <c r="AP23" i="74"/>
  <c r="AC23" i="74"/>
  <c r="AP22" i="74"/>
  <c r="AC22" i="74"/>
  <c r="AP21" i="74"/>
  <c r="AC21" i="74"/>
  <c r="AP20" i="74"/>
  <c r="AC20" i="74"/>
  <c r="AP19" i="74"/>
  <c r="AC19" i="74"/>
  <c r="AP18" i="74"/>
  <c r="AC18" i="74"/>
  <c r="AP17" i="74"/>
  <c r="AC17" i="74"/>
  <c r="AP16" i="74"/>
  <c r="AC16" i="74"/>
  <c r="AP15" i="74"/>
  <c r="AC15" i="74"/>
  <c r="B14" i="74"/>
  <c r="M12" i="74"/>
  <c r="I12" i="74"/>
  <c r="H12" i="74"/>
  <c r="G12" i="74"/>
  <c r="AK11" i="74"/>
  <c r="AK12" i="74" s="1"/>
  <c r="AC11" i="74"/>
  <c r="O10" i="74"/>
  <c r="J10" i="74"/>
  <c r="K10" i="74" s="1"/>
  <c r="AC10" i="74"/>
  <c r="AG10" i="74" s="1"/>
  <c r="J9" i="74"/>
  <c r="K9" i="74" s="1"/>
  <c r="AC7" i="74"/>
  <c r="AL7" i="74" s="1"/>
  <c r="J11" i="74"/>
  <c r="K11" i="74" s="1"/>
  <c r="AC8" i="74"/>
  <c r="AL8" i="74" s="1"/>
  <c r="J8" i="74"/>
  <c r="K8" i="74" s="1"/>
  <c r="AC5" i="74"/>
  <c r="AG5" i="74" s="1"/>
  <c r="O7" i="74"/>
  <c r="N7" i="74"/>
  <c r="J7" i="74"/>
  <c r="K7" i="74" s="1"/>
  <c r="AC6" i="74"/>
  <c r="AG6" i="74" s="1"/>
  <c r="J6" i="74"/>
  <c r="K6" i="74" s="1"/>
  <c r="AC9" i="74"/>
  <c r="AL9" i="74" s="1"/>
  <c r="L5" i="74"/>
  <c r="J5" i="74"/>
  <c r="K5" i="74" s="1"/>
  <c r="AC4" i="74"/>
  <c r="AG4" i="74" s="1"/>
  <c r="O4" i="74"/>
  <c r="J4" i="74"/>
  <c r="K4" i="74" s="1"/>
  <c r="AC3" i="74"/>
  <c r="AG3" i="74" s="1"/>
  <c r="L97" i="73"/>
  <c r="L96" i="73"/>
  <c r="L95" i="73"/>
  <c r="L91" i="73"/>
  <c r="L90" i="73"/>
  <c r="L89" i="73"/>
  <c r="L88" i="73"/>
  <c r="L87" i="73"/>
  <c r="L86" i="73"/>
  <c r="L85" i="73"/>
  <c r="L84" i="73"/>
  <c r="L83" i="73"/>
  <c r="L82" i="73"/>
  <c r="L81" i="73"/>
  <c r="L80" i="73"/>
  <c r="AC66" i="74" l="1"/>
  <c r="AC98" i="74"/>
  <c r="AC27" i="74"/>
  <c r="AC53" i="74"/>
  <c r="N11" i="74"/>
  <c r="AC40" i="74"/>
  <c r="AP27" i="74"/>
  <c r="AP66" i="74"/>
  <c r="AN67" i="74"/>
  <c r="AO67" i="74"/>
  <c r="L9" i="74"/>
  <c r="L12" i="74" s="1"/>
  <c r="AP40" i="74"/>
  <c r="N12" i="74"/>
  <c r="AC101" i="74"/>
  <c r="AP53" i="74"/>
  <c r="O12" i="74"/>
  <c r="AQ67" i="74"/>
  <c r="AC12" i="74"/>
  <c r="AL12" i="74" s="1"/>
  <c r="AC88" i="74"/>
  <c r="AA100" i="74"/>
  <c r="AD100" i="74"/>
  <c r="Z100" i="74"/>
  <c r="AB100" i="74"/>
  <c r="AM67" i="74"/>
  <c r="AG9" i="74"/>
  <c r="AG8" i="74"/>
  <c r="AG7" i="74"/>
  <c r="AL3" i="74"/>
  <c r="AL4" i="74"/>
  <c r="AL6" i="74"/>
  <c r="AL5" i="74"/>
  <c r="AL10" i="74"/>
  <c r="AC87" i="73"/>
  <c r="AD83" i="73"/>
  <c r="AB83" i="73"/>
  <c r="AA83" i="73"/>
  <c r="Z83" i="73"/>
  <c r="AD89" i="73"/>
  <c r="AD91" i="73" s="1"/>
  <c r="AB89" i="73"/>
  <c r="AA89" i="73"/>
  <c r="Z89" i="73"/>
  <c r="AC100" i="74" l="1"/>
  <c r="AP67" i="74"/>
  <c r="AB91" i="73"/>
  <c r="AA91" i="73"/>
  <c r="AC86" i="73"/>
  <c r="AC82" i="73"/>
  <c r="AC81" i="73"/>
  <c r="AC80" i="73"/>
  <c r="AC79" i="73"/>
  <c r="AC78" i="73"/>
  <c r="AC88" i="73"/>
  <c r="J5" i="73"/>
  <c r="K5" i="73" s="1"/>
  <c r="J10" i="73"/>
  <c r="K10" i="73" s="1"/>
  <c r="J4" i="73"/>
  <c r="K4" i="73" s="1"/>
  <c r="J7" i="73"/>
  <c r="K7" i="73" s="1"/>
  <c r="J8" i="73"/>
  <c r="K8" i="73" s="1"/>
  <c r="J9" i="73"/>
  <c r="K9" i="73" s="1"/>
  <c r="J6" i="73"/>
  <c r="K6" i="73" s="1"/>
  <c r="AC3" i="73"/>
  <c r="AL3" i="73" s="1"/>
  <c r="AC8" i="73"/>
  <c r="AL8" i="73" s="1"/>
  <c r="AC4" i="73"/>
  <c r="AG4" i="73" s="1"/>
  <c r="AC6" i="73"/>
  <c r="AL6" i="73" s="1"/>
  <c r="AC7" i="73"/>
  <c r="AL7" i="73" s="1"/>
  <c r="AC9" i="73"/>
  <c r="AL9" i="73" s="1"/>
  <c r="AC10" i="73"/>
  <c r="AG10" i="73" s="1"/>
  <c r="AL4" i="73" l="1"/>
  <c r="AC83" i="73"/>
  <c r="AC89" i="73"/>
  <c r="AL10" i="73"/>
  <c r="AG6" i="73"/>
  <c r="AG3" i="73"/>
  <c r="AG7" i="73"/>
  <c r="AG9" i="73"/>
  <c r="AG8" i="73"/>
  <c r="AP65" i="73"/>
  <c r="AP64" i="73"/>
  <c r="AP63" i="73"/>
  <c r="AP62" i="73"/>
  <c r="AP61" i="73"/>
  <c r="AP60" i="73"/>
  <c r="AP59" i="73"/>
  <c r="AP58" i="73"/>
  <c r="AP57" i="73"/>
  <c r="AP56" i="73"/>
  <c r="AP55" i="73"/>
  <c r="AP54" i="73"/>
  <c r="AQ53" i="73"/>
  <c r="O7" i="73" s="1"/>
  <c r="AO53" i="73"/>
  <c r="AN53" i="73"/>
  <c r="L7" i="73" s="1"/>
  <c r="AM53" i="73"/>
  <c r="AP52" i="73"/>
  <c r="AP51" i="73"/>
  <c r="AP50" i="73"/>
  <c r="AP49" i="73"/>
  <c r="AP48" i="73"/>
  <c r="AP47" i="73"/>
  <c r="AP46" i="73"/>
  <c r="AP45" i="73"/>
  <c r="AP44" i="73"/>
  <c r="AP43" i="73"/>
  <c r="AP42" i="73"/>
  <c r="AP41" i="73"/>
  <c r="AQ40" i="73"/>
  <c r="O10" i="73" s="1"/>
  <c r="AO40" i="73"/>
  <c r="AN40" i="73"/>
  <c r="L10" i="73" s="1"/>
  <c r="AM40" i="73"/>
  <c r="AP39" i="73"/>
  <c r="AP38" i="73"/>
  <c r="AP37" i="73"/>
  <c r="AP36" i="73"/>
  <c r="AP35" i="73"/>
  <c r="AP34" i="73"/>
  <c r="AP33" i="73"/>
  <c r="AP32" i="73"/>
  <c r="AP31" i="73"/>
  <c r="AP30" i="73"/>
  <c r="AP29" i="73"/>
  <c r="AP28" i="73"/>
  <c r="AQ27" i="73"/>
  <c r="O6" i="73" s="1"/>
  <c r="AO27" i="73"/>
  <c r="N6" i="73" s="1"/>
  <c r="AN27" i="73"/>
  <c r="AM27" i="73"/>
  <c r="AP26" i="73"/>
  <c r="AP25" i="73"/>
  <c r="AP24" i="73"/>
  <c r="AP23" i="73"/>
  <c r="AP22" i="73"/>
  <c r="AP21" i="73"/>
  <c r="AP20" i="73"/>
  <c r="AP19" i="73"/>
  <c r="AP18" i="73"/>
  <c r="AP17" i="73"/>
  <c r="AP16" i="73"/>
  <c r="AP15" i="73"/>
  <c r="AC65" i="73"/>
  <c r="AC64" i="73"/>
  <c r="AC63" i="73"/>
  <c r="AC62" i="73"/>
  <c r="AC61" i="73"/>
  <c r="AC60" i="73"/>
  <c r="AC59" i="73"/>
  <c r="AC58" i="73"/>
  <c r="AC57" i="73"/>
  <c r="AC56" i="73"/>
  <c r="AC55" i="73"/>
  <c r="AC54" i="73"/>
  <c r="AC52" i="73"/>
  <c r="AC51" i="73"/>
  <c r="AC50" i="73"/>
  <c r="AC49" i="73"/>
  <c r="AC48" i="73"/>
  <c r="AC47" i="73"/>
  <c r="AC46" i="73"/>
  <c r="AC45" i="73"/>
  <c r="AC44" i="73"/>
  <c r="AC43" i="73"/>
  <c r="AC42" i="73"/>
  <c r="AC41" i="73"/>
  <c r="AC39" i="73"/>
  <c r="AC38" i="73"/>
  <c r="AC37" i="73"/>
  <c r="AC36" i="73"/>
  <c r="AC35" i="73"/>
  <c r="AC34" i="73"/>
  <c r="AC33" i="73"/>
  <c r="AC32" i="73"/>
  <c r="AC31" i="73"/>
  <c r="AC30" i="73"/>
  <c r="AC29" i="73"/>
  <c r="AC28" i="73"/>
  <c r="AC26" i="73"/>
  <c r="AC25" i="73"/>
  <c r="AC24" i="73"/>
  <c r="AC23" i="73"/>
  <c r="AC22" i="73"/>
  <c r="AC21" i="73"/>
  <c r="AC20" i="73"/>
  <c r="AC19" i="73"/>
  <c r="AC18" i="73"/>
  <c r="AC17" i="73"/>
  <c r="AC16" i="73"/>
  <c r="AC91" i="73" l="1"/>
  <c r="AP27" i="73"/>
  <c r="L6" i="73"/>
  <c r="AP40" i="73"/>
  <c r="N10" i="73"/>
  <c r="AP53" i="73"/>
  <c r="N7" i="73"/>
  <c r="AN98" i="73" l="1"/>
  <c r="AM98" i="73"/>
  <c r="AK98" i="73"/>
  <c r="AK11" i="73" s="1"/>
  <c r="AK12" i="73" s="1"/>
  <c r="AJ98" i="73"/>
  <c r="AJ11" i="73" s="1"/>
  <c r="AJ12" i="73" s="1"/>
  <c r="AI98" i="73"/>
  <c r="AI11" i="73" s="1"/>
  <c r="AI12" i="73" s="1"/>
  <c r="AF98" i="73"/>
  <c r="AF11" i="73" s="1"/>
  <c r="AF12" i="73" s="1"/>
  <c r="AE98" i="73"/>
  <c r="AE11" i="73" s="1"/>
  <c r="AE12" i="73" s="1"/>
  <c r="AD98" i="73"/>
  <c r="AD92" i="73"/>
  <c r="AB92" i="73"/>
  <c r="AA92" i="73"/>
  <c r="Z92" i="73"/>
  <c r="G75" i="73"/>
  <c r="C75" i="73"/>
  <c r="AQ66" i="73"/>
  <c r="O11" i="73" s="1"/>
  <c r="AO66" i="73"/>
  <c r="N11" i="73" s="1"/>
  <c r="AN66" i="73"/>
  <c r="L11" i="73" s="1"/>
  <c r="AM66" i="73"/>
  <c r="AD66" i="73"/>
  <c r="O5" i="73" s="1"/>
  <c r="AB66" i="73"/>
  <c r="N5" i="73" s="1"/>
  <c r="AA66" i="73"/>
  <c r="L5" i="73" s="1"/>
  <c r="Z66" i="73"/>
  <c r="G48" i="73"/>
  <c r="AD53" i="73"/>
  <c r="O9" i="73" s="1"/>
  <c r="AB53" i="73"/>
  <c r="N9" i="73" s="1"/>
  <c r="AA53" i="73"/>
  <c r="L9" i="73" s="1"/>
  <c r="Z53" i="73"/>
  <c r="L47" i="73"/>
  <c r="O47" i="73" s="1"/>
  <c r="G47" i="73"/>
  <c r="AD40" i="73"/>
  <c r="O8" i="73" s="1"/>
  <c r="AB40" i="73"/>
  <c r="N8" i="73" s="1"/>
  <c r="AA40" i="73"/>
  <c r="L8" i="73" s="1"/>
  <c r="Z40" i="73"/>
  <c r="AD27" i="73"/>
  <c r="O4" i="73" s="1"/>
  <c r="AB27" i="73"/>
  <c r="N4" i="73" s="1"/>
  <c r="AA27" i="73"/>
  <c r="L4" i="73" s="1"/>
  <c r="Z27" i="73"/>
  <c r="AC15" i="73"/>
  <c r="B14" i="73"/>
  <c r="M12" i="73"/>
  <c r="I12" i="73"/>
  <c r="H12" i="73"/>
  <c r="G12" i="73"/>
  <c r="J11" i="73"/>
  <c r="K11" i="73" s="1"/>
  <c r="AC5" i="73"/>
  <c r="AL5" i="73" s="1"/>
  <c r="AC66" i="73" l="1"/>
  <c r="AC27" i="73"/>
  <c r="AQ67" i="73"/>
  <c r="AC53" i="73"/>
  <c r="AC40" i="73"/>
  <c r="AC98" i="73"/>
  <c r="AC92" i="73"/>
  <c r="L12" i="73"/>
  <c r="AM67" i="73"/>
  <c r="O12" i="73"/>
  <c r="AN67" i="73"/>
  <c r="AO67" i="73"/>
  <c r="AP66" i="73"/>
  <c r="AG5" i="73"/>
  <c r="AD11" i="73"/>
  <c r="AC11" i="73" l="1"/>
  <c r="AC12" i="73" s="1"/>
  <c r="AL12" i="73" s="1"/>
  <c r="Z91" i="73"/>
  <c r="N12" i="73"/>
  <c r="AD12" i="73"/>
  <c r="AP67" i="73"/>
  <c r="Z112" i="78" l="1"/>
  <c r="AC11" i="78"/>
  <c r="AC12" i="78"/>
  <c r="AF11" i="78"/>
  <c r="AF12" i="78" s="1"/>
  <c r="AE11" i="78"/>
  <c r="AE12" i="78" s="1"/>
  <c r="AD11" i="78"/>
  <c r="AD12" i="78" s="1"/>
  <c r="AJ11" i="78"/>
  <c r="AJ12" i="78" s="1"/>
  <c r="AK11" i="78"/>
  <c r="AK12" i="78" s="1"/>
  <c r="AL124" i="78"/>
  <c r="AL11" i="78" s="1"/>
  <c r="AI11" i="78"/>
  <c r="AI12" i="78" s="1"/>
  <c r="AD112" i="78"/>
  <c r="AB112" i="78"/>
  <c r="AC112" i="78" s="1"/>
  <c r="AG11" i="78" l="1"/>
  <c r="AL12" i="78"/>
  <c r="Z109" i="86"/>
  <c r="AA109" i="86"/>
  <c r="AB109" i="86"/>
  <c r="AC109" i="86" s="1"/>
  <c r="AD109" i="86"/>
</calcChain>
</file>

<file path=xl/sharedStrings.xml><?xml version="1.0" encoding="utf-8"?>
<sst xmlns="http://schemas.openxmlformats.org/spreadsheetml/2006/main" count="19065" uniqueCount="752">
  <si>
    <t>GOALIE STATISTICS</t>
  </si>
  <si>
    <t>Team</t>
  </si>
  <si>
    <t>PIM</t>
  </si>
  <si>
    <t>GP</t>
  </si>
  <si>
    <t>GA</t>
  </si>
  <si>
    <t>SO</t>
  </si>
  <si>
    <t>ENG</t>
  </si>
  <si>
    <t>W</t>
  </si>
  <si>
    <t>L</t>
  </si>
  <si>
    <t>T</t>
  </si>
  <si>
    <t>GF</t>
  </si>
  <si>
    <t>PTS.</t>
  </si>
  <si>
    <t>PCT.</t>
  </si>
  <si>
    <t>Assists</t>
  </si>
  <si>
    <t>State Farm</t>
  </si>
  <si>
    <t>Bret Beaudry</t>
  </si>
  <si>
    <t>Canadiens</t>
  </si>
  <si>
    <t>Eriton</t>
  </si>
  <si>
    <t>Direct Staff</t>
  </si>
  <si>
    <t>Dive Shop</t>
  </si>
  <si>
    <t>Substitute Goalies</t>
  </si>
  <si>
    <t>Season Totals</t>
  </si>
  <si>
    <t xml:space="preserve"> Team</t>
  </si>
  <si>
    <t>G</t>
  </si>
  <si>
    <t>A</t>
  </si>
  <si>
    <t>Pts.</t>
  </si>
  <si>
    <t>Period</t>
  </si>
  <si>
    <t>SF/Subs</t>
  </si>
  <si>
    <t>Penalties:</t>
  </si>
  <si>
    <t>George Pacifico</t>
  </si>
  <si>
    <t>Mike Nardone</t>
  </si>
  <si>
    <t>Frank Taylor</t>
  </si>
  <si>
    <t>Joe Moceri</t>
  </si>
  <si>
    <t>Lee Castiglioni</t>
  </si>
  <si>
    <t>Pat Parrott</t>
  </si>
  <si>
    <t>Tom Dupart</t>
  </si>
  <si>
    <t>Al Rosinski</t>
  </si>
  <si>
    <t>State Farm Totals</t>
  </si>
  <si>
    <t>Cdns/Subs</t>
  </si>
  <si>
    <t>Bruno's Dive Shop</t>
  </si>
  <si>
    <t>Dive/Subs</t>
  </si>
  <si>
    <t>Bill Tucker</t>
  </si>
  <si>
    <t xml:space="preserve"> </t>
  </si>
  <si>
    <t>Rich Dudzinski</t>
  </si>
  <si>
    <t>Joe Grazioli</t>
  </si>
  <si>
    <t>Direct/Subs</t>
  </si>
  <si>
    <t>John Higgins</t>
  </si>
  <si>
    <t>Bob Lazarevich</t>
  </si>
  <si>
    <t xml:space="preserve">                    </t>
  </si>
  <si>
    <t>Art Luz</t>
  </si>
  <si>
    <t>Steve Yollick</t>
  </si>
  <si>
    <t>Angelo Peruzzi</t>
  </si>
  <si>
    <t>Clay Barker</t>
  </si>
  <si>
    <t>Lew Bishop</t>
  </si>
  <si>
    <t>Jim Klott</t>
  </si>
  <si>
    <t>Mike Robins</t>
  </si>
  <si>
    <t>Direct Staff Totals</t>
  </si>
  <si>
    <t>Eriton/Subs</t>
  </si>
  <si>
    <t>Dane Foucher</t>
  </si>
  <si>
    <t>Gene Zyla</t>
  </si>
  <si>
    <t>Dave Reed</t>
  </si>
  <si>
    <t>Neil Henriques</t>
  </si>
  <si>
    <t>Total Penalties</t>
  </si>
  <si>
    <t>Eriton Totals</t>
  </si>
  <si>
    <t>SHUTOUTS:</t>
  </si>
  <si>
    <t>Ken Lavigne</t>
  </si>
  <si>
    <t>John McRae</t>
  </si>
  <si>
    <t>Tony Chaivre</t>
  </si>
  <si>
    <t>Tom Kokuba</t>
  </si>
  <si>
    <t>Gerald Honkanen</t>
  </si>
  <si>
    <t>Mike Bayer</t>
  </si>
  <si>
    <t>HAT TRICKS:</t>
  </si>
  <si>
    <t>PLAYMAKERS:</t>
  </si>
  <si>
    <t>Leading Scorers</t>
  </si>
  <si>
    <t>Jim Seisser</t>
  </si>
  <si>
    <t>Chris Yakey</t>
  </si>
  <si>
    <t>Score</t>
  </si>
  <si>
    <t>PCT</t>
  </si>
  <si>
    <t>GA AVG</t>
  </si>
  <si>
    <t>Minutes</t>
  </si>
  <si>
    <t>Chris Douglas</t>
  </si>
  <si>
    <t>Mark Cicchini</t>
  </si>
  <si>
    <t>TOTALS FROM TEAMS</t>
  </si>
  <si>
    <t>Week</t>
  </si>
  <si>
    <t>Penalty Leaders</t>
  </si>
  <si>
    <t>Tim Kiefiuk</t>
  </si>
  <si>
    <t>Don Roser</t>
  </si>
  <si>
    <t>Name</t>
  </si>
  <si>
    <t>Bill Doman</t>
  </si>
  <si>
    <t>Glenn Smith</t>
  </si>
  <si>
    <t>PATCHES</t>
  </si>
  <si>
    <t>Ken Rice</t>
  </si>
  <si>
    <t>Mike Phillips</t>
  </si>
  <si>
    <t>SUBSTITUTE TOTALS</t>
  </si>
  <si>
    <t>Wayne Coatney</t>
  </si>
  <si>
    <t>Gerry Zyla</t>
  </si>
  <si>
    <t>Glen Wodnicki</t>
  </si>
  <si>
    <t>SUBSTITUTE STATISTICS</t>
  </si>
  <si>
    <t>Assist(s)</t>
  </si>
  <si>
    <t>Goal</t>
  </si>
  <si>
    <t>Roger Weiss</t>
  </si>
  <si>
    <t>Sons of the Flag</t>
  </si>
  <si>
    <t>Stiletto</t>
  </si>
  <si>
    <t>Sons of the Flag Totals</t>
  </si>
  <si>
    <t>Stiletto Totals</t>
  </si>
  <si>
    <t>SotF/Subs</t>
  </si>
  <si>
    <t>SotF</t>
  </si>
  <si>
    <t>Stilleto</t>
  </si>
  <si>
    <t>Frank Barket</t>
  </si>
  <si>
    <t>None</t>
  </si>
  <si>
    <t>Total Assists</t>
  </si>
  <si>
    <t>Total Goals</t>
  </si>
  <si>
    <t>Wyatt Gee</t>
  </si>
  <si>
    <t>Dennis Powers</t>
  </si>
  <si>
    <t>Mark Schweiger</t>
  </si>
  <si>
    <t>Cdns</t>
  </si>
  <si>
    <t>Dive</t>
  </si>
  <si>
    <t>St Farm</t>
  </si>
  <si>
    <t>Dir Staff</t>
  </si>
  <si>
    <t>Rtg</t>
  </si>
  <si>
    <t>No.</t>
  </si>
  <si>
    <t>Sub Scoring</t>
  </si>
  <si>
    <t>Regulars Subbing</t>
  </si>
  <si>
    <t>Ed Frank</t>
  </si>
  <si>
    <t>Mike Longo</t>
  </si>
  <si>
    <t>Pete Guzzardo</t>
  </si>
  <si>
    <t>Jim Cicchini</t>
  </si>
  <si>
    <t>EastSide Canadiens</t>
  </si>
  <si>
    <t>EastSide Canadiens Totals</t>
  </si>
  <si>
    <t>Goalie Subs</t>
  </si>
  <si>
    <t>Curt Yakey</t>
  </si>
  <si>
    <t>Ed Buxton</t>
  </si>
  <si>
    <t>Dave Mutart</t>
  </si>
  <si>
    <t>Darrell Amoe</t>
  </si>
  <si>
    <t>Unassisted</t>
  </si>
  <si>
    <t>Bruno's Dive Shop Totals</t>
  </si>
  <si>
    <t>Dawn Fullerton</t>
  </si>
  <si>
    <t>LEAGUE TOTALS</t>
  </si>
  <si>
    <t>Dan Henzie</t>
  </si>
  <si>
    <t>Paul Boulanger</t>
  </si>
  <si>
    <t>Rob Solnik</t>
  </si>
  <si>
    <t>Mark Rodgers</t>
  </si>
  <si>
    <t>Tom Darling</t>
  </si>
  <si>
    <t>USA MEN'S OVER FIFTY HOCKEY ASSOCIATION</t>
  </si>
  <si>
    <t>Marc Lueckhoff</t>
  </si>
  <si>
    <t>Ron Filarski</t>
  </si>
  <si>
    <t>Trip Maghielse</t>
  </si>
  <si>
    <t>Mark Houle</t>
  </si>
  <si>
    <t>The Sheer Shop</t>
  </si>
  <si>
    <t>Mike Muszynski</t>
  </si>
  <si>
    <t>The Sheer Shop Totals</t>
  </si>
  <si>
    <t>James Burden</t>
  </si>
  <si>
    <t>Chris Kowalski</t>
  </si>
  <si>
    <t>Jeff Herr</t>
  </si>
  <si>
    <t>Sheer</t>
  </si>
  <si>
    <t>Sheer/Subs</t>
  </si>
  <si>
    <t>Sheer Shop</t>
  </si>
  <si>
    <t>Craig Eaton</t>
  </si>
  <si>
    <t>Steve Lemieux</t>
  </si>
  <si>
    <t>Randy Szarek</t>
  </si>
  <si>
    <t>U C Kurta</t>
  </si>
  <si>
    <t>Jose Valdez</t>
  </si>
  <si>
    <t>Kevin Mahon</t>
  </si>
  <si>
    <t>Craig DiPaola</t>
  </si>
  <si>
    <t>Greg Wills</t>
  </si>
  <si>
    <t>Tom Bonk</t>
  </si>
  <si>
    <t>Bob Lackie</t>
  </si>
  <si>
    <t>Aaron Jacob</t>
  </si>
  <si>
    <t>Ed Lewan</t>
  </si>
  <si>
    <t>.</t>
  </si>
  <si>
    <t>Mark Dawson</t>
  </si>
  <si>
    <t>Gary Sirvio</t>
  </si>
  <si>
    <t>9:15 #2</t>
  </si>
  <si>
    <t>9:15 #3</t>
  </si>
  <si>
    <t>10:15 #2</t>
  </si>
  <si>
    <t>10:15 #3</t>
  </si>
  <si>
    <t>Lee Klott</t>
  </si>
  <si>
    <t>Craig Eaton (sub)</t>
  </si>
  <si>
    <t>2024/2025 REGULAR SEASON</t>
  </si>
  <si>
    <t>Jim Varani</t>
  </si>
  <si>
    <t>Stiletto/Subs</t>
  </si>
  <si>
    <t>Bill Bayer</t>
  </si>
  <si>
    <t>Dave Smith</t>
  </si>
  <si>
    <t>Bill Griffith</t>
  </si>
  <si>
    <t>Robert Visingardi</t>
  </si>
  <si>
    <t>Ray Nadolski</t>
  </si>
  <si>
    <t>#1  Sons of the Flag</t>
  </si>
  <si>
    <t>#2  Eriton</t>
  </si>
  <si>
    <t>#5  State Farm</t>
  </si>
  <si>
    <t>#3  EastSide Canadiens</t>
  </si>
  <si>
    <t>#8  The Sheer Shop</t>
  </si>
  <si>
    <t>#6  Bruno's Dive Shop</t>
  </si>
  <si>
    <t>#7  Direct Staff</t>
  </si>
  <si>
    <t>#4  Stiletto</t>
  </si>
  <si>
    <t>Craig Eaton (sub) &amp; Frank Taylor</t>
  </si>
  <si>
    <t>George Pacifico &amp; Steve Lemieux</t>
  </si>
  <si>
    <t>Dawn Fullerton &amp; Tom Bonk</t>
  </si>
  <si>
    <t>Jim Burden</t>
  </si>
  <si>
    <t>Lee Klott &amp; Ed Buxton</t>
  </si>
  <si>
    <t>Randy Szarek (sub)</t>
  </si>
  <si>
    <t>Paul Boulanger (sub) &amp; Dennis Powers</t>
  </si>
  <si>
    <t>Steve Yollick &amp; Robert Visingardi</t>
  </si>
  <si>
    <t>Bill Griffith &amp; Tim Kiefiuk</t>
  </si>
  <si>
    <t>Clay Barker &amp; Tim Kiefiuk</t>
  </si>
  <si>
    <t>Lee Klott &amp; Al Rosinski</t>
  </si>
  <si>
    <t>Lee Klott &amp; Pat Parrott</t>
  </si>
  <si>
    <t>Mark Brainerd (sub)</t>
  </si>
  <si>
    <t>Mark Brainerd</t>
  </si>
  <si>
    <t>Craig DiPaola &amp; Angelo Peruzzi</t>
  </si>
  <si>
    <t>Trip Maghielse &amp; Tony Chaivre</t>
  </si>
  <si>
    <t>Tony Chaivre &amp; Trip Maghielse</t>
  </si>
  <si>
    <t>REGULAR SUBSTITUTE TOTALS</t>
  </si>
  <si>
    <t>Neil Henriques - Stiletto</t>
  </si>
  <si>
    <t>Lee Klott  Charge</t>
  </si>
  <si>
    <t>Mike Bayer  Trip</t>
  </si>
  <si>
    <t>Mike Robins  Trip</t>
  </si>
  <si>
    <t>Lee Klott - Sons of the Flag</t>
  </si>
  <si>
    <t>Gerry Zyla - Direct Staff</t>
  </si>
  <si>
    <t>Tony Chaivre - State Farm</t>
  </si>
  <si>
    <t>Gene Zyla &amp; Clay Barker</t>
  </si>
  <si>
    <t>Jim Cicchini  Hook</t>
  </si>
  <si>
    <t>Bob Lazarevich &amp; Pete Guzzardo</t>
  </si>
  <si>
    <t>Bill Doman &amp; Pete Guzzardo</t>
  </si>
  <si>
    <t>Eric Stimpson (sub)</t>
  </si>
  <si>
    <t>Glen Wodnicki &amp; Steve Yollick</t>
  </si>
  <si>
    <t>Robert Visingardi &amp; Bob Lackie</t>
  </si>
  <si>
    <t>Empty Net Goal</t>
  </si>
  <si>
    <t>Rob Newman (sub)</t>
  </si>
  <si>
    <t>Joe Moceri (sub) &amp; Marc Lueckhoff</t>
  </si>
  <si>
    <t>Dawn Fullerton &amp; Dan Henzie</t>
  </si>
  <si>
    <t>Joe Moceri (sub) &amp; Darrell Amoe (sub)</t>
  </si>
  <si>
    <t>George Pacifico &amp; Gerald Honkanen</t>
  </si>
  <si>
    <t>Darrell Amoe &amp; Pete Guzzardo</t>
  </si>
  <si>
    <t>Ron Filarski (sub)  Too Many Men</t>
  </si>
  <si>
    <t>Dave Smith &amp; Rob Newman (sub)</t>
  </si>
  <si>
    <t>Chris Sneideraitis (sub)</t>
  </si>
  <si>
    <t>Lee Klott &amp; Bill Tucker</t>
  </si>
  <si>
    <t>Roger Weiss &amp; Mike Muszynski (sub)</t>
  </si>
  <si>
    <t>Eric Stimpson</t>
  </si>
  <si>
    <t>Rob Newman</t>
  </si>
  <si>
    <t>Bill Ciaramitaro</t>
  </si>
  <si>
    <t>Glen Barna</t>
  </si>
  <si>
    <t>Chris Sneideraitis</t>
  </si>
  <si>
    <t>Pete Guzzardo - Bruno's Dive Shop</t>
  </si>
  <si>
    <t>Glen Wodnicki (4) - The Sheer Shop</t>
  </si>
  <si>
    <t>Mark Houle &amp; Mike Muszynski</t>
  </si>
  <si>
    <t>Mike Muszysnski</t>
  </si>
  <si>
    <t>Mike Phillips &amp; Greg Wills</t>
  </si>
  <si>
    <t>Craig Eaton (sub) &amp; Don Roser</t>
  </si>
  <si>
    <t>Bill Bayer &amp; Art Luz</t>
  </si>
  <si>
    <t>George Pacifico &amp; Tom Kokuba</t>
  </si>
  <si>
    <t>Tom Kokuba &amp; Lew Bishop</t>
  </si>
  <si>
    <t>Clay Barker &amp; Angelo Peruzzi</t>
  </si>
  <si>
    <t>Gerry Zyla &amp; Wayne Coatney</t>
  </si>
  <si>
    <t>Lee Casiglioni</t>
  </si>
  <si>
    <t>Pete Guzzardo &amp; Lee Castiglioni</t>
  </si>
  <si>
    <t>Greg Wills &amp; Mark Schweiger</t>
  </si>
  <si>
    <t>Greg Wills - EastSide Canadiens</t>
  </si>
  <si>
    <t>Glenn Smith  Trip</t>
  </si>
  <si>
    <t>Glen Wodnicki &amp; Dave Reed</t>
  </si>
  <si>
    <t>Greg Pozzo (sub)</t>
  </si>
  <si>
    <t>Lee Klott  Trip</t>
  </si>
  <si>
    <t>Joe Varani</t>
  </si>
  <si>
    <t>Jim Cicchini  Trip</t>
  </si>
  <si>
    <t xml:space="preserve">Gene Zyla </t>
  </si>
  <si>
    <t>Gene Zyla &amp; Gerry Zyla</t>
  </si>
  <si>
    <t>Greg Fleming</t>
  </si>
  <si>
    <t>Rick Zweig</t>
  </si>
  <si>
    <t>Leo Freckelton</t>
  </si>
  <si>
    <t>Steve Gottschalk</t>
  </si>
  <si>
    <t>Jim Creighton</t>
  </si>
  <si>
    <t>Dave Doman</t>
  </si>
  <si>
    <t>Greg Pozzo</t>
  </si>
  <si>
    <t>Clay Barker &amp; Jim Cicchini</t>
  </si>
  <si>
    <t>Dave Smith &amp; Joe Moceri</t>
  </si>
  <si>
    <t>Mike Longo &amp; Craig Eaton (sub)</t>
  </si>
  <si>
    <t>Bret Beaudry - Eriton</t>
  </si>
  <si>
    <t>Aaron Jacob - Sons of the Flag</t>
  </si>
  <si>
    <t>Robert Visingardi - The Sheer Shop</t>
  </si>
  <si>
    <t>James Burden &amp; Jim Klott</t>
  </si>
  <si>
    <t>Frank Barket &amp; Ed Buxton</t>
  </si>
  <si>
    <t>Lee Klott &amp; James Burden</t>
  </si>
  <si>
    <t>Tom Bonk &amp; Ken Rice</t>
  </si>
  <si>
    <t>George Pacifico  Trip</t>
  </si>
  <si>
    <t>Gerry Zyla  Hook</t>
  </si>
  <si>
    <t>Art Luz &amp; Glenn Smith</t>
  </si>
  <si>
    <t>Tom Kokuba &amp; Frank Taylor</t>
  </si>
  <si>
    <t>Wayne Coatney &amp; Bill Griffith</t>
  </si>
  <si>
    <t>Pat Parrott &amp; Lee Klott</t>
  </si>
  <si>
    <t>Marc Lueckhoff  Hook</t>
  </si>
  <si>
    <t>Kevin Mahon &amp; Dennis Powers</t>
  </si>
  <si>
    <t>Steve Gottschalk (sub)</t>
  </si>
  <si>
    <t>Marc Lueckhoff &amp; Dane Foucher</t>
  </si>
  <si>
    <t>Marc Lueckhoff &amp; Greg Wills</t>
  </si>
  <si>
    <t>George Pacifico &amp; Frank Taylor</t>
  </si>
  <si>
    <t>Angelo Peruzzi &amp; Chris Yakey (sub)</t>
  </si>
  <si>
    <t>Wayne Coatney &amp; Mike Nardone</t>
  </si>
  <si>
    <t>Dave Smith &amp; Mike Robins</t>
  </si>
  <si>
    <t>Greg Wills &amp; Rob Newman (sub)</t>
  </si>
  <si>
    <t>Steve Gottschalk (sub) - Canadiens</t>
  </si>
  <si>
    <t>Ray Nadolski  Hook</t>
  </si>
  <si>
    <t>Darrell Amoe  Too Many Men</t>
  </si>
  <si>
    <t>Pete Guzzardo  Check</t>
  </si>
  <si>
    <t>Lee Klott (sub)</t>
  </si>
  <si>
    <t>Lee Klott (sub) &amp; Mike Muszynski</t>
  </si>
  <si>
    <t>Pete Guzzardo &amp; Bob Lazarevich</t>
  </si>
  <si>
    <t>Don Roser  Slash</t>
  </si>
  <si>
    <t>Mark Cicchini  Too Many Men</t>
  </si>
  <si>
    <t>Dave Vigliotti (sub) - Direct Staff</t>
  </si>
  <si>
    <t>Ron Filarski (sub)</t>
  </si>
  <si>
    <t>Chris Douglas &amp; Tony Chaivre</t>
  </si>
  <si>
    <t>Ed Frank &amp; Greg Wills</t>
  </si>
  <si>
    <t>Kevin Mahon &amp; Darrell Amoe</t>
  </si>
  <si>
    <t>Bob Lazarevich &amp; Dennis Powers</t>
  </si>
  <si>
    <t>Steve Lemieux &amp; Art Luz</t>
  </si>
  <si>
    <t>Ed Frank &amp; Rob Solnik</t>
  </si>
  <si>
    <t>Mike Phillips &amp; Curt Yakey</t>
  </si>
  <si>
    <t>Dave Vigliotti</t>
  </si>
  <si>
    <t>Bob Lazarevich - Bruno's Dive Shop</t>
  </si>
  <si>
    <t>Dino Rossi</t>
  </si>
  <si>
    <t>Dale DiBartolomeo</t>
  </si>
  <si>
    <t>Mike Phillips - EastSide Canadiens</t>
  </si>
  <si>
    <t>Mark Rodgers  Hook</t>
  </si>
  <si>
    <t>Rober Visingardi</t>
  </si>
  <si>
    <t>Clay Barker (sub) &amp; Robert Visingardi</t>
  </si>
  <si>
    <t>Clay Barker (sub) &amp; Mark Houle</t>
  </si>
  <si>
    <t>Robert Visingardi &amp; Mark Houle</t>
  </si>
  <si>
    <t>Ray Nadolski &amp; Mike Muszynski</t>
  </si>
  <si>
    <t>Mark Rodgers &amp; C  Sneideraitis (sb)</t>
  </si>
  <si>
    <t>Chris Sneideraitis (sub) &amp; Dawn Fullerton</t>
  </si>
  <si>
    <t>Don Roser &amp; Dawn Fullerton</t>
  </si>
  <si>
    <t>Art Luz  Trip</t>
  </si>
  <si>
    <t>Glenn Smith &amp; Bill Bayer</t>
  </si>
  <si>
    <t>Chris Douglas  Hook</t>
  </si>
  <si>
    <t>Mike Robins &amp; Dave Doman (sub)</t>
  </si>
  <si>
    <t>John Higgins &amp; Ed Lewan</t>
  </si>
  <si>
    <t>Pat Parrott &amp; Bill Tucker</t>
  </si>
  <si>
    <t>Gene Zyla  Trip</t>
  </si>
  <si>
    <t>Greg Wills &amp; Ed Frank</t>
  </si>
  <si>
    <t>Gerry Zyla &amp; Mike Nardone</t>
  </si>
  <si>
    <t>Clay Barker &amp; Gerry Zyla</t>
  </si>
  <si>
    <t>Ed Buxton &amp; Jim Klott</t>
  </si>
  <si>
    <t>Dave Mutart &amp; Joe Varani</t>
  </si>
  <si>
    <t>Frank Barket &amp; Jim Klott</t>
  </si>
  <si>
    <t>Darrell Amoe &amp; Lee Castiglioni</t>
  </si>
  <si>
    <t>Tom Darling &amp; Eric Stimpson (sub)</t>
  </si>
  <si>
    <t>Bill Bayer &amp; Glenn Smith</t>
  </si>
  <si>
    <t>Mike Phillips &amp; Rob Solnik</t>
  </si>
  <si>
    <t>Curt Yakey &amp; Rob Solnik</t>
  </si>
  <si>
    <t>Don Roser &amp; Dan Henzie</t>
  </si>
  <si>
    <t>Steve Gottschalk (sub) - Eriton</t>
  </si>
  <si>
    <t>Chris Sneideraitis (sub) - Eriton</t>
  </si>
  <si>
    <t>Don Roser - Eriton</t>
  </si>
  <si>
    <t>Dawn Fullerton - Eriton</t>
  </si>
  <si>
    <t>Steve Lemieux - Stiletto</t>
  </si>
  <si>
    <t>Dave Smith &amp; John Higgins</t>
  </si>
  <si>
    <t>Joe Moceri &amp; Tony Chaivre</t>
  </si>
  <si>
    <t>Bob Lazarevich &amp; Kevin Mahon</t>
  </si>
  <si>
    <t>Curt Yakey &amp; Chris Kowalski</t>
  </si>
  <si>
    <t>Bill Griffith &amp; Mike Nardone</t>
  </si>
  <si>
    <t>Bill Griffith  Trip</t>
  </si>
  <si>
    <t>Pat Parrott &amp; Dave Mutart</t>
  </si>
  <si>
    <t>Al Rosinski &amp; Frank Barket</t>
  </si>
  <si>
    <t>Kevin Mahon &amp; Bob Lazarevich</t>
  </si>
  <si>
    <t>Neil Henriques (sub) - Direct Staff</t>
  </si>
  <si>
    <t>Chris Yakey - EastSide Canadiens</t>
  </si>
  <si>
    <t>Jodi DiVito</t>
  </si>
  <si>
    <t>Dave Smith - State Farm</t>
  </si>
  <si>
    <t>Pat Parrott (4) - Sons of the Flag</t>
  </si>
  <si>
    <t>Bill Tucker &amp; Joe Varani</t>
  </si>
  <si>
    <t>Eric Stimpson (sub) &amp; Art Luz</t>
  </si>
  <si>
    <t>Mark Houle  Trip</t>
  </si>
  <si>
    <t>Jim Cicchini  Hold</t>
  </si>
  <si>
    <t>Roger Weiss (sub) &amp; Gerry Zyla</t>
  </si>
  <si>
    <t>Aaron Jacob  Unsportsmanlike</t>
  </si>
  <si>
    <t>James Burden  Too Many Men</t>
  </si>
  <si>
    <t>Jose Valdez &amp; Dave Doman (sub)</t>
  </si>
  <si>
    <t>Jose Valdez &amp; Ray Nadolski</t>
  </si>
  <si>
    <t>Joe Moceri &amp; Mike Robins</t>
  </si>
  <si>
    <t>John Higgins &amp; Chris Douglas</t>
  </si>
  <si>
    <t xml:space="preserve">Joe Moceri </t>
  </si>
  <si>
    <t>Pete Guzzardo &amp; Mark Dawson</t>
  </si>
  <si>
    <t>Dan Smyth (sub) &amp; Gerald Honkanen</t>
  </si>
  <si>
    <t>Chris Douglas &amp; U C Kurta</t>
  </si>
  <si>
    <t>Dan Smyth</t>
  </si>
  <si>
    <t>Art Luz &amp; Bill Bayer</t>
  </si>
  <si>
    <t>Tony Chaivre &amp; Chris Douglas</t>
  </si>
  <si>
    <t>John McRae  Trip</t>
  </si>
  <si>
    <t>Bob Lackie  Too Many Men</t>
  </si>
  <si>
    <t>Dane Foucher &amp; Curt Yakey</t>
  </si>
  <si>
    <t>Angelo Peruzzi  Body Check</t>
  </si>
  <si>
    <t>Angelo Peruzzi  Rough</t>
  </si>
  <si>
    <t>Tom Bonk  Too Many Men</t>
  </si>
  <si>
    <t>Pete Guzzardo &amp; Darrell Amoe</t>
  </si>
  <si>
    <t>Steve Gottschalk (sub) &amp; Roger Weiss</t>
  </si>
  <si>
    <t>Dave Mutart (sub) &amp; Mark Brainerd (sub)</t>
  </si>
  <si>
    <t xml:space="preserve">Chris Douglas </t>
  </si>
  <si>
    <t>Gerald Honkanen &amp; George Pacifico</t>
  </si>
  <si>
    <t>James Burden &amp; Pat Parrott</t>
  </si>
  <si>
    <t>Pat Parrott &amp; Frank Barket</t>
  </si>
  <si>
    <t>Ray Nadolski &amp; Dale DiBartolomeo (sub)</t>
  </si>
  <si>
    <t>Tom Kokuba - Stiletto</t>
  </si>
  <si>
    <t>Rob Solnik  Rough</t>
  </si>
  <si>
    <t>Don Roser  Rough</t>
  </si>
  <si>
    <t>Don Roser  Hook</t>
  </si>
  <si>
    <t>Tony Chaivre  Trip</t>
  </si>
  <si>
    <t>Greg Fleming (sub)  Trip</t>
  </si>
  <si>
    <t>Greg Fleming (sub)</t>
  </si>
  <si>
    <t>Pete Guzzardo  Trip</t>
  </si>
  <si>
    <t>Kevin Mahon  Hook</t>
  </si>
  <si>
    <t>Bob Lazarevich &amp; Darrell Amoe</t>
  </si>
  <si>
    <t>Mark Houle &amp; Glen Wodnicki</t>
  </si>
  <si>
    <t>Gerald Honkanen &amp; Tom Kokuba</t>
  </si>
  <si>
    <t>Greg Wills &amp; Rob Solnik</t>
  </si>
  <si>
    <t>Lee Klott &amp; Aaron Jacob</t>
  </si>
  <si>
    <t>Bill Tucker &amp; Al Rosinski</t>
  </si>
  <si>
    <t>Jim Cicchini &amp; Craig DiPaola</t>
  </si>
  <si>
    <t>Derek Polsdorfer</t>
  </si>
  <si>
    <t>Mike Wilson</t>
  </si>
  <si>
    <t>Mike Bayer &amp; Glen Barna (sub)</t>
  </si>
  <si>
    <t>Rich Dudzinski (sub)  Hook</t>
  </si>
  <si>
    <t>Bob Lazarevich  Trip</t>
  </si>
  <si>
    <t>Marc Lueckhoff  Trip</t>
  </si>
  <si>
    <t>Mike Phillips  Trip</t>
  </si>
  <si>
    <t>Greg Wills  Hook</t>
  </si>
  <si>
    <t>Curt Yakey &amp; Mark Schweiger</t>
  </si>
  <si>
    <t>Ed Frank &amp; Mike Phillips</t>
  </si>
  <si>
    <t>Curt Yakey &amp; Steve Gottschalk (sub)</t>
  </si>
  <si>
    <t>Darrell Amoe &amp; Bob Lazarevich</t>
  </si>
  <si>
    <t>Todd Barc (sub)  Interference</t>
  </si>
  <si>
    <t>Steve Yollick  Trip</t>
  </si>
  <si>
    <t>Mike Muszynski &amp; Glen Wodnicki</t>
  </si>
  <si>
    <t>Bob Lackie &amp; Jose Valdez</t>
  </si>
  <si>
    <t>Rich Dudzinski &amp; Steve Yollick</t>
  </si>
  <si>
    <t>Stuart Egrin (sub)</t>
  </si>
  <si>
    <t>Mark Brainerd (sub) &amp; Tony Chaivre</t>
  </si>
  <si>
    <t>Frank Taylor &amp; George Pacifico</t>
  </si>
  <si>
    <t>Bill Tucker &amp; Pat Parrott</t>
  </si>
  <si>
    <t>Pat Parrott &amp; James Burden</t>
  </si>
  <si>
    <t>Chris Kowalski &amp; Mike Phillips</t>
  </si>
  <si>
    <t>Steve Gottschalk (sub) &amp; Curt Yakey</t>
  </si>
  <si>
    <t>Greg Wills &amp; Curt Yakey</t>
  </si>
  <si>
    <t>Mark Brainerd (sub) &amp; Glenn Smith</t>
  </si>
  <si>
    <t>Lew Bishop &amp; George Pacifico</t>
  </si>
  <si>
    <t>Todd Barc</t>
  </si>
  <si>
    <t>John McRae &amp; Chris Yakey</t>
  </si>
  <si>
    <t>Stuart Egrin</t>
  </si>
  <si>
    <t>Jeff Herr - State Farm</t>
  </si>
  <si>
    <t>Curt Yakey (4) - EastSide Canadiens</t>
  </si>
  <si>
    <t>Stuart Egrin (sub) (4)  - State Farm</t>
  </si>
  <si>
    <t>Mike Nardone  Trip</t>
  </si>
  <si>
    <t>Craig Easton (sub)</t>
  </si>
  <si>
    <t>Bill Bayer (sub) &amp; Joe Grazioli</t>
  </si>
  <si>
    <t>Suart Egrin (sub)</t>
  </si>
  <si>
    <t>Robert Visingardi &amp; Steve Yollick</t>
  </si>
  <si>
    <t>Mark Houle &amp; Dave Reed</t>
  </si>
  <si>
    <t>Bill Tucker  Interference</t>
  </si>
  <si>
    <t>Brett "Superman" Beaudry - Eriton</t>
  </si>
  <si>
    <t>Mark Houle - The Sheer Shop</t>
  </si>
  <si>
    <t>Mark Schweiger &amp; John McRae</t>
  </si>
  <si>
    <t>Rob Solnik &amp; Ed Frank</t>
  </si>
  <si>
    <t>Joe Moceri (sub)  Hook</t>
  </si>
  <si>
    <t>Art Luz &amp; Mark Brainerd (sub)</t>
  </si>
  <si>
    <t>Gerald Honkanen &amp; Tom Darling</t>
  </si>
  <si>
    <t>Bill Tucker  Trip</t>
  </si>
  <si>
    <t>Tom Bonk  Hook</t>
  </si>
  <si>
    <t>Mike Muszynski  Trip</t>
  </si>
  <si>
    <t>Dave Reed &amp; Mike Muszynski</t>
  </si>
  <si>
    <t>Mike Longo &amp; Mark Rodgers</t>
  </si>
  <si>
    <t>Greg Wills &amp; Mike Phillips</t>
  </si>
  <si>
    <t>Mark Rodgers &amp; Mike Longo</t>
  </si>
  <si>
    <t>John Kenny</t>
  </si>
  <si>
    <t>Mike Przybylo</t>
  </si>
  <si>
    <t>Doug Rahaim</t>
  </si>
  <si>
    <t>Keith Leduc</t>
  </si>
  <si>
    <t>Kevin Mahon &amp; Bill Doman</t>
  </si>
  <si>
    <t>Chris Douglas &amp; Ed Lewan</t>
  </si>
  <si>
    <t>Tony Chaivre &amp; Tom Dupart</t>
  </si>
  <si>
    <t>Roger Weiss  Hook</t>
  </si>
  <si>
    <t>Dawn Fullerton &amp; Mike Bayer</t>
  </si>
  <si>
    <t>Greg Pozzo (sub) &amp; Pat Parrott</t>
  </si>
  <si>
    <t>Gene Zyla &amp; Dave Mutart (sub)</t>
  </si>
  <si>
    <t>Curt Yakey  Hold</t>
  </si>
  <si>
    <t>John McRae &amp; Marc Lueckhoff</t>
  </si>
  <si>
    <t>Bill Tucker &amp; James Burden</t>
  </si>
  <si>
    <t>Dave Kenny</t>
  </si>
  <si>
    <t>PTS</t>
  </si>
  <si>
    <t>Glen Wodnicki - The Sheer Shop</t>
  </si>
  <si>
    <t>Rich Dudzinski &amp; Glen Wodnicki</t>
  </si>
  <si>
    <t>Mark Houle &amp; Steve Yollick</t>
  </si>
  <si>
    <t>Jose Valdez &amp; Steve Yollick</t>
  </si>
  <si>
    <t>Mike Phillips  Hook</t>
  </si>
  <si>
    <t>Gerry Zyla  Check</t>
  </si>
  <si>
    <t>Todd Barc (sub)</t>
  </si>
  <si>
    <t>Gary Sirvio - Bruno's Dive Shop</t>
  </si>
  <si>
    <t>Steve Gottschalk (sub) - The Sheer Shop</t>
  </si>
  <si>
    <t>Glenn Smith &amp; Dave Rosso (sub)</t>
  </si>
  <si>
    <t>John McRae &amp; Rob Solnik</t>
  </si>
  <si>
    <t>Dave Rosso</t>
  </si>
  <si>
    <t>Dave Gunsberg</t>
  </si>
  <si>
    <t>Darrell Amoe &amp; Bill Doman</t>
  </si>
  <si>
    <t>Glen Wodnicki  Trip</t>
  </si>
  <si>
    <t>Dave Reed &amp; Mark Houle</t>
  </si>
  <si>
    <t>Rober Visingardi &amp; Mike Muszynski</t>
  </si>
  <si>
    <t>Greg Wills &amp; Chris Kowalski</t>
  </si>
  <si>
    <t>Mike Phillips &amp; Chris Kowalski</t>
  </si>
  <si>
    <t>Steve Gottschalk (sub) &amp; Marc Lueckhoff</t>
  </si>
  <si>
    <t>Art Luz (sub) &amp; Mike Phillips</t>
  </si>
  <si>
    <t>Aaron Jacob  Slash</t>
  </si>
  <si>
    <t>Pat Parrott  Trip</t>
  </si>
  <si>
    <t>Craig DiPaola &amp; Mike Nardone</t>
  </si>
  <si>
    <t>Craig DiPaola &amp; Bill Griffith</t>
  </si>
  <si>
    <t>Clay Barker &amp; Gene Zyla</t>
  </si>
  <si>
    <t>Eliot Entwistle (sub)</t>
  </si>
  <si>
    <t>Eliot Entwistle (sub) &amp; Pat Parrott</t>
  </si>
  <si>
    <t>Tommy Morris (sub)</t>
  </si>
  <si>
    <t>Doug Rahaim (sub)</t>
  </si>
  <si>
    <t>Derek Polsdorfer (sub) &amp; Tony Chaivre</t>
  </si>
  <si>
    <t>Dave Smith &amp; Tony Chaivre</t>
  </si>
  <si>
    <t>Bill Bayer &amp; Gerald Honkanen</t>
  </si>
  <si>
    <t>George Pacifico &amp; Tom Darling</t>
  </si>
  <si>
    <t>Tom Bonk &amp; Roger Weiss</t>
  </si>
  <si>
    <t>Dan Henzie &amp; Mark Rodgers</t>
  </si>
  <si>
    <t>Tommy Morris (sub) &amp; Mike Longo</t>
  </si>
  <si>
    <t>Rick Siegel</t>
  </si>
  <si>
    <t>Tommy Morris</t>
  </si>
  <si>
    <t>Eliot Entwistle</t>
  </si>
  <si>
    <t>Gene Zyla - Direct Staff</t>
  </si>
  <si>
    <t>George Pacifico - Stiletto</t>
  </si>
  <si>
    <t>Jose Valdez  Trip</t>
  </si>
  <si>
    <t>Tom Darling &amp; George Pacifico</t>
  </si>
  <si>
    <t>Bill Bayer &amp; Frank Taylor</t>
  </si>
  <si>
    <t>Bob Lackie &amp; Robert Visingardi</t>
  </si>
  <si>
    <t>Rober Visingardi &amp; Mark Houle</t>
  </si>
  <si>
    <t>Steve Yollick &amp; Glen Wodnicki</t>
  </si>
  <si>
    <t>Steve Yollick &amp; Dave Reed</t>
  </si>
  <si>
    <t>Dawn Fullerton (sub) &amp; Craig DiPaola</t>
  </si>
  <si>
    <t>Paul Boulanger (sub)</t>
  </si>
  <si>
    <t>Dave Smith &amp; Greg Fleming (sub)</t>
  </si>
  <si>
    <t>Greg Fleming (sub) &amp; Chris Douglas</t>
  </si>
  <si>
    <t>Tony Chaivre &amp; Ed Lewan</t>
  </si>
  <si>
    <t>Ron Filarski (sub) &amp; Bill Doman</t>
  </si>
  <si>
    <t>Frank Barket &amp; Pat Grady (sub)</t>
  </si>
  <si>
    <t>Mark Schweiger &amp; Ed Frank</t>
  </si>
  <si>
    <t>Pat Grady</t>
  </si>
  <si>
    <t>Eliot Entwistle (sub) - Sons of the Flag</t>
  </si>
  <si>
    <t>Frank Barket - Sons of the Flag</t>
  </si>
  <si>
    <t>+/-</t>
  </si>
  <si>
    <t>Mark Dawson  Trip</t>
  </si>
  <si>
    <t>Chris Douglas &amp; Trip Maghielse</t>
  </si>
  <si>
    <t>Don Roser &amp; Mike Bayer</t>
  </si>
  <si>
    <t>Tom Bonk &amp; Don Roser</t>
  </si>
  <si>
    <t>Pat Parrott  Hold</t>
  </si>
  <si>
    <t>Tom Darling &amp; Art Luz</t>
  </si>
  <si>
    <t>Art Luz &amp; Tom Darling</t>
  </si>
  <si>
    <t>Dale DiBartolomeo (sub)</t>
  </si>
  <si>
    <t>Dale DiBartolomeo (sub) &amp; Wayne Coatney</t>
  </si>
  <si>
    <t>Eliot Entwistle (sub) &amp; Ed Buxton</t>
  </si>
  <si>
    <t>Curt Yakey &amp; John McRae</t>
  </si>
  <si>
    <t>Pete Guzzardo &amp; Bill Doman</t>
  </si>
  <si>
    <t>Mark Dawson  Too Many Men</t>
  </si>
  <si>
    <t>Curt Yakey  Too Many Men</t>
  </si>
  <si>
    <t>Paul Kaczmarek</t>
  </si>
  <si>
    <t>Glenn Smith &amp; Tom Darling</t>
  </si>
  <si>
    <t>Tom Darling &amp; Glenn Smith</t>
  </si>
  <si>
    <t>Tom Darling (4) - Stiletto</t>
  </si>
  <si>
    <t>Craig Eaton (sub) &amp; Tom Bonk</t>
  </si>
  <si>
    <t>Glen Wodnicki  Rough</t>
  </si>
  <si>
    <t>Bill Doman  Rough</t>
  </si>
  <si>
    <t>Rob Newman (sub)  Trip</t>
  </si>
  <si>
    <t>Bill Doman  Hold</t>
  </si>
  <si>
    <t>Dan Guest (sub)</t>
  </si>
  <si>
    <t>Bill Doman &amp; Wyatt Gee</t>
  </si>
  <si>
    <t>Glen Wodnicki &amp; Jose Valdez</t>
  </si>
  <si>
    <t>Mark Houle &amp; Robert Visingardi</t>
  </si>
  <si>
    <t>Paul Boulanger (sub) &amp; Dale DiBartolomeo (sub)</t>
  </si>
  <si>
    <t>Tim Kieifuk - Direct Staff</t>
  </si>
  <si>
    <t>Chris Douglas &amp; John Higgins</t>
  </si>
  <si>
    <t>Marc Lueckhoff &amp; Steve Gottschalk (sub)</t>
  </si>
  <si>
    <t>James Burden &amp; Greg Pozzo (sub)</t>
  </si>
  <si>
    <t>James Burden &amp; Joe Varani</t>
  </si>
  <si>
    <t>Glenn Smith &amp; Lew Bishop</t>
  </si>
  <si>
    <t>Art Luz &amp; Eric Stimpson (sub)</t>
  </si>
  <si>
    <t>Curt Yakey &amp; Ron Filarski (sub)</t>
  </si>
  <si>
    <t>Greg Wills &amp; John McRae</t>
  </si>
  <si>
    <t>Dan Guest</t>
  </si>
  <si>
    <t>Curt Yakey - EastSide Canadiens</t>
  </si>
  <si>
    <t>Greg Wills (4) - EastSide Canadiens</t>
  </si>
  <si>
    <t>James Burden - Sons of the Flag</t>
  </si>
  <si>
    <t>Gene Zyla  Rough</t>
  </si>
  <si>
    <t>Mike Phillips &amp; Ed Frank</t>
  </si>
  <si>
    <t>Keith Leduc &amp; Greg Fleming (sub)</t>
  </si>
  <si>
    <t>Ed Buxton &amp; Greg Pozzo (sub)</t>
  </si>
  <si>
    <t>Eric Stimpson (sub)  Slash</t>
  </si>
  <si>
    <t>Bret Beaudry  Trip</t>
  </si>
  <si>
    <t>Mike Longo  Unsportsmanlike</t>
  </si>
  <si>
    <t>Don Roser &amp; Mark Rodgers</t>
  </si>
  <si>
    <t>Ray Nadolski &amp; Rich Dudzinski</t>
  </si>
  <si>
    <t>Bill Tucker &amp; Ed Buxton</t>
  </si>
  <si>
    <t>Steve Gottschalk (sub) &amp; Greg Wills</t>
  </si>
  <si>
    <t>Mike Bayer (sub)</t>
  </si>
  <si>
    <t>Dave Stephanoff</t>
  </si>
  <si>
    <t>Pat Parrott  Hook</t>
  </si>
  <si>
    <t>Pete Guzzardo (sub)</t>
  </si>
  <si>
    <t>Bret "Superman" Beaudry - Ertion</t>
  </si>
  <si>
    <t>Mike Longo &amp; Joe Grazioli</t>
  </si>
  <si>
    <t>Mike Longo &amp; Roger Weiss</t>
  </si>
  <si>
    <t>John McRae &amp; Curt Yakey</t>
  </si>
  <si>
    <t>No./PO Sd</t>
  </si>
  <si>
    <t>1/G1</t>
  </si>
  <si>
    <t>3/G2</t>
  </si>
  <si>
    <t>8/S1</t>
  </si>
  <si>
    <t>4/S2</t>
  </si>
  <si>
    <t>5/S3</t>
  </si>
  <si>
    <t>7/S4</t>
  </si>
  <si>
    <t>2/G3</t>
  </si>
  <si>
    <t>6/G4</t>
  </si>
  <si>
    <t>2024/2025 REGULAR SEASON FINAL</t>
  </si>
  <si>
    <t>2024/2025 ALL GAMES - REGULAR SEASON AND PLAYOFFS</t>
  </si>
  <si>
    <t>Wk 21</t>
  </si>
  <si>
    <t>2024/2025 PLAYOFFS</t>
  </si>
  <si>
    <t>SUBSTITUTE GOALIE STATISTICS</t>
  </si>
  <si>
    <t>SCORING AND PENALTY STATISTICS</t>
  </si>
  <si>
    <t>2024/2025 ALL GAMES</t>
  </si>
  <si>
    <t>2024/2025 REG SEASON</t>
  </si>
  <si>
    <t>REGULARS AS SUBSTITUTES STATISTICS</t>
  </si>
  <si>
    <t>REGULARS AS SUBSTITUTES TOTALS</t>
  </si>
  <si>
    <t>1/G1  Sons of the Flag</t>
  </si>
  <si>
    <t>6/G4  Bruno's Dive Shop</t>
  </si>
  <si>
    <t>2/G3  Eriton</t>
  </si>
  <si>
    <t>8/S1  The Sheer Shop</t>
  </si>
  <si>
    <t>7/S4  Direct Staff</t>
  </si>
  <si>
    <t>4/S2  Stiletto</t>
  </si>
  <si>
    <t>5/S3  State Farm</t>
  </si>
  <si>
    <t>3/G2 EastSide Canadiens</t>
  </si>
  <si>
    <t>Jim Klott &amp; Frank Barket</t>
  </si>
  <si>
    <t>Keith Leduc &amp; Bill Doman</t>
  </si>
  <si>
    <t>Bill Doman  Interference</t>
  </si>
  <si>
    <t>Dave Doman (sub)  Trip</t>
  </si>
  <si>
    <t>Mike Longo  Trip</t>
  </si>
  <si>
    <t>Dave Reed &amp; Rich Dudzinski</t>
  </si>
  <si>
    <t>Mike Nardone &amp; Wayne Coatney</t>
  </si>
  <si>
    <t>Clay Barker &amp; Paul Boulanger (sub)</t>
  </si>
  <si>
    <t>Tom Dupart &amp; Greg Fleming (sub)</t>
  </si>
  <si>
    <t>2024/2025 REGULAR FINAL</t>
  </si>
  <si>
    <t>Regular Season Totals</t>
  </si>
  <si>
    <t>Playoff Totals</t>
  </si>
  <si>
    <t>Paul Boulanger (sub) &amp; Mike Nardone</t>
  </si>
  <si>
    <t>Dan Guest (sub)  Too Many Men</t>
  </si>
  <si>
    <t>Bret "Superman" Beaudry - Eriton</t>
  </si>
  <si>
    <t>Ray Nadolski  Trip</t>
  </si>
  <si>
    <t>Steve Yollick &amp; Rich Dudzinski</t>
  </si>
  <si>
    <t>Ron Filarski (sub) &amp; Jim Creighton (sub)</t>
  </si>
  <si>
    <t>Dave Smith &amp; Chris Douglas</t>
  </si>
  <si>
    <t>Jim Creighton (sub) &amp; Chris Douglas</t>
  </si>
  <si>
    <t>Marc Lueckhoff &amp; John McRae</t>
  </si>
  <si>
    <t>Curt Yakey &amp; Chris Yakey</t>
  </si>
  <si>
    <t>Dale DiBartolomeo (sub) &amp; Clay Barker</t>
  </si>
  <si>
    <t>Angelo Peruzzi &amp; Clay Barker</t>
  </si>
  <si>
    <t>Greg Pozzo (sub) &amp; Al Rosinski</t>
  </si>
  <si>
    <t>Glen Wodnicki (sub)</t>
  </si>
  <si>
    <t>Frank Barket &amp; Greg Pozzo (sub)</t>
  </si>
  <si>
    <t>Greg Pozzo (sub) &amp; Frank Barket</t>
  </si>
  <si>
    <t>Greg Pozzo (sub) &amp; Jim Klott</t>
  </si>
  <si>
    <t>Ken Rice  Hold</t>
  </si>
  <si>
    <t>Clay Barker - Direct Staff</t>
  </si>
  <si>
    <t>Pat Parrott - Sons of the Flag</t>
  </si>
  <si>
    <t>Steve Gottschalk (sub) (4) - Canadiens</t>
  </si>
  <si>
    <t>John McRae - EastSide Canadiens</t>
  </si>
  <si>
    <t>Gene Zyla &amp; Bill Griffith</t>
  </si>
  <si>
    <t>Joe Grazioli &amp; Dawn Fullerton</t>
  </si>
  <si>
    <t>Roger Weiss &amp; Joe Grazioli</t>
  </si>
  <si>
    <t>Keith Leduc &amp; Pete Guzzardo</t>
  </si>
  <si>
    <t>Frank Barket  Too Many Men</t>
  </si>
  <si>
    <t>Bill Tucker  Check</t>
  </si>
  <si>
    <t>John McRae &amp; Mike Phillips</t>
  </si>
  <si>
    <t>Steve Lemieux  Trip</t>
  </si>
  <si>
    <t>John Higgins &amp; Dave Smith</t>
  </si>
  <si>
    <t>Gene Zyla &amp; Angelo Peruzzi</t>
  </si>
  <si>
    <t>Mark Brainerd (sub) &amp; Tom Darling</t>
  </si>
  <si>
    <t>Lane Dinges</t>
  </si>
  <si>
    <t>Keith Leduc - Bruno's Dive Shop</t>
  </si>
  <si>
    <t>John Higgins - State Farm</t>
  </si>
  <si>
    <t>Don Roser  Trip</t>
  </si>
  <si>
    <t>Ken Rice  Trip</t>
  </si>
  <si>
    <t>John Higins</t>
  </si>
  <si>
    <t>Pat Parrott &amp; Glen Wodnicki (sub)</t>
  </si>
  <si>
    <t>Bill Tucker &amp; Jim Klott</t>
  </si>
  <si>
    <t>Frank Barket &amp; Pat Parrott</t>
  </si>
  <si>
    <t>Rob Solnik &amp; Greg Wills</t>
  </si>
  <si>
    <t>Steve Gottschalk (sub) &amp; M Phillips</t>
  </si>
  <si>
    <t>Darrell Amoe &amp; Kevin Mahon</t>
  </si>
  <si>
    <t>Mike Nardone &amp; Paul Boulanger (sub)</t>
  </si>
  <si>
    <t>Bill Bayer &amp; Mark Brainerd (sub)</t>
  </si>
  <si>
    <t>Tim Kiefiuk - Direct Staff</t>
  </si>
  <si>
    <t>Mike Phillips  Cross Check</t>
  </si>
  <si>
    <t>Dave Mutart  Trip</t>
  </si>
  <si>
    <t>Roger Weiss  Trip</t>
  </si>
  <si>
    <t>Mark Rodgers &amp; Don Roser</t>
  </si>
  <si>
    <t>Frank Taylor &amp; Tom Darling</t>
  </si>
  <si>
    <t>Craig Eaton (sub) &amp; Steve Yollick</t>
  </si>
  <si>
    <t>Craig Eaton (sub) &amp; Bob Lackie</t>
  </si>
  <si>
    <t>Mike Bayer &amp; Don Roser</t>
  </si>
  <si>
    <t>Eric Stimpson (sub) &amp; Dale DiBartelomeo (sub)</t>
  </si>
  <si>
    <t>Craig Eaton (sub) - The Sheer Shop</t>
  </si>
  <si>
    <t>Gene Zyla (sub)</t>
  </si>
  <si>
    <t>Mark Rodgers  Rough</t>
  </si>
  <si>
    <t>Craig DiPaola (sub)</t>
  </si>
  <si>
    <t>Tom Bonk &amp; Mark Brainerd (sub)</t>
  </si>
  <si>
    <t>Gerald Honkanen &amp; Glenn Smith</t>
  </si>
  <si>
    <t>Mike Muszynski &amp; Mark Houle</t>
  </si>
  <si>
    <t>Mark Houle &amp; Ray Nadolski</t>
  </si>
  <si>
    <t>Don Roser &amp; Tom Bonk</t>
  </si>
  <si>
    <t>2024/2025 PLAYOFF ROUND ROBIN FINAL</t>
  </si>
  <si>
    <t>Mike Muszynski - The Sheer Shop</t>
  </si>
  <si>
    <t>Tony Chaivre  Hold</t>
  </si>
  <si>
    <t>Dave Smith &amp; Jim Creighton (sub)</t>
  </si>
  <si>
    <t>Tom Bonk &amp; Joe Grazioli</t>
  </si>
  <si>
    <t>Rob Newman (sub) &amp; Dawn Fullerton</t>
  </si>
  <si>
    <t>Tom Kokuba &amp; Gerald Honkanen</t>
  </si>
  <si>
    <t>Steve Lemieux &amp; Tom Kokuba</t>
  </si>
  <si>
    <t>Steve Lemieux &amp; Glenn Smith</t>
  </si>
  <si>
    <t>Mark Brainerd (sub) &amp; Art Luz</t>
  </si>
  <si>
    <t>Frank Taylor &amp; Gerald Honkanen</t>
  </si>
  <si>
    <t>Ron Filarski (sub)  Slash</t>
  </si>
  <si>
    <t>Paul Boulanger (sub)  Hook</t>
  </si>
  <si>
    <t>Dan Smyth (sub)</t>
  </si>
  <si>
    <t>Dan Smyth (sub) &amp; Clay Barker</t>
  </si>
  <si>
    <t>Ed Frank &amp; Marc Lueckhoff</t>
  </si>
  <si>
    <t>Craig Eaton (sub) &amp; James Burden</t>
  </si>
  <si>
    <t>Rob Solnik &amp; Ron Filarski (sub)</t>
  </si>
  <si>
    <t>Dave Smith (sub) &amp; Mark Schweiger</t>
  </si>
  <si>
    <t>1G</t>
  </si>
  <si>
    <t>2G</t>
  </si>
  <si>
    <t>3G</t>
  </si>
  <si>
    <t>4G</t>
  </si>
  <si>
    <t>1S</t>
  </si>
  <si>
    <t>2S</t>
  </si>
  <si>
    <t>3S</t>
  </si>
  <si>
    <t>4S</t>
  </si>
  <si>
    <t>Mike Robins &amp; John Higgins</t>
  </si>
  <si>
    <t>Kevin Mahon &amp; Tony Chaivre (sub)</t>
  </si>
  <si>
    <t>Keith Leduc &amp; Darrell Amoe</t>
  </si>
  <si>
    <t>Rob Solnik  Hold</t>
  </si>
  <si>
    <t>Rick Columbo</t>
  </si>
  <si>
    <t>Rob Newman (sub) &amp; Bill Tucker</t>
  </si>
  <si>
    <t>Dennis Powers (sub) &amp; Bill Tucker</t>
  </si>
  <si>
    <t>Dawn Fullerton &amp; Joe Grazioli</t>
  </si>
  <si>
    <t>Eric Stimpson (sub)  Trip</t>
  </si>
  <si>
    <t>Eric Stimpson (sub) &amp; Clay Barker</t>
  </si>
  <si>
    <t>Dave Mutart - Sons of the Flag</t>
  </si>
  <si>
    <t>Bill Tucker - Sons of the Flag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</si>
</sst>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1" x14ac:knownFonts="1">
    <font>
      <sz val="10"/>
      <name val="Arial"/>
    </font>
    <font>
      <b/>
      <sz val="16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103">
    <xf numFmtId="0" fontId="0" fillId="0" borderId="0" xfId="0"/>
    <xf numFmtId="0" fontId="5" fillId="0" borderId="0" xfId="0" applyFont="1"/>
    <xf numFmtId="0" fontId="6" fillId="0" borderId="1" xfId="0" applyFont="1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2" xfId="0" applyFont="1" applyBorder="1"/>
    <xf numFmtId="0" fontId="0" fillId="0" borderId="2" xfId="0" applyBorder="1"/>
    <xf numFmtId="0" fontId="6" fillId="0" borderId="2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4" fillId="0" borderId="0" xfId="0" applyFont="1"/>
    <xf numFmtId="0" fontId="2" fillId="2" borderId="2" xfId="0" applyFont="1" applyFill="1" applyBorder="1" applyAlignment="1">
      <alignment horizontal="left"/>
    </xf>
    <xf numFmtId="0" fontId="2" fillId="2" borderId="2" xfId="0" applyFont="1" applyFill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0" borderId="0" xfId="1" applyNumberFormat="1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2" fillId="0" borderId="2" xfId="0" applyFont="1" applyBorder="1"/>
    <xf numFmtId="0" fontId="4" fillId="0" borderId="2" xfId="0" applyFont="1" applyBorder="1"/>
    <xf numFmtId="2" fontId="2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4" fillId="3" borderId="0" xfId="0" applyFont="1" applyFill="1"/>
    <xf numFmtId="0" fontId="2" fillId="3" borderId="0" xfId="0" applyFont="1" applyFill="1"/>
    <xf numFmtId="0" fontId="6" fillId="3" borderId="0" xfId="1" applyFont="1" applyFill="1"/>
    <xf numFmtId="0" fontId="6" fillId="3" borderId="0" xfId="0" applyFont="1" applyFill="1"/>
    <xf numFmtId="0" fontId="2" fillId="5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center"/>
    </xf>
    <xf numFmtId="0" fontId="2" fillId="3" borderId="1" xfId="0" applyFont="1" applyFill="1" applyBorder="1"/>
    <xf numFmtId="2" fontId="2" fillId="0" borderId="2" xfId="1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6" fillId="0" borderId="1" xfId="0" quotePrefix="1" applyFont="1" applyBorder="1" applyAlignment="1">
      <alignment horizontal="center"/>
    </xf>
    <xf numFmtId="0" fontId="1" fillId="0" borderId="0" xfId="0" applyFont="1"/>
    <xf numFmtId="0" fontId="4" fillId="0" borderId="1" xfId="0" applyFont="1" applyBorder="1"/>
    <xf numFmtId="164" fontId="6" fillId="0" borderId="1" xfId="0" applyNumberFormat="1" applyFont="1" applyBorder="1" applyAlignment="1">
      <alignment horizontal="center"/>
    </xf>
    <xf numFmtId="0" fontId="6" fillId="0" borderId="0" xfId="1" applyFont="1" applyAlignment="1">
      <alignment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8" xfId="0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1" xfId="1" applyFont="1" applyBorder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0" xfId="1" applyNumberFormat="1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6" fillId="0" borderId="0" xfId="0" applyFont="1" applyFill="1"/>
    <xf numFmtId="0" fontId="0" fillId="0" borderId="0" xfId="0" applyFill="1"/>
    <xf numFmtId="0" fontId="2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7" fillId="0" borderId="0" xfId="0" applyFont="1" applyFill="1"/>
    <xf numFmtId="0" fontId="5" fillId="0" borderId="0" xfId="0" applyFont="1" applyFill="1"/>
    <xf numFmtId="0" fontId="4" fillId="0" borderId="0" xfId="0" applyFont="1" applyFill="1"/>
  </cellXfs>
  <cellStyles count="2">
    <cellStyle name="Normal" xfId="0" builtinId="0"/>
    <cellStyle name="Normal 2" xfId="1" xr:uid="{E251F169-391B-4AC0-889B-2E2491414A02}"/>
  </cellStyles>
  <dxfs count="116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505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A1CFF-C83E-49F0-9B55-8CC04C3348E4}">
  <dimension ref="A1:CO214"/>
  <sheetViews>
    <sheetView tabSelected="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30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29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614</v>
      </c>
      <c r="C4" s="6" t="s">
        <v>18</v>
      </c>
      <c r="D4" s="11"/>
      <c r="E4" s="11"/>
      <c r="F4" s="11"/>
      <c r="G4" s="5">
        <v>6</v>
      </c>
      <c r="H4" s="5">
        <v>1</v>
      </c>
      <c r="I4" s="5">
        <v>1</v>
      </c>
      <c r="J4" s="5">
        <f>2*G4+I4</f>
        <v>13</v>
      </c>
      <c r="K4" s="35">
        <f>+J4/((G4+H4+I4)*2)</f>
        <v>0.8125</v>
      </c>
      <c r="L4" s="5">
        <f>+$BC$116</f>
        <v>21</v>
      </c>
      <c r="M4" s="5">
        <v>12</v>
      </c>
      <c r="N4" s="5">
        <f>+L4-M4</f>
        <v>9</v>
      </c>
      <c r="O4" s="5">
        <f>+$BD$116</f>
        <v>33</v>
      </c>
      <c r="P4" s="5">
        <f>+$BF$116</f>
        <v>4</v>
      </c>
      <c r="Q4" s="5">
        <v>1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610</v>
      </c>
      <c r="C5" s="6" t="s">
        <v>127</v>
      </c>
      <c r="D5" s="11"/>
      <c r="E5" s="11"/>
      <c r="F5" s="11"/>
      <c r="G5" s="5">
        <v>5</v>
      </c>
      <c r="H5" s="5">
        <v>3</v>
      </c>
      <c r="I5" s="5">
        <v>0</v>
      </c>
      <c r="J5" s="5">
        <f>2*G5+I5</f>
        <v>10</v>
      </c>
      <c r="K5" s="35">
        <f>+J5/((G5+H5+I5)*2)</f>
        <v>0.625</v>
      </c>
      <c r="L5" s="5">
        <f>+$BC$44</f>
        <v>21</v>
      </c>
      <c r="M5" s="5">
        <v>13</v>
      </c>
      <c r="N5" s="5">
        <f>+L5-M5</f>
        <v>8</v>
      </c>
      <c r="O5" s="5">
        <f>+$BD$44</f>
        <v>37</v>
      </c>
      <c r="P5" s="5">
        <f>+$BF$44</f>
        <v>10</v>
      </c>
      <c r="Q5" s="5">
        <v>2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611</v>
      </c>
      <c r="C6" s="6" t="s">
        <v>148</v>
      </c>
      <c r="D6" s="11"/>
      <c r="E6" s="11"/>
      <c r="F6" s="11"/>
      <c r="G6" s="5">
        <v>5</v>
      </c>
      <c r="H6" s="5">
        <v>3</v>
      </c>
      <c r="I6" s="5">
        <v>0</v>
      </c>
      <c r="J6" s="5">
        <f>2*G6+I6</f>
        <v>10</v>
      </c>
      <c r="K6" s="35">
        <f>+J6/((G6+H6+I6)*2)</f>
        <v>0.625</v>
      </c>
      <c r="L6" s="5">
        <f>+$BC$129</f>
        <v>33</v>
      </c>
      <c r="M6" s="5">
        <v>21</v>
      </c>
      <c r="N6" s="5">
        <f>+L6-M6</f>
        <v>12</v>
      </c>
      <c r="O6" s="5">
        <f>+$BD$129</f>
        <v>41</v>
      </c>
      <c r="P6" s="5">
        <f>+$BF$129</f>
        <v>6</v>
      </c>
      <c r="Q6" s="5">
        <v>3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13</v>
      </c>
      <c r="BC6" s="22">
        <v>5</v>
      </c>
      <c r="BD6" s="22">
        <v>8</v>
      </c>
      <c r="BE6" s="22">
        <f>+BC6+BD6</f>
        <v>13</v>
      </c>
      <c r="BF6" s="70">
        <v>0</v>
      </c>
      <c r="BG6" s="69">
        <f>+BB6+BL6</f>
        <v>34</v>
      </c>
      <c r="BH6" s="22">
        <f>+BC6+BM6</f>
        <v>14</v>
      </c>
      <c r="BI6" s="22">
        <f t="shared" ref="BI6:BK17" si="0">+BD6+BN6</f>
        <v>15</v>
      </c>
      <c r="BJ6" s="22">
        <f>+BH6+BI6</f>
        <v>29</v>
      </c>
      <c r="BK6" s="70">
        <f t="shared" si="0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2</v>
      </c>
      <c r="CA6" s="22">
        <v>1</v>
      </c>
      <c r="CB6" s="22">
        <v>0</v>
      </c>
      <c r="CC6" s="22">
        <f>+CA6+CB6</f>
        <v>1</v>
      </c>
      <c r="CD6" s="70">
        <v>0</v>
      </c>
      <c r="CE6" s="69">
        <f>+CJ6+BZ6</f>
        <v>5</v>
      </c>
      <c r="CF6" s="22">
        <f t="shared" ref="CF6:CI10" si="1">+CK6+CA6</f>
        <v>2</v>
      </c>
      <c r="CG6" s="22">
        <f t="shared" si="1"/>
        <v>0</v>
      </c>
      <c r="CH6" s="22">
        <f t="shared" si="1"/>
        <v>2</v>
      </c>
      <c r="CI6" s="70">
        <f t="shared" si="1"/>
        <v>2</v>
      </c>
      <c r="CJ6" s="69">
        <v>3</v>
      </c>
      <c r="CK6" s="22">
        <v>1</v>
      </c>
      <c r="CL6" s="22">
        <v>0</v>
      </c>
      <c r="CM6" s="22">
        <f t="shared" ref="CM6:CM8" si="2">+CK6+CL6</f>
        <v>1</v>
      </c>
      <c r="CN6" s="70">
        <v>2</v>
      </c>
      <c r="CO6" s="39"/>
    </row>
    <row r="7" spans="1:93" ht="18" x14ac:dyDescent="0.25">
      <c r="A7" s="36"/>
      <c r="B7" s="5" t="s">
        <v>609</v>
      </c>
      <c r="C7" s="6" t="s">
        <v>101</v>
      </c>
      <c r="D7" s="11"/>
      <c r="E7" s="11"/>
      <c r="F7" s="11"/>
      <c r="G7" s="5">
        <v>3</v>
      </c>
      <c r="H7" s="5">
        <v>2</v>
      </c>
      <c r="I7" s="5">
        <v>3</v>
      </c>
      <c r="J7" s="5">
        <f>2*G7+I7</f>
        <v>9</v>
      </c>
      <c r="K7" s="35">
        <f>+J7/((G7+H7+I7)*2)</f>
        <v>0.5625</v>
      </c>
      <c r="L7" s="5">
        <f>+$BC$18</f>
        <v>18</v>
      </c>
      <c r="M7" s="5">
        <v>16</v>
      </c>
      <c r="N7" s="5">
        <f>+L7-M7</f>
        <v>2</v>
      </c>
      <c r="O7" s="5">
        <f>+$BD$18</f>
        <v>27</v>
      </c>
      <c r="P7" s="5">
        <f>+$BF$18</f>
        <v>6</v>
      </c>
      <c r="Q7" s="5">
        <v>6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3">+AE7+AF7+AG7</f>
        <v>27</v>
      </c>
      <c r="AE7" s="15">
        <f>SUMIF($W$22:$W$29,$W7,AE$22:AE$29)+SUMIF($W$37:$W$44,$W7,AE$37:AE$44)</f>
        <v>17</v>
      </c>
      <c r="AF7" s="15">
        <f t="shared" ref="AF7:AG14" si="4">SUMIF($W$22:$W$29,$W7,AF$22:AF$29)+SUMIF($W$37:$W$44,$W7,AF$37:AF$44)</f>
        <v>5</v>
      </c>
      <c r="AG7" s="15">
        <f t="shared" si="4"/>
        <v>5</v>
      </c>
      <c r="AH7" s="80">
        <f t="shared" ref="AH7:AH15" si="5">+(AE7*2+AG7)/(2*AD7)</f>
        <v>0.72222222222222221</v>
      </c>
      <c r="AI7" s="80"/>
      <c r="AJ7" s="15">
        <f t="shared" ref="AJ7:AL14" si="6">SUMIF($W$22:$W$29,$W7,AJ$22:AJ$29)+SUMIF($W$37:$W$44,$W7,AJ$37:AJ$44)</f>
        <v>45</v>
      </c>
      <c r="AK7" s="15">
        <f t="shared" si="6"/>
        <v>2</v>
      </c>
      <c r="AL7" s="15">
        <f t="shared" si="6"/>
        <v>5</v>
      </c>
      <c r="AM7" s="54">
        <f t="shared" ref="AM7:AM14" si="7">+AJ7/AD7</f>
        <v>1.6666666666666667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7</v>
      </c>
      <c r="BC7" s="22">
        <v>0</v>
      </c>
      <c r="BD7" s="22">
        <v>0</v>
      </c>
      <c r="BE7" s="22">
        <f t="shared" ref="BE7:BE17" si="8">+BC7+BD7</f>
        <v>0</v>
      </c>
      <c r="BF7" s="70">
        <v>0</v>
      </c>
      <c r="BG7" s="69">
        <f t="shared" ref="BG7:BH17" si="9">+BB7+BL7</f>
        <v>27</v>
      </c>
      <c r="BH7" s="22">
        <f t="shared" si="9"/>
        <v>0</v>
      </c>
      <c r="BI7" s="22">
        <f t="shared" si="0"/>
        <v>2</v>
      </c>
      <c r="BJ7" s="22">
        <f t="shared" ref="BJ7:BJ17" si="10">+BH7+BI7</f>
        <v>2</v>
      </c>
      <c r="BK7" s="70">
        <f t="shared" si="0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10" si="11">+CA7+CB7</f>
        <v>0</v>
      </c>
      <c r="CD7" s="70">
        <v>0</v>
      </c>
      <c r="CE7" s="69">
        <f t="shared" ref="CE7:CE10" si="12">+CJ7+BZ7</f>
        <v>4</v>
      </c>
      <c r="CF7" s="22">
        <f t="shared" si="1"/>
        <v>0</v>
      </c>
      <c r="CG7" s="22">
        <f t="shared" si="1"/>
        <v>1</v>
      </c>
      <c r="CH7" s="22">
        <f t="shared" si="1"/>
        <v>1</v>
      </c>
      <c r="CI7" s="70">
        <f t="shared" si="1"/>
        <v>0</v>
      </c>
      <c r="CJ7" s="69">
        <v>4</v>
      </c>
      <c r="CK7" s="22">
        <v>0</v>
      </c>
      <c r="CL7" s="22">
        <v>1</v>
      </c>
      <c r="CM7" s="22">
        <f t="shared" si="2"/>
        <v>1</v>
      </c>
      <c r="CN7" s="70">
        <v>0</v>
      </c>
      <c r="CO7" s="39"/>
    </row>
    <row r="8" spans="1:93" ht="18" x14ac:dyDescent="0.25">
      <c r="A8" s="36"/>
      <c r="B8" s="5" t="s">
        <v>616</v>
      </c>
      <c r="C8" s="6" t="s">
        <v>39</v>
      </c>
      <c r="D8" s="11"/>
      <c r="E8" s="11"/>
      <c r="F8" s="11"/>
      <c r="G8" s="5">
        <v>3</v>
      </c>
      <c r="H8" s="5">
        <v>4</v>
      </c>
      <c r="I8" s="5">
        <v>1</v>
      </c>
      <c r="J8" s="5">
        <f>2*G8+I8</f>
        <v>7</v>
      </c>
      <c r="K8" s="35">
        <f>+J8/((G8+H8+I8)*2)</f>
        <v>0.4375</v>
      </c>
      <c r="L8" s="5">
        <f>+$BC$103</f>
        <v>18</v>
      </c>
      <c r="M8" s="5">
        <v>29</v>
      </c>
      <c r="N8" s="5">
        <f>+L8-M8</f>
        <v>-11</v>
      </c>
      <c r="O8" s="5">
        <f>+$BD$103</f>
        <v>21</v>
      </c>
      <c r="P8" s="5">
        <f>+$BF$103</f>
        <v>10</v>
      </c>
      <c r="Q8" s="5">
        <v>4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29</v>
      </c>
      <c r="AE8" s="22">
        <f t="shared" ref="AE8:AG14" si="13">SUMIF($W$22:$W$29,$W8,AE$22:AE$29)+SUMIF($W$37:$W$44,$W8,AE$37:AE$44)</f>
        <v>18</v>
      </c>
      <c r="AF8" s="22">
        <f t="shared" si="4"/>
        <v>8</v>
      </c>
      <c r="AG8" s="22">
        <f t="shared" si="4"/>
        <v>3</v>
      </c>
      <c r="AH8" s="79">
        <f t="shared" si="5"/>
        <v>0.67241379310344829</v>
      </c>
      <c r="AI8" s="79"/>
      <c r="AJ8" s="22">
        <f t="shared" si="6"/>
        <v>53</v>
      </c>
      <c r="AK8" s="22">
        <f t="shared" si="6"/>
        <v>0</v>
      </c>
      <c r="AL8" s="22">
        <f t="shared" si="6"/>
        <v>5</v>
      </c>
      <c r="AM8" s="24">
        <f t="shared" si="7"/>
        <v>1.8275862068965518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8"/>
        <v>0</v>
      </c>
      <c r="BF8" s="70">
        <v>0</v>
      </c>
      <c r="BG8" s="69">
        <f t="shared" si="9"/>
        <v>13</v>
      </c>
      <c r="BH8" s="22">
        <f t="shared" si="9"/>
        <v>13</v>
      </c>
      <c r="BI8" s="22">
        <f t="shared" si="0"/>
        <v>17</v>
      </c>
      <c r="BJ8" s="22">
        <f t="shared" si="10"/>
        <v>30</v>
      </c>
      <c r="BK8" s="70">
        <f t="shared" si="0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5</v>
      </c>
      <c r="CA8" s="22">
        <v>4</v>
      </c>
      <c r="CB8" s="22">
        <v>3</v>
      </c>
      <c r="CC8" s="22">
        <f t="shared" si="11"/>
        <v>7</v>
      </c>
      <c r="CD8" s="70">
        <v>2</v>
      </c>
      <c r="CE8" s="69">
        <f t="shared" si="12"/>
        <v>10</v>
      </c>
      <c r="CF8" s="22">
        <f t="shared" si="1"/>
        <v>5</v>
      </c>
      <c r="CG8" s="22">
        <f t="shared" si="1"/>
        <v>5</v>
      </c>
      <c r="CH8" s="22">
        <f t="shared" si="1"/>
        <v>10</v>
      </c>
      <c r="CI8" s="70">
        <f t="shared" si="1"/>
        <v>2</v>
      </c>
      <c r="CJ8" s="69">
        <v>5</v>
      </c>
      <c r="CK8" s="22">
        <v>1</v>
      </c>
      <c r="CL8" s="22">
        <v>2</v>
      </c>
      <c r="CM8" s="22">
        <f t="shared" si="2"/>
        <v>3</v>
      </c>
      <c r="CN8" s="70">
        <v>0</v>
      </c>
      <c r="CO8" s="39"/>
    </row>
    <row r="9" spans="1:93" ht="18" x14ac:dyDescent="0.25">
      <c r="A9" s="36"/>
      <c r="B9" s="5" t="s">
        <v>612</v>
      </c>
      <c r="C9" s="6" t="s">
        <v>102</v>
      </c>
      <c r="D9" s="11"/>
      <c r="E9" s="11"/>
      <c r="F9" s="11"/>
      <c r="G9" s="5">
        <v>3</v>
      </c>
      <c r="H9" s="5">
        <v>4</v>
      </c>
      <c r="I9" s="5">
        <v>1</v>
      </c>
      <c r="J9" s="5">
        <f>2*G9+I9</f>
        <v>7</v>
      </c>
      <c r="K9" s="35">
        <f>+J9/((G9+H9+I9)*2)</f>
        <v>0.4375</v>
      </c>
      <c r="L9" s="5">
        <f>+$BC$57</f>
        <v>20</v>
      </c>
      <c r="M9" s="5">
        <v>23</v>
      </c>
      <c r="N9" s="5">
        <f>+L9-M9</f>
        <v>-3</v>
      </c>
      <c r="O9" s="5">
        <f>+$BD$57</f>
        <v>33</v>
      </c>
      <c r="P9" s="5">
        <f>+$BF$57</f>
        <v>2</v>
      </c>
      <c r="Q9" s="5">
        <v>4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30</v>
      </c>
      <c r="AE9" s="22">
        <f t="shared" si="13"/>
        <v>14</v>
      </c>
      <c r="AF9" s="22">
        <f t="shared" si="4"/>
        <v>14</v>
      </c>
      <c r="AG9" s="22">
        <f t="shared" si="4"/>
        <v>2</v>
      </c>
      <c r="AH9" s="79">
        <f t="shared" si="5"/>
        <v>0.5</v>
      </c>
      <c r="AI9" s="79"/>
      <c r="AJ9" s="22">
        <f t="shared" si="6"/>
        <v>70</v>
      </c>
      <c r="AK9" s="22">
        <f t="shared" si="6"/>
        <v>2</v>
      </c>
      <c r="AL9" s="22">
        <f t="shared" si="6"/>
        <v>6</v>
      </c>
      <c r="AM9" s="24">
        <f t="shared" si="7"/>
        <v>2.3333333333333335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5</v>
      </c>
      <c r="BC9" s="22">
        <v>3</v>
      </c>
      <c r="BD9" s="22">
        <v>0</v>
      </c>
      <c r="BE9" s="22">
        <f t="shared" si="8"/>
        <v>3</v>
      </c>
      <c r="BF9" s="70">
        <v>2</v>
      </c>
      <c r="BG9" s="69">
        <f t="shared" si="9"/>
        <v>25</v>
      </c>
      <c r="BH9" s="22">
        <f t="shared" si="9"/>
        <v>9</v>
      </c>
      <c r="BI9" s="22">
        <f t="shared" si="0"/>
        <v>3</v>
      </c>
      <c r="BJ9" s="22">
        <f t="shared" si="10"/>
        <v>12</v>
      </c>
      <c r="BK9" s="70">
        <f t="shared" si="0"/>
        <v>2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9</v>
      </c>
      <c r="CA9" s="22">
        <v>2</v>
      </c>
      <c r="CB9" s="22">
        <v>6</v>
      </c>
      <c r="CC9" s="22">
        <f t="shared" si="11"/>
        <v>8</v>
      </c>
      <c r="CD9" s="70">
        <v>0</v>
      </c>
      <c r="CE9" s="69">
        <f t="shared" si="12"/>
        <v>28</v>
      </c>
      <c r="CF9" s="22">
        <f t="shared" si="1"/>
        <v>11</v>
      </c>
      <c r="CG9" s="22">
        <f t="shared" si="1"/>
        <v>11</v>
      </c>
      <c r="CH9" s="22">
        <f t="shared" si="1"/>
        <v>22</v>
      </c>
      <c r="CI9" s="70">
        <f t="shared" si="1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615</v>
      </c>
      <c r="C10" s="6" t="s">
        <v>17</v>
      </c>
      <c r="D10" s="11"/>
      <c r="E10" s="11"/>
      <c r="F10" s="11"/>
      <c r="G10" s="5">
        <v>1</v>
      </c>
      <c r="H10" s="5">
        <v>5</v>
      </c>
      <c r="I10" s="5">
        <v>2</v>
      </c>
      <c r="J10" s="5">
        <f>2*G10+I10</f>
        <v>4</v>
      </c>
      <c r="K10" s="35">
        <f>+J10/((G10+H10+I10)*2)</f>
        <v>0.25</v>
      </c>
      <c r="L10" s="5">
        <f>$BC$31</f>
        <v>17</v>
      </c>
      <c r="M10" s="5">
        <v>27</v>
      </c>
      <c r="N10" s="5">
        <f>+L10-M10</f>
        <v>-10</v>
      </c>
      <c r="O10" s="5">
        <f>+$BD$31</f>
        <v>26</v>
      </c>
      <c r="P10" s="5">
        <f>+$BF$31</f>
        <v>16</v>
      </c>
      <c r="Q10" s="5">
        <v>7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25</v>
      </c>
      <c r="AE10" s="22">
        <f t="shared" si="13"/>
        <v>6</v>
      </c>
      <c r="AF10" s="22">
        <f t="shared" si="4"/>
        <v>14</v>
      </c>
      <c r="AG10" s="22">
        <f t="shared" si="4"/>
        <v>5</v>
      </c>
      <c r="AH10" s="79">
        <f t="shared" si="5"/>
        <v>0.34</v>
      </c>
      <c r="AI10" s="79"/>
      <c r="AJ10" s="22">
        <f t="shared" si="6"/>
        <v>66</v>
      </c>
      <c r="AK10" s="22">
        <f t="shared" si="6"/>
        <v>2</v>
      </c>
      <c r="AL10" s="22">
        <f t="shared" si="6"/>
        <v>5</v>
      </c>
      <c r="AM10" s="24">
        <f t="shared" si="7"/>
        <v>2.64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8</v>
      </c>
      <c r="BC10" s="22">
        <v>1</v>
      </c>
      <c r="BD10" s="22">
        <v>2</v>
      </c>
      <c r="BE10" s="22">
        <f t="shared" si="8"/>
        <v>3</v>
      </c>
      <c r="BF10" s="70">
        <v>0</v>
      </c>
      <c r="BG10" s="69">
        <f t="shared" si="9"/>
        <v>30</v>
      </c>
      <c r="BH10" s="22">
        <f t="shared" si="9"/>
        <v>10</v>
      </c>
      <c r="BI10" s="22">
        <f t="shared" si="0"/>
        <v>14</v>
      </c>
      <c r="BJ10" s="22">
        <f t="shared" si="10"/>
        <v>24</v>
      </c>
      <c r="BK10" s="70">
        <f t="shared" si="0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1"/>
        <v>0</v>
      </c>
      <c r="CD10" s="70">
        <v>0</v>
      </c>
      <c r="CE10" s="69">
        <f t="shared" si="12"/>
        <v>1</v>
      </c>
      <c r="CF10" s="22">
        <f t="shared" si="1"/>
        <v>0</v>
      </c>
      <c r="CG10" s="22">
        <f t="shared" si="1"/>
        <v>0</v>
      </c>
      <c r="CH10" s="22">
        <f t="shared" si="1"/>
        <v>0</v>
      </c>
      <c r="CI10" s="70">
        <f t="shared" si="1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5</v>
      </c>
      <c r="I11" s="5">
        <v>2</v>
      </c>
      <c r="J11" s="5">
        <f>2*G11+I11</f>
        <v>4</v>
      </c>
      <c r="K11" s="35">
        <f>+J11/((G11+H11+I11)*2)</f>
        <v>0.25</v>
      </c>
      <c r="L11" s="5">
        <f>+$BC$90</f>
        <v>15</v>
      </c>
      <c r="M11" s="5">
        <v>22</v>
      </c>
      <c r="N11" s="5">
        <f>+L11-M11</f>
        <v>-7</v>
      </c>
      <c r="O11" s="5">
        <f>+$BD$90</f>
        <v>25</v>
      </c>
      <c r="P11" s="5">
        <f>+$BF$90</f>
        <v>2</v>
      </c>
      <c r="Q11" s="5">
        <v>7</v>
      </c>
      <c r="R11" s="40"/>
      <c r="S11" s="40"/>
      <c r="V11" s="27">
        <v>7.5</v>
      </c>
      <c r="W11" s="21" t="s">
        <v>85</v>
      </c>
      <c r="Y11" s="21"/>
      <c r="AA11" s="21" t="s">
        <v>18</v>
      </c>
      <c r="AC11" s="22"/>
      <c r="AD11" s="22">
        <f>+AE11+AF11+AG11</f>
        <v>20</v>
      </c>
      <c r="AE11" s="22">
        <f>SUMIF($W$22:$W$29,$W11,AE$22:AE$29)+SUMIF($W$37:$W$44,$W11,AE$37:AE$44)</f>
        <v>9</v>
      </c>
      <c r="AF11" s="22">
        <f>SUMIF($W$22:$W$29,$W11,AF$22:AF$29)+SUMIF($W$37:$W$44,$W11,AF$37:AF$44)</f>
        <v>8</v>
      </c>
      <c r="AG11" s="22">
        <f>SUMIF($W$22:$W$29,$W11,AG$22:AG$29)+SUMIF($W$37:$W$44,$W11,AG$37:AG$44)</f>
        <v>3</v>
      </c>
      <c r="AH11" s="79">
        <f>+(AE11*2+AG11)/(2*AD11)</f>
        <v>0.52500000000000002</v>
      </c>
      <c r="AI11" s="79"/>
      <c r="AJ11" s="22">
        <f>SUMIF($W$22:$W$29,$W11,AJ$22:AJ$29)+SUMIF($W$37:$W$44,$W11,AJ$37:AJ$44)</f>
        <v>56</v>
      </c>
      <c r="AK11" s="22">
        <f>SUMIF($W$22:$W$29,$W11,AK$22:AK$29)+SUMIF($W$37:$W$44,$W11,AK$37:AK$44)</f>
        <v>0</v>
      </c>
      <c r="AL11" s="22">
        <f>SUMIF($W$22:$W$29,$W11,AL$22:AL$29)+SUMIF($W$37:$W$44,$W11,AL$37:AL$44)</f>
        <v>3</v>
      </c>
      <c r="AM11" s="24">
        <f>+AJ11/AD11</f>
        <v>2.8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8</v>
      </c>
      <c r="BC11" s="22">
        <v>0</v>
      </c>
      <c r="BD11" s="22">
        <v>4</v>
      </c>
      <c r="BE11" s="22">
        <f t="shared" si="8"/>
        <v>4</v>
      </c>
      <c r="BF11" s="70">
        <v>2</v>
      </c>
      <c r="BG11" s="69">
        <f t="shared" si="9"/>
        <v>30</v>
      </c>
      <c r="BH11" s="22">
        <f t="shared" si="9"/>
        <v>13</v>
      </c>
      <c r="BI11" s="22">
        <f t="shared" si="0"/>
        <v>14</v>
      </c>
      <c r="BJ11" s="22">
        <f t="shared" si="10"/>
        <v>27</v>
      </c>
      <c r="BK11" s="70">
        <f t="shared" si="0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7.5</v>
      </c>
      <c r="BT11" s="21" t="s">
        <v>744</v>
      </c>
      <c r="BU11" s="21"/>
      <c r="BV11" s="21"/>
      <c r="BW11" s="21"/>
      <c r="BX11" s="22"/>
      <c r="BY11" s="21"/>
      <c r="BZ11" s="69">
        <v>1</v>
      </c>
      <c r="CA11" s="22">
        <v>0</v>
      </c>
      <c r="CB11" s="22">
        <v>0</v>
      </c>
      <c r="CC11" s="22">
        <f>+CA11+CB11</f>
        <v>0</v>
      </c>
      <c r="CD11" s="70">
        <v>0</v>
      </c>
      <c r="CE11" s="69">
        <f>+CJ11+BZ11</f>
        <v>1</v>
      </c>
      <c r="CF11" s="22">
        <f>+CK11+CA11</f>
        <v>0</v>
      </c>
      <c r="CG11" s="22">
        <f>+CL11+CB11</f>
        <v>0</v>
      </c>
      <c r="CH11" s="22">
        <f>+CM11+CC11</f>
        <v>0</v>
      </c>
      <c r="CI11" s="70">
        <f>+CN11+CD11</f>
        <v>0</v>
      </c>
      <c r="CJ11" s="69">
        <v>0</v>
      </c>
      <c r="CK11" s="22">
        <v>0</v>
      </c>
      <c r="CL11" s="22">
        <v>0</v>
      </c>
      <c r="CM11" s="22">
        <f t="shared" ref="CM11" si="14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27</v>
      </c>
      <c r="H12" s="9">
        <f>SUM(H4:H11)</f>
        <v>27</v>
      </c>
      <c r="I12" s="9">
        <f>SUM(I4:I11)</f>
        <v>10</v>
      </c>
      <c r="J12" s="9"/>
      <c r="K12" s="9"/>
      <c r="L12" s="9">
        <f>SUM(L4:L11)</f>
        <v>163</v>
      </c>
      <c r="M12" s="9">
        <f>SUM(M4:M11)</f>
        <v>163</v>
      </c>
      <c r="N12" s="9"/>
      <c r="O12" s="9">
        <f>SUM(O4:O11)</f>
        <v>243</v>
      </c>
      <c r="P12" s="9">
        <f>SUM(P4:P11)</f>
        <v>56</v>
      </c>
      <c r="Q12" s="9"/>
      <c r="R12" s="40"/>
      <c r="S12" s="40"/>
      <c r="V12" s="27">
        <v>7</v>
      </c>
      <c r="W12" s="21" t="s">
        <v>74</v>
      </c>
      <c r="Y12" s="21"/>
      <c r="AA12" s="21" t="s">
        <v>156</v>
      </c>
      <c r="AC12" s="22"/>
      <c r="AD12" s="22">
        <f>+AE12+AF12+AG12-0.3</f>
        <v>28.7</v>
      </c>
      <c r="AE12" s="22">
        <f>SUMIF($W$22:$W$29,$W12,AE$22:AE$29)+SUMIF($W$37:$W$44,$W12,AE$37:AE$44)</f>
        <v>17</v>
      </c>
      <c r="AF12" s="22">
        <f>SUMIF($W$22:$W$29,$W12,AF$22:AF$29)+SUMIF($W$37:$W$44,$W12,AF$37:AF$44)</f>
        <v>9</v>
      </c>
      <c r="AG12" s="22">
        <f>SUMIF($W$22:$W$29,$W12,AG$22:AG$29)+SUMIF($W$37:$W$44,$W12,AG$37:AG$44)</f>
        <v>3</v>
      </c>
      <c r="AH12" s="79">
        <f>+(AE12*2+AG12)/(2*AD12)</f>
        <v>0.64459930313588854</v>
      </c>
      <c r="AI12" s="79"/>
      <c r="AJ12" s="22">
        <f>SUMIF($W$22:$W$29,$W12,AJ$22:AJ$29)+SUMIF($W$37:$W$44,$W12,AJ$37:AJ$44)</f>
        <v>82</v>
      </c>
      <c r="AK12" s="22">
        <f>SUMIF($W$22:$W$29,$W12,AK$22:AK$29)+SUMIF($W$37:$W$44,$W12,AK$37:AK$44)</f>
        <v>2</v>
      </c>
      <c r="AL12" s="22">
        <f>SUMIF($W$22:$W$29,$W12,AL$22:AL$29)+SUMIF($W$37:$W$44,$W12,AL$37:AL$44)</f>
        <v>0</v>
      </c>
      <c r="AM12" s="24">
        <f>+AJ12/AD12</f>
        <v>2.8571428571428572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8</v>
      </c>
      <c r="BC12" s="22">
        <v>6</v>
      </c>
      <c r="BD12" s="22">
        <v>2</v>
      </c>
      <c r="BE12" s="22">
        <f t="shared" si="8"/>
        <v>8</v>
      </c>
      <c r="BF12" s="70">
        <v>0</v>
      </c>
      <c r="BG12" s="69">
        <f t="shared" si="9"/>
        <v>30</v>
      </c>
      <c r="BH12" s="22">
        <f t="shared" si="9"/>
        <v>14</v>
      </c>
      <c r="BI12" s="22">
        <f t="shared" si="0"/>
        <v>21</v>
      </c>
      <c r="BJ12" s="22">
        <f t="shared" si="10"/>
        <v>35</v>
      </c>
      <c r="BK12" s="70">
        <f t="shared" si="0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7</v>
      </c>
      <c r="BT12" s="21" t="s">
        <v>270</v>
      </c>
      <c r="BU12" s="21"/>
      <c r="BV12" s="21"/>
      <c r="BW12" s="21"/>
      <c r="BX12" s="22"/>
      <c r="BY12" s="21"/>
      <c r="BZ12" s="69">
        <v>6</v>
      </c>
      <c r="CA12" s="22">
        <v>0</v>
      </c>
      <c r="CB12" s="22">
        <v>3</v>
      </c>
      <c r="CC12" s="22">
        <f>+CA12+CB12</f>
        <v>3</v>
      </c>
      <c r="CD12" s="70">
        <v>0</v>
      </c>
      <c r="CE12" s="69">
        <f>+CJ12+BZ12</f>
        <v>10</v>
      </c>
      <c r="CF12" s="22">
        <f>+CK12+CA12</f>
        <v>0</v>
      </c>
      <c r="CG12" s="22">
        <f>+CL12+CB12</f>
        <v>3</v>
      </c>
      <c r="CH12" s="22">
        <f>+CM12+CC12</f>
        <v>3</v>
      </c>
      <c r="CI12" s="70">
        <f>+CN12+CD12</f>
        <v>0</v>
      </c>
      <c r="CJ12" s="69">
        <v>4</v>
      </c>
      <c r="CK12" s="22">
        <v>0</v>
      </c>
      <c r="CL12" s="22">
        <v>0</v>
      </c>
      <c r="CM12" s="22">
        <f t="shared" ref="CM12:CM37" si="15">+CK12+CL12</f>
        <v>0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8</v>
      </c>
      <c r="W13" s="21" t="s">
        <v>153</v>
      </c>
      <c r="Y13" s="21"/>
      <c r="AA13" s="21" t="s">
        <v>14</v>
      </c>
      <c r="AC13" s="22"/>
      <c r="AD13" s="22">
        <f>+AE13+AF13+AG13</f>
        <v>22</v>
      </c>
      <c r="AE13" s="22">
        <f t="shared" si="13"/>
        <v>8</v>
      </c>
      <c r="AF13" s="22">
        <f t="shared" si="13"/>
        <v>10</v>
      </c>
      <c r="AG13" s="22">
        <f t="shared" si="13"/>
        <v>4</v>
      </c>
      <c r="AH13" s="79">
        <f>+(AE13*2+AG13)/(2*AD13)</f>
        <v>0.45454545454545453</v>
      </c>
      <c r="AI13" s="79"/>
      <c r="AJ13" s="22">
        <f t="shared" si="6"/>
        <v>66</v>
      </c>
      <c r="AK13" s="22">
        <f t="shared" si="6"/>
        <v>2</v>
      </c>
      <c r="AL13" s="22">
        <f t="shared" si="6"/>
        <v>3</v>
      </c>
      <c r="AM13" s="24">
        <f>+AJ13/AD13</f>
        <v>3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8</v>
      </c>
      <c r="BC13" s="22">
        <v>1</v>
      </c>
      <c r="BD13" s="22">
        <v>1</v>
      </c>
      <c r="BE13" s="22">
        <f t="shared" si="8"/>
        <v>2</v>
      </c>
      <c r="BF13" s="70">
        <v>0</v>
      </c>
      <c r="BG13" s="69">
        <f t="shared" si="9"/>
        <v>28</v>
      </c>
      <c r="BH13" s="22">
        <f t="shared" si="9"/>
        <v>4</v>
      </c>
      <c r="BI13" s="22">
        <f t="shared" si="0"/>
        <v>11</v>
      </c>
      <c r="BJ13" s="22">
        <f t="shared" si="10"/>
        <v>15</v>
      </c>
      <c r="BK13" s="70">
        <f t="shared" si="0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8</v>
      </c>
      <c r="BT13" s="21" t="s">
        <v>320</v>
      </c>
      <c r="BU13" s="21"/>
      <c r="BV13" s="21"/>
      <c r="BW13" s="21"/>
      <c r="BX13" s="22"/>
      <c r="BY13" s="21"/>
      <c r="BZ13" s="69">
        <v>6</v>
      </c>
      <c r="CA13" s="22">
        <v>1</v>
      </c>
      <c r="CB13" s="22">
        <v>2</v>
      </c>
      <c r="CC13" s="22">
        <f>+CA13+CB13</f>
        <v>3</v>
      </c>
      <c r="CD13" s="70">
        <v>0</v>
      </c>
      <c r="CE13" s="69">
        <f>+CJ13+BZ13</f>
        <v>13</v>
      </c>
      <c r="CF13" s="22">
        <f>+CK13+CA13</f>
        <v>2</v>
      </c>
      <c r="CG13" s="22">
        <f>+CL13+CB13</f>
        <v>6</v>
      </c>
      <c r="CH13" s="22">
        <f>+CM13+CC13</f>
        <v>8</v>
      </c>
      <c r="CI13" s="70">
        <f>+CN13+CD13</f>
        <v>0</v>
      </c>
      <c r="CJ13" s="69">
        <v>7</v>
      </c>
      <c r="CK13" s="22">
        <v>1</v>
      </c>
      <c r="CL13" s="22">
        <v>4</v>
      </c>
      <c r="CM13" s="22">
        <f t="shared" si="15"/>
        <v>5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30 Summary:</v>
      </c>
      <c r="C14" s="48"/>
      <c r="D14" s="48"/>
      <c r="E14" s="90">
        <v>45747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25</v>
      </c>
      <c r="AE14" s="22">
        <f t="shared" si="13"/>
        <v>7</v>
      </c>
      <c r="AF14" s="22">
        <f t="shared" si="4"/>
        <v>14</v>
      </c>
      <c r="AG14" s="22">
        <f t="shared" si="4"/>
        <v>4</v>
      </c>
      <c r="AH14" s="79">
        <f t="shared" si="5"/>
        <v>0.36</v>
      </c>
      <c r="AI14" s="79"/>
      <c r="AJ14" s="22">
        <f t="shared" si="6"/>
        <v>94</v>
      </c>
      <c r="AK14" s="22">
        <f t="shared" si="6"/>
        <v>1</v>
      </c>
      <c r="AL14" s="22">
        <f t="shared" si="6"/>
        <v>1</v>
      </c>
      <c r="AM14" s="24">
        <f t="shared" si="7"/>
        <v>3.76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8</v>
      </c>
      <c r="BC14" s="22">
        <v>0</v>
      </c>
      <c r="BD14" s="22">
        <v>1</v>
      </c>
      <c r="BE14" s="22">
        <f t="shared" si="8"/>
        <v>1</v>
      </c>
      <c r="BF14" s="70">
        <v>0</v>
      </c>
      <c r="BG14" s="69">
        <f t="shared" si="9"/>
        <v>26</v>
      </c>
      <c r="BH14" s="22">
        <f t="shared" si="9"/>
        <v>1</v>
      </c>
      <c r="BI14" s="22">
        <f t="shared" si="0"/>
        <v>6</v>
      </c>
      <c r="BJ14" s="22">
        <f t="shared" si="10"/>
        <v>7</v>
      </c>
      <c r="BK14" s="70">
        <f t="shared" si="0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680</v>
      </c>
      <c r="BU14" s="21"/>
      <c r="BV14" s="21"/>
      <c r="BW14" s="21"/>
      <c r="BX14" s="22"/>
      <c r="BY14" s="21"/>
      <c r="BZ14" s="69">
        <v>1</v>
      </c>
      <c r="CA14" s="22">
        <v>0</v>
      </c>
      <c r="CB14" s="22">
        <v>0</v>
      </c>
      <c r="CC14" s="22">
        <f>+CA14+CB14</f>
        <v>0</v>
      </c>
      <c r="CD14" s="70">
        <v>0</v>
      </c>
      <c r="CE14" s="69">
        <f>+CJ14+BZ14</f>
        <v>1</v>
      </c>
      <c r="CF14" s="22">
        <f>+CK14+CA14</f>
        <v>0</v>
      </c>
      <c r="CG14" s="22">
        <f>+CL14+CB14</f>
        <v>0</v>
      </c>
      <c r="CH14" s="22">
        <f>+CM14+CC14</f>
        <v>0</v>
      </c>
      <c r="CI14" s="70">
        <f>+CN14+CD14</f>
        <v>0</v>
      </c>
      <c r="CJ14" s="69">
        <v>0</v>
      </c>
      <c r="CK14" s="22">
        <v>0</v>
      </c>
      <c r="CL14" s="22">
        <v>0</v>
      </c>
      <c r="CM14" s="22">
        <f t="shared" si="15"/>
        <v>0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634</v>
      </c>
      <c r="E15" s="21"/>
      <c r="F15" s="21"/>
      <c r="G15" s="5">
        <v>1</v>
      </c>
      <c r="H15" s="22">
        <v>2</v>
      </c>
      <c r="I15" s="21" t="s">
        <v>92</v>
      </c>
      <c r="J15" s="21"/>
      <c r="K15" s="21"/>
      <c r="L15" s="21" t="s">
        <v>291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33.299999999999997</v>
      </c>
      <c r="AE15" s="22">
        <f>+AE90</f>
        <v>5</v>
      </c>
      <c r="AF15" s="22">
        <f t="shared" ref="AF15:AG15" si="16">+AF90</f>
        <v>19</v>
      </c>
      <c r="AG15" s="22">
        <f t="shared" si="16"/>
        <v>9</v>
      </c>
      <c r="AH15" s="89">
        <f t="shared" si="5"/>
        <v>0.28528528528528529</v>
      </c>
      <c r="AI15" s="89"/>
      <c r="AJ15" s="22">
        <f t="shared" ref="AJ15:AM15" si="17">+AJ90</f>
        <v>91</v>
      </c>
      <c r="AK15" s="22">
        <f t="shared" si="17"/>
        <v>4</v>
      </c>
      <c r="AL15" s="22">
        <f t="shared" si="17"/>
        <v>2</v>
      </c>
      <c r="AM15" s="24">
        <f t="shared" si="17"/>
        <v>2.7327327327327331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7</v>
      </c>
      <c r="BC15" s="22">
        <v>0</v>
      </c>
      <c r="BD15" s="22">
        <v>3</v>
      </c>
      <c r="BE15" s="22">
        <f t="shared" si="8"/>
        <v>3</v>
      </c>
      <c r="BF15" s="70">
        <v>0</v>
      </c>
      <c r="BG15" s="69">
        <f t="shared" si="9"/>
        <v>29</v>
      </c>
      <c r="BH15" s="22">
        <f t="shared" si="9"/>
        <v>0</v>
      </c>
      <c r="BI15" s="22">
        <f t="shared" si="0"/>
        <v>8</v>
      </c>
      <c r="BJ15" s="22">
        <f t="shared" si="10"/>
        <v>8</v>
      </c>
      <c r="BK15" s="70">
        <f t="shared" si="0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7</v>
      </c>
      <c r="BT15" s="21" t="s">
        <v>271</v>
      </c>
      <c r="BU15" s="21"/>
      <c r="BV15" s="21"/>
      <c r="BW15" s="21"/>
      <c r="BX15" s="22"/>
      <c r="BY15" s="21"/>
      <c r="BZ15" s="69">
        <v>2</v>
      </c>
      <c r="CA15" s="22">
        <v>0</v>
      </c>
      <c r="CB15" s="22">
        <v>0</v>
      </c>
      <c r="CC15" s="22">
        <f>+CA15+CB15</f>
        <v>0</v>
      </c>
      <c r="CD15" s="70">
        <v>2</v>
      </c>
      <c r="CE15" s="69">
        <f>+CJ15+BZ15</f>
        <v>8</v>
      </c>
      <c r="CF15" s="22">
        <f>+CK15+CA15</f>
        <v>0</v>
      </c>
      <c r="CG15" s="22">
        <f>+CL15+CB15</f>
        <v>2</v>
      </c>
      <c r="CH15" s="22">
        <f>+CM15+CC15</f>
        <v>2</v>
      </c>
      <c r="CI15" s="70">
        <f>+CN15+CD15</f>
        <v>2</v>
      </c>
      <c r="CJ15" s="69">
        <v>6</v>
      </c>
      <c r="CK15" s="22">
        <v>0</v>
      </c>
      <c r="CL15" s="22">
        <v>2</v>
      </c>
      <c r="CM15" s="22">
        <f t="shared" si="15"/>
        <v>2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 t="s">
        <v>743</v>
      </c>
      <c r="D16" s="21"/>
      <c r="E16" s="21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240</v>
      </c>
      <c r="AE16" s="15">
        <f>SUM(AE7:AE15)</f>
        <v>101</v>
      </c>
      <c r="AF16" s="15">
        <f>SUM(AF7:AF15)</f>
        <v>101</v>
      </c>
      <c r="AG16" s="15">
        <f>SUM(AG7:AG15)</f>
        <v>38</v>
      </c>
      <c r="AH16" s="15"/>
      <c r="AI16" s="15"/>
      <c r="AJ16" s="15">
        <f>SUM(AJ7:AJ15)</f>
        <v>623</v>
      </c>
      <c r="AK16" s="15">
        <f>SUM(AK7:AK15)</f>
        <v>15</v>
      </c>
      <c r="AL16" s="15">
        <f>SUM(AL7:AL15)</f>
        <v>30</v>
      </c>
      <c r="AM16" s="33">
        <f>+AJ16/AD16</f>
        <v>2.5958333333333332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8</v>
      </c>
      <c r="BC16" s="22">
        <v>0</v>
      </c>
      <c r="BD16" s="22">
        <v>0</v>
      </c>
      <c r="BE16" s="22">
        <f t="shared" si="8"/>
        <v>0</v>
      </c>
      <c r="BF16" s="70">
        <v>0</v>
      </c>
      <c r="BG16" s="69">
        <f t="shared" si="9"/>
        <v>28</v>
      </c>
      <c r="BH16" s="22">
        <f t="shared" si="9"/>
        <v>1</v>
      </c>
      <c r="BI16" s="22">
        <f t="shared" si="0"/>
        <v>4</v>
      </c>
      <c r="BJ16" s="22">
        <f t="shared" si="10"/>
        <v>5</v>
      </c>
      <c r="BK16" s="70">
        <f t="shared" si="0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8</v>
      </c>
      <c r="BT16" s="21" t="s">
        <v>157</v>
      </c>
      <c r="BU16" s="21"/>
      <c r="BV16" s="21"/>
      <c r="BW16" s="21"/>
      <c r="BX16" s="22"/>
      <c r="BY16" s="21"/>
      <c r="BZ16" s="69">
        <v>6</v>
      </c>
      <c r="CA16" s="22">
        <v>5</v>
      </c>
      <c r="CB16" s="22">
        <v>5</v>
      </c>
      <c r="CC16" s="22">
        <f>+CA16+CB16</f>
        <v>10</v>
      </c>
      <c r="CD16" s="70">
        <v>0</v>
      </c>
      <c r="CE16" s="69">
        <f>+CJ16+BZ16</f>
        <v>15</v>
      </c>
      <c r="CF16" s="22">
        <f>+CK16+CA16</f>
        <v>11</v>
      </c>
      <c r="CG16" s="22">
        <f>+CL16+CB16</f>
        <v>9</v>
      </c>
      <c r="CH16" s="22">
        <f>+CM16+CC16</f>
        <v>20</v>
      </c>
      <c r="CI16" s="70">
        <f>+CN16+CD16</f>
        <v>0</v>
      </c>
      <c r="CJ16" s="69">
        <v>9</v>
      </c>
      <c r="CK16" s="22">
        <v>6</v>
      </c>
      <c r="CL16" s="22">
        <v>4</v>
      </c>
      <c r="CM16" s="22">
        <f t="shared" si="15"/>
        <v>10</v>
      </c>
      <c r="CN16" s="70">
        <v>0</v>
      </c>
      <c r="CO16" s="39"/>
    </row>
    <row r="17" spans="1:93" ht="15.95" customHeight="1" x14ac:dyDescent="0.25">
      <c r="A17" s="41"/>
      <c r="B17" s="22"/>
      <c r="C17" s="21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8</v>
      </c>
      <c r="BC17" s="22">
        <v>2</v>
      </c>
      <c r="BD17" s="22">
        <v>6</v>
      </c>
      <c r="BE17" s="22">
        <f t="shared" si="8"/>
        <v>8</v>
      </c>
      <c r="BF17" s="70">
        <v>2</v>
      </c>
      <c r="BG17" s="69">
        <f t="shared" si="9"/>
        <v>30</v>
      </c>
      <c r="BH17" s="22">
        <f t="shared" si="9"/>
        <v>8</v>
      </c>
      <c r="BI17" s="22">
        <f t="shared" si="0"/>
        <v>17</v>
      </c>
      <c r="BJ17" s="22">
        <f t="shared" si="10"/>
        <v>25</v>
      </c>
      <c r="BK17" s="70">
        <f t="shared" si="0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</v>
      </c>
      <c r="BT17" s="21" t="s">
        <v>446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>+CA17+CB17</f>
        <v>0</v>
      </c>
      <c r="CD17" s="70">
        <v>0</v>
      </c>
      <c r="CE17" s="69">
        <f>+CJ17+BZ17</f>
        <v>3</v>
      </c>
      <c r="CF17" s="22">
        <f>+CK17+CA17</f>
        <v>5</v>
      </c>
      <c r="CG17" s="22">
        <f>+CL17+CB17</f>
        <v>0</v>
      </c>
      <c r="CH17" s="22">
        <f>+CM17+CC17</f>
        <v>5</v>
      </c>
      <c r="CI17" s="70">
        <f>+CN17+CD17</f>
        <v>0</v>
      </c>
      <c r="CJ17" s="69">
        <v>3</v>
      </c>
      <c r="CK17" s="22">
        <v>5</v>
      </c>
      <c r="CL17" s="22">
        <v>0</v>
      </c>
      <c r="CM17" s="22">
        <f t="shared" si="15"/>
        <v>5</v>
      </c>
      <c r="CN17" s="70">
        <v>0</v>
      </c>
      <c r="CO17" s="39"/>
    </row>
    <row r="18" spans="1:93" ht="15.95" customHeight="1" thickBot="1" x14ac:dyDescent="0.3">
      <c r="A18" s="41"/>
      <c r="B18" s="22" t="s">
        <v>42</v>
      </c>
      <c r="C18" s="6" t="s">
        <v>631</v>
      </c>
      <c r="D18" s="11"/>
      <c r="E18" s="21"/>
      <c r="F18" s="21"/>
      <c r="G18" s="5">
        <v>2</v>
      </c>
      <c r="H18" s="22">
        <v>1</v>
      </c>
      <c r="I18" s="21" t="s">
        <v>537</v>
      </c>
      <c r="J18" s="21"/>
      <c r="K18" s="21"/>
      <c r="L18" s="21" t="s">
        <v>749</v>
      </c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88</v>
      </c>
      <c r="BC18" s="23">
        <f>SUM(BC6:BC17)</f>
        <v>18</v>
      </c>
      <c r="BD18" s="23">
        <f>SUM(BD6:BD17)</f>
        <v>27</v>
      </c>
      <c r="BE18" s="23">
        <f>+BD18+BC18</f>
        <v>45</v>
      </c>
      <c r="BF18" s="73">
        <f>SUM(BF6:BF17)</f>
        <v>6</v>
      </c>
      <c r="BG18" s="72">
        <f>SUM(BG6:BG17)</f>
        <v>330</v>
      </c>
      <c r="BH18" s="23">
        <f>SUM(BH6:BH17)</f>
        <v>87</v>
      </c>
      <c r="BI18" s="23">
        <f>SUM(BI6:BI17)</f>
        <v>132</v>
      </c>
      <c r="BJ18" s="23">
        <f>+BI18+BH18</f>
        <v>219</v>
      </c>
      <c r="BK18" s="73">
        <f>SUM(BK6:BK17)</f>
        <v>24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9.5</v>
      </c>
      <c r="BT18" s="21" t="s">
        <v>526</v>
      </c>
      <c r="BU18" s="21"/>
      <c r="BV18" s="21"/>
      <c r="BW18" s="21"/>
      <c r="BX18" s="22"/>
      <c r="BY18" s="21"/>
      <c r="BZ18" s="69">
        <v>0</v>
      </c>
      <c r="CA18" s="22">
        <v>0</v>
      </c>
      <c r="CB18" s="22">
        <v>0</v>
      </c>
      <c r="CC18" s="22">
        <f>+CA18+CB18</f>
        <v>0</v>
      </c>
      <c r="CD18" s="70">
        <v>0</v>
      </c>
      <c r="CE18" s="69">
        <f>+CJ18+BZ18</f>
        <v>3</v>
      </c>
      <c r="CF18" s="22">
        <f>+CK18+CA18</f>
        <v>4</v>
      </c>
      <c r="CG18" s="22">
        <f>+CL18+CB18</f>
        <v>2</v>
      </c>
      <c r="CH18" s="22">
        <f>+CM18+CC18</f>
        <v>6</v>
      </c>
      <c r="CI18" s="70">
        <f>+CN18+CD18</f>
        <v>0</v>
      </c>
      <c r="CJ18" s="69">
        <v>3</v>
      </c>
      <c r="CK18" s="22">
        <v>4</v>
      </c>
      <c r="CL18" s="22">
        <v>2</v>
      </c>
      <c r="CM18" s="22">
        <f t="shared" si="15"/>
        <v>6</v>
      </c>
      <c r="CN18" s="70">
        <v>0</v>
      </c>
      <c r="CO18" s="39"/>
    </row>
    <row r="19" spans="1:93" ht="15.95" customHeight="1" x14ac:dyDescent="0.25">
      <c r="A19" s="41"/>
      <c r="B19" s="22" t="s">
        <v>28</v>
      </c>
      <c r="C19" s="21" t="s">
        <v>748</v>
      </c>
      <c r="D19" s="21"/>
      <c r="E19" s="21"/>
      <c r="F19" s="21"/>
      <c r="G19" s="5"/>
      <c r="H19" s="22">
        <v>2</v>
      </c>
      <c r="I19" s="21" t="s">
        <v>59</v>
      </c>
      <c r="J19" s="21"/>
      <c r="K19" s="21"/>
      <c r="L19" s="21"/>
      <c r="M19" s="21" t="s">
        <v>134</v>
      </c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21</v>
      </c>
      <c r="BC19" s="22">
        <v>6</v>
      </c>
      <c r="BD19" s="22">
        <v>2</v>
      </c>
      <c r="BE19" s="22">
        <f>+BC19+BD19</f>
        <v>8</v>
      </c>
      <c r="BF19" s="70">
        <v>0</v>
      </c>
      <c r="BG19" s="69">
        <f>+BB19+BL19</f>
        <v>59</v>
      </c>
      <c r="BH19" s="22">
        <f>+BC19+BM19</f>
        <v>20</v>
      </c>
      <c r="BI19" s="22">
        <f t="shared" ref="BI19:BI30" si="18">+BD19+BN19</f>
        <v>15</v>
      </c>
      <c r="BJ19" s="22">
        <f>+BH19+BI19</f>
        <v>35</v>
      </c>
      <c r="BK19" s="70">
        <f t="shared" ref="BK19:BK30" si="19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6.5</v>
      </c>
      <c r="BT19" s="21" t="s">
        <v>145</v>
      </c>
      <c r="BU19" s="21"/>
      <c r="BV19" s="21"/>
      <c r="BW19" s="21"/>
      <c r="BX19" s="22"/>
      <c r="BY19" s="21"/>
      <c r="BZ19" s="69">
        <v>6</v>
      </c>
      <c r="CA19" s="22">
        <v>0</v>
      </c>
      <c r="CB19" s="22">
        <v>2</v>
      </c>
      <c r="CC19" s="22">
        <f>+CA19+CB19</f>
        <v>2</v>
      </c>
      <c r="CD19" s="70">
        <v>2</v>
      </c>
      <c r="CE19" s="69">
        <f>+CJ19+BZ19</f>
        <v>21</v>
      </c>
      <c r="CF19" s="22">
        <f>+CK19+CA19</f>
        <v>2</v>
      </c>
      <c r="CG19" s="22">
        <f>+CL19+CB19</f>
        <v>6</v>
      </c>
      <c r="CH19" s="22">
        <f>+CM19+CC19</f>
        <v>8</v>
      </c>
      <c r="CI19" s="70">
        <f>+CN19+CD19</f>
        <v>4</v>
      </c>
      <c r="CJ19" s="69">
        <v>15</v>
      </c>
      <c r="CK19" s="22">
        <v>2</v>
      </c>
      <c r="CL19" s="22">
        <v>4</v>
      </c>
      <c r="CM19" s="22">
        <f t="shared" si="15"/>
        <v>6</v>
      </c>
      <c r="CN19" s="70">
        <v>2</v>
      </c>
      <c r="CO19" s="39"/>
    </row>
    <row r="20" spans="1:93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5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4</v>
      </c>
      <c r="BC20" s="22">
        <v>0</v>
      </c>
      <c r="BD20" s="22">
        <v>0</v>
      </c>
      <c r="BE20" s="22">
        <f t="shared" ref="BE20:BE30" si="20">+BC20+BD20</f>
        <v>0</v>
      </c>
      <c r="BF20" s="70">
        <v>0</v>
      </c>
      <c r="BG20" s="69">
        <f t="shared" ref="BG20:BH30" si="21">+BB20+BL20</f>
        <v>25</v>
      </c>
      <c r="BH20" s="22">
        <f t="shared" si="21"/>
        <v>0</v>
      </c>
      <c r="BI20" s="22">
        <f t="shared" si="18"/>
        <v>0</v>
      </c>
      <c r="BJ20" s="22">
        <f t="shared" ref="BJ20:BJ30" si="22">+BH20+BI20</f>
        <v>0</v>
      </c>
      <c r="BK20" s="70">
        <f t="shared" si="19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7.5</v>
      </c>
      <c r="BT20" s="21" t="s">
        <v>266</v>
      </c>
      <c r="BU20" s="21"/>
      <c r="BV20" s="21"/>
      <c r="BW20" s="21"/>
      <c r="BX20" s="22"/>
      <c r="BY20" s="21"/>
      <c r="BZ20" s="69">
        <v>1</v>
      </c>
      <c r="CA20" s="22">
        <v>0</v>
      </c>
      <c r="CB20" s="22">
        <v>1</v>
      </c>
      <c r="CC20" s="22">
        <f>+CA20+CB20</f>
        <v>1</v>
      </c>
      <c r="CD20" s="70">
        <v>0</v>
      </c>
      <c r="CE20" s="69">
        <f>+CJ20+BZ20</f>
        <v>7</v>
      </c>
      <c r="CF20" s="22">
        <f>+CK20+CA20</f>
        <v>0</v>
      </c>
      <c r="CG20" s="22">
        <f>+CL20+CB20</f>
        <v>5</v>
      </c>
      <c r="CH20" s="22">
        <f>+CM20+CC20</f>
        <v>5</v>
      </c>
      <c r="CI20" s="70">
        <f>+CN20+CD20</f>
        <v>2</v>
      </c>
      <c r="CJ20" s="69">
        <v>6</v>
      </c>
      <c r="CK20" s="22">
        <v>0</v>
      </c>
      <c r="CL20" s="22">
        <v>4</v>
      </c>
      <c r="CM20" s="22">
        <f t="shared" si="15"/>
        <v>4</v>
      </c>
      <c r="CN20" s="70">
        <v>2</v>
      </c>
      <c r="CO20" s="39"/>
    </row>
    <row r="21" spans="1:93" ht="15.95" customHeight="1" thickBot="1" x14ac:dyDescent="0.3">
      <c r="A21" s="41"/>
      <c r="B21" s="42" t="s">
        <v>173</v>
      </c>
      <c r="C21" s="94" t="s">
        <v>630</v>
      </c>
      <c r="D21" s="95"/>
      <c r="E21" s="95"/>
      <c r="F21" s="96"/>
      <c r="G21" s="97">
        <v>8</v>
      </c>
      <c r="H21" s="98">
        <v>1</v>
      </c>
      <c r="I21" s="21" t="s">
        <v>96</v>
      </c>
      <c r="J21" s="21"/>
      <c r="K21" s="21"/>
      <c r="L21" s="21" t="s">
        <v>185</v>
      </c>
      <c r="M21" s="21"/>
      <c r="N21" s="21"/>
      <c r="O21" s="21"/>
      <c r="P21" s="21"/>
      <c r="Q21" s="21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6</v>
      </c>
      <c r="BC21" s="22">
        <v>6</v>
      </c>
      <c r="BD21" s="22">
        <v>3</v>
      </c>
      <c r="BE21" s="22">
        <f t="shared" si="20"/>
        <v>9</v>
      </c>
      <c r="BF21" s="70">
        <v>2</v>
      </c>
      <c r="BG21" s="69">
        <f t="shared" si="21"/>
        <v>25</v>
      </c>
      <c r="BH21" s="22">
        <f t="shared" si="21"/>
        <v>13</v>
      </c>
      <c r="BI21" s="22">
        <f t="shared" si="18"/>
        <v>12</v>
      </c>
      <c r="BJ21" s="22">
        <f t="shared" si="22"/>
        <v>25</v>
      </c>
      <c r="BK21" s="70">
        <f t="shared" si="19"/>
        <v>8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8</v>
      </c>
      <c r="BT21" s="21" t="s">
        <v>268</v>
      </c>
      <c r="BU21" s="21"/>
      <c r="BV21" s="21"/>
      <c r="BW21" s="21"/>
      <c r="BX21" s="22"/>
      <c r="BY21" s="21"/>
      <c r="BZ21" s="69">
        <v>0</v>
      </c>
      <c r="CA21" s="22">
        <v>0</v>
      </c>
      <c r="CB21" s="22">
        <v>0</v>
      </c>
      <c r="CC21" s="22">
        <f>+CA21+CB21</f>
        <v>0</v>
      </c>
      <c r="CD21" s="70">
        <v>0</v>
      </c>
      <c r="CE21" s="69">
        <f>+CJ21+BZ21</f>
        <v>5</v>
      </c>
      <c r="CF21" s="22">
        <f>+CK21+CA21</f>
        <v>0</v>
      </c>
      <c r="CG21" s="22">
        <f>+CL21+CB21</f>
        <v>0</v>
      </c>
      <c r="CH21" s="22">
        <f>+CM21+CC21</f>
        <v>0</v>
      </c>
      <c r="CI21" s="70">
        <f>+CN21+CD21</f>
        <v>0</v>
      </c>
      <c r="CJ21" s="69">
        <v>5</v>
      </c>
      <c r="CK21" s="22">
        <v>0</v>
      </c>
      <c r="CL21" s="22">
        <v>0</v>
      </c>
      <c r="CM21" s="22">
        <f t="shared" si="15"/>
        <v>0</v>
      </c>
      <c r="CN21" s="70">
        <v>0</v>
      </c>
      <c r="CO21" s="39"/>
    </row>
    <row r="22" spans="1:93" ht="15.95" customHeight="1" x14ac:dyDescent="0.25">
      <c r="A22" s="41"/>
      <c r="B22" s="22" t="s">
        <v>28</v>
      </c>
      <c r="C22" s="99" t="s">
        <v>501</v>
      </c>
      <c r="D22" s="99"/>
      <c r="E22" s="99"/>
      <c r="F22" s="99"/>
      <c r="G22" s="97"/>
      <c r="H22" s="98">
        <v>1</v>
      </c>
      <c r="I22" s="21" t="s">
        <v>260</v>
      </c>
      <c r="J22" s="21"/>
      <c r="K22" s="21"/>
      <c r="L22" s="21"/>
      <c r="M22" s="21" t="s">
        <v>134</v>
      </c>
      <c r="N22" s="21"/>
      <c r="O22" s="21"/>
      <c r="P22" s="21"/>
      <c r="Q22" s="21"/>
      <c r="R22" s="41"/>
      <c r="S22" s="41"/>
      <c r="V22" s="27">
        <v>7.5</v>
      </c>
      <c r="W22" s="21" t="s">
        <v>85</v>
      </c>
      <c r="Y22" s="21"/>
      <c r="AA22" s="21" t="s">
        <v>18</v>
      </c>
      <c r="AC22" s="22"/>
      <c r="AD22" s="22">
        <f>+AE22+AF22+AG22</f>
        <v>8</v>
      </c>
      <c r="AE22" s="15">
        <v>6</v>
      </c>
      <c r="AF22" s="15">
        <v>1</v>
      </c>
      <c r="AG22" s="15">
        <v>1</v>
      </c>
      <c r="AH22" s="80">
        <f>+(AE22*2+AG22)/(2*AD22)</f>
        <v>0.8125</v>
      </c>
      <c r="AI22" s="80"/>
      <c r="AJ22" s="15">
        <v>12</v>
      </c>
      <c r="AK22" s="15">
        <v>0</v>
      </c>
      <c r="AL22" s="15">
        <v>2</v>
      </c>
      <c r="AM22" s="54">
        <f>+AJ22/AD22</f>
        <v>1.5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5</v>
      </c>
      <c r="BC22" s="22">
        <v>0</v>
      </c>
      <c r="BD22" s="22">
        <v>2</v>
      </c>
      <c r="BE22" s="22">
        <f t="shared" si="20"/>
        <v>2</v>
      </c>
      <c r="BF22" s="70">
        <v>2</v>
      </c>
      <c r="BG22" s="69">
        <f t="shared" si="21"/>
        <v>18</v>
      </c>
      <c r="BH22" s="22">
        <f t="shared" si="21"/>
        <v>2</v>
      </c>
      <c r="BI22" s="22">
        <f t="shared" si="18"/>
        <v>8</v>
      </c>
      <c r="BJ22" s="22">
        <f t="shared" si="22"/>
        <v>10</v>
      </c>
      <c r="BK22" s="70">
        <f t="shared" si="19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7.5</v>
      </c>
      <c r="BT22" s="21" t="s">
        <v>269</v>
      </c>
      <c r="BU22" s="21"/>
      <c r="BV22" s="21"/>
      <c r="BW22" s="21"/>
      <c r="BX22" s="22"/>
      <c r="BY22" s="21"/>
      <c r="BZ22" s="69">
        <v>8</v>
      </c>
      <c r="CA22" s="22">
        <v>8</v>
      </c>
      <c r="CB22" s="22">
        <v>3</v>
      </c>
      <c r="CC22" s="22">
        <f>+CA22+CB22</f>
        <v>11</v>
      </c>
      <c r="CD22" s="70">
        <v>0</v>
      </c>
      <c r="CE22" s="69">
        <f>+CJ22+BZ22</f>
        <v>26</v>
      </c>
      <c r="CF22" s="22">
        <f>+CK22+CA22</f>
        <v>27</v>
      </c>
      <c r="CG22" s="22">
        <f>+CL22+CB22</f>
        <v>10</v>
      </c>
      <c r="CH22" s="22">
        <f>+CM22+CC22</f>
        <v>37</v>
      </c>
      <c r="CI22" s="70">
        <f>+CN22+CD22</f>
        <v>0</v>
      </c>
      <c r="CJ22" s="69">
        <v>18</v>
      </c>
      <c r="CK22" s="22">
        <v>19</v>
      </c>
      <c r="CL22" s="22">
        <v>7</v>
      </c>
      <c r="CM22" s="22">
        <f t="shared" si="15"/>
        <v>26</v>
      </c>
      <c r="CN22" s="70">
        <v>0</v>
      </c>
      <c r="CO22" s="39"/>
    </row>
    <row r="23" spans="1:93" ht="15.95" customHeight="1" x14ac:dyDescent="0.25">
      <c r="A23" s="41"/>
      <c r="C23" s="95"/>
      <c r="D23" s="99"/>
      <c r="E23" s="99"/>
      <c r="F23" s="99"/>
      <c r="G23" s="95"/>
      <c r="H23" s="98">
        <v>2</v>
      </c>
      <c r="I23" s="21" t="s">
        <v>60</v>
      </c>
      <c r="L23" s="21" t="s">
        <v>149</v>
      </c>
      <c r="M23" s="21"/>
      <c r="N23" s="21"/>
      <c r="O23" s="21"/>
      <c r="P23" s="21"/>
      <c r="Q23" s="21"/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>+AE23+AF23+AG23</f>
        <v>7</v>
      </c>
      <c r="AE23" s="22">
        <v>3</v>
      </c>
      <c r="AF23" s="22">
        <v>1</v>
      </c>
      <c r="AG23" s="22">
        <v>3</v>
      </c>
      <c r="AH23" s="79">
        <f>+(AE23*2+AG23)/(2*AD23)</f>
        <v>0.6428571428571429</v>
      </c>
      <c r="AI23" s="79"/>
      <c r="AJ23" s="22">
        <v>11</v>
      </c>
      <c r="AK23" s="22">
        <v>1</v>
      </c>
      <c r="AL23" s="22">
        <v>0</v>
      </c>
      <c r="AM23" s="24">
        <f>+AJ23/AD23</f>
        <v>1.5714285714285714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7</v>
      </c>
      <c r="BC23" s="22">
        <v>0</v>
      </c>
      <c r="BD23" s="22">
        <v>3</v>
      </c>
      <c r="BE23" s="22">
        <f t="shared" si="20"/>
        <v>3</v>
      </c>
      <c r="BF23" s="70">
        <v>2</v>
      </c>
      <c r="BG23" s="69">
        <f t="shared" si="21"/>
        <v>20</v>
      </c>
      <c r="BH23" s="22">
        <f t="shared" si="21"/>
        <v>1</v>
      </c>
      <c r="BI23" s="22">
        <f t="shared" si="18"/>
        <v>8</v>
      </c>
      <c r="BJ23" s="22">
        <f t="shared" si="22"/>
        <v>9</v>
      </c>
      <c r="BK23" s="70">
        <f t="shared" si="19"/>
        <v>4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7</v>
      </c>
      <c r="BT23" s="21" t="s">
        <v>544</v>
      </c>
      <c r="BU23" s="21"/>
      <c r="BV23" s="21"/>
      <c r="BW23" s="21"/>
      <c r="BX23" s="22"/>
      <c r="BY23" s="21"/>
      <c r="BZ23" s="69">
        <v>0</v>
      </c>
      <c r="CA23" s="22">
        <v>0</v>
      </c>
      <c r="CB23" s="22">
        <v>0</v>
      </c>
      <c r="CC23" s="22">
        <f>+CA23+CB23</f>
        <v>0</v>
      </c>
      <c r="CD23" s="70">
        <v>0</v>
      </c>
      <c r="CE23" s="69">
        <f>+CJ23+BZ23</f>
        <v>1</v>
      </c>
      <c r="CF23" s="22">
        <f>+CK23+CA23</f>
        <v>0</v>
      </c>
      <c r="CG23" s="22">
        <f>+CL23+CB23</f>
        <v>1</v>
      </c>
      <c r="CH23" s="22">
        <f>+CM23+CC23</f>
        <v>1</v>
      </c>
      <c r="CI23" s="70">
        <f>+CN23+CD23</f>
        <v>0</v>
      </c>
      <c r="CJ23" s="69">
        <v>1</v>
      </c>
      <c r="CK23" s="22">
        <v>0</v>
      </c>
      <c r="CL23" s="22">
        <v>1</v>
      </c>
      <c r="CM23" s="22">
        <f t="shared" si="15"/>
        <v>1</v>
      </c>
      <c r="CN23" s="70">
        <v>0</v>
      </c>
      <c r="CO23" s="44"/>
    </row>
    <row r="24" spans="1:93" ht="15.95" customHeight="1" x14ac:dyDescent="0.25">
      <c r="A24" s="41"/>
      <c r="C24" s="95"/>
      <c r="D24" s="95"/>
      <c r="E24" s="95"/>
      <c r="F24" s="95"/>
      <c r="G24" s="95"/>
      <c r="H24" s="98">
        <v>2</v>
      </c>
      <c r="I24" s="21" t="s">
        <v>149</v>
      </c>
      <c r="L24" s="21" t="s">
        <v>60</v>
      </c>
      <c r="M24" s="21"/>
      <c r="N24" s="21"/>
      <c r="O24" s="21"/>
      <c r="P24" s="21"/>
      <c r="Q24" s="21"/>
      <c r="R24" s="41"/>
      <c r="S24" s="41"/>
      <c r="V24" s="27">
        <v>7.5</v>
      </c>
      <c r="W24" s="21" t="s">
        <v>75</v>
      </c>
      <c r="Y24" s="21"/>
      <c r="AA24" s="21" t="s">
        <v>16</v>
      </c>
      <c r="AC24" s="22"/>
      <c r="AD24" s="22">
        <f>+AE24+AF24+AG24</f>
        <v>8</v>
      </c>
      <c r="AE24" s="91">
        <v>5</v>
      </c>
      <c r="AF24" s="91">
        <v>3</v>
      </c>
      <c r="AG24" s="91">
        <v>0</v>
      </c>
      <c r="AH24" s="79">
        <f>+(AE24*2+AG24)/(2*AD24)</f>
        <v>0.625</v>
      </c>
      <c r="AI24" s="79"/>
      <c r="AJ24" s="91">
        <v>13</v>
      </c>
      <c r="AK24" s="91">
        <v>0</v>
      </c>
      <c r="AL24" s="91">
        <v>1</v>
      </c>
      <c r="AM24" s="92">
        <f>+AJ24/AD24</f>
        <v>1.625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7</v>
      </c>
      <c r="BC24" s="22">
        <v>0</v>
      </c>
      <c r="BD24" s="22">
        <v>4</v>
      </c>
      <c r="BE24" s="22">
        <f t="shared" si="20"/>
        <v>4</v>
      </c>
      <c r="BF24" s="70">
        <v>0</v>
      </c>
      <c r="BG24" s="69">
        <f t="shared" si="21"/>
        <v>25</v>
      </c>
      <c r="BH24" s="22">
        <f t="shared" si="21"/>
        <v>4</v>
      </c>
      <c r="BI24" s="22">
        <f t="shared" si="18"/>
        <v>9</v>
      </c>
      <c r="BJ24" s="22">
        <f t="shared" si="22"/>
        <v>13</v>
      </c>
      <c r="BK24" s="70">
        <f t="shared" si="19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6.5</v>
      </c>
      <c r="BT24" s="21" t="s">
        <v>585</v>
      </c>
      <c r="BU24" s="21"/>
      <c r="BV24" s="21"/>
      <c r="BW24" s="21"/>
      <c r="BX24" s="22"/>
      <c r="BY24" s="21"/>
      <c r="BZ24" s="69">
        <v>5</v>
      </c>
      <c r="CA24" s="22">
        <v>0</v>
      </c>
      <c r="CB24" s="22">
        <v>0</v>
      </c>
      <c r="CC24" s="22">
        <f>+CA24+CB24</f>
        <v>0</v>
      </c>
      <c r="CD24" s="70">
        <v>2</v>
      </c>
      <c r="CE24" s="69">
        <f t="shared" ref="CE24:CI42" si="23">+CJ24+BZ24</f>
        <v>7</v>
      </c>
      <c r="CF24" s="22">
        <f t="shared" si="23"/>
        <v>2</v>
      </c>
      <c r="CG24" s="22">
        <f t="shared" si="23"/>
        <v>0</v>
      </c>
      <c r="CH24" s="22">
        <f t="shared" si="23"/>
        <v>2</v>
      </c>
      <c r="CI24" s="70">
        <f t="shared" si="23"/>
        <v>2</v>
      </c>
      <c r="CJ24" s="69">
        <v>2</v>
      </c>
      <c r="CK24" s="22">
        <v>2</v>
      </c>
      <c r="CL24" s="22">
        <v>0</v>
      </c>
      <c r="CM24" s="22">
        <f t="shared" si="15"/>
        <v>2</v>
      </c>
      <c r="CN24" s="70">
        <v>0</v>
      </c>
      <c r="CO24" s="36"/>
    </row>
    <row r="25" spans="1:93" ht="15.95" customHeight="1" x14ac:dyDescent="0.25">
      <c r="A25" s="41"/>
      <c r="C25" s="95"/>
      <c r="D25" s="95"/>
      <c r="E25" s="95"/>
      <c r="F25" s="95"/>
      <c r="G25" s="95"/>
      <c r="H25" s="98">
        <v>2</v>
      </c>
      <c r="I25" s="21" t="s">
        <v>60</v>
      </c>
      <c r="L25" s="21" t="s">
        <v>43</v>
      </c>
      <c r="M25" s="21"/>
      <c r="N25" s="21"/>
      <c r="O25" s="21"/>
      <c r="P25" s="21"/>
      <c r="Q25" s="21"/>
      <c r="R25" s="41"/>
      <c r="S25" s="41"/>
      <c r="V25" s="27">
        <v>8</v>
      </c>
      <c r="W25" s="21" t="s">
        <v>153</v>
      </c>
      <c r="Y25" s="21"/>
      <c r="AA25" s="21" t="s">
        <v>14</v>
      </c>
      <c r="AC25" s="22"/>
      <c r="AD25" s="22">
        <f>+AE25+AF25+AG25</f>
        <v>7</v>
      </c>
      <c r="AE25" s="22">
        <v>1</v>
      </c>
      <c r="AF25" s="22">
        <v>4</v>
      </c>
      <c r="AG25" s="22">
        <v>2</v>
      </c>
      <c r="AH25" s="79">
        <f>+(AE25*2+AG25)/(2*AD25)</f>
        <v>0.2857142857142857</v>
      </c>
      <c r="AI25" s="79"/>
      <c r="AJ25" s="22">
        <v>17</v>
      </c>
      <c r="AK25" s="22">
        <v>0</v>
      </c>
      <c r="AL25" s="22">
        <v>0</v>
      </c>
      <c r="AM25" s="24">
        <f>+AJ25/AD25</f>
        <v>2.4285714285714284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7</v>
      </c>
      <c r="BC25" s="22">
        <v>3</v>
      </c>
      <c r="BD25" s="22">
        <v>0</v>
      </c>
      <c r="BE25" s="22">
        <f t="shared" si="20"/>
        <v>3</v>
      </c>
      <c r="BF25" s="70">
        <v>6</v>
      </c>
      <c r="BG25" s="69">
        <f t="shared" si="21"/>
        <v>24</v>
      </c>
      <c r="BH25" s="22">
        <f t="shared" si="21"/>
        <v>4</v>
      </c>
      <c r="BI25" s="22">
        <f t="shared" si="18"/>
        <v>1</v>
      </c>
      <c r="BJ25" s="22">
        <f t="shared" si="22"/>
        <v>5</v>
      </c>
      <c r="BK25" s="70">
        <f t="shared" si="19"/>
        <v>6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</v>
      </c>
      <c r="BT25" s="21" t="s">
        <v>562</v>
      </c>
      <c r="BU25" s="21"/>
      <c r="BV25" s="21"/>
      <c r="BW25" s="21"/>
      <c r="BX25" s="22"/>
      <c r="BY25" s="21"/>
      <c r="BZ25" s="69">
        <v>1</v>
      </c>
      <c r="CA25" s="22">
        <v>0</v>
      </c>
      <c r="CB25" s="22">
        <v>0</v>
      </c>
      <c r="CC25" s="22">
        <f>+CA25+CB25</f>
        <v>0</v>
      </c>
      <c r="CD25" s="70">
        <v>0</v>
      </c>
      <c r="CE25" s="69">
        <f t="shared" si="23"/>
        <v>4</v>
      </c>
      <c r="CF25" s="22">
        <f t="shared" si="23"/>
        <v>0</v>
      </c>
      <c r="CG25" s="22">
        <f t="shared" si="23"/>
        <v>0</v>
      </c>
      <c r="CH25" s="22">
        <f t="shared" si="23"/>
        <v>0</v>
      </c>
      <c r="CI25" s="70">
        <f t="shared" si="23"/>
        <v>0</v>
      </c>
      <c r="CJ25" s="69">
        <v>3</v>
      </c>
      <c r="CK25" s="22">
        <v>0</v>
      </c>
      <c r="CL25" s="22">
        <v>0</v>
      </c>
      <c r="CM25" s="22">
        <f t="shared" si="15"/>
        <v>0</v>
      </c>
      <c r="CN25" s="70">
        <v>0</v>
      </c>
      <c r="CO25" s="36"/>
    </row>
    <row r="26" spans="1:93" ht="15.95" customHeight="1" x14ac:dyDescent="0.25">
      <c r="A26" s="41"/>
      <c r="C26" s="95"/>
      <c r="D26" s="95"/>
      <c r="E26" s="95"/>
      <c r="F26" s="95"/>
      <c r="G26" s="95"/>
      <c r="H26" s="98">
        <v>2</v>
      </c>
      <c r="I26" s="21" t="s">
        <v>96</v>
      </c>
      <c r="L26" s="21"/>
      <c r="M26" s="21" t="s">
        <v>134</v>
      </c>
      <c r="N26" s="21"/>
      <c r="O26" s="21"/>
      <c r="P26" s="21"/>
      <c r="Q26" s="21"/>
      <c r="R26" s="41"/>
      <c r="S26" s="41"/>
      <c r="V26" s="27">
        <v>7</v>
      </c>
      <c r="W26" s="21" t="s">
        <v>74</v>
      </c>
      <c r="Y26" s="21"/>
      <c r="AA26" s="21" t="s">
        <v>156</v>
      </c>
      <c r="AC26" s="22"/>
      <c r="AD26" s="22">
        <f>+AE26+AF26+AG26</f>
        <v>8</v>
      </c>
      <c r="AE26" s="22">
        <v>5</v>
      </c>
      <c r="AF26" s="22">
        <v>3</v>
      </c>
      <c r="AG26" s="22">
        <v>0</v>
      </c>
      <c r="AH26" s="79">
        <f>+(AE26*2+AG26)/(2*AD26)</f>
        <v>0.625</v>
      </c>
      <c r="AI26" s="79"/>
      <c r="AJ26" s="22">
        <v>21</v>
      </c>
      <c r="AK26" s="22">
        <v>0</v>
      </c>
      <c r="AL26" s="22">
        <v>0</v>
      </c>
      <c r="AM26" s="24">
        <f>+AJ26/AD26</f>
        <v>2.625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3</v>
      </c>
      <c r="BC26" s="22">
        <v>0</v>
      </c>
      <c r="BD26" s="22">
        <v>0</v>
      </c>
      <c r="BE26" s="22">
        <f t="shared" si="20"/>
        <v>0</v>
      </c>
      <c r="BF26" s="70">
        <v>0</v>
      </c>
      <c r="BG26" s="69">
        <f t="shared" si="21"/>
        <v>21</v>
      </c>
      <c r="BH26" s="22">
        <f t="shared" si="21"/>
        <v>0</v>
      </c>
      <c r="BI26" s="22">
        <f t="shared" si="18"/>
        <v>4</v>
      </c>
      <c r="BJ26" s="22">
        <f t="shared" si="22"/>
        <v>4</v>
      </c>
      <c r="BK26" s="70">
        <f t="shared" si="19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7.5</v>
      </c>
      <c r="BT26" s="21" t="s">
        <v>485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>+CA26+CB26</f>
        <v>0</v>
      </c>
      <c r="CD26" s="70">
        <v>0</v>
      </c>
      <c r="CE26" s="69">
        <f t="shared" si="23"/>
        <v>1</v>
      </c>
      <c r="CF26" s="22">
        <f t="shared" si="23"/>
        <v>0</v>
      </c>
      <c r="CG26" s="22">
        <f t="shared" si="23"/>
        <v>0</v>
      </c>
      <c r="CH26" s="22">
        <f t="shared" si="23"/>
        <v>0</v>
      </c>
      <c r="CI26" s="70">
        <f t="shared" si="23"/>
        <v>0</v>
      </c>
      <c r="CJ26" s="69">
        <v>1</v>
      </c>
      <c r="CK26" s="22">
        <v>0</v>
      </c>
      <c r="CL26" s="22">
        <v>0</v>
      </c>
      <c r="CM26" s="22">
        <f t="shared" si="15"/>
        <v>0</v>
      </c>
      <c r="CN26" s="70">
        <v>0</v>
      </c>
      <c r="CO26" s="36"/>
    </row>
    <row r="27" spans="1:93" ht="15.95" customHeight="1" x14ac:dyDescent="0.25">
      <c r="A27" s="41"/>
      <c r="C27" s="95"/>
      <c r="D27" s="95"/>
      <c r="E27" s="95"/>
      <c r="F27" s="95"/>
      <c r="G27" s="95"/>
      <c r="H27" s="98">
        <v>2</v>
      </c>
      <c r="I27" s="21" t="s">
        <v>177</v>
      </c>
      <c r="L27" s="21" t="s">
        <v>260</v>
      </c>
      <c r="M27" s="21"/>
      <c r="N27" s="21"/>
      <c r="O27" s="21"/>
      <c r="P27" s="21"/>
      <c r="Q27" s="21"/>
      <c r="R27" s="41"/>
      <c r="S27" s="41"/>
      <c r="V27" s="27">
        <v>8</v>
      </c>
      <c r="W27" s="21" t="s">
        <v>15</v>
      </c>
      <c r="Y27" s="21"/>
      <c r="Z27" s="21"/>
      <c r="AA27" s="21" t="s">
        <v>17</v>
      </c>
      <c r="AC27" s="22"/>
      <c r="AD27" s="22">
        <f>+AE27+AF27+AG27</f>
        <v>4</v>
      </c>
      <c r="AE27" s="22">
        <v>1</v>
      </c>
      <c r="AF27" s="22">
        <v>3</v>
      </c>
      <c r="AG27" s="22">
        <v>0</v>
      </c>
      <c r="AH27" s="79">
        <f>+(AE27*2+AG27)/(2*AD27)</f>
        <v>0.25</v>
      </c>
      <c r="AI27" s="79"/>
      <c r="AJ27" s="22">
        <v>11</v>
      </c>
      <c r="AK27" s="22">
        <v>2</v>
      </c>
      <c r="AL27" s="22">
        <v>1</v>
      </c>
      <c r="AM27" s="24">
        <f>+AJ27/AD27</f>
        <v>2.75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7</v>
      </c>
      <c r="BC27" s="22">
        <v>1</v>
      </c>
      <c r="BD27" s="22">
        <v>2</v>
      </c>
      <c r="BE27" s="22">
        <f t="shared" si="20"/>
        <v>3</v>
      </c>
      <c r="BF27" s="70">
        <v>2</v>
      </c>
      <c r="BG27" s="69">
        <f t="shared" si="21"/>
        <v>27</v>
      </c>
      <c r="BH27" s="22">
        <f t="shared" si="21"/>
        <v>1</v>
      </c>
      <c r="BI27" s="22">
        <f t="shared" si="18"/>
        <v>6</v>
      </c>
      <c r="BJ27" s="22">
        <f t="shared" si="22"/>
        <v>7</v>
      </c>
      <c r="BK27" s="70">
        <f t="shared" si="19"/>
        <v>4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9.5</v>
      </c>
      <c r="BT27" s="21" t="s">
        <v>471</v>
      </c>
      <c r="BU27" s="21"/>
      <c r="BV27" s="21"/>
      <c r="BW27" s="21"/>
      <c r="BX27" s="22"/>
      <c r="BY27" s="21"/>
      <c r="BZ27" s="69">
        <v>0</v>
      </c>
      <c r="CA27" s="22">
        <v>0</v>
      </c>
      <c r="CB27" s="22">
        <v>0</v>
      </c>
      <c r="CC27" s="22">
        <f>+CA27+CB27</f>
        <v>0</v>
      </c>
      <c r="CD27" s="70">
        <v>0</v>
      </c>
      <c r="CE27" s="69">
        <f t="shared" si="23"/>
        <v>1</v>
      </c>
      <c r="CF27" s="22">
        <f t="shared" si="23"/>
        <v>0</v>
      </c>
      <c r="CG27" s="22">
        <f t="shared" si="23"/>
        <v>0</v>
      </c>
      <c r="CH27" s="22">
        <f t="shared" si="23"/>
        <v>0</v>
      </c>
      <c r="CI27" s="70">
        <f t="shared" si="23"/>
        <v>0</v>
      </c>
      <c r="CJ27" s="69">
        <v>1</v>
      </c>
      <c r="CK27" s="22">
        <v>0</v>
      </c>
      <c r="CL27" s="22">
        <v>0</v>
      </c>
      <c r="CM27" s="22">
        <f t="shared" si="15"/>
        <v>0</v>
      </c>
      <c r="CN27" s="70">
        <v>0</v>
      </c>
      <c r="CO27" s="36"/>
    </row>
    <row r="28" spans="1:93" ht="15.95" customHeight="1" x14ac:dyDescent="0.25">
      <c r="A28" s="41"/>
      <c r="C28" s="95"/>
      <c r="D28" s="95"/>
      <c r="E28" s="95"/>
      <c r="F28" s="95"/>
      <c r="G28" s="95"/>
      <c r="H28" s="98">
        <v>2</v>
      </c>
      <c r="I28" s="21" t="s">
        <v>260</v>
      </c>
      <c r="L28" s="21" t="s">
        <v>177</v>
      </c>
      <c r="M28" s="21"/>
      <c r="N28" s="21"/>
      <c r="O28" s="21"/>
      <c r="P28" s="21"/>
      <c r="Q28" s="21"/>
      <c r="R28" s="41"/>
      <c r="S28" s="41"/>
      <c r="V28" s="27">
        <v>7.5</v>
      </c>
      <c r="W28" s="21" t="s">
        <v>61</v>
      </c>
      <c r="AA28" s="21" t="s">
        <v>102</v>
      </c>
      <c r="AC28" s="22"/>
      <c r="AD28" s="22">
        <f>+AE28+AF28+AG28</f>
        <v>8</v>
      </c>
      <c r="AE28" s="22">
        <v>3</v>
      </c>
      <c r="AF28" s="22">
        <v>4</v>
      </c>
      <c r="AG28" s="22">
        <v>1</v>
      </c>
      <c r="AH28" s="79">
        <f>+(AE28*2+AG28)/(2*AD28)</f>
        <v>0.4375</v>
      </c>
      <c r="AI28" s="79"/>
      <c r="AJ28" s="22">
        <v>23</v>
      </c>
      <c r="AK28" s="22">
        <v>0</v>
      </c>
      <c r="AL28" s="22">
        <v>0</v>
      </c>
      <c r="AM28" s="24">
        <f>+AJ28/AD28</f>
        <v>2.875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8</v>
      </c>
      <c r="BC28" s="22">
        <v>0</v>
      </c>
      <c r="BD28" s="22">
        <v>5</v>
      </c>
      <c r="BE28" s="22">
        <f t="shared" si="20"/>
        <v>5</v>
      </c>
      <c r="BF28" s="70">
        <v>0</v>
      </c>
      <c r="BG28" s="69">
        <f t="shared" si="21"/>
        <v>30</v>
      </c>
      <c r="BH28" s="22">
        <f t="shared" si="21"/>
        <v>0</v>
      </c>
      <c r="BI28" s="22">
        <f t="shared" si="18"/>
        <v>8</v>
      </c>
      <c r="BJ28" s="22">
        <f t="shared" si="22"/>
        <v>8</v>
      </c>
      <c r="BK28" s="70">
        <f t="shared" si="19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47</v>
      </c>
      <c r="BU28" s="21"/>
      <c r="BV28" s="21"/>
      <c r="BW28" s="21"/>
      <c r="BX28" s="22"/>
      <c r="BY28" s="21" t="s">
        <v>116</v>
      </c>
      <c r="BZ28" s="69">
        <v>0</v>
      </c>
      <c r="CA28" s="22">
        <v>0</v>
      </c>
      <c r="CB28" s="22">
        <v>0</v>
      </c>
      <c r="CC28" s="22">
        <f>+CA28+CB28</f>
        <v>0</v>
      </c>
      <c r="CD28" s="70">
        <v>0</v>
      </c>
      <c r="CE28" s="69">
        <f t="shared" si="23"/>
        <v>14</v>
      </c>
      <c r="CF28" s="22">
        <f t="shared" si="23"/>
        <v>4</v>
      </c>
      <c r="CG28" s="22">
        <f t="shared" si="23"/>
        <v>14</v>
      </c>
      <c r="CH28" s="22">
        <f t="shared" si="23"/>
        <v>18</v>
      </c>
      <c r="CI28" s="70">
        <f t="shared" si="23"/>
        <v>2</v>
      </c>
      <c r="CJ28" s="69">
        <v>14</v>
      </c>
      <c r="CK28" s="22">
        <v>4</v>
      </c>
      <c r="CL28" s="22">
        <v>14</v>
      </c>
      <c r="CM28" s="22">
        <f t="shared" si="15"/>
        <v>18</v>
      </c>
      <c r="CN28" s="70">
        <v>2</v>
      </c>
      <c r="CO28" s="36"/>
    </row>
    <row r="29" spans="1:93" ht="15.95" customHeight="1" x14ac:dyDescent="0.25">
      <c r="A29" s="41"/>
      <c r="C29" s="95"/>
      <c r="D29" s="95"/>
      <c r="E29" s="95"/>
      <c r="F29" s="95"/>
      <c r="G29" s="95"/>
      <c r="H29" s="95"/>
      <c r="R29" s="41"/>
      <c r="S29" s="41"/>
      <c r="V29" s="27">
        <v>7</v>
      </c>
      <c r="W29" s="21" t="s">
        <v>171</v>
      </c>
      <c r="Y29" s="21"/>
      <c r="AA29" s="21" t="s">
        <v>19</v>
      </c>
      <c r="AC29" s="22"/>
      <c r="AD29" s="22">
        <f>+AE29+AF29+AG29</f>
        <v>8</v>
      </c>
      <c r="AE29" s="22">
        <v>3</v>
      </c>
      <c r="AF29" s="22">
        <v>4</v>
      </c>
      <c r="AG29" s="22">
        <v>1</v>
      </c>
      <c r="AH29" s="79">
        <f>+(AE29*2+AG29)/(2*AD29)</f>
        <v>0.4375</v>
      </c>
      <c r="AI29" s="79"/>
      <c r="AJ29" s="22">
        <v>29</v>
      </c>
      <c r="AK29" s="22">
        <v>0</v>
      </c>
      <c r="AL29" s="22">
        <v>0</v>
      </c>
      <c r="AM29" s="24">
        <f>+AJ29/AD29</f>
        <v>3.625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8</v>
      </c>
      <c r="BC29" s="22">
        <v>0</v>
      </c>
      <c r="BD29" s="22">
        <v>4</v>
      </c>
      <c r="BE29" s="22">
        <f t="shared" si="20"/>
        <v>4</v>
      </c>
      <c r="BF29" s="70">
        <v>0</v>
      </c>
      <c r="BG29" s="69">
        <f t="shared" si="21"/>
        <v>30</v>
      </c>
      <c r="BH29" s="22">
        <f t="shared" si="21"/>
        <v>3</v>
      </c>
      <c r="BI29" s="22">
        <f t="shared" si="18"/>
        <v>11</v>
      </c>
      <c r="BJ29" s="22">
        <f t="shared" si="22"/>
        <v>14</v>
      </c>
      <c r="BK29" s="70">
        <f t="shared" si="19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525</v>
      </c>
      <c r="BU29" s="21"/>
      <c r="BV29" s="21"/>
      <c r="BW29" s="21"/>
      <c r="BX29" s="22"/>
      <c r="BY29" s="21"/>
      <c r="BZ29" s="69">
        <v>0</v>
      </c>
      <c r="CA29" s="22">
        <v>0</v>
      </c>
      <c r="CB29" s="22">
        <v>0</v>
      </c>
      <c r="CC29" s="22">
        <f>+CA29+CB29</f>
        <v>0</v>
      </c>
      <c r="CD29" s="70">
        <v>0</v>
      </c>
      <c r="CE29" s="69">
        <f t="shared" si="23"/>
        <v>1</v>
      </c>
      <c r="CF29" s="22">
        <f t="shared" si="23"/>
        <v>1</v>
      </c>
      <c r="CG29" s="22">
        <f t="shared" si="23"/>
        <v>1</v>
      </c>
      <c r="CH29" s="22">
        <f t="shared" si="23"/>
        <v>2</v>
      </c>
      <c r="CI29" s="70">
        <f t="shared" si="23"/>
        <v>0</v>
      </c>
      <c r="CJ29" s="69">
        <v>1</v>
      </c>
      <c r="CK29" s="22">
        <v>1</v>
      </c>
      <c r="CL29" s="22">
        <v>1</v>
      </c>
      <c r="CM29" s="22">
        <f t="shared" si="15"/>
        <v>2</v>
      </c>
      <c r="CN29" s="70">
        <v>0</v>
      </c>
      <c r="CO29" s="36"/>
    </row>
    <row r="30" spans="1:93" ht="15.95" customHeight="1" thickBot="1" x14ac:dyDescent="0.3">
      <c r="A30" s="41"/>
      <c r="C30" s="94" t="s">
        <v>628</v>
      </c>
      <c r="D30" s="95"/>
      <c r="E30" s="95"/>
      <c r="F30" s="96"/>
      <c r="G30" s="97">
        <v>2</v>
      </c>
      <c r="H30" s="98">
        <v>1</v>
      </c>
      <c r="I30" s="21" t="s">
        <v>125</v>
      </c>
      <c r="J30" s="21"/>
      <c r="K30" s="21"/>
      <c r="L30" s="21" t="s">
        <v>741</v>
      </c>
      <c r="M30" s="21"/>
      <c r="N30" s="21"/>
      <c r="O30" s="21"/>
      <c r="P30" s="21"/>
      <c r="Q30" s="21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+AD98</f>
        <v>6</v>
      </c>
      <c r="AE30" s="22">
        <f>+AE98</f>
        <v>0</v>
      </c>
      <c r="AF30" s="22">
        <f>+AF98</f>
        <v>4</v>
      </c>
      <c r="AG30" s="22">
        <f>+AG98</f>
        <v>2</v>
      </c>
      <c r="AH30" s="79">
        <f t="shared" ref="AH30" si="24">+(AE30*2+AG30)/(2*AD30)</f>
        <v>0.16666666666666666</v>
      </c>
      <c r="AI30" s="79"/>
      <c r="AJ30" s="22">
        <f>+AJ98</f>
        <v>22</v>
      </c>
      <c r="AK30" s="22">
        <f>+AK98</f>
        <v>1</v>
      </c>
      <c r="AL30" s="22">
        <f>+AL98</f>
        <v>0</v>
      </c>
      <c r="AM30" s="24">
        <f t="shared" ref="AM30:AM31" si="25">+AJ30/AD30</f>
        <v>3.6666666666666665</v>
      </c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5</v>
      </c>
      <c r="BC30" s="22">
        <v>1</v>
      </c>
      <c r="BD30" s="22">
        <v>1</v>
      </c>
      <c r="BE30" s="22">
        <f t="shared" si="20"/>
        <v>2</v>
      </c>
      <c r="BF30" s="70">
        <v>2</v>
      </c>
      <c r="BG30" s="69">
        <f t="shared" si="21"/>
        <v>26</v>
      </c>
      <c r="BH30" s="22">
        <f t="shared" si="21"/>
        <v>2</v>
      </c>
      <c r="BI30" s="22">
        <f t="shared" si="18"/>
        <v>5</v>
      </c>
      <c r="BJ30" s="22">
        <f t="shared" si="22"/>
        <v>7</v>
      </c>
      <c r="BK30" s="70">
        <f t="shared" si="19"/>
        <v>4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9</v>
      </c>
      <c r="BT30" s="21" t="s">
        <v>239</v>
      </c>
      <c r="BU30" s="21"/>
      <c r="BV30" s="21"/>
      <c r="BW30" s="21"/>
      <c r="BX30" s="22"/>
      <c r="BY30" s="21"/>
      <c r="BZ30" s="69">
        <v>4</v>
      </c>
      <c r="CA30" s="22">
        <v>0</v>
      </c>
      <c r="CB30" s="22">
        <v>2</v>
      </c>
      <c r="CC30" s="22">
        <f>+CA30+CB30</f>
        <v>2</v>
      </c>
      <c r="CD30" s="70">
        <v>0</v>
      </c>
      <c r="CE30" s="69">
        <f t="shared" si="23"/>
        <v>14</v>
      </c>
      <c r="CF30" s="22">
        <f t="shared" si="23"/>
        <v>4</v>
      </c>
      <c r="CG30" s="22">
        <f t="shared" si="23"/>
        <v>6</v>
      </c>
      <c r="CH30" s="22">
        <f t="shared" si="23"/>
        <v>10</v>
      </c>
      <c r="CI30" s="70">
        <f t="shared" si="23"/>
        <v>2</v>
      </c>
      <c r="CJ30" s="69">
        <v>10</v>
      </c>
      <c r="CK30" s="22">
        <v>4</v>
      </c>
      <c r="CL30" s="22">
        <v>4</v>
      </c>
      <c r="CM30" s="22">
        <f t="shared" si="15"/>
        <v>8</v>
      </c>
      <c r="CN30" s="70">
        <v>2</v>
      </c>
      <c r="CO30" s="36"/>
    </row>
    <row r="31" spans="1:93" ht="15.95" customHeight="1" thickBot="1" x14ac:dyDescent="0.3">
      <c r="A31" s="41"/>
      <c r="B31" s="22" t="s">
        <v>28</v>
      </c>
      <c r="C31" s="96"/>
      <c r="D31" s="99" t="s">
        <v>109</v>
      </c>
      <c r="E31" s="96"/>
      <c r="F31" s="95"/>
      <c r="G31" s="97"/>
      <c r="H31" s="98">
        <v>2</v>
      </c>
      <c r="I31" s="21" t="s">
        <v>125</v>
      </c>
      <c r="J31" s="21"/>
      <c r="K31" s="21"/>
      <c r="L31" s="21" t="s">
        <v>742</v>
      </c>
      <c r="M31" s="21"/>
      <c r="N31" s="21"/>
      <c r="O31" s="21"/>
      <c r="P31" s="21"/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64</v>
      </c>
      <c r="AE31" s="15">
        <f>SUM(AE22:AE30)</f>
        <v>27</v>
      </c>
      <c r="AF31" s="15">
        <f>SUM(AF22:AF30)</f>
        <v>27</v>
      </c>
      <c r="AG31" s="15">
        <f>SUM(AG22:AG30)</f>
        <v>10</v>
      </c>
      <c r="AH31" s="15"/>
      <c r="AI31" s="15"/>
      <c r="AJ31" s="15">
        <f>SUM(AJ22:AJ30)</f>
        <v>159</v>
      </c>
      <c r="AK31" s="15">
        <f>SUM(AK22:AK30)</f>
        <v>4</v>
      </c>
      <c r="AL31" s="15">
        <f>SUM(AL22:AL30)</f>
        <v>4</v>
      </c>
      <c r="AM31" s="33">
        <f t="shared" si="25"/>
        <v>2.484375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88</v>
      </c>
      <c r="BC31" s="23">
        <f>SUM(BC19:BC30)</f>
        <v>17</v>
      </c>
      <c r="BD31" s="23">
        <f>SUM(BD19:BD30)</f>
        <v>26</v>
      </c>
      <c r="BE31" s="23">
        <f>+BD31+BC31</f>
        <v>43</v>
      </c>
      <c r="BF31" s="73">
        <f>SUM(BF19:BF30)</f>
        <v>16</v>
      </c>
      <c r="BG31" s="72">
        <f>SUM(BG19:BG30)</f>
        <v>330</v>
      </c>
      <c r="BH31" s="23">
        <f>SUM(BH19:BH30)</f>
        <v>50</v>
      </c>
      <c r="BI31" s="23">
        <f>SUM(BI19:BI30)</f>
        <v>87</v>
      </c>
      <c r="BJ31" s="23">
        <f>+BI31+BH31</f>
        <v>137</v>
      </c>
      <c r="BK31" s="73">
        <f>SUM(BK19:BK30)</f>
        <v>38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7.5</v>
      </c>
      <c r="BT31" s="21" t="s">
        <v>417</v>
      </c>
      <c r="BU31" s="21"/>
      <c r="BV31" s="21"/>
      <c r="BW31" s="21"/>
      <c r="BX31" s="22"/>
      <c r="BY31" s="21"/>
      <c r="BZ31" s="69">
        <v>0</v>
      </c>
      <c r="CA31" s="22">
        <v>0</v>
      </c>
      <c r="CB31" s="22">
        <v>0</v>
      </c>
      <c r="CC31" s="22">
        <f>+CA31+CB31</f>
        <v>0</v>
      </c>
      <c r="CD31" s="70">
        <v>0</v>
      </c>
      <c r="CE31" s="69">
        <f t="shared" si="23"/>
        <v>2</v>
      </c>
      <c r="CF31" s="22">
        <f t="shared" si="23"/>
        <v>0</v>
      </c>
      <c r="CG31" s="22">
        <f t="shared" si="23"/>
        <v>1</v>
      </c>
      <c r="CH31" s="22">
        <f t="shared" si="23"/>
        <v>1</v>
      </c>
      <c r="CI31" s="70">
        <f t="shared" si="23"/>
        <v>0</v>
      </c>
      <c r="CJ31" s="69">
        <v>2</v>
      </c>
      <c r="CK31" s="22">
        <v>0</v>
      </c>
      <c r="CL31" s="22">
        <v>1</v>
      </c>
      <c r="CM31" s="22">
        <f t="shared" si="15"/>
        <v>1</v>
      </c>
      <c r="CN31" s="70">
        <v>0</v>
      </c>
      <c r="CO31" s="36"/>
    </row>
    <row r="32" spans="1:93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5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12</v>
      </c>
      <c r="BC32" s="22">
        <v>8</v>
      </c>
      <c r="BD32" s="22">
        <v>5</v>
      </c>
      <c r="BE32" s="22">
        <f>+BC32+BD32</f>
        <v>13</v>
      </c>
      <c r="BF32" s="70">
        <v>2</v>
      </c>
      <c r="BG32" s="69">
        <f>+BB32+BL32</f>
        <v>44</v>
      </c>
      <c r="BH32" s="22">
        <f>+BC32+BM32</f>
        <v>22</v>
      </c>
      <c r="BI32" s="22">
        <f t="shared" ref="BI32:BI43" si="26">+BD32+BN32</f>
        <v>19</v>
      </c>
      <c r="BJ32" s="22">
        <f>+BH32+BI32</f>
        <v>41</v>
      </c>
      <c r="BK32" s="70">
        <f t="shared" ref="BK32:BK43" si="27">+BF32+BP32</f>
        <v>2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9.5</v>
      </c>
      <c r="BT32" s="21" t="s">
        <v>272</v>
      </c>
      <c r="BU32" s="21"/>
      <c r="BV32" s="21"/>
      <c r="BW32" s="21"/>
      <c r="BX32" s="22"/>
      <c r="BY32" s="21"/>
      <c r="BZ32" s="69">
        <v>3</v>
      </c>
      <c r="CA32" s="22">
        <v>4</v>
      </c>
      <c r="CB32" s="22">
        <v>5</v>
      </c>
      <c r="CC32" s="22">
        <f>+CA32+CB32</f>
        <v>9</v>
      </c>
      <c r="CD32" s="70">
        <v>0</v>
      </c>
      <c r="CE32" s="69">
        <f t="shared" si="23"/>
        <v>8</v>
      </c>
      <c r="CF32" s="22">
        <f t="shared" si="23"/>
        <v>8</v>
      </c>
      <c r="CG32" s="22">
        <f t="shared" si="23"/>
        <v>10</v>
      </c>
      <c r="CH32" s="22">
        <f t="shared" si="23"/>
        <v>18</v>
      </c>
      <c r="CI32" s="70">
        <f t="shared" si="23"/>
        <v>0</v>
      </c>
      <c r="CJ32" s="69">
        <v>5</v>
      </c>
      <c r="CK32" s="22">
        <v>4</v>
      </c>
      <c r="CL32" s="22">
        <v>5</v>
      </c>
      <c r="CM32" s="22">
        <f t="shared" si="15"/>
        <v>9</v>
      </c>
      <c r="CN32" s="70">
        <v>0</v>
      </c>
      <c r="CO32" s="36"/>
    </row>
    <row r="33" spans="1:93" ht="15.95" customHeight="1" x14ac:dyDescent="0.25">
      <c r="A33" s="41"/>
      <c r="B33" s="42" t="s">
        <v>174</v>
      </c>
      <c r="C33" s="94" t="s">
        <v>627</v>
      </c>
      <c r="D33" s="95"/>
      <c r="E33" s="95"/>
      <c r="F33" s="100"/>
      <c r="G33" s="97">
        <v>4</v>
      </c>
      <c r="H33" s="22">
        <v>1</v>
      </c>
      <c r="I33" s="21" t="s">
        <v>132</v>
      </c>
      <c r="J33" s="21"/>
      <c r="L33" s="21" t="s">
        <v>745</v>
      </c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8</v>
      </c>
      <c r="BC33" s="22">
        <v>0</v>
      </c>
      <c r="BD33" s="22">
        <v>2</v>
      </c>
      <c r="BE33" s="22">
        <f t="shared" ref="BE33:BE43" si="28">+BC33+BD33</f>
        <v>2</v>
      </c>
      <c r="BF33" s="70">
        <v>0</v>
      </c>
      <c r="BG33" s="69">
        <f t="shared" ref="BG33:BH43" si="29">+BB33+BL33</f>
        <v>29</v>
      </c>
      <c r="BH33" s="22">
        <f t="shared" si="29"/>
        <v>0</v>
      </c>
      <c r="BI33" s="22">
        <f t="shared" si="26"/>
        <v>3</v>
      </c>
      <c r="BJ33" s="22">
        <f t="shared" ref="BJ33:BJ43" si="30">+BH33+BI33</f>
        <v>3</v>
      </c>
      <c r="BK33" s="70">
        <f t="shared" si="27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8.5</v>
      </c>
      <c r="BT33" s="21" t="s">
        <v>472</v>
      </c>
      <c r="BU33" s="21"/>
      <c r="BV33" s="21"/>
      <c r="BW33" s="21"/>
      <c r="BX33" s="22"/>
      <c r="BY33" s="21"/>
      <c r="BZ33" s="69">
        <v>0</v>
      </c>
      <c r="CA33" s="22">
        <v>0</v>
      </c>
      <c r="CB33" s="22">
        <v>0</v>
      </c>
      <c r="CC33" s="22">
        <f>+CA33+CB33</f>
        <v>0</v>
      </c>
      <c r="CD33" s="70">
        <v>0</v>
      </c>
      <c r="CE33" s="69">
        <f t="shared" si="23"/>
        <v>1</v>
      </c>
      <c r="CF33" s="22">
        <f t="shared" si="23"/>
        <v>0</v>
      </c>
      <c r="CG33" s="22">
        <f t="shared" si="23"/>
        <v>0</v>
      </c>
      <c r="CH33" s="22">
        <f t="shared" si="23"/>
        <v>0</v>
      </c>
      <c r="CI33" s="70">
        <f t="shared" si="23"/>
        <v>0</v>
      </c>
      <c r="CJ33" s="69">
        <v>1</v>
      </c>
      <c r="CK33" s="22">
        <v>0</v>
      </c>
      <c r="CL33" s="22">
        <v>0</v>
      </c>
      <c r="CM33" s="22">
        <f t="shared" si="15"/>
        <v>0</v>
      </c>
      <c r="CN33" s="70">
        <v>0</v>
      </c>
      <c r="CO33" s="36"/>
    </row>
    <row r="34" spans="1:93" ht="15.95" customHeight="1" x14ac:dyDescent="0.25">
      <c r="A34" s="41"/>
      <c r="B34" s="22" t="s">
        <v>28</v>
      </c>
      <c r="C34" s="96"/>
      <c r="D34" s="96" t="s">
        <v>109</v>
      </c>
      <c r="E34" s="96"/>
      <c r="F34" s="96"/>
      <c r="G34" s="95"/>
      <c r="H34" s="22">
        <v>1</v>
      </c>
      <c r="I34" s="21" t="s">
        <v>34</v>
      </c>
      <c r="J34" s="21"/>
      <c r="K34" s="21"/>
      <c r="L34" s="21" t="s">
        <v>484</v>
      </c>
      <c r="M34" s="21"/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7</v>
      </c>
      <c r="BC34" s="22">
        <v>4</v>
      </c>
      <c r="BD34" s="22">
        <v>5</v>
      </c>
      <c r="BE34" s="22">
        <f t="shared" si="28"/>
        <v>9</v>
      </c>
      <c r="BF34" s="70">
        <v>4</v>
      </c>
      <c r="BG34" s="69">
        <f t="shared" si="29"/>
        <v>28</v>
      </c>
      <c r="BH34" s="22">
        <f t="shared" si="29"/>
        <v>28</v>
      </c>
      <c r="BI34" s="22">
        <f t="shared" si="26"/>
        <v>31</v>
      </c>
      <c r="BJ34" s="22">
        <f t="shared" si="30"/>
        <v>59</v>
      </c>
      <c r="BK34" s="70">
        <f t="shared" si="27"/>
        <v>8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473</v>
      </c>
      <c r="BU34" s="21"/>
      <c r="BV34" s="21"/>
      <c r="BW34" s="21"/>
      <c r="BX34" s="22"/>
      <c r="BY34" s="21"/>
      <c r="BZ34" s="69">
        <v>3</v>
      </c>
      <c r="CA34" s="22">
        <v>3</v>
      </c>
      <c r="CB34" s="22">
        <v>0</v>
      </c>
      <c r="CC34" s="22">
        <f>+CA34+CB34</f>
        <v>3</v>
      </c>
      <c r="CD34" s="70">
        <v>0</v>
      </c>
      <c r="CE34" s="69">
        <f t="shared" si="23"/>
        <v>9</v>
      </c>
      <c r="CF34" s="22">
        <f t="shared" si="23"/>
        <v>9</v>
      </c>
      <c r="CG34" s="22">
        <f t="shared" si="23"/>
        <v>0</v>
      </c>
      <c r="CH34" s="22">
        <f t="shared" si="23"/>
        <v>9</v>
      </c>
      <c r="CI34" s="70">
        <f t="shared" si="23"/>
        <v>0</v>
      </c>
      <c r="CJ34" s="69">
        <v>6</v>
      </c>
      <c r="CK34" s="22">
        <v>6</v>
      </c>
      <c r="CL34" s="22">
        <v>0</v>
      </c>
      <c r="CM34" s="22">
        <f t="shared" si="15"/>
        <v>6</v>
      </c>
      <c r="CN34" s="70">
        <v>0</v>
      </c>
      <c r="CO34" s="36"/>
    </row>
    <row r="35" spans="1:93" ht="15.95" customHeight="1" x14ac:dyDescent="0.25">
      <c r="A35" s="41" t="s">
        <v>48</v>
      </c>
      <c r="C35" s="95"/>
      <c r="D35" s="96"/>
      <c r="E35" s="96"/>
      <c r="F35" s="96"/>
      <c r="G35" s="95"/>
      <c r="H35" s="22">
        <v>1</v>
      </c>
      <c r="I35" s="21" t="s">
        <v>132</v>
      </c>
      <c r="L35" s="21" t="s">
        <v>746</v>
      </c>
      <c r="M35" s="21"/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8</v>
      </c>
      <c r="BC35" s="22">
        <v>6</v>
      </c>
      <c r="BD35" s="22">
        <v>3</v>
      </c>
      <c r="BE35" s="22">
        <f t="shared" si="28"/>
        <v>9</v>
      </c>
      <c r="BF35" s="70">
        <v>0</v>
      </c>
      <c r="BG35" s="69">
        <f t="shared" si="29"/>
        <v>30</v>
      </c>
      <c r="BH35" s="22">
        <f t="shared" si="29"/>
        <v>21</v>
      </c>
      <c r="BI35" s="22">
        <f t="shared" si="26"/>
        <v>32</v>
      </c>
      <c r="BJ35" s="22">
        <f t="shared" si="30"/>
        <v>53</v>
      </c>
      <c r="BK35" s="70">
        <f t="shared" si="27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8</v>
      </c>
      <c r="BT35" s="21" t="s">
        <v>319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>+CA35+CB35</f>
        <v>0</v>
      </c>
      <c r="CD35" s="70">
        <v>0</v>
      </c>
      <c r="CE35" s="69">
        <f t="shared" si="23"/>
        <v>1</v>
      </c>
      <c r="CF35" s="22">
        <f t="shared" si="23"/>
        <v>0</v>
      </c>
      <c r="CG35" s="22">
        <f t="shared" si="23"/>
        <v>0</v>
      </c>
      <c r="CH35" s="22">
        <f t="shared" si="23"/>
        <v>0</v>
      </c>
      <c r="CI35" s="70">
        <f t="shared" si="23"/>
        <v>0</v>
      </c>
      <c r="CJ35" s="69">
        <v>1</v>
      </c>
      <c r="CK35" s="22">
        <v>0</v>
      </c>
      <c r="CL35" s="22">
        <v>0</v>
      </c>
      <c r="CM35" s="22">
        <f t="shared" si="15"/>
        <v>0</v>
      </c>
      <c r="CN35" s="70">
        <v>0</v>
      </c>
      <c r="CO35" s="36"/>
    </row>
    <row r="36" spans="1:93" ht="15.95" customHeight="1" thickBot="1" x14ac:dyDescent="0.3">
      <c r="A36" s="41"/>
      <c r="C36" s="95"/>
      <c r="D36" s="95"/>
      <c r="E36" s="95"/>
      <c r="F36" s="95"/>
      <c r="G36" s="95"/>
      <c r="H36" s="22">
        <v>2</v>
      </c>
      <c r="I36" s="21" t="s">
        <v>132</v>
      </c>
      <c r="L36" s="21" t="s">
        <v>108</v>
      </c>
      <c r="M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8</v>
      </c>
      <c r="BC36" s="22">
        <v>1</v>
      </c>
      <c r="BD36" s="22">
        <v>4</v>
      </c>
      <c r="BE36" s="22">
        <f t="shared" si="28"/>
        <v>5</v>
      </c>
      <c r="BF36" s="70">
        <v>2</v>
      </c>
      <c r="BG36" s="69">
        <f t="shared" si="29"/>
        <v>27</v>
      </c>
      <c r="BH36" s="22">
        <f t="shared" si="29"/>
        <v>6</v>
      </c>
      <c r="BI36" s="22">
        <f t="shared" si="26"/>
        <v>15</v>
      </c>
      <c r="BJ36" s="22">
        <f t="shared" si="30"/>
        <v>21</v>
      </c>
      <c r="BK36" s="70">
        <f t="shared" si="27"/>
        <v>4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498</v>
      </c>
      <c r="BU36" s="21"/>
      <c r="BV36" s="21"/>
      <c r="BW36" s="21"/>
      <c r="BX36" s="22"/>
      <c r="BY36" s="21"/>
      <c r="BZ36" s="69">
        <v>0</v>
      </c>
      <c r="CA36" s="22">
        <v>0</v>
      </c>
      <c r="CB36" s="22">
        <v>0</v>
      </c>
      <c r="CC36" s="22">
        <f>+CA36+CB36</f>
        <v>0</v>
      </c>
      <c r="CD36" s="70">
        <v>0</v>
      </c>
      <c r="CE36" s="69">
        <f t="shared" si="23"/>
        <v>1</v>
      </c>
      <c r="CF36" s="22">
        <f t="shared" si="23"/>
        <v>0</v>
      </c>
      <c r="CG36" s="22">
        <f t="shared" si="23"/>
        <v>1</v>
      </c>
      <c r="CH36" s="22">
        <f t="shared" si="23"/>
        <v>1</v>
      </c>
      <c r="CI36" s="70">
        <f t="shared" si="23"/>
        <v>0</v>
      </c>
      <c r="CJ36" s="69">
        <v>1</v>
      </c>
      <c r="CK36" s="22">
        <v>0</v>
      </c>
      <c r="CL36" s="22">
        <v>1</v>
      </c>
      <c r="CM36" s="22">
        <f t="shared" si="15"/>
        <v>1</v>
      </c>
      <c r="CN36" s="70">
        <v>0</v>
      </c>
      <c r="CO36" s="36"/>
    </row>
    <row r="37" spans="1:93" ht="15.95" customHeight="1" x14ac:dyDescent="0.25">
      <c r="A37" s="41"/>
      <c r="C37" s="95"/>
      <c r="D37" s="95"/>
      <c r="E37" s="95"/>
      <c r="F37" s="95"/>
      <c r="G37" s="95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7</v>
      </c>
      <c r="BC37" s="22">
        <v>0</v>
      </c>
      <c r="BD37" s="22">
        <v>4</v>
      </c>
      <c r="BE37" s="22">
        <f t="shared" si="28"/>
        <v>4</v>
      </c>
      <c r="BF37" s="70">
        <v>0</v>
      </c>
      <c r="BG37" s="69">
        <f t="shared" si="29"/>
        <v>28</v>
      </c>
      <c r="BH37" s="22">
        <f t="shared" si="29"/>
        <v>1</v>
      </c>
      <c r="BI37" s="22">
        <f t="shared" si="26"/>
        <v>23</v>
      </c>
      <c r="BJ37" s="22">
        <f t="shared" si="30"/>
        <v>24</v>
      </c>
      <c r="BK37" s="70">
        <f t="shared" si="27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524</v>
      </c>
      <c r="BU37" s="21"/>
      <c r="BV37" s="21"/>
      <c r="BW37" s="21"/>
      <c r="BX37" s="22"/>
      <c r="BY37" s="21"/>
      <c r="BZ37" s="69">
        <v>2</v>
      </c>
      <c r="CA37" s="22">
        <v>0</v>
      </c>
      <c r="CB37" s="22">
        <v>0</v>
      </c>
      <c r="CC37" s="22">
        <f>+CA37+CB37</f>
        <v>0</v>
      </c>
      <c r="CD37" s="70">
        <v>0</v>
      </c>
      <c r="CE37" s="69">
        <f t="shared" si="23"/>
        <v>4</v>
      </c>
      <c r="CF37" s="22">
        <f t="shared" si="23"/>
        <v>0</v>
      </c>
      <c r="CG37" s="22">
        <f t="shared" si="23"/>
        <v>0</v>
      </c>
      <c r="CH37" s="22">
        <f t="shared" si="23"/>
        <v>0</v>
      </c>
      <c r="CI37" s="70">
        <f t="shared" si="23"/>
        <v>0</v>
      </c>
      <c r="CJ37" s="69">
        <v>2</v>
      </c>
      <c r="CK37" s="22">
        <v>0</v>
      </c>
      <c r="CL37" s="22">
        <v>0</v>
      </c>
      <c r="CM37" s="22">
        <f t="shared" si="15"/>
        <v>0</v>
      </c>
      <c r="CN37" s="70">
        <v>0</v>
      </c>
      <c r="CO37" s="36"/>
    </row>
    <row r="38" spans="1:93" ht="15.95" customHeight="1" x14ac:dyDescent="0.25">
      <c r="A38" s="41"/>
      <c r="C38" s="94" t="s">
        <v>632</v>
      </c>
      <c r="D38" s="101"/>
      <c r="E38" s="96"/>
      <c r="F38" s="96"/>
      <c r="G38" s="97">
        <v>1</v>
      </c>
      <c r="H38" s="22">
        <v>2</v>
      </c>
      <c r="I38" s="21" t="s">
        <v>142</v>
      </c>
      <c r="J38" s="21"/>
      <c r="K38" s="21"/>
      <c r="L38" s="21" t="s">
        <v>314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7</v>
      </c>
      <c r="BC38" s="22">
        <v>1</v>
      </c>
      <c r="BD38" s="22">
        <v>3</v>
      </c>
      <c r="BE38" s="22">
        <f t="shared" si="28"/>
        <v>4</v>
      </c>
      <c r="BF38" s="70">
        <v>2</v>
      </c>
      <c r="BG38" s="69">
        <f t="shared" si="29"/>
        <v>27</v>
      </c>
      <c r="BH38" s="22">
        <f t="shared" si="29"/>
        <v>10</v>
      </c>
      <c r="BI38" s="22">
        <f t="shared" si="26"/>
        <v>10</v>
      </c>
      <c r="BJ38" s="22">
        <f t="shared" si="30"/>
        <v>20</v>
      </c>
      <c r="BK38" s="70">
        <f t="shared" si="27"/>
        <v>10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7.5</v>
      </c>
      <c r="BT38" s="21" t="s">
        <v>384</v>
      </c>
      <c r="BU38" s="21"/>
      <c r="BV38" s="21"/>
      <c r="BW38" s="21"/>
      <c r="BX38" s="22"/>
      <c r="BY38" s="21"/>
      <c r="BZ38" s="69">
        <v>2</v>
      </c>
      <c r="CA38" s="22">
        <v>2</v>
      </c>
      <c r="CB38" s="22">
        <v>1</v>
      </c>
      <c r="CC38" s="22">
        <f>+CA38+CB38</f>
        <v>3</v>
      </c>
      <c r="CD38" s="70">
        <v>0</v>
      </c>
      <c r="CE38" s="69">
        <f t="shared" si="23"/>
        <v>7</v>
      </c>
      <c r="CF38" s="22">
        <f t="shared" si="23"/>
        <v>2</v>
      </c>
      <c r="CG38" s="22">
        <f t="shared" si="23"/>
        <v>2</v>
      </c>
      <c r="CH38" s="22">
        <f t="shared" si="23"/>
        <v>4</v>
      </c>
      <c r="CI38" s="70">
        <f t="shared" si="23"/>
        <v>0</v>
      </c>
      <c r="CJ38" s="69">
        <v>5</v>
      </c>
      <c r="CK38" s="22">
        <v>0</v>
      </c>
      <c r="CL38" s="22">
        <v>1</v>
      </c>
      <c r="CM38" s="22">
        <f>+CK38+CL38</f>
        <v>1</v>
      </c>
      <c r="CN38" s="70">
        <v>0</v>
      </c>
      <c r="CO38" s="36"/>
    </row>
    <row r="39" spans="1:93" ht="15.95" customHeight="1" x14ac:dyDescent="0.25">
      <c r="A39" s="41"/>
      <c r="B39" s="22" t="s">
        <v>28</v>
      </c>
      <c r="C39" s="96"/>
      <c r="D39" s="99" t="s">
        <v>109</v>
      </c>
      <c r="E39" s="95"/>
      <c r="F39" s="95"/>
      <c r="G39" s="95"/>
      <c r="H39" s="22"/>
      <c r="I39" s="21"/>
      <c r="J39" s="21"/>
      <c r="K39" s="21"/>
      <c r="L39" s="21"/>
      <c r="M39" s="21"/>
      <c r="N39" s="21"/>
      <c r="O39" s="21"/>
      <c r="P39" s="21"/>
      <c r="Q39" s="21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7</v>
      </c>
      <c r="BC39" s="22">
        <v>0</v>
      </c>
      <c r="BD39" s="22">
        <v>7</v>
      </c>
      <c r="BE39" s="22">
        <f t="shared" si="28"/>
        <v>7</v>
      </c>
      <c r="BF39" s="70">
        <v>0</v>
      </c>
      <c r="BG39" s="69">
        <f t="shared" si="29"/>
        <v>28</v>
      </c>
      <c r="BH39" s="22">
        <f t="shared" si="29"/>
        <v>7</v>
      </c>
      <c r="BI39" s="22">
        <f t="shared" si="26"/>
        <v>16</v>
      </c>
      <c r="BJ39" s="22">
        <f t="shared" si="30"/>
        <v>23</v>
      </c>
      <c r="BK39" s="70">
        <f t="shared" si="27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8.5</v>
      </c>
      <c r="BT39" s="21" t="s">
        <v>242</v>
      </c>
      <c r="BU39" s="21"/>
      <c r="BV39" s="21"/>
      <c r="BW39" s="21"/>
      <c r="BX39" s="22"/>
      <c r="BY39" s="21"/>
      <c r="BZ39" s="69">
        <v>1</v>
      </c>
      <c r="CA39" s="22">
        <v>0</v>
      </c>
      <c r="CB39" s="22">
        <v>0</v>
      </c>
      <c r="CC39" s="22">
        <f>+CA39+CB39</f>
        <v>0</v>
      </c>
      <c r="CD39" s="70">
        <v>0</v>
      </c>
      <c r="CE39" s="69">
        <f t="shared" si="23"/>
        <v>4</v>
      </c>
      <c r="CF39" s="22">
        <f t="shared" si="23"/>
        <v>2</v>
      </c>
      <c r="CG39" s="22">
        <f t="shared" si="23"/>
        <v>3</v>
      </c>
      <c r="CH39" s="22">
        <f t="shared" si="23"/>
        <v>5</v>
      </c>
      <c r="CI39" s="70">
        <f t="shared" si="23"/>
        <v>0</v>
      </c>
      <c r="CJ39" s="69">
        <v>3</v>
      </c>
      <c r="CK39" s="22">
        <v>2</v>
      </c>
      <c r="CL39" s="22">
        <v>3</v>
      </c>
      <c r="CM39" s="22">
        <f>+CK39+CL39</f>
        <v>5</v>
      </c>
      <c r="CN39" s="70">
        <v>0</v>
      </c>
      <c r="CO39" s="36"/>
    </row>
    <row r="40" spans="1:93" ht="15.95" customHeight="1" x14ac:dyDescent="0.25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5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28"/>
        <v>0</v>
      </c>
      <c r="BF40" s="70">
        <v>0</v>
      </c>
      <c r="BG40" s="69">
        <f t="shared" si="29"/>
        <v>10</v>
      </c>
      <c r="BH40" s="22">
        <f t="shared" si="29"/>
        <v>0</v>
      </c>
      <c r="BI40" s="22">
        <f t="shared" si="26"/>
        <v>3</v>
      </c>
      <c r="BJ40" s="22">
        <f t="shared" si="30"/>
        <v>3</v>
      </c>
      <c r="BK40" s="70">
        <f t="shared" si="27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238</v>
      </c>
      <c r="BU40" s="21"/>
      <c r="BV40" s="21"/>
      <c r="BW40" s="21"/>
      <c r="BX40" s="22"/>
      <c r="BY40" s="21"/>
      <c r="BZ40" s="69">
        <v>12</v>
      </c>
      <c r="CA40" s="22">
        <v>2</v>
      </c>
      <c r="CB40" s="22">
        <v>3</v>
      </c>
      <c r="CC40" s="22">
        <f>+CA40+CB40</f>
        <v>5</v>
      </c>
      <c r="CD40" s="70">
        <v>2</v>
      </c>
      <c r="CE40" s="69">
        <f t="shared" si="23"/>
        <v>25</v>
      </c>
      <c r="CF40" s="22">
        <f t="shared" si="23"/>
        <v>8</v>
      </c>
      <c r="CG40" s="22">
        <f t="shared" si="23"/>
        <v>7</v>
      </c>
      <c r="CH40" s="22">
        <f t="shared" si="23"/>
        <v>15</v>
      </c>
      <c r="CI40" s="70">
        <f t="shared" si="23"/>
        <v>4</v>
      </c>
      <c r="CJ40" s="69">
        <v>13</v>
      </c>
      <c r="CK40" s="22">
        <v>6</v>
      </c>
      <c r="CL40" s="22">
        <v>4</v>
      </c>
      <c r="CM40" s="22">
        <f>+CK40+CL40</f>
        <v>10</v>
      </c>
      <c r="CN40" s="70">
        <v>2</v>
      </c>
      <c r="CO40" s="36"/>
    </row>
    <row r="41" spans="1:93" ht="15.95" customHeight="1" x14ac:dyDescent="0.25">
      <c r="A41" s="41"/>
      <c r="B41" s="42" t="s">
        <v>175</v>
      </c>
      <c r="C41" s="94" t="s">
        <v>633</v>
      </c>
      <c r="D41" s="95"/>
      <c r="E41" s="102"/>
      <c r="F41" s="102"/>
      <c r="G41" s="97">
        <v>2</v>
      </c>
      <c r="H41" s="22">
        <v>2</v>
      </c>
      <c r="I41" s="21" t="s">
        <v>46</v>
      </c>
      <c r="J41" s="21"/>
      <c r="K41" s="21"/>
      <c r="L41" s="21"/>
      <c r="M41" s="21" t="s">
        <v>134</v>
      </c>
      <c r="N41" s="21"/>
      <c r="O41" s="21"/>
      <c r="P41" s="21"/>
      <c r="Q41" s="2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7</v>
      </c>
      <c r="BC41" s="22">
        <v>0</v>
      </c>
      <c r="BD41" s="22">
        <v>0</v>
      </c>
      <c r="BE41" s="22">
        <f t="shared" si="28"/>
        <v>0</v>
      </c>
      <c r="BF41" s="70">
        <v>0</v>
      </c>
      <c r="BG41" s="69">
        <f t="shared" si="29"/>
        <v>26</v>
      </c>
      <c r="BH41" s="22">
        <f t="shared" si="29"/>
        <v>0</v>
      </c>
      <c r="BI41" s="22">
        <f t="shared" si="26"/>
        <v>4</v>
      </c>
      <c r="BJ41" s="22">
        <f t="shared" si="30"/>
        <v>4</v>
      </c>
      <c r="BK41" s="70">
        <f t="shared" si="27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159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>+CA41+CB41</f>
        <v>0</v>
      </c>
      <c r="CD41" s="70">
        <v>0</v>
      </c>
      <c r="CE41" s="69">
        <f t="shared" si="23"/>
        <v>2</v>
      </c>
      <c r="CF41" s="22">
        <f t="shared" si="23"/>
        <v>1</v>
      </c>
      <c r="CG41" s="22">
        <f t="shared" si="23"/>
        <v>0</v>
      </c>
      <c r="CH41" s="22">
        <f t="shared" si="23"/>
        <v>1</v>
      </c>
      <c r="CI41" s="70">
        <f t="shared" si="23"/>
        <v>0</v>
      </c>
      <c r="CJ41" s="69">
        <v>2</v>
      </c>
      <c r="CK41" s="22">
        <v>1</v>
      </c>
      <c r="CL41" s="22">
        <v>0</v>
      </c>
      <c r="CM41" s="22">
        <f>+CK41+CL41</f>
        <v>1</v>
      </c>
      <c r="CN41" s="70">
        <v>0</v>
      </c>
      <c r="CO41" s="36"/>
    </row>
    <row r="42" spans="1:93" ht="15.95" customHeight="1" thickBot="1" x14ac:dyDescent="0.3">
      <c r="A42" s="41"/>
      <c r="B42" s="22" t="s">
        <v>28</v>
      </c>
      <c r="C42" s="96"/>
      <c r="D42" s="96" t="s">
        <v>109</v>
      </c>
      <c r="E42" s="96"/>
      <c r="F42" s="95"/>
      <c r="G42" s="95"/>
      <c r="H42" s="22">
        <v>2</v>
      </c>
      <c r="I42" s="21" t="s">
        <v>182</v>
      </c>
      <c r="J42" s="21"/>
      <c r="K42" s="21"/>
      <c r="L42" s="21" t="s">
        <v>740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8</v>
      </c>
      <c r="BC42" s="22">
        <v>1</v>
      </c>
      <c r="BD42" s="22">
        <v>2</v>
      </c>
      <c r="BE42" s="22">
        <f t="shared" si="28"/>
        <v>3</v>
      </c>
      <c r="BF42" s="70">
        <v>0</v>
      </c>
      <c r="BG42" s="69">
        <f t="shared" si="29"/>
        <v>26</v>
      </c>
      <c r="BH42" s="22">
        <f t="shared" si="29"/>
        <v>1</v>
      </c>
      <c r="BI42" s="22">
        <f t="shared" si="26"/>
        <v>8</v>
      </c>
      <c r="BJ42" s="22">
        <f t="shared" si="30"/>
        <v>9</v>
      </c>
      <c r="BK42" s="70">
        <f t="shared" si="27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27">
        <v>7.5</v>
      </c>
      <c r="BT42" s="21" t="s">
        <v>418</v>
      </c>
      <c r="BU42" s="21"/>
      <c r="BV42" s="21"/>
      <c r="BW42" s="21"/>
      <c r="BX42" s="22"/>
      <c r="BY42" s="21"/>
      <c r="BZ42" s="69">
        <v>0</v>
      </c>
      <c r="CA42" s="22">
        <v>0</v>
      </c>
      <c r="CB42" s="22">
        <v>0</v>
      </c>
      <c r="CC42" s="22">
        <f>+CA42+CB42</f>
        <v>0</v>
      </c>
      <c r="CD42" s="70">
        <v>0</v>
      </c>
      <c r="CE42" s="69">
        <f t="shared" si="23"/>
        <v>2</v>
      </c>
      <c r="CF42" s="22">
        <f t="shared" si="23"/>
        <v>0</v>
      </c>
      <c r="CG42" s="22">
        <f t="shared" si="23"/>
        <v>0</v>
      </c>
      <c r="CH42" s="22">
        <f t="shared" si="23"/>
        <v>0</v>
      </c>
      <c r="CI42" s="70">
        <f t="shared" si="23"/>
        <v>0</v>
      </c>
      <c r="CJ42" s="69">
        <v>2</v>
      </c>
      <c r="CK42" s="22">
        <v>0</v>
      </c>
      <c r="CL42" s="22">
        <v>0</v>
      </c>
      <c r="CM42" s="22">
        <f>+CK42+CL42</f>
        <v>0</v>
      </c>
      <c r="CN42" s="70">
        <v>0</v>
      </c>
      <c r="CO42" s="36"/>
    </row>
    <row r="43" spans="1:93" ht="15.95" customHeight="1" x14ac:dyDescent="0.25">
      <c r="A43" s="41"/>
      <c r="C43" s="95"/>
      <c r="D43" s="95"/>
      <c r="E43" s="95"/>
      <c r="F43" s="95"/>
      <c r="G43" s="95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8</v>
      </c>
      <c r="BC43" s="22">
        <v>0</v>
      </c>
      <c r="BD43" s="22">
        <v>2</v>
      </c>
      <c r="BE43" s="22">
        <f t="shared" si="28"/>
        <v>2</v>
      </c>
      <c r="BF43" s="70">
        <v>0</v>
      </c>
      <c r="BG43" s="69">
        <f t="shared" si="29"/>
        <v>26</v>
      </c>
      <c r="BH43" s="22">
        <f t="shared" si="29"/>
        <v>4</v>
      </c>
      <c r="BI43" s="22">
        <f t="shared" si="26"/>
        <v>16</v>
      </c>
      <c r="BJ43" s="22">
        <f t="shared" si="30"/>
        <v>20</v>
      </c>
      <c r="BK43" s="70">
        <f t="shared" si="27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15"/>
      <c r="BT43" s="31" t="s">
        <v>93</v>
      </c>
      <c r="BU43" s="31"/>
      <c r="BV43" s="31"/>
      <c r="BW43" s="31"/>
      <c r="BX43" s="15"/>
      <c r="BY43" s="31"/>
      <c r="BZ43" s="75">
        <f>SUM(BZ6:BZ42)</f>
        <v>86</v>
      </c>
      <c r="CA43" s="15">
        <f>SUM(CA6:CA42)</f>
        <v>32</v>
      </c>
      <c r="CB43" s="15">
        <f>SUM(CB6:CB42)</f>
        <v>36</v>
      </c>
      <c r="CC43" s="15">
        <f>SUM(CC6:CC42)</f>
        <v>68</v>
      </c>
      <c r="CD43" s="71">
        <f>SUM(CD6:CD42)</f>
        <v>10</v>
      </c>
      <c r="CE43" s="75">
        <f>SUM(CE6:CE42)</f>
        <v>270</v>
      </c>
      <c r="CF43" s="15">
        <f>SUM(CF6:CF42)</f>
        <v>110</v>
      </c>
      <c r="CG43" s="15">
        <f>SUM(CG6:CG42)</f>
        <v>106</v>
      </c>
      <c r="CH43" s="15">
        <f>SUM(CH6:CH42)</f>
        <v>216</v>
      </c>
      <c r="CI43" s="71">
        <f>SUM(CI6:CI42)</f>
        <v>22</v>
      </c>
      <c r="CJ43" s="75">
        <f>SUM(CJ6:CJ42)</f>
        <v>184</v>
      </c>
      <c r="CK43" s="15">
        <f>SUM(CK6:CK42)</f>
        <v>78</v>
      </c>
      <c r="CL43" s="15">
        <f>SUM(CL6:CL42)</f>
        <v>70</v>
      </c>
      <c r="CM43" s="15">
        <f>SUM(CM6:CM42)</f>
        <v>148</v>
      </c>
      <c r="CN43" s="71">
        <f>SUM(CN6:CN42)</f>
        <v>12</v>
      </c>
      <c r="CO43" s="36"/>
    </row>
    <row r="44" spans="1:93" ht="15.95" customHeight="1" thickBot="1" x14ac:dyDescent="0.3">
      <c r="A44" s="41"/>
      <c r="C44" s="94" t="s">
        <v>629</v>
      </c>
      <c r="D44" s="95"/>
      <c r="E44" s="95"/>
      <c r="F44" s="95"/>
      <c r="G44" s="97">
        <v>2</v>
      </c>
      <c r="H44" s="22">
        <v>1</v>
      </c>
      <c r="I44" s="21" t="s">
        <v>86</v>
      </c>
      <c r="J44" s="21"/>
      <c r="K44" s="21"/>
      <c r="L44" s="21" t="s">
        <v>141</v>
      </c>
      <c r="M44" s="21"/>
      <c r="N44" s="21"/>
      <c r="O44" s="21"/>
      <c r="P44" s="21"/>
      <c r="Q44" s="2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87</v>
      </c>
      <c r="BC44" s="23">
        <f>SUM(BC32:BC43)</f>
        <v>21</v>
      </c>
      <c r="BD44" s="23">
        <f>SUM(BD32:BD43)</f>
        <v>37</v>
      </c>
      <c r="BE44" s="23">
        <f>+BD44+BC44</f>
        <v>58</v>
      </c>
      <c r="BF44" s="73">
        <f>SUM(BF32:BF43)</f>
        <v>10</v>
      </c>
      <c r="BG44" s="72">
        <f>SUM(BG32:BG43)</f>
        <v>329</v>
      </c>
      <c r="BH44" s="23">
        <f>SUM(BH32:BH43)</f>
        <v>100</v>
      </c>
      <c r="BI44" s="23">
        <f>SUM(BI32:BI43)</f>
        <v>180</v>
      </c>
      <c r="BJ44" s="23">
        <f>+BI44+BH44</f>
        <v>280</v>
      </c>
      <c r="BK44" s="73">
        <f>SUM(BK32:BK43)</f>
        <v>36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B45" s="22" t="s">
        <v>28</v>
      </c>
      <c r="C45" s="96"/>
      <c r="D45" s="96" t="s">
        <v>109</v>
      </c>
      <c r="E45" s="96"/>
      <c r="F45" s="96"/>
      <c r="G45" s="96"/>
      <c r="H45" s="22">
        <v>2</v>
      </c>
      <c r="I45" s="21" t="s">
        <v>223</v>
      </c>
      <c r="J45" s="21"/>
      <c r="K45" s="21"/>
      <c r="L45" s="21" t="s">
        <v>747</v>
      </c>
      <c r="M45" s="21"/>
      <c r="N45" s="21"/>
      <c r="O45" s="21"/>
      <c r="P45" s="21"/>
      <c r="Q45" s="2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11</v>
      </c>
      <c r="BC45" s="22">
        <v>3</v>
      </c>
      <c r="BD45" s="22">
        <v>5</v>
      </c>
      <c r="BE45" s="22">
        <f>+BC45+BD45</f>
        <v>8</v>
      </c>
      <c r="BF45" s="70">
        <v>0</v>
      </c>
      <c r="BG45" s="69">
        <f>+BB45+BL45</f>
        <v>37</v>
      </c>
      <c r="BH45" s="22">
        <f>+BC45+BM45</f>
        <v>15</v>
      </c>
      <c r="BI45" s="22">
        <f t="shared" ref="BI45:BI56" si="31">+BD45+BN45</f>
        <v>14</v>
      </c>
      <c r="BJ45" s="22">
        <f>+BH45+BI45</f>
        <v>29</v>
      </c>
      <c r="BK45" s="70">
        <f t="shared" ref="BK45:BK56" si="32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5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8</v>
      </c>
      <c r="BC46" s="22">
        <v>0</v>
      </c>
      <c r="BD46" s="22">
        <v>0</v>
      </c>
      <c r="BE46" s="22">
        <f t="shared" ref="BE46:BE56" si="33">+BC46+BD46</f>
        <v>0</v>
      </c>
      <c r="BF46" s="70">
        <v>0</v>
      </c>
      <c r="BG46" s="69">
        <f t="shared" ref="BG46:BH56" si="34">+BB46+BL46</f>
        <v>30</v>
      </c>
      <c r="BH46" s="22">
        <f t="shared" si="34"/>
        <v>0</v>
      </c>
      <c r="BI46" s="22">
        <f t="shared" si="31"/>
        <v>0</v>
      </c>
      <c r="BJ46" s="22">
        <f t="shared" ref="BJ46:BJ56" si="35">+BH46+BI46</f>
        <v>0</v>
      </c>
      <c r="BK46" s="70">
        <f t="shared" si="32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B47" s="11"/>
      <c r="C47" s="11"/>
      <c r="D47" s="11"/>
      <c r="E47" s="21" t="s">
        <v>111</v>
      </c>
      <c r="F47" s="21"/>
      <c r="G47" s="5">
        <f>SUM(G14:G46)</f>
        <v>22</v>
      </c>
      <c r="H47" s="5"/>
      <c r="I47" s="20"/>
      <c r="J47" s="21" t="s">
        <v>62</v>
      </c>
      <c r="K47" s="20"/>
      <c r="L47" s="5">
        <f>COUNTA(C14:C46)-8</f>
        <v>3</v>
      </c>
      <c r="O47" s="21" t="s">
        <v>79</v>
      </c>
      <c r="P47" s="5">
        <f>+L47*2</f>
        <v>6</v>
      </c>
      <c r="Q47" s="1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8</v>
      </c>
      <c r="BC47" s="22">
        <v>4</v>
      </c>
      <c r="BD47" s="22">
        <v>4</v>
      </c>
      <c r="BE47" s="22">
        <f t="shared" si="33"/>
        <v>8</v>
      </c>
      <c r="BF47" s="70">
        <v>0</v>
      </c>
      <c r="BG47" s="69">
        <f t="shared" si="34"/>
        <v>30</v>
      </c>
      <c r="BH47" s="22">
        <f t="shared" si="34"/>
        <v>13</v>
      </c>
      <c r="BI47" s="22">
        <f t="shared" si="31"/>
        <v>13</v>
      </c>
      <c r="BJ47" s="22">
        <f t="shared" si="35"/>
        <v>26</v>
      </c>
      <c r="BK47" s="70">
        <f t="shared" si="32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E48" s="21" t="s">
        <v>110</v>
      </c>
      <c r="F48" s="21"/>
      <c r="G48" s="5">
        <f>COUNTA(L15:L46)+COUNTIF(L15:L46,"*&amp;*")</f>
        <v>27</v>
      </c>
      <c r="P48" t="s">
        <v>169</v>
      </c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8</v>
      </c>
      <c r="BC48" s="22">
        <v>0</v>
      </c>
      <c r="BD48" s="22">
        <v>4</v>
      </c>
      <c r="BE48" s="22">
        <f t="shared" si="33"/>
        <v>4</v>
      </c>
      <c r="BF48" s="70">
        <v>0</v>
      </c>
      <c r="BG48" s="69">
        <f t="shared" si="34"/>
        <v>28</v>
      </c>
      <c r="BH48" s="22">
        <f t="shared" si="34"/>
        <v>2</v>
      </c>
      <c r="BI48" s="22">
        <f t="shared" si="31"/>
        <v>17</v>
      </c>
      <c r="BJ48" s="22">
        <f t="shared" si="35"/>
        <v>19</v>
      </c>
      <c r="BK48" s="70">
        <f t="shared" si="32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7</v>
      </c>
      <c r="BC49" s="22">
        <v>3</v>
      </c>
      <c r="BD49" s="22">
        <v>3</v>
      </c>
      <c r="BE49" s="22">
        <f t="shared" si="33"/>
        <v>6</v>
      </c>
      <c r="BF49" s="70">
        <v>0</v>
      </c>
      <c r="BG49" s="69">
        <f t="shared" si="34"/>
        <v>25</v>
      </c>
      <c r="BH49" s="22">
        <f t="shared" si="34"/>
        <v>12</v>
      </c>
      <c r="BI49" s="22">
        <f t="shared" si="31"/>
        <v>16</v>
      </c>
      <c r="BJ49" s="22">
        <f t="shared" si="35"/>
        <v>28</v>
      </c>
      <c r="BK49" s="70">
        <f t="shared" si="32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B50" s="6" t="s">
        <v>90</v>
      </c>
      <c r="C50" s="6"/>
      <c r="O50" s="6"/>
      <c r="P50" s="6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33"/>
        <v>0</v>
      </c>
      <c r="BF50" s="70">
        <v>0</v>
      </c>
      <c r="BG50" s="69">
        <f t="shared" si="34"/>
        <v>21</v>
      </c>
      <c r="BH50" s="22">
        <f t="shared" si="34"/>
        <v>5</v>
      </c>
      <c r="BI50" s="22">
        <f t="shared" si="31"/>
        <v>14</v>
      </c>
      <c r="BJ50" s="22">
        <f t="shared" si="35"/>
        <v>19</v>
      </c>
      <c r="BK50" s="70">
        <f t="shared" si="32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C51" s="6" t="s">
        <v>64</v>
      </c>
      <c r="H51" s="6" t="s">
        <v>71</v>
      </c>
      <c r="M51" s="6" t="s">
        <v>72</v>
      </c>
      <c r="N51" s="6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7</v>
      </c>
      <c r="BC51" s="22">
        <v>2</v>
      </c>
      <c r="BD51" s="22">
        <v>3</v>
      </c>
      <c r="BE51" s="22">
        <f t="shared" si="33"/>
        <v>5</v>
      </c>
      <c r="BF51" s="70">
        <v>2</v>
      </c>
      <c r="BG51" s="69">
        <f t="shared" si="34"/>
        <v>15</v>
      </c>
      <c r="BH51" s="22">
        <f t="shared" si="34"/>
        <v>8</v>
      </c>
      <c r="BI51" s="22">
        <f t="shared" si="31"/>
        <v>6</v>
      </c>
      <c r="BJ51" s="22">
        <f t="shared" si="35"/>
        <v>14</v>
      </c>
      <c r="BK51" s="70">
        <f t="shared" si="32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C52" s="21" t="s">
        <v>109</v>
      </c>
      <c r="D52" s="21"/>
      <c r="E52" s="21"/>
      <c r="F52" s="21"/>
      <c r="G52" s="21"/>
      <c r="H52" s="21" t="s">
        <v>750</v>
      </c>
      <c r="I52" s="21"/>
      <c r="J52" s="21"/>
      <c r="K52" s="21"/>
      <c r="L52" s="21"/>
      <c r="M52" s="21" t="s">
        <v>751</v>
      </c>
      <c r="N52" s="21"/>
      <c r="O52" s="21"/>
      <c r="P52" s="21"/>
      <c r="Q52" s="21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7</v>
      </c>
      <c r="BC52" s="22">
        <v>3</v>
      </c>
      <c r="BD52" s="22">
        <v>3</v>
      </c>
      <c r="BE52" s="22">
        <f t="shared" si="33"/>
        <v>6</v>
      </c>
      <c r="BF52" s="70">
        <v>0</v>
      </c>
      <c r="BG52" s="69">
        <f t="shared" si="34"/>
        <v>26</v>
      </c>
      <c r="BH52" s="22">
        <f t="shared" si="34"/>
        <v>12</v>
      </c>
      <c r="BI52" s="22">
        <f t="shared" si="31"/>
        <v>9</v>
      </c>
      <c r="BJ52" s="22">
        <f t="shared" si="35"/>
        <v>21</v>
      </c>
      <c r="BK52" s="70">
        <f t="shared" si="32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8</v>
      </c>
      <c r="BC53" s="22">
        <v>0</v>
      </c>
      <c r="BD53" s="22">
        <v>2</v>
      </c>
      <c r="BE53" s="22">
        <f t="shared" si="33"/>
        <v>2</v>
      </c>
      <c r="BF53" s="70">
        <v>0</v>
      </c>
      <c r="BG53" s="69">
        <f t="shared" si="34"/>
        <v>28</v>
      </c>
      <c r="BH53" s="22">
        <f t="shared" si="34"/>
        <v>0</v>
      </c>
      <c r="BI53" s="22">
        <f t="shared" si="31"/>
        <v>8</v>
      </c>
      <c r="BJ53" s="22">
        <f t="shared" si="35"/>
        <v>8</v>
      </c>
      <c r="BK53" s="70">
        <f t="shared" si="32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8</v>
      </c>
      <c r="BC54" s="22">
        <v>2</v>
      </c>
      <c r="BD54" s="22">
        <v>5</v>
      </c>
      <c r="BE54" s="22">
        <f t="shared" si="33"/>
        <v>7</v>
      </c>
      <c r="BF54" s="70">
        <v>0</v>
      </c>
      <c r="BG54" s="69">
        <f t="shared" si="34"/>
        <v>30</v>
      </c>
      <c r="BH54" s="22">
        <f t="shared" si="34"/>
        <v>3</v>
      </c>
      <c r="BI54" s="22">
        <f t="shared" si="31"/>
        <v>23</v>
      </c>
      <c r="BJ54" s="22">
        <f t="shared" si="35"/>
        <v>26</v>
      </c>
      <c r="BK54" s="70">
        <f t="shared" si="32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8</v>
      </c>
      <c r="BC55" s="22">
        <v>3</v>
      </c>
      <c r="BD55" s="22">
        <v>4</v>
      </c>
      <c r="BE55" s="22">
        <f t="shared" si="33"/>
        <v>7</v>
      </c>
      <c r="BF55" s="70">
        <v>0</v>
      </c>
      <c r="BG55" s="69">
        <f t="shared" si="34"/>
        <v>29</v>
      </c>
      <c r="BH55" s="22">
        <f t="shared" si="34"/>
        <v>7</v>
      </c>
      <c r="BI55" s="22">
        <f t="shared" si="31"/>
        <v>13</v>
      </c>
      <c r="BJ55" s="22">
        <f t="shared" si="35"/>
        <v>20</v>
      </c>
      <c r="BK55" s="70">
        <f t="shared" si="32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8</v>
      </c>
      <c r="BC56" s="22">
        <v>0</v>
      </c>
      <c r="BD56" s="22">
        <v>0</v>
      </c>
      <c r="BE56" s="22">
        <f t="shared" si="33"/>
        <v>0</v>
      </c>
      <c r="BF56" s="70">
        <v>0</v>
      </c>
      <c r="BG56" s="69">
        <f t="shared" si="34"/>
        <v>30</v>
      </c>
      <c r="BH56" s="22">
        <f t="shared" si="34"/>
        <v>0</v>
      </c>
      <c r="BI56" s="22">
        <f t="shared" si="31"/>
        <v>3</v>
      </c>
      <c r="BJ56" s="22">
        <f t="shared" si="35"/>
        <v>3</v>
      </c>
      <c r="BK56" s="70">
        <f t="shared" si="32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88</v>
      </c>
      <c r="BC57" s="23">
        <f>SUM(BC45:BC56)</f>
        <v>20</v>
      </c>
      <c r="BD57" s="23">
        <f>SUM(BD45:BD56)</f>
        <v>33</v>
      </c>
      <c r="BE57" s="23">
        <f>+BD57+BC57</f>
        <v>53</v>
      </c>
      <c r="BF57" s="73">
        <f>SUM(BF45:BF56)</f>
        <v>2</v>
      </c>
      <c r="BG57" s="72">
        <f>SUM(BG45:BG56)</f>
        <v>329</v>
      </c>
      <c r="BH57" s="23">
        <f>SUM(BH45:BH56)</f>
        <v>77</v>
      </c>
      <c r="BI57" s="23">
        <f>SUM(BI45:BI56)</f>
        <v>136</v>
      </c>
      <c r="BJ57" s="23">
        <f>+BI57+BH57</f>
        <v>213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3">
      <c r="A60" s="41"/>
      <c r="B60" s="26"/>
      <c r="C60" s="77" t="s">
        <v>713</v>
      </c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25"/>
      <c r="P60" s="25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thickBot="1" x14ac:dyDescent="0.3">
      <c r="A61" s="41"/>
      <c r="B61" s="4" t="s">
        <v>608</v>
      </c>
      <c r="C61" s="2" t="s">
        <v>87</v>
      </c>
      <c r="D61" s="2"/>
      <c r="E61" s="3"/>
      <c r="F61" s="2"/>
      <c r="G61" s="4" t="s">
        <v>7</v>
      </c>
      <c r="H61" s="4" t="s">
        <v>8</v>
      </c>
      <c r="I61" s="4" t="s">
        <v>9</v>
      </c>
      <c r="J61" s="4" t="s">
        <v>486</v>
      </c>
      <c r="K61" s="4" t="s">
        <v>77</v>
      </c>
      <c r="L61" s="4" t="s">
        <v>10</v>
      </c>
      <c r="M61" s="4" t="s">
        <v>4</v>
      </c>
      <c r="N61" s="59" t="s">
        <v>547</v>
      </c>
      <c r="O61" s="4" t="s">
        <v>13</v>
      </c>
      <c r="P61" s="4" t="s">
        <v>2</v>
      </c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B62" s="5" t="s">
        <v>610</v>
      </c>
      <c r="C62" s="6" t="s">
        <v>127</v>
      </c>
      <c r="D62" s="11"/>
      <c r="E62" s="11"/>
      <c r="F62" s="11"/>
      <c r="G62" s="5">
        <v>4</v>
      </c>
      <c r="H62" s="5">
        <v>2</v>
      </c>
      <c r="I62" s="5">
        <v>0</v>
      </c>
      <c r="J62" s="5">
        <v>8</v>
      </c>
      <c r="K62" s="35">
        <v>0.66666666666666663</v>
      </c>
      <c r="L62" s="5">
        <v>15</v>
      </c>
      <c r="M62" s="5">
        <v>8</v>
      </c>
      <c r="N62" s="5">
        <v>7</v>
      </c>
      <c r="O62" s="5">
        <v>26</v>
      </c>
      <c r="P62" s="5">
        <v>6</v>
      </c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B63" s="5" t="s">
        <v>616</v>
      </c>
      <c r="C63" s="6" t="s">
        <v>39</v>
      </c>
      <c r="D63" s="11"/>
      <c r="E63" s="11"/>
      <c r="F63" s="11"/>
      <c r="G63" s="5">
        <v>3</v>
      </c>
      <c r="H63" s="5">
        <v>2</v>
      </c>
      <c r="I63" s="5">
        <v>1</v>
      </c>
      <c r="J63" s="5">
        <v>7</v>
      </c>
      <c r="K63" s="35">
        <v>0.58333333333333337</v>
      </c>
      <c r="L63" s="5">
        <v>15</v>
      </c>
      <c r="M63" s="5">
        <v>15</v>
      </c>
      <c r="N63" s="5">
        <v>0</v>
      </c>
      <c r="O63" s="5">
        <v>17</v>
      </c>
      <c r="P63" s="5">
        <v>10</v>
      </c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B64" s="5" t="s">
        <v>609</v>
      </c>
      <c r="C64" s="6" t="s">
        <v>101</v>
      </c>
      <c r="D64" s="11"/>
      <c r="E64" s="6"/>
      <c r="F64" s="11"/>
      <c r="G64" s="5">
        <v>2</v>
      </c>
      <c r="H64" s="5">
        <v>2</v>
      </c>
      <c r="I64" s="5">
        <v>2</v>
      </c>
      <c r="J64" s="5">
        <v>6</v>
      </c>
      <c r="K64" s="35">
        <v>0.5</v>
      </c>
      <c r="L64" s="5">
        <v>12</v>
      </c>
      <c r="M64" s="5">
        <v>13</v>
      </c>
      <c r="N64" s="5">
        <v>-1</v>
      </c>
      <c r="O64" s="5">
        <v>18</v>
      </c>
      <c r="P64" s="5">
        <v>6</v>
      </c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thickBot="1" x14ac:dyDescent="0.3">
      <c r="A65" s="36"/>
      <c r="B65" s="4" t="s">
        <v>615</v>
      </c>
      <c r="C65" s="2" t="s">
        <v>17</v>
      </c>
      <c r="D65" s="61"/>
      <c r="E65" s="2"/>
      <c r="F65" s="61"/>
      <c r="G65" s="4">
        <v>1</v>
      </c>
      <c r="H65" s="4">
        <v>4</v>
      </c>
      <c r="I65" s="4">
        <v>1</v>
      </c>
      <c r="J65" s="4">
        <v>3</v>
      </c>
      <c r="K65" s="62">
        <v>0.25</v>
      </c>
      <c r="L65" s="4">
        <v>13</v>
      </c>
      <c r="M65" s="4">
        <v>19</v>
      </c>
      <c r="N65" s="4">
        <v>-6</v>
      </c>
      <c r="O65" s="4">
        <v>19</v>
      </c>
      <c r="P65" s="4">
        <v>14</v>
      </c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B66" s="5" t="s">
        <v>614</v>
      </c>
      <c r="C66" s="6" t="s">
        <v>18</v>
      </c>
      <c r="D66" s="11"/>
      <c r="E66" s="6"/>
      <c r="F66" s="11"/>
      <c r="G66" s="5">
        <v>4</v>
      </c>
      <c r="H66" s="5">
        <v>1</v>
      </c>
      <c r="I66" s="5">
        <v>1</v>
      </c>
      <c r="J66" s="5">
        <v>9</v>
      </c>
      <c r="K66" s="35">
        <v>0.75</v>
      </c>
      <c r="L66" s="5">
        <v>13</v>
      </c>
      <c r="M66" s="5">
        <v>10</v>
      </c>
      <c r="N66" s="5">
        <v>3</v>
      </c>
      <c r="O66" s="5">
        <v>23</v>
      </c>
      <c r="P66" s="5">
        <v>0</v>
      </c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B67" s="5" t="s">
        <v>611</v>
      </c>
      <c r="C67" s="6" t="s">
        <v>148</v>
      </c>
      <c r="D67" s="11"/>
      <c r="E67" s="6"/>
      <c r="F67" s="11"/>
      <c r="G67" s="5">
        <v>4</v>
      </c>
      <c r="H67" s="5">
        <v>2</v>
      </c>
      <c r="I67" s="5">
        <v>0</v>
      </c>
      <c r="J67" s="5">
        <v>8</v>
      </c>
      <c r="K67" s="35">
        <v>0.66666666666666663</v>
      </c>
      <c r="L67" s="5">
        <v>22</v>
      </c>
      <c r="M67" s="5">
        <v>14</v>
      </c>
      <c r="N67" s="5">
        <v>8</v>
      </c>
      <c r="O67" s="5">
        <v>33</v>
      </c>
      <c r="P67" s="5">
        <v>2</v>
      </c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B68" s="5" t="s">
        <v>612</v>
      </c>
      <c r="C68" s="6" t="s">
        <v>102</v>
      </c>
      <c r="D68" s="11"/>
      <c r="E68" s="11"/>
      <c r="F68" s="11"/>
      <c r="G68" s="5">
        <v>2</v>
      </c>
      <c r="H68" s="5">
        <v>3</v>
      </c>
      <c r="I68" s="5">
        <v>1</v>
      </c>
      <c r="J68" s="5">
        <v>5</v>
      </c>
      <c r="K68" s="35">
        <v>0.41666666666666669</v>
      </c>
      <c r="L68" s="5">
        <v>13</v>
      </c>
      <c r="M68" s="5">
        <v>17</v>
      </c>
      <c r="N68" s="5">
        <v>-4</v>
      </c>
      <c r="O68" s="5">
        <v>20</v>
      </c>
      <c r="P68" s="5">
        <v>2</v>
      </c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thickBot="1" x14ac:dyDescent="0.3">
      <c r="A69" s="41"/>
      <c r="B69" s="5" t="s">
        <v>613</v>
      </c>
      <c r="C69" s="6" t="s">
        <v>14</v>
      </c>
      <c r="D69" s="11"/>
      <c r="E69" s="6"/>
      <c r="F69" s="11"/>
      <c r="G69" s="5">
        <v>1</v>
      </c>
      <c r="H69" s="5">
        <v>5</v>
      </c>
      <c r="I69" s="5">
        <v>0</v>
      </c>
      <c r="J69" s="5">
        <v>2</v>
      </c>
      <c r="K69" s="35">
        <v>0.16666666666666666</v>
      </c>
      <c r="L69" s="5">
        <v>11</v>
      </c>
      <c r="M69" s="5">
        <v>18</v>
      </c>
      <c r="N69" s="5">
        <v>-7</v>
      </c>
      <c r="O69" s="5">
        <v>20</v>
      </c>
      <c r="P69" s="5">
        <v>0</v>
      </c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B70" s="7"/>
      <c r="C70" s="7"/>
      <c r="D70" s="7"/>
      <c r="E70" s="8"/>
      <c r="F70" s="7"/>
      <c r="G70" s="9">
        <v>21</v>
      </c>
      <c r="H70" s="9">
        <v>21</v>
      </c>
      <c r="I70" s="9">
        <v>6</v>
      </c>
      <c r="J70" s="9"/>
      <c r="K70" s="9"/>
      <c r="L70" s="9">
        <v>114</v>
      </c>
      <c r="M70" s="9">
        <v>114</v>
      </c>
      <c r="N70" s="9"/>
      <c r="O70" s="9">
        <v>176</v>
      </c>
      <c r="P70" s="9">
        <v>40</v>
      </c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30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15</v>
      </c>
      <c r="BC78" s="22">
        <v>0</v>
      </c>
      <c r="BD78" s="22">
        <v>5</v>
      </c>
      <c r="BE78" s="22">
        <f>+BC78+BD78</f>
        <v>5</v>
      </c>
      <c r="BF78" s="70">
        <v>0</v>
      </c>
      <c r="BG78" s="69">
        <f>+BB78+BL78</f>
        <v>48</v>
      </c>
      <c r="BH78" s="22">
        <f>+BC78+BM78</f>
        <v>14</v>
      </c>
      <c r="BI78" s="22">
        <f t="shared" ref="BI78:BI89" si="36">+BD78+BN78</f>
        <v>14</v>
      </c>
      <c r="BJ78" s="22">
        <f>+BH78+BI78</f>
        <v>28</v>
      </c>
      <c r="BK78" s="70">
        <f t="shared" ref="BK78:BK89" si="37">+BF78+BP78</f>
        <v>2</v>
      </c>
      <c r="BL78" s="69">
        <v>33</v>
      </c>
      <c r="BM78" s="15">
        <v>14</v>
      </c>
      <c r="BN78" s="15">
        <v>9</v>
      </c>
      <c r="BO78" s="15">
        <f t="shared" ref="BO78:BO89" si="38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112" si="39">+CA78+CB78</f>
        <v>0</v>
      </c>
      <c r="CD78" s="70">
        <v>0</v>
      </c>
      <c r="CE78" s="69">
        <f t="shared" ref="CE78:CI93" si="40">+CJ78+BZ78</f>
        <v>1</v>
      </c>
      <c r="CF78" s="22">
        <f t="shared" si="40"/>
        <v>0</v>
      </c>
      <c r="CG78" s="22">
        <f t="shared" si="40"/>
        <v>1</v>
      </c>
      <c r="CH78" s="22">
        <f t="shared" si="40"/>
        <v>1</v>
      </c>
      <c r="CI78" s="70">
        <f t="shared" si="40"/>
        <v>0</v>
      </c>
      <c r="CJ78" s="22">
        <v>1</v>
      </c>
      <c r="CK78" s="22">
        <v>0</v>
      </c>
      <c r="CL78" s="22">
        <v>1</v>
      </c>
      <c r="CM78" s="22">
        <f t="shared" ref="CM78:CM112" si="41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2" t="s">
        <v>115</v>
      </c>
      <c r="I79" s="22"/>
      <c r="J79" s="22">
        <v>28</v>
      </c>
      <c r="K79" s="22">
        <v>28</v>
      </c>
      <c r="L79" s="22">
        <v>31</v>
      </c>
      <c r="M79" s="49">
        <v>59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7</v>
      </c>
      <c r="BC79" s="22">
        <v>0</v>
      </c>
      <c r="BD79" s="22">
        <v>0</v>
      </c>
      <c r="BE79" s="22">
        <f t="shared" ref="BE79:BE89" si="42">+BC79+BD79</f>
        <v>0</v>
      </c>
      <c r="BF79" s="70">
        <v>0</v>
      </c>
      <c r="BG79" s="69">
        <f t="shared" ref="BG79:BH89" si="43">+BB79+BL79</f>
        <v>22</v>
      </c>
      <c r="BH79" s="22">
        <f t="shared" si="43"/>
        <v>0</v>
      </c>
      <c r="BI79" s="22">
        <f t="shared" si="36"/>
        <v>0</v>
      </c>
      <c r="BJ79" s="22">
        <f t="shared" ref="BJ79:BJ89" si="44">+BH79+BI79</f>
        <v>0</v>
      </c>
      <c r="BK79" s="70">
        <f t="shared" si="37"/>
        <v>0</v>
      </c>
      <c r="BL79" s="69">
        <v>15</v>
      </c>
      <c r="BM79" s="22">
        <v>0</v>
      </c>
      <c r="BN79" s="22">
        <v>0</v>
      </c>
      <c r="BO79" s="22">
        <f t="shared" si="38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39"/>
        <v>0</v>
      </c>
      <c r="CD79" s="70">
        <v>0</v>
      </c>
      <c r="CE79" s="69">
        <f t="shared" si="40"/>
        <v>1</v>
      </c>
      <c r="CF79" s="22">
        <f t="shared" si="40"/>
        <v>0</v>
      </c>
      <c r="CG79" s="22">
        <f t="shared" si="40"/>
        <v>2</v>
      </c>
      <c r="CH79" s="22">
        <f t="shared" si="40"/>
        <v>2</v>
      </c>
      <c r="CI79" s="70">
        <f t="shared" si="40"/>
        <v>0</v>
      </c>
      <c r="CJ79" s="22">
        <v>1</v>
      </c>
      <c r="CK79" s="22">
        <v>0</v>
      </c>
      <c r="CL79" s="22">
        <v>2</v>
      </c>
      <c r="CM79" s="22">
        <f t="shared" si="41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2" t="s">
        <v>115</v>
      </c>
      <c r="I80" s="22"/>
      <c r="J80" s="22">
        <v>30</v>
      </c>
      <c r="K80" s="22">
        <v>21</v>
      </c>
      <c r="L80" s="22">
        <v>32</v>
      </c>
      <c r="M80" s="49">
        <v>53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>SUMIF($W$95:$W$98,$W80,AE$95:AE$98)+SUMIF($W$104:$W$113,$W80,AE$104:AE$113)</f>
        <v>0</v>
      </c>
      <c r="AF80" s="22">
        <f t="shared" ref="AF80:AG80" si="45">SUMIF($W$95:$W$98,$W80,AF$95:AF$98)+SUMIF($W$104:$W$113,$W80,AF$104:AF$113)</f>
        <v>1</v>
      </c>
      <c r="AG80" s="22">
        <f t="shared" si="45"/>
        <v>1</v>
      </c>
      <c r="AH80" s="79">
        <f t="shared" ref="AH80:AH89" si="46">+(AE80*2+AG80)/(2*AD80)</f>
        <v>0.25</v>
      </c>
      <c r="AI80" s="79"/>
      <c r="AJ80" s="22">
        <f t="shared" ref="AJ80:AO89" si="47">SUMIF($W$95:$W$98,$W80,AJ$95:AJ$98)+SUMIF($W$104:$W$113,$W80,AJ$104:AJ$113)</f>
        <v>3</v>
      </c>
      <c r="AK80" s="22">
        <f t="shared" si="47"/>
        <v>0</v>
      </c>
      <c r="AL80" s="22">
        <f t="shared" si="47"/>
        <v>0</v>
      </c>
      <c r="AM80" s="24">
        <f t="shared" ref="AM80:AM89" si="48">+AJ80/AD80</f>
        <v>1.5</v>
      </c>
      <c r="AN80" s="22">
        <f t="shared" si="47"/>
        <v>0</v>
      </c>
      <c r="AO80" s="22">
        <f t="shared" si="47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8</v>
      </c>
      <c r="BC80" s="22">
        <v>5</v>
      </c>
      <c r="BD80" s="22">
        <v>5</v>
      </c>
      <c r="BE80" s="22">
        <f t="shared" si="42"/>
        <v>10</v>
      </c>
      <c r="BF80" s="70">
        <v>0</v>
      </c>
      <c r="BG80" s="69">
        <f t="shared" si="43"/>
        <v>26</v>
      </c>
      <c r="BH80" s="22">
        <f t="shared" si="43"/>
        <v>21</v>
      </c>
      <c r="BI80" s="22">
        <f t="shared" si="36"/>
        <v>16</v>
      </c>
      <c r="BJ80" s="22">
        <f t="shared" si="44"/>
        <v>37</v>
      </c>
      <c r="BK80" s="70">
        <f t="shared" si="37"/>
        <v>0</v>
      </c>
      <c r="BL80" s="69">
        <v>18</v>
      </c>
      <c r="BM80" s="22">
        <v>16</v>
      </c>
      <c r="BN80" s="22">
        <v>11</v>
      </c>
      <c r="BO80" s="22">
        <f t="shared" si="38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39"/>
        <v>0</v>
      </c>
      <c r="CD80" s="70">
        <v>0</v>
      </c>
      <c r="CE80" s="69">
        <f t="shared" si="40"/>
        <v>2</v>
      </c>
      <c r="CF80" s="22">
        <f t="shared" si="40"/>
        <v>0</v>
      </c>
      <c r="CG80" s="22">
        <f t="shared" si="40"/>
        <v>1</v>
      </c>
      <c r="CH80" s="22">
        <f t="shared" si="40"/>
        <v>1</v>
      </c>
      <c r="CI80" s="70">
        <f t="shared" si="40"/>
        <v>0</v>
      </c>
      <c r="CJ80" s="22">
        <v>1</v>
      </c>
      <c r="CK80" s="22">
        <v>0</v>
      </c>
      <c r="CL80" s="22">
        <v>1</v>
      </c>
      <c r="CM80" s="22">
        <f t="shared" si="41"/>
        <v>1</v>
      </c>
      <c r="CN80" s="70">
        <v>0</v>
      </c>
      <c r="CO80" s="36"/>
    </row>
    <row r="81" spans="1:93" ht="15.75" customHeight="1" x14ac:dyDescent="0.25">
      <c r="A81" s="36"/>
      <c r="E81" s="21" t="s">
        <v>125</v>
      </c>
      <c r="F81" s="21"/>
      <c r="G81" s="21"/>
      <c r="H81" s="22" t="s">
        <v>116</v>
      </c>
      <c r="I81" s="22"/>
      <c r="J81" s="22">
        <v>30</v>
      </c>
      <c r="K81" s="22">
        <v>32</v>
      </c>
      <c r="L81" s="22">
        <v>17</v>
      </c>
      <c r="M81" s="49">
        <v>49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11</v>
      </c>
      <c r="AE81" s="22">
        <f t="shared" ref="AE81:AG89" si="49">SUMIF($W$95:$W$98,$W81,AE$95:AE$98)+SUMIF($W$104:$W$113,$W81,AE$104:AE$113)</f>
        <v>2</v>
      </c>
      <c r="AF81" s="22">
        <f t="shared" si="49"/>
        <v>7</v>
      </c>
      <c r="AG81" s="22">
        <f t="shared" si="49"/>
        <v>2</v>
      </c>
      <c r="AH81" s="79">
        <f t="shared" si="46"/>
        <v>0.27272727272727271</v>
      </c>
      <c r="AI81" s="79"/>
      <c r="AJ81" s="22">
        <f t="shared" si="47"/>
        <v>35</v>
      </c>
      <c r="AK81" s="22">
        <f t="shared" si="47"/>
        <v>1</v>
      </c>
      <c r="AL81" s="22">
        <f t="shared" si="47"/>
        <v>0</v>
      </c>
      <c r="AM81" s="24">
        <f t="shared" si="48"/>
        <v>3.1818181818181817</v>
      </c>
      <c r="AN81" s="22">
        <f t="shared" si="47"/>
        <v>0</v>
      </c>
      <c r="AO81" s="22">
        <f t="shared" si="47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7</v>
      </c>
      <c r="BC81" s="22">
        <v>6</v>
      </c>
      <c r="BD81" s="22">
        <v>5</v>
      </c>
      <c r="BE81" s="22">
        <f t="shared" si="42"/>
        <v>11</v>
      </c>
      <c r="BF81" s="70">
        <v>0</v>
      </c>
      <c r="BG81" s="69">
        <f t="shared" si="43"/>
        <v>26</v>
      </c>
      <c r="BH81" s="22">
        <f t="shared" si="43"/>
        <v>15</v>
      </c>
      <c r="BI81" s="22">
        <f t="shared" si="36"/>
        <v>16</v>
      </c>
      <c r="BJ81" s="22">
        <f t="shared" si="44"/>
        <v>31</v>
      </c>
      <c r="BK81" s="70">
        <f t="shared" si="37"/>
        <v>0</v>
      </c>
      <c r="BL81" s="69">
        <v>19</v>
      </c>
      <c r="BM81" s="22">
        <v>9</v>
      </c>
      <c r="BN81" s="22">
        <v>11</v>
      </c>
      <c r="BO81" s="22">
        <f t="shared" si="38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1</v>
      </c>
      <c r="CA81" s="22">
        <v>0</v>
      </c>
      <c r="CB81" s="22">
        <v>0</v>
      </c>
      <c r="CC81" s="22">
        <f t="shared" si="39"/>
        <v>0</v>
      </c>
      <c r="CD81" s="70">
        <v>0</v>
      </c>
      <c r="CE81" s="69">
        <f t="shared" si="40"/>
        <v>3</v>
      </c>
      <c r="CF81" s="22">
        <f t="shared" si="40"/>
        <v>1</v>
      </c>
      <c r="CG81" s="22">
        <f t="shared" si="40"/>
        <v>0</v>
      </c>
      <c r="CH81" s="22">
        <f t="shared" si="40"/>
        <v>1</v>
      </c>
      <c r="CI81" s="70">
        <f t="shared" si="40"/>
        <v>0</v>
      </c>
      <c r="CJ81" s="22">
        <v>2</v>
      </c>
      <c r="CK81" s="22">
        <v>1</v>
      </c>
      <c r="CL81" s="22">
        <v>0</v>
      </c>
      <c r="CM81" s="22">
        <f t="shared" si="41"/>
        <v>1</v>
      </c>
      <c r="CN81" s="70">
        <v>0</v>
      </c>
      <c r="CO81" s="36"/>
    </row>
    <row r="82" spans="1:93" ht="15.75" customHeight="1" x14ac:dyDescent="0.25">
      <c r="A82" s="36"/>
      <c r="E82" s="21" t="s">
        <v>147</v>
      </c>
      <c r="F82" s="21"/>
      <c r="G82" s="21"/>
      <c r="H82" s="22" t="s">
        <v>154</v>
      </c>
      <c r="I82" s="22"/>
      <c r="J82" s="22">
        <v>27</v>
      </c>
      <c r="K82" s="22">
        <v>29</v>
      </c>
      <c r="L82" s="22">
        <v>20</v>
      </c>
      <c r="M82" s="49">
        <v>49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49"/>
        <v>0</v>
      </c>
      <c r="AF82" s="22">
        <f t="shared" si="49"/>
        <v>1</v>
      </c>
      <c r="AG82" s="22">
        <f t="shared" si="49"/>
        <v>0</v>
      </c>
      <c r="AH82" s="79">
        <f t="shared" si="46"/>
        <v>0</v>
      </c>
      <c r="AI82" s="79"/>
      <c r="AJ82" s="22">
        <f t="shared" si="47"/>
        <v>7</v>
      </c>
      <c r="AK82" s="22">
        <f t="shared" si="47"/>
        <v>0</v>
      </c>
      <c r="AL82" s="22">
        <f t="shared" si="47"/>
        <v>0</v>
      </c>
      <c r="AM82" s="24">
        <f t="shared" si="48"/>
        <v>7</v>
      </c>
      <c r="AN82" s="22">
        <f t="shared" si="47"/>
        <v>0</v>
      </c>
      <c r="AO82" s="22">
        <f t="shared" si="47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8</v>
      </c>
      <c r="BC82" s="22">
        <v>2</v>
      </c>
      <c r="BD82" s="22">
        <v>4</v>
      </c>
      <c r="BE82" s="22">
        <f t="shared" si="42"/>
        <v>6</v>
      </c>
      <c r="BF82" s="70">
        <v>0</v>
      </c>
      <c r="BG82" s="69">
        <f t="shared" si="43"/>
        <v>30</v>
      </c>
      <c r="BH82" s="22">
        <f t="shared" si="43"/>
        <v>14</v>
      </c>
      <c r="BI82" s="22">
        <f t="shared" si="36"/>
        <v>18</v>
      </c>
      <c r="BJ82" s="22">
        <f t="shared" si="44"/>
        <v>32</v>
      </c>
      <c r="BK82" s="70">
        <f t="shared" si="37"/>
        <v>2</v>
      </c>
      <c r="BL82" s="69">
        <v>22</v>
      </c>
      <c r="BM82" s="22">
        <v>12</v>
      </c>
      <c r="BN82" s="22">
        <v>14</v>
      </c>
      <c r="BO82" s="22">
        <f t="shared" si="38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39"/>
        <v>0</v>
      </c>
      <c r="CD82" s="70">
        <v>0</v>
      </c>
      <c r="CE82" s="69">
        <f t="shared" si="40"/>
        <v>1</v>
      </c>
      <c r="CF82" s="22">
        <f t="shared" si="40"/>
        <v>0</v>
      </c>
      <c r="CG82" s="22">
        <f t="shared" si="40"/>
        <v>0</v>
      </c>
      <c r="CH82" s="22">
        <f t="shared" si="40"/>
        <v>0</v>
      </c>
      <c r="CI82" s="70">
        <f t="shared" si="40"/>
        <v>0</v>
      </c>
      <c r="CJ82" s="22">
        <v>1</v>
      </c>
      <c r="CK82" s="22">
        <v>0</v>
      </c>
      <c r="CL82" s="22">
        <v>0</v>
      </c>
      <c r="CM82" s="22">
        <f t="shared" si="41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2" t="s">
        <v>154</v>
      </c>
      <c r="I83" s="22"/>
      <c r="J83" s="22">
        <v>30</v>
      </c>
      <c r="K83" s="22">
        <v>37</v>
      </c>
      <c r="L83" s="22">
        <v>10</v>
      </c>
      <c r="M83" s="49">
        <v>47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49"/>
        <v>2</v>
      </c>
      <c r="AF83" s="22">
        <f t="shared" si="49"/>
        <v>3</v>
      </c>
      <c r="AG83" s="22">
        <f t="shared" si="49"/>
        <v>0</v>
      </c>
      <c r="AH83" s="79">
        <f t="shared" si="46"/>
        <v>0.4</v>
      </c>
      <c r="AI83" s="79"/>
      <c r="AJ83" s="22">
        <f t="shared" si="47"/>
        <v>9</v>
      </c>
      <c r="AK83" s="22">
        <f t="shared" si="47"/>
        <v>1</v>
      </c>
      <c r="AL83" s="22">
        <f t="shared" si="47"/>
        <v>1</v>
      </c>
      <c r="AM83" s="24">
        <f t="shared" si="48"/>
        <v>1.8</v>
      </c>
      <c r="AN83" s="22">
        <f t="shared" si="47"/>
        <v>0</v>
      </c>
      <c r="AO83" s="22">
        <f t="shared" si="47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8</v>
      </c>
      <c r="BC83" s="22">
        <v>0</v>
      </c>
      <c r="BD83" s="22">
        <v>0</v>
      </c>
      <c r="BE83" s="22">
        <f t="shared" si="42"/>
        <v>0</v>
      </c>
      <c r="BF83" s="70">
        <v>0</v>
      </c>
      <c r="BG83" s="69">
        <f t="shared" si="43"/>
        <v>26</v>
      </c>
      <c r="BH83" s="22">
        <f t="shared" si="43"/>
        <v>2</v>
      </c>
      <c r="BI83" s="22">
        <f t="shared" si="36"/>
        <v>3</v>
      </c>
      <c r="BJ83" s="22">
        <f t="shared" si="44"/>
        <v>5</v>
      </c>
      <c r="BK83" s="70">
        <f t="shared" si="37"/>
        <v>0</v>
      </c>
      <c r="BL83" s="69">
        <v>18</v>
      </c>
      <c r="BM83" s="22">
        <v>2</v>
      </c>
      <c r="BN83" s="22">
        <v>3</v>
      </c>
      <c r="BO83" s="22">
        <f t="shared" si="38"/>
        <v>5</v>
      </c>
      <c r="BP83" s="70">
        <v>0</v>
      </c>
      <c r="BQ83" s="36"/>
      <c r="BR83" s="36"/>
      <c r="BS83" s="27">
        <v>7</v>
      </c>
      <c r="BT83" s="21" t="s">
        <v>67</v>
      </c>
      <c r="BU83" s="21"/>
      <c r="BV83" s="21"/>
      <c r="BZ83" s="69">
        <v>2</v>
      </c>
      <c r="CA83" s="22">
        <v>0</v>
      </c>
      <c r="CB83" s="22">
        <v>1</v>
      </c>
      <c r="CC83" s="22">
        <f t="shared" si="39"/>
        <v>1</v>
      </c>
      <c r="CD83" s="70">
        <v>0</v>
      </c>
      <c r="CE83" s="69">
        <f t="shared" si="40"/>
        <v>2</v>
      </c>
      <c r="CF83" s="22">
        <f t="shared" si="40"/>
        <v>0</v>
      </c>
      <c r="CG83" s="22">
        <f t="shared" si="40"/>
        <v>1</v>
      </c>
      <c r="CH83" s="22">
        <f t="shared" si="40"/>
        <v>1</v>
      </c>
      <c r="CI83" s="70">
        <f t="shared" si="40"/>
        <v>0</v>
      </c>
      <c r="CJ83" s="22">
        <v>0</v>
      </c>
      <c r="CK83" s="22">
        <v>0</v>
      </c>
      <c r="CL83" s="22">
        <v>0</v>
      </c>
      <c r="CM83" s="22">
        <f t="shared" si="41"/>
        <v>0</v>
      </c>
      <c r="CN83" s="70">
        <v>0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2" t="s">
        <v>117</v>
      </c>
      <c r="I84" s="22"/>
      <c r="J84" s="22">
        <v>26</v>
      </c>
      <c r="K84" s="22">
        <v>21</v>
      </c>
      <c r="L84" s="22">
        <v>16</v>
      </c>
      <c r="M84" s="49">
        <v>37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49"/>
        <v>0</v>
      </c>
      <c r="AF84" s="22">
        <f t="shared" si="49"/>
        <v>0</v>
      </c>
      <c r="AG84" s="22">
        <f t="shared" si="49"/>
        <v>0</v>
      </c>
      <c r="AH84" s="79">
        <f t="shared" si="46"/>
        <v>0</v>
      </c>
      <c r="AI84" s="79"/>
      <c r="AJ84" s="22">
        <f t="shared" si="47"/>
        <v>0</v>
      </c>
      <c r="AK84" s="22">
        <f t="shared" si="47"/>
        <v>0</v>
      </c>
      <c r="AL84" s="22">
        <f t="shared" si="47"/>
        <v>0</v>
      </c>
      <c r="AM84" s="24">
        <f t="shared" si="48"/>
        <v>0</v>
      </c>
      <c r="AN84" s="22">
        <f t="shared" si="47"/>
        <v>0</v>
      </c>
      <c r="AO84" s="22">
        <f t="shared" si="47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6</v>
      </c>
      <c r="BC84" s="22">
        <v>0</v>
      </c>
      <c r="BD84" s="22">
        <v>3</v>
      </c>
      <c r="BE84" s="22">
        <f t="shared" si="42"/>
        <v>3</v>
      </c>
      <c r="BF84" s="70">
        <v>0</v>
      </c>
      <c r="BG84" s="69">
        <f t="shared" si="43"/>
        <v>23</v>
      </c>
      <c r="BH84" s="22">
        <f t="shared" si="43"/>
        <v>0</v>
      </c>
      <c r="BI84" s="22">
        <f t="shared" si="36"/>
        <v>7</v>
      </c>
      <c r="BJ84" s="22">
        <f t="shared" si="44"/>
        <v>7</v>
      </c>
      <c r="BK84" s="70">
        <f t="shared" si="37"/>
        <v>0</v>
      </c>
      <c r="BL84" s="69">
        <v>17</v>
      </c>
      <c r="BM84" s="22">
        <v>0</v>
      </c>
      <c r="BN84" s="22">
        <v>4</v>
      </c>
      <c r="BO84" s="22">
        <f t="shared" si="38"/>
        <v>4</v>
      </c>
      <c r="BP84" s="70">
        <v>0</v>
      </c>
      <c r="BQ84" s="36"/>
      <c r="BR84" s="36"/>
      <c r="BS84" s="27">
        <v>7.5</v>
      </c>
      <c r="BT84" s="21" t="s">
        <v>163</v>
      </c>
      <c r="BU84" s="21"/>
      <c r="BV84" s="21"/>
      <c r="BZ84" s="69">
        <v>2</v>
      </c>
      <c r="CA84" s="22">
        <v>1</v>
      </c>
      <c r="CB84" s="22">
        <v>0</v>
      </c>
      <c r="CC84" s="22">
        <f t="shared" si="39"/>
        <v>1</v>
      </c>
      <c r="CD84" s="70">
        <v>0</v>
      </c>
      <c r="CE84" s="69">
        <f t="shared" si="40"/>
        <v>2</v>
      </c>
      <c r="CF84" s="22">
        <f t="shared" si="40"/>
        <v>1</v>
      </c>
      <c r="CG84" s="22">
        <f t="shared" si="40"/>
        <v>0</v>
      </c>
      <c r="CH84" s="22">
        <f t="shared" si="40"/>
        <v>1</v>
      </c>
      <c r="CI84" s="70">
        <f t="shared" si="40"/>
        <v>0</v>
      </c>
      <c r="CJ84" s="22">
        <v>0</v>
      </c>
      <c r="CK84" s="22">
        <v>0</v>
      </c>
      <c r="CL84" s="22">
        <v>0</v>
      </c>
      <c r="CM84" s="22">
        <f t="shared" si="41"/>
        <v>0</v>
      </c>
      <c r="CN84" s="70">
        <v>0</v>
      </c>
      <c r="CO84" s="36"/>
    </row>
    <row r="85" spans="1:93" ht="15.75" customHeight="1" x14ac:dyDescent="0.25">
      <c r="A85" s="36"/>
      <c r="E85" s="21" t="s">
        <v>34</v>
      </c>
      <c r="F85" s="21"/>
      <c r="G85" s="21"/>
      <c r="H85" s="22" t="s">
        <v>106</v>
      </c>
      <c r="I85" s="22"/>
      <c r="J85" s="22">
        <v>30</v>
      </c>
      <c r="K85" s="22">
        <v>14</v>
      </c>
      <c r="L85" s="22">
        <v>21</v>
      </c>
      <c r="M85" s="49">
        <v>35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49"/>
        <v>0</v>
      </c>
      <c r="AF85" s="22">
        <f t="shared" si="49"/>
        <v>1</v>
      </c>
      <c r="AG85" s="22">
        <f t="shared" si="49"/>
        <v>0</v>
      </c>
      <c r="AH85" s="79">
        <f t="shared" si="46"/>
        <v>0</v>
      </c>
      <c r="AI85" s="79"/>
      <c r="AJ85" s="22">
        <f t="shared" si="47"/>
        <v>1</v>
      </c>
      <c r="AK85" s="22">
        <f t="shared" si="47"/>
        <v>0</v>
      </c>
      <c r="AL85" s="22">
        <f t="shared" si="47"/>
        <v>0</v>
      </c>
      <c r="AM85" s="24">
        <f t="shared" si="48"/>
        <v>1</v>
      </c>
      <c r="AN85" s="22">
        <f t="shared" si="47"/>
        <v>0</v>
      </c>
      <c r="AO85" s="22">
        <f t="shared" si="47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8</v>
      </c>
      <c r="BC85" s="22">
        <v>2</v>
      </c>
      <c r="BD85" s="22">
        <v>0</v>
      </c>
      <c r="BE85" s="22">
        <f t="shared" si="42"/>
        <v>2</v>
      </c>
      <c r="BF85" s="70">
        <v>0</v>
      </c>
      <c r="BG85" s="69">
        <f t="shared" si="43"/>
        <v>26</v>
      </c>
      <c r="BH85" s="22">
        <f t="shared" si="43"/>
        <v>5</v>
      </c>
      <c r="BI85" s="22">
        <f t="shared" si="36"/>
        <v>6</v>
      </c>
      <c r="BJ85" s="22">
        <f t="shared" si="44"/>
        <v>11</v>
      </c>
      <c r="BK85" s="70">
        <f t="shared" si="37"/>
        <v>0</v>
      </c>
      <c r="BL85" s="69">
        <v>18</v>
      </c>
      <c r="BM85" s="22">
        <v>3</v>
      </c>
      <c r="BN85" s="22">
        <v>6</v>
      </c>
      <c r="BO85" s="22">
        <f t="shared" si="38"/>
        <v>9</v>
      </c>
      <c r="BP85" s="70">
        <v>0</v>
      </c>
      <c r="BQ85" s="36"/>
      <c r="BR85" s="36"/>
      <c r="BS85" s="27">
        <v>7.5</v>
      </c>
      <c r="BT85" s="21" t="s">
        <v>88</v>
      </c>
      <c r="BU85" s="21"/>
      <c r="BV85" s="21"/>
      <c r="BZ85" s="69">
        <v>1</v>
      </c>
      <c r="CA85" s="22">
        <v>0</v>
      </c>
      <c r="CB85" s="22">
        <v>0</v>
      </c>
      <c r="CC85" s="22">
        <f t="shared" si="39"/>
        <v>0</v>
      </c>
      <c r="CD85" s="70">
        <v>0</v>
      </c>
      <c r="CE85" s="69">
        <f t="shared" si="40"/>
        <v>1</v>
      </c>
      <c r="CF85" s="22">
        <f t="shared" si="40"/>
        <v>0</v>
      </c>
      <c r="CG85" s="22">
        <f t="shared" si="40"/>
        <v>0</v>
      </c>
      <c r="CH85" s="22">
        <f t="shared" si="40"/>
        <v>0</v>
      </c>
      <c r="CI85" s="70">
        <f t="shared" si="40"/>
        <v>0</v>
      </c>
      <c r="CJ85" s="22">
        <v>0</v>
      </c>
      <c r="CK85" s="22">
        <v>0</v>
      </c>
      <c r="CL85" s="22">
        <v>0</v>
      </c>
      <c r="CM85" s="22">
        <f t="shared" si="41"/>
        <v>0</v>
      </c>
      <c r="CN85" s="70">
        <v>0</v>
      </c>
      <c r="CO85" s="36"/>
    </row>
    <row r="86" spans="1:93" ht="15.75" customHeight="1" x14ac:dyDescent="0.25">
      <c r="A86" s="36"/>
      <c r="E86" s="21" t="s">
        <v>59</v>
      </c>
      <c r="F86" s="21"/>
      <c r="G86" s="21"/>
      <c r="H86" s="22" t="s">
        <v>118</v>
      </c>
      <c r="I86" s="22"/>
      <c r="J86" s="22">
        <v>27</v>
      </c>
      <c r="K86" s="22">
        <v>23</v>
      </c>
      <c r="L86" s="22">
        <v>11</v>
      </c>
      <c r="M86" s="49">
        <v>34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49"/>
        <v>0</v>
      </c>
      <c r="AF86" s="22">
        <f t="shared" si="49"/>
        <v>0</v>
      </c>
      <c r="AG86" s="22">
        <f t="shared" si="49"/>
        <v>1</v>
      </c>
      <c r="AH86" s="79">
        <f t="shared" si="46"/>
        <v>0.5</v>
      </c>
      <c r="AI86" s="79"/>
      <c r="AJ86" s="22">
        <f t="shared" si="47"/>
        <v>2</v>
      </c>
      <c r="AK86" s="22">
        <f t="shared" si="47"/>
        <v>0</v>
      </c>
      <c r="AL86" s="22">
        <f t="shared" si="47"/>
        <v>0</v>
      </c>
      <c r="AM86" s="24">
        <f t="shared" si="48"/>
        <v>2</v>
      </c>
      <c r="AN86" s="22">
        <f t="shared" si="47"/>
        <v>0</v>
      </c>
      <c r="AO86" s="22">
        <f t="shared" si="47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7</v>
      </c>
      <c r="BC86" s="22">
        <v>0</v>
      </c>
      <c r="BD86" s="22">
        <v>0</v>
      </c>
      <c r="BE86" s="22">
        <f t="shared" si="42"/>
        <v>0</v>
      </c>
      <c r="BF86" s="70">
        <v>2</v>
      </c>
      <c r="BG86" s="69">
        <f t="shared" si="43"/>
        <v>27</v>
      </c>
      <c r="BH86" s="22">
        <f t="shared" si="43"/>
        <v>2</v>
      </c>
      <c r="BI86" s="22">
        <f t="shared" si="36"/>
        <v>15</v>
      </c>
      <c r="BJ86" s="22">
        <f t="shared" si="44"/>
        <v>17</v>
      </c>
      <c r="BK86" s="70">
        <f t="shared" si="37"/>
        <v>4</v>
      </c>
      <c r="BL86" s="69">
        <v>20</v>
      </c>
      <c r="BM86" s="22">
        <v>2</v>
      </c>
      <c r="BN86" s="22">
        <v>15</v>
      </c>
      <c r="BO86" s="22">
        <f t="shared" si="38"/>
        <v>17</v>
      </c>
      <c r="BP86" s="70">
        <v>2</v>
      </c>
      <c r="BQ86" s="40"/>
      <c r="BR86" s="40"/>
      <c r="BS86" s="27">
        <v>6.5</v>
      </c>
      <c r="BT86" s="21" t="s">
        <v>43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39"/>
        <v>0</v>
      </c>
      <c r="CD86" s="70">
        <v>0</v>
      </c>
      <c r="CE86" s="69">
        <f t="shared" si="40"/>
        <v>5</v>
      </c>
      <c r="CF86" s="22">
        <f t="shared" si="40"/>
        <v>0</v>
      </c>
      <c r="CG86" s="22">
        <f t="shared" si="40"/>
        <v>0</v>
      </c>
      <c r="CH86" s="22">
        <f t="shared" si="40"/>
        <v>0</v>
      </c>
      <c r="CI86" s="70">
        <f t="shared" si="40"/>
        <v>2</v>
      </c>
      <c r="CJ86" s="22">
        <v>5</v>
      </c>
      <c r="CK86" s="22">
        <v>0</v>
      </c>
      <c r="CL86" s="22">
        <v>0</v>
      </c>
      <c r="CM86" s="22">
        <f t="shared" si="41"/>
        <v>0</v>
      </c>
      <c r="CN86" s="70">
        <v>2</v>
      </c>
      <c r="CO86" s="40"/>
    </row>
    <row r="87" spans="1:93" ht="15.75" customHeight="1" x14ac:dyDescent="0.25">
      <c r="A87" s="36"/>
      <c r="E87" s="21" t="s">
        <v>80</v>
      </c>
      <c r="H87" s="22" t="s">
        <v>117</v>
      </c>
      <c r="I87" s="22"/>
      <c r="J87" s="22">
        <v>30</v>
      </c>
      <c r="K87" s="22">
        <v>14</v>
      </c>
      <c r="L87" s="22">
        <v>18</v>
      </c>
      <c r="M87" s="49">
        <v>32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49"/>
        <v>0</v>
      </c>
      <c r="AF87" s="22">
        <f t="shared" si="49"/>
        <v>0</v>
      </c>
      <c r="AG87" s="22">
        <f t="shared" si="49"/>
        <v>2</v>
      </c>
      <c r="AH87" s="79">
        <f t="shared" si="46"/>
        <v>0.5</v>
      </c>
      <c r="AI87" s="79"/>
      <c r="AJ87" s="22">
        <f t="shared" si="47"/>
        <v>4</v>
      </c>
      <c r="AK87" s="22">
        <f t="shared" si="47"/>
        <v>0</v>
      </c>
      <c r="AL87" s="22">
        <f t="shared" si="47"/>
        <v>1</v>
      </c>
      <c r="AM87" s="24">
        <f t="shared" si="48"/>
        <v>2</v>
      </c>
      <c r="AN87" s="22">
        <f t="shared" si="47"/>
        <v>0</v>
      </c>
      <c r="AO87" s="22">
        <f t="shared" si="47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42"/>
        <v>0</v>
      </c>
      <c r="BF87" s="70">
        <v>0</v>
      </c>
      <c r="BG87" s="69">
        <f t="shared" si="43"/>
        <v>21</v>
      </c>
      <c r="BH87" s="22">
        <f t="shared" si="43"/>
        <v>0</v>
      </c>
      <c r="BI87" s="22">
        <f t="shared" si="36"/>
        <v>6</v>
      </c>
      <c r="BJ87" s="22">
        <f t="shared" si="44"/>
        <v>6</v>
      </c>
      <c r="BK87" s="70">
        <f t="shared" si="37"/>
        <v>0</v>
      </c>
      <c r="BL87" s="69">
        <v>21</v>
      </c>
      <c r="BM87" s="22">
        <v>0</v>
      </c>
      <c r="BN87" s="22">
        <v>6</v>
      </c>
      <c r="BO87" s="22">
        <f t="shared" si="38"/>
        <v>6</v>
      </c>
      <c r="BP87" s="70">
        <v>0</v>
      </c>
      <c r="BQ87" s="40"/>
      <c r="BR87" s="40"/>
      <c r="BS87" s="27">
        <v>6.5</v>
      </c>
      <c r="BT87" s="21" t="s">
        <v>136</v>
      </c>
      <c r="BX87" s="22"/>
      <c r="BY87" s="21"/>
      <c r="BZ87" s="69">
        <v>4</v>
      </c>
      <c r="CA87" s="22">
        <v>0</v>
      </c>
      <c r="CB87" s="22">
        <v>0</v>
      </c>
      <c r="CC87" s="22">
        <f t="shared" si="39"/>
        <v>0</v>
      </c>
      <c r="CD87" s="70">
        <v>0</v>
      </c>
      <c r="CE87" s="69">
        <f t="shared" si="40"/>
        <v>9</v>
      </c>
      <c r="CF87" s="22">
        <f t="shared" si="40"/>
        <v>0</v>
      </c>
      <c r="CG87" s="22">
        <f t="shared" si="40"/>
        <v>1</v>
      </c>
      <c r="CH87" s="22">
        <f t="shared" si="40"/>
        <v>1</v>
      </c>
      <c r="CI87" s="70">
        <f t="shared" si="40"/>
        <v>0</v>
      </c>
      <c r="CJ87" s="22">
        <v>5</v>
      </c>
      <c r="CK87" s="22">
        <v>0</v>
      </c>
      <c r="CL87" s="22">
        <v>1</v>
      </c>
      <c r="CM87" s="22">
        <f t="shared" si="41"/>
        <v>1</v>
      </c>
      <c r="CN87" s="70">
        <v>0</v>
      </c>
      <c r="CO87" s="40"/>
    </row>
    <row r="88" spans="1:93" ht="15.75" customHeight="1" x14ac:dyDescent="0.25">
      <c r="A88" s="36"/>
      <c r="E88" s="21" t="s">
        <v>46</v>
      </c>
      <c r="H88" s="22" t="s">
        <v>117</v>
      </c>
      <c r="I88" s="22"/>
      <c r="J88" s="22">
        <v>26</v>
      </c>
      <c r="K88" s="22">
        <v>15</v>
      </c>
      <c r="L88" s="22">
        <v>16</v>
      </c>
      <c r="M88" s="49">
        <v>31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49"/>
        <v>0</v>
      </c>
      <c r="AF88" s="22">
        <f t="shared" si="49"/>
        <v>0</v>
      </c>
      <c r="AG88" s="22">
        <f t="shared" si="49"/>
        <v>1</v>
      </c>
      <c r="AH88" s="79">
        <f t="shared" si="46"/>
        <v>0.5</v>
      </c>
      <c r="AI88" s="79"/>
      <c r="AJ88" s="22">
        <f t="shared" si="47"/>
        <v>4</v>
      </c>
      <c r="AK88" s="22">
        <f t="shared" si="47"/>
        <v>0</v>
      </c>
      <c r="AL88" s="22">
        <f t="shared" si="47"/>
        <v>0</v>
      </c>
      <c r="AM88" s="24">
        <f t="shared" si="48"/>
        <v>4</v>
      </c>
      <c r="AN88" s="22">
        <f t="shared" si="47"/>
        <v>1</v>
      </c>
      <c r="AO88" s="22">
        <f t="shared" si="47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6</v>
      </c>
      <c r="BC88" s="22">
        <v>0</v>
      </c>
      <c r="BD88" s="22">
        <v>1</v>
      </c>
      <c r="BE88" s="22">
        <f t="shared" si="42"/>
        <v>1</v>
      </c>
      <c r="BF88" s="70">
        <v>0</v>
      </c>
      <c r="BG88" s="69">
        <f t="shared" si="43"/>
        <v>26</v>
      </c>
      <c r="BH88" s="22">
        <f t="shared" si="43"/>
        <v>0</v>
      </c>
      <c r="BI88" s="22">
        <f t="shared" si="36"/>
        <v>2</v>
      </c>
      <c r="BJ88" s="22">
        <f t="shared" si="44"/>
        <v>2</v>
      </c>
      <c r="BK88" s="70">
        <f t="shared" si="37"/>
        <v>0</v>
      </c>
      <c r="BL88" s="69">
        <v>20</v>
      </c>
      <c r="BM88" s="22">
        <v>0</v>
      </c>
      <c r="BN88" s="22">
        <v>1</v>
      </c>
      <c r="BO88" s="22">
        <f t="shared" si="38"/>
        <v>1</v>
      </c>
      <c r="BP88" s="70">
        <v>0</v>
      </c>
      <c r="BQ88" s="40"/>
      <c r="BR88" s="40"/>
      <c r="BS88" s="27">
        <v>6.5</v>
      </c>
      <c r="BT88" s="21" t="s">
        <v>44</v>
      </c>
      <c r="BX88" s="22"/>
      <c r="BY88" s="21"/>
      <c r="BZ88" s="69">
        <v>2</v>
      </c>
      <c r="CA88" s="22">
        <v>0</v>
      </c>
      <c r="CB88" s="22">
        <v>0</v>
      </c>
      <c r="CC88" s="22">
        <f t="shared" si="39"/>
        <v>0</v>
      </c>
      <c r="CD88" s="70">
        <v>0</v>
      </c>
      <c r="CE88" s="69">
        <f t="shared" si="40"/>
        <v>4</v>
      </c>
      <c r="CF88" s="22">
        <f t="shared" si="40"/>
        <v>0</v>
      </c>
      <c r="CG88" s="22">
        <f t="shared" si="40"/>
        <v>0</v>
      </c>
      <c r="CH88" s="22">
        <f t="shared" si="40"/>
        <v>0</v>
      </c>
      <c r="CI88" s="70">
        <f t="shared" si="40"/>
        <v>0</v>
      </c>
      <c r="CJ88" s="22">
        <v>2</v>
      </c>
      <c r="CK88" s="22">
        <v>0</v>
      </c>
      <c r="CL88" s="22">
        <v>0</v>
      </c>
      <c r="CM88" s="22">
        <f t="shared" si="41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184</v>
      </c>
      <c r="F89" s="21"/>
      <c r="G89" s="21"/>
      <c r="H89" s="22" t="s">
        <v>154</v>
      </c>
      <c r="I89" s="22"/>
      <c r="J89" s="22">
        <v>23</v>
      </c>
      <c r="K89" s="22">
        <v>14</v>
      </c>
      <c r="L89" s="22">
        <v>17</v>
      </c>
      <c r="M89" s="49">
        <v>31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9</v>
      </c>
      <c r="AE89" s="22">
        <f t="shared" si="49"/>
        <v>1</v>
      </c>
      <c r="AF89" s="22">
        <f t="shared" si="49"/>
        <v>6</v>
      </c>
      <c r="AG89" s="22">
        <f t="shared" si="49"/>
        <v>2</v>
      </c>
      <c r="AH89" s="79">
        <f t="shared" si="46"/>
        <v>0.22222222222222221</v>
      </c>
      <c r="AI89" s="79"/>
      <c r="AJ89" s="22">
        <f t="shared" si="47"/>
        <v>26</v>
      </c>
      <c r="AK89" s="22">
        <f t="shared" si="47"/>
        <v>2</v>
      </c>
      <c r="AL89" s="22">
        <f t="shared" si="47"/>
        <v>0</v>
      </c>
      <c r="AM89" s="24">
        <f t="shared" si="48"/>
        <v>2.8888888888888888</v>
      </c>
      <c r="AN89" s="22">
        <f t="shared" si="47"/>
        <v>0</v>
      </c>
      <c r="AO89" s="22">
        <f t="shared" si="47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8</v>
      </c>
      <c r="BC89" s="22">
        <v>0</v>
      </c>
      <c r="BD89" s="22">
        <v>2</v>
      </c>
      <c r="BE89" s="22">
        <f t="shared" si="42"/>
        <v>2</v>
      </c>
      <c r="BF89" s="70">
        <v>0</v>
      </c>
      <c r="BG89" s="69">
        <f t="shared" si="43"/>
        <v>29</v>
      </c>
      <c r="BH89" s="22">
        <f t="shared" si="43"/>
        <v>0</v>
      </c>
      <c r="BI89" s="22">
        <f t="shared" si="36"/>
        <v>5</v>
      </c>
      <c r="BJ89" s="22">
        <f t="shared" si="44"/>
        <v>5</v>
      </c>
      <c r="BK89" s="70">
        <f t="shared" si="37"/>
        <v>6</v>
      </c>
      <c r="BL89" s="69">
        <v>21</v>
      </c>
      <c r="BM89" s="22">
        <v>0</v>
      </c>
      <c r="BN89" s="22">
        <v>3</v>
      </c>
      <c r="BO89" s="22">
        <f t="shared" si="38"/>
        <v>3</v>
      </c>
      <c r="BP89" s="70">
        <v>6</v>
      </c>
      <c r="BQ89" s="41"/>
      <c r="BR89" s="41"/>
      <c r="BS89" s="27">
        <v>9.5</v>
      </c>
      <c r="BT89" s="21" t="s">
        <v>125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39"/>
        <v>0</v>
      </c>
      <c r="CD89" s="70">
        <v>0</v>
      </c>
      <c r="CE89" s="69">
        <f t="shared" si="40"/>
        <v>1</v>
      </c>
      <c r="CF89" s="22">
        <f t="shared" si="40"/>
        <v>1</v>
      </c>
      <c r="CG89" s="22">
        <f t="shared" si="40"/>
        <v>0</v>
      </c>
      <c r="CH89" s="22">
        <f t="shared" si="40"/>
        <v>1</v>
      </c>
      <c r="CI89" s="70">
        <f t="shared" si="40"/>
        <v>0</v>
      </c>
      <c r="CJ89" s="22">
        <v>1</v>
      </c>
      <c r="CK89" s="22">
        <v>1</v>
      </c>
      <c r="CL89" s="22">
        <v>0</v>
      </c>
      <c r="CM89" s="22">
        <f t="shared" si="41"/>
        <v>1</v>
      </c>
      <c r="CN89" s="70">
        <v>0</v>
      </c>
      <c r="CO89" s="41"/>
    </row>
    <row r="90" spans="1:93" ht="15.75" customHeight="1" thickBot="1" x14ac:dyDescent="0.3">
      <c r="A90" s="36"/>
      <c r="E90" s="21" t="s">
        <v>176</v>
      </c>
      <c r="H90" s="22" t="s">
        <v>106</v>
      </c>
      <c r="I90" s="22"/>
      <c r="J90" s="22">
        <v>13</v>
      </c>
      <c r="K90" s="22">
        <v>13</v>
      </c>
      <c r="L90" s="22">
        <v>17</v>
      </c>
      <c r="M90" s="49">
        <v>30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33.299999999999997</v>
      </c>
      <c r="AE90" s="15">
        <f>SUM(AE80:AE89)</f>
        <v>5</v>
      </c>
      <c r="AF90" s="15">
        <f>SUM(AF80:AF89)</f>
        <v>19</v>
      </c>
      <c r="AG90" s="15">
        <f>SUM(AG80:AG89)</f>
        <v>9</v>
      </c>
      <c r="AH90" s="80">
        <f>+(AE90*2+AG90)/(2*AD90)</f>
        <v>0.28528528528528529</v>
      </c>
      <c r="AI90" s="80"/>
      <c r="AJ90" s="15">
        <f>SUM(AJ80:AJ89)</f>
        <v>91</v>
      </c>
      <c r="AK90" s="15">
        <f>SUM(AK80:AK89)</f>
        <v>4</v>
      </c>
      <c r="AL90" s="15">
        <f>SUM(AL80:AL89)</f>
        <v>2</v>
      </c>
      <c r="AM90" s="33">
        <f>+AJ90/AD90</f>
        <v>2.7327327327327331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88</v>
      </c>
      <c r="BC90" s="23">
        <f>SUM(BC78:BC89)</f>
        <v>15</v>
      </c>
      <c r="BD90" s="23">
        <f>SUM(BD78:BD89)</f>
        <v>25</v>
      </c>
      <c r="BE90" s="23">
        <f>+BD90+BC90</f>
        <v>40</v>
      </c>
      <c r="BF90" s="73">
        <f>SUM(BF78:BF89)</f>
        <v>2</v>
      </c>
      <c r="BG90" s="72">
        <f>SUM(BG78:BG89)</f>
        <v>330</v>
      </c>
      <c r="BH90" s="23">
        <f>SUM(BH78:BH89)</f>
        <v>73</v>
      </c>
      <c r="BI90" s="23">
        <f>SUM(BI78:BI89)</f>
        <v>108</v>
      </c>
      <c r="BJ90" s="23">
        <f>+BI90+BH90</f>
        <v>181</v>
      </c>
      <c r="BK90" s="73">
        <f>SUM(BK78:BK89)</f>
        <v>14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6.5</v>
      </c>
      <c r="BT90" s="21" t="s">
        <v>69</v>
      </c>
      <c r="BX90" s="22"/>
      <c r="BY90" s="21"/>
      <c r="BZ90" s="69">
        <v>0</v>
      </c>
      <c r="CA90" s="22">
        <v>0</v>
      </c>
      <c r="CB90" s="22">
        <v>0</v>
      </c>
      <c r="CC90" s="22">
        <f t="shared" si="39"/>
        <v>0</v>
      </c>
      <c r="CD90" s="70">
        <v>0</v>
      </c>
      <c r="CE90" s="69">
        <f t="shared" si="40"/>
        <v>1</v>
      </c>
      <c r="CF90" s="22">
        <f t="shared" si="40"/>
        <v>0</v>
      </c>
      <c r="CG90" s="22">
        <f t="shared" si="40"/>
        <v>0</v>
      </c>
      <c r="CH90" s="22">
        <f t="shared" si="40"/>
        <v>0</v>
      </c>
      <c r="CI90" s="70">
        <f t="shared" si="40"/>
        <v>0</v>
      </c>
      <c r="CJ90" s="22">
        <v>1</v>
      </c>
      <c r="CK90" s="22">
        <v>0</v>
      </c>
      <c r="CL90" s="22">
        <v>0</v>
      </c>
      <c r="CM90" s="22">
        <f t="shared" si="41"/>
        <v>0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2" t="s">
        <v>107</v>
      </c>
      <c r="I91" s="22"/>
      <c r="J91" s="22">
        <v>25</v>
      </c>
      <c r="K91" s="22">
        <v>12</v>
      </c>
      <c r="L91" s="22">
        <v>16</v>
      </c>
      <c r="M91" s="49">
        <v>28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14</v>
      </c>
      <c r="BC91" s="22">
        <v>0</v>
      </c>
      <c r="BD91" s="22">
        <v>1</v>
      </c>
      <c r="BE91" s="22">
        <f>+BC91+BD91</f>
        <v>1</v>
      </c>
      <c r="BF91" s="70">
        <v>4</v>
      </c>
      <c r="BG91" s="69">
        <f>+BB91+BL91</f>
        <v>65</v>
      </c>
      <c r="BH91" s="22">
        <f>+BC91+BM91</f>
        <v>10</v>
      </c>
      <c r="BI91" s="22">
        <f t="shared" ref="BI91:BI102" si="50">+BD91+BN91</f>
        <v>18</v>
      </c>
      <c r="BJ91" s="22">
        <f>+BH91+BI91</f>
        <v>28</v>
      </c>
      <c r="BK91" s="70">
        <f t="shared" ref="BK91:BK102" si="51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52">+BM91+BN91</f>
        <v>27</v>
      </c>
      <c r="BP91" s="71">
        <v>8</v>
      </c>
      <c r="BQ91" s="41"/>
      <c r="BR91" s="41"/>
      <c r="BS91" s="27">
        <v>6.5</v>
      </c>
      <c r="BT91" s="21" t="s">
        <v>54</v>
      </c>
      <c r="BY91" s="21"/>
      <c r="BZ91" s="69">
        <v>1</v>
      </c>
      <c r="CA91" s="22">
        <v>0</v>
      </c>
      <c r="CB91" s="22">
        <v>0</v>
      </c>
      <c r="CC91" s="22">
        <f t="shared" si="39"/>
        <v>0</v>
      </c>
      <c r="CD91" s="70">
        <v>0</v>
      </c>
      <c r="CE91" s="69">
        <f t="shared" si="40"/>
        <v>1</v>
      </c>
      <c r="CF91" s="22">
        <f t="shared" si="40"/>
        <v>0</v>
      </c>
      <c r="CG91" s="22">
        <f t="shared" si="40"/>
        <v>0</v>
      </c>
      <c r="CH91" s="22">
        <f t="shared" si="40"/>
        <v>0</v>
      </c>
      <c r="CI91" s="70">
        <f t="shared" si="40"/>
        <v>0</v>
      </c>
      <c r="CJ91" s="22">
        <v>0</v>
      </c>
      <c r="CK91" s="22">
        <v>0</v>
      </c>
      <c r="CL91" s="22">
        <v>0</v>
      </c>
      <c r="CM91" s="22">
        <f t="shared" si="41"/>
        <v>0</v>
      </c>
      <c r="CN91" s="70">
        <v>0</v>
      </c>
      <c r="CO91" s="41"/>
    </row>
    <row r="92" spans="1:93" ht="15.75" customHeight="1" x14ac:dyDescent="0.25">
      <c r="A92" s="36"/>
      <c r="E92" s="21" t="s">
        <v>60</v>
      </c>
      <c r="F92" s="21"/>
      <c r="G92" s="21"/>
      <c r="H92" s="22" t="s">
        <v>154</v>
      </c>
      <c r="I92" s="22"/>
      <c r="J92" s="22">
        <v>27</v>
      </c>
      <c r="K92" s="22">
        <v>12</v>
      </c>
      <c r="L92" s="22">
        <v>16</v>
      </c>
      <c r="M92" s="49">
        <v>28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8</v>
      </c>
      <c r="BC92" s="22">
        <v>0</v>
      </c>
      <c r="BD92" s="22">
        <v>0</v>
      </c>
      <c r="BE92" s="22">
        <f t="shared" ref="BE92:BE102" si="53">+BC92+BD92</f>
        <v>0</v>
      </c>
      <c r="BF92" s="70">
        <v>0</v>
      </c>
      <c r="BG92" s="69">
        <f t="shared" ref="BG92:BH102" si="54">+BB92+BL92</f>
        <v>25</v>
      </c>
      <c r="BH92" s="22">
        <f t="shared" si="54"/>
        <v>0</v>
      </c>
      <c r="BI92" s="22">
        <f t="shared" si="50"/>
        <v>0</v>
      </c>
      <c r="BJ92" s="22">
        <f t="shared" ref="BJ92:BJ102" si="55">+BH92+BI92</f>
        <v>0</v>
      </c>
      <c r="BK92" s="70">
        <f t="shared" si="51"/>
        <v>0</v>
      </c>
      <c r="BL92" s="69">
        <v>17</v>
      </c>
      <c r="BM92" s="22">
        <v>0</v>
      </c>
      <c r="BN92" s="22">
        <v>0</v>
      </c>
      <c r="BO92" s="22">
        <f t="shared" si="52"/>
        <v>0</v>
      </c>
      <c r="BP92" s="70">
        <v>0</v>
      </c>
      <c r="BQ92" s="41"/>
      <c r="BR92" s="41"/>
      <c r="BS92" s="27">
        <v>9.5</v>
      </c>
      <c r="BT92" s="21" t="s">
        <v>176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39"/>
        <v>0</v>
      </c>
      <c r="CD92" s="70">
        <v>0</v>
      </c>
      <c r="CE92" s="69">
        <f t="shared" si="40"/>
        <v>1</v>
      </c>
      <c r="CF92" s="22">
        <f t="shared" si="40"/>
        <v>0</v>
      </c>
      <c r="CG92" s="22">
        <f t="shared" si="40"/>
        <v>2</v>
      </c>
      <c r="CH92" s="22">
        <f t="shared" si="40"/>
        <v>2</v>
      </c>
      <c r="CI92" s="70">
        <f t="shared" si="40"/>
        <v>0</v>
      </c>
      <c r="CJ92" s="22">
        <v>1</v>
      </c>
      <c r="CK92" s="22">
        <v>0</v>
      </c>
      <c r="CL92" s="22">
        <v>2</v>
      </c>
      <c r="CM92" s="22">
        <f t="shared" si="41"/>
        <v>2</v>
      </c>
      <c r="CN92" s="70">
        <v>0</v>
      </c>
      <c r="CO92" s="41"/>
    </row>
    <row r="93" spans="1:93" ht="15.75" customHeight="1" x14ac:dyDescent="0.25">
      <c r="A93" s="36"/>
      <c r="E93" s="21" t="s">
        <v>41</v>
      </c>
      <c r="F93" s="21"/>
      <c r="G93" s="21"/>
      <c r="H93" s="22" t="s">
        <v>106</v>
      </c>
      <c r="I93" s="22"/>
      <c r="J93" s="22">
        <v>30</v>
      </c>
      <c r="K93" s="22">
        <v>13</v>
      </c>
      <c r="L93" s="22">
        <v>14</v>
      </c>
      <c r="M93" s="49">
        <v>27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8</v>
      </c>
      <c r="BC93" s="22">
        <v>7</v>
      </c>
      <c r="BD93" s="22">
        <v>5</v>
      </c>
      <c r="BE93" s="22">
        <f t="shared" si="53"/>
        <v>12</v>
      </c>
      <c r="BF93" s="70">
        <v>0</v>
      </c>
      <c r="BG93" s="69">
        <f t="shared" si="54"/>
        <v>30</v>
      </c>
      <c r="BH93" s="22">
        <f t="shared" si="54"/>
        <v>32</v>
      </c>
      <c r="BI93" s="22">
        <f t="shared" si="50"/>
        <v>17</v>
      </c>
      <c r="BJ93" s="22">
        <f t="shared" si="55"/>
        <v>49</v>
      </c>
      <c r="BK93" s="70">
        <f t="shared" si="51"/>
        <v>4</v>
      </c>
      <c r="BL93" s="69">
        <v>22</v>
      </c>
      <c r="BM93" s="22">
        <v>25</v>
      </c>
      <c r="BN93" s="22">
        <v>12</v>
      </c>
      <c r="BO93" s="22">
        <f t="shared" si="52"/>
        <v>37</v>
      </c>
      <c r="BP93" s="70">
        <v>4</v>
      </c>
      <c r="BQ93" s="41"/>
      <c r="BR93" s="41"/>
      <c r="BS93" s="27">
        <v>7.5</v>
      </c>
      <c r="BT93" s="21" t="s">
        <v>160</v>
      </c>
      <c r="BZ93" s="69">
        <v>4</v>
      </c>
      <c r="CA93" s="22">
        <v>0</v>
      </c>
      <c r="CB93" s="22">
        <v>0</v>
      </c>
      <c r="CC93" s="22">
        <f t="shared" si="39"/>
        <v>0</v>
      </c>
      <c r="CD93" s="70">
        <v>0</v>
      </c>
      <c r="CE93" s="69">
        <f t="shared" si="40"/>
        <v>4</v>
      </c>
      <c r="CF93" s="22">
        <f t="shared" si="40"/>
        <v>0</v>
      </c>
      <c r="CG93" s="22">
        <f t="shared" si="40"/>
        <v>0</v>
      </c>
      <c r="CH93" s="22">
        <f t="shared" si="40"/>
        <v>0</v>
      </c>
      <c r="CI93" s="70">
        <f t="shared" si="40"/>
        <v>0</v>
      </c>
      <c r="CJ93" s="22">
        <v>0</v>
      </c>
      <c r="CK93" s="22">
        <v>0</v>
      </c>
      <c r="CL93" s="22">
        <v>0</v>
      </c>
      <c r="CM93" s="22">
        <f t="shared" si="41"/>
        <v>0</v>
      </c>
      <c r="CN93" s="70">
        <v>0</v>
      </c>
      <c r="CO93" s="41"/>
    </row>
    <row r="94" spans="1:93" ht="15.75" customHeight="1" x14ac:dyDescent="0.25">
      <c r="A94" s="36"/>
      <c r="E94" s="21" t="s">
        <v>142</v>
      </c>
      <c r="H94" s="22" t="s">
        <v>107</v>
      </c>
      <c r="I94" s="22"/>
      <c r="J94" s="22">
        <v>30</v>
      </c>
      <c r="K94" s="22">
        <v>13</v>
      </c>
      <c r="L94" s="22">
        <v>13</v>
      </c>
      <c r="M94" s="49">
        <v>26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7</v>
      </c>
      <c r="BC94" s="22">
        <v>6</v>
      </c>
      <c r="BD94" s="22">
        <v>5</v>
      </c>
      <c r="BE94" s="22">
        <f t="shared" si="53"/>
        <v>11</v>
      </c>
      <c r="BF94" s="70">
        <v>0</v>
      </c>
      <c r="BG94" s="69">
        <f t="shared" si="54"/>
        <v>10</v>
      </c>
      <c r="BH94" s="22">
        <f t="shared" si="54"/>
        <v>6</v>
      </c>
      <c r="BI94" s="22">
        <f t="shared" si="50"/>
        <v>7</v>
      </c>
      <c r="BJ94" s="22">
        <f t="shared" si="55"/>
        <v>13</v>
      </c>
      <c r="BK94" s="70">
        <f t="shared" si="51"/>
        <v>0</v>
      </c>
      <c r="BL94" s="69">
        <v>3</v>
      </c>
      <c r="BM94" s="22">
        <v>0</v>
      </c>
      <c r="BN94" s="22">
        <v>2</v>
      </c>
      <c r="BO94" s="22">
        <f t="shared" si="52"/>
        <v>2</v>
      </c>
      <c r="BP94" s="70">
        <v>0</v>
      </c>
      <c r="BQ94" s="41"/>
      <c r="BR94" s="41"/>
      <c r="BS94" s="27">
        <v>9</v>
      </c>
      <c r="BT94" s="21" t="s">
        <v>474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39"/>
        <v>0</v>
      </c>
      <c r="CD94" s="70">
        <v>0</v>
      </c>
      <c r="CE94" s="69">
        <f t="shared" ref="CE94:CI109" si="56">+CJ94+BZ94</f>
        <v>1</v>
      </c>
      <c r="CF94" s="22">
        <f t="shared" si="56"/>
        <v>0</v>
      </c>
      <c r="CG94" s="22">
        <f t="shared" si="56"/>
        <v>0</v>
      </c>
      <c r="CH94" s="22">
        <f t="shared" si="56"/>
        <v>0</v>
      </c>
      <c r="CI94" s="70">
        <f t="shared" si="56"/>
        <v>0</v>
      </c>
      <c r="CJ94" s="22">
        <v>1</v>
      </c>
      <c r="CK94" s="22">
        <v>0</v>
      </c>
      <c r="CL94" s="22">
        <v>0</v>
      </c>
      <c r="CM94" s="22">
        <f t="shared" si="41"/>
        <v>0</v>
      </c>
      <c r="CN94" s="70">
        <v>0</v>
      </c>
      <c r="CO94" s="41"/>
    </row>
    <row r="95" spans="1:93" ht="15.75" customHeight="1" thickBot="1" x14ac:dyDescent="0.3">
      <c r="A95" s="36"/>
      <c r="E95" s="21" t="s">
        <v>49</v>
      </c>
      <c r="H95" s="22" t="s">
        <v>107</v>
      </c>
      <c r="I95" s="22"/>
      <c r="J95" s="22">
        <v>30</v>
      </c>
      <c r="K95" s="22">
        <v>3</v>
      </c>
      <c r="L95" s="22">
        <v>23</v>
      </c>
      <c r="M95" s="49">
        <v>26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7</v>
      </c>
      <c r="BC95" s="22">
        <v>0</v>
      </c>
      <c r="BD95" s="22">
        <v>3</v>
      </c>
      <c r="BE95" s="22">
        <f t="shared" si="53"/>
        <v>3</v>
      </c>
      <c r="BF95" s="70">
        <v>4</v>
      </c>
      <c r="BG95" s="69">
        <f t="shared" si="54"/>
        <v>26</v>
      </c>
      <c r="BH95" s="22">
        <f t="shared" si="54"/>
        <v>0</v>
      </c>
      <c r="BI95" s="22">
        <f t="shared" si="50"/>
        <v>15</v>
      </c>
      <c r="BJ95" s="22">
        <f t="shared" si="55"/>
        <v>15</v>
      </c>
      <c r="BK95" s="70">
        <f t="shared" si="51"/>
        <v>12</v>
      </c>
      <c r="BL95" s="69">
        <v>19</v>
      </c>
      <c r="BM95" s="22">
        <v>0</v>
      </c>
      <c r="BN95" s="22">
        <v>12</v>
      </c>
      <c r="BO95" s="22">
        <f t="shared" si="52"/>
        <v>12</v>
      </c>
      <c r="BP95" s="70">
        <v>8</v>
      </c>
      <c r="BQ95" s="41"/>
      <c r="BR95" s="41"/>
      <c r="BS95" s="27">
        <v>6.5</v>
      </c>
      <c r="BT95" s="21" t="s">
        <v>49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39"/>
        <v>0</v>
      </c>
      <c r="CD95" s="70">
        <v>0</v>
      </c>
      <c r="CE95" s="69">
        <f t="shared" si="56"/>
        <v>2</v>
      </c>
      <c r="CF95" s="22">
        <f t="shared" si="56"/>
        <v>0</v>
      </c>
      <c r="CG95" s="22">
        <f t="shared" si="56"/>
        <v>1</v>
      </c>
      <c r="CH95" s="22">
        <f t="shared" si="56"/>
        <v>1</v>
      </c>
      <c r="CI95" s="70">
        <f t="shared" si="56"/>
        <v>0</v>
      </c>
      <c r="CJ95" s="22">
        <v>2</v>
      </c>
      <c r="CK95" s="22">
        <v>0</v>
      </c>
      <c r="CL95" s="22">
        <v>1</v>
      </c>
      <c r="CM95" s="22">
        <f t="shared" si="41"/>
        <v>1</v>
      </c>
      <c r="CN95" s="70">
        <v>0</v>
      </c>
      <c r="CO95" s="41"/>
    </row>
    <row r="96" spans="1:93" ht="15.75" customHeight="1" x14ac:dyDescent="0.25">
      <c r="A96" s="36"/>
      <c r="E96" s="21" t="s">
        <v>86</v>
      </c>
      <c r="F96" s="21"/>
      <c r="G96" s="21"/>
      <c r="H96" s="22" t="s">
        <v>17</v>
      </c>
      <c r="I96" s="22"/>
      <c r="J96" s="22">
        <v>25</v>
      </c>
      <c r="K96" s="22">
        <v>13</v>
      </c>
      <c r="L96" s="22">
        <v>12</v>
      </c>
      <c r="M96" s="49">
        <v>25</v>
      </c>
      <c r="N96" s="22"/>
      <c r="O96" s="22"/>
      <c r="R96" s="41"/>
      <c r="S96" s="41"/>
      <c r="V96" s="27">
        <v>7</v>
      </c>
      <c r="W96" s="21" t="s">
        <v>366</v>
      </c>
      <c r="X96" s="21"/>
      <c r="Y96" s="21"/>
      <c r="AD96" s="22">
        <f>+AE96+AF96+AG96</f>
        <v>3</v>
      </c>
      <c r="AE96" s="22">
        <v>0</v>
      </c>
      <c r="AF96" s="22">
        <v>2</v>
      </c>
      <c r="AG96" s="22">
        <v>1</v>
      </c>
      <c r="AH96" s="79">
        <f t="shared" ref="AH96:AH97" si="57">+(AE96*2+AG96)/(2*AD96)</f>
        <v>0.16666666666666666</v>
      </c>
      <c r="AI96" s="79"/>
      <c r="AJ96" s="22">
        <v>12</v>
      </c>
      <c r="AK96" s="22">
        <v>0</v>
      </c>
      <c r="AL96" s="22">
        <v>0</v>
      </c>
      <c r="AM96" s="24">
        <f t="shared" ref="AM96:AM97" si="58">+AJ96/AD96</f>
        <v>4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7</v>
      </c>
      <c r="BC96" s="22">
        <v>0</v>
      </c>
      <c r="BD96" s="22">
        <v>1</v>
      </c>
      <c r="BE96" s="22">
        <f t="shared" si="53"/>
        <v>1</v>
      </c>
      <c r="BF96" s="70">
        <v>0</v>
      </c>
      <c r="BG96" s="69">
        <f t="shared" si="54"/>
        <v>22</v>
      </c>
      <c r="BH96" s="22">
        <f t="shared" si="54"/>
        <v>0</v>
      </c>
      <c r="BI96" s="22">
        <f t="shared" si="50"/>
        <v>5</v>
      </c>
      <c r="BJ96" s="22">
        <f t="shared" si="55"/>
        <v>5</v>
      </c>
      <c r="BK96" s="70">
        <f t="shared" si="51"/>
        <v>0</v>
      </c>
      <c r="BL96" s="69">
        <v>15</v>
      </c>
      <c r="BM96" s="22">
        <v>0</v>
      </c>
      <c r="BN96" s="22">
        <v>4</v>
      </c>
      <c r="BO96" s="22">
        <f t="shared" si="52"/>
        <v>4</v>
      </c>
      <c r="BP96" s="70">
        <v>0</v>
      </c>
      <c r="BQ96" s="41"/>
      <c r="BR96" s="41"/>
      <c r="BS96" s="27">
        <v>7.5</v>
      </c>
      <c r="BT96" s="21" t="s">
        <v>146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39"/>
        <v>0</v>
      </c>
      <c r="CD96" s="70">
        <v>0</v>
      </c>
      <c r="CE96" s="69">
        <f t="shared" si="56"/>
        <v>1</v>
      </c>
      <c r="CF96" s="22">
        <f t="shared" si="56"/>
        <v>0</v>
      </c>
      <c r="CG96" s="22">
        <f t="shared" si="56"/>
        <v>0</v>
      </c>
      <c r="CH96" s="22">
        <f t="shared" si="56"/>
        <v>0</v>
      </c>
      <c r="CI96" s="70">
        <f t="shared" si="56"/>
        <v>0</v>
      </c>
      <c r="CJ96" s="22">
        <v>1</v>
      </c>
      <c r="CK96" s="22">
        <v>0</v>
      </c>
      <c r="CL96" s="22">
        <v>0</v>
      </c>
      <c r="CM96" s="22">
        <f t="shared" si="41"/>
        <v>0</v>
      </c>
      <c r="CN96" s="70">
        <v>0</v>
      </c>
      <c r="CO96" s="41"/>
    </row>
    <row r="97" spans="1:93" ht="15.75" customHeight="1" thickBot="1" x14ac:dyDescent="0.3">
      <c r="A97" s="36"/>
      <c r="E97" s="21" t="s">
        <v>108</v>
      </c>
      <c r="F97" s="21"/>
      <c r="G97" s="21"/>
      <c r="H97" s="22" t="s">
        <v>106</v>
      </c>
      <c r="I97" s="22"/>
      <c r="J97" s="22">
        <v>30</v>
      </c>
      <c r="K97" s="22">
        <v>8</v>
      </c>
      <c r="L97" s="22">
        <v>17</v>
      </c>
      <c r="M97" s="49">
        <v>25</v>
      </c>
      <c r="N97" s="22"/>
      <c r="O97" s="22"/>
      <c r="R97" s="41"/>
      <c r="S97" s="41"/>
      <c r="V97" s="27">
        <v>8</v>
      </c>
      <c r="W97" s="21" t="s">
        <v>267</v>
      </c>
      <c r="Y97" s="21"/>
      <c r="Z97" s="28"/>
      <c r="AA97" s="38"/>
      <c r="AB97" s="3"/>
      <c r="AC97" s="3"/>
      <c r="AD97" s="22">
        <f>+AE97+AF97+AG97</f>
        <v>3</v>
      </c>
      <c r="AE97" s="22">
        <v>0</v>
      </c>
      <c r="AF97" s="22">
        <v>2</v>
      </c>
      <c r="AG97" s="22">
        <v>1</v>
      </c>
      <c r="AH97" s="79">
        <f t="shared" si="57"/>
        <v>0.16666666666666666</v>
      </c>
      <c r="AI97" s="79"/>
      <c r="AJ97" s="22">
        <v>10</v>
      </c>
      <c r="AK97" s="22">
        <v>1</v>
      </c>
      <c r="AL97" s="22">
        <v>0</v>
      </c>
      <c r="AM97" s="24">
        <f t="shared" si="58"/>
        <v>3.3333333333333335</v>
      </c>
      <c r="AN97" s="22">
        <v>0</v>
      </c>
      <c r="AO97" s="22"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7</v>
      </c>
      <c r="BC97" s="22">
        <v>2</v>
      </c>
      <c r="BD97" s="22">
        <v>1</v>
      </c>
      <c r="BE97" s="22">
        <f t="shared" si="53"/>
        <v>3</v>
      </c>
      <c r="BF97" s="70">
        <v>0</v>
      </c>
      <c r="BG97" s="69">
        <f t="shared" si="54"/>
        <v>29</v>
      </c>
      <c r="BH97" s="22">
        <f t="shared" si="54"/>
        <v>11</v>
      </c>
      <c r="BI97" s="22">
        <f t="shared" si="50"/>
        <v>6</v>
      </c>
      <c r="BJ97" s="22">
        <f t="shared" si="55"/>
        <v>17</v>
      </c>
      <c r="BK97" s="70">
        <f t="shared" si="51"/>
        <v>0</v>
      </c>
      <c r="BL97" s="69">
        <v>22</v>
      </c>
      <c r="BM97" s="22">
        <v>9</v>
      </c>
      <c r="BN97" s="22">
        <v>5</v>
      </c>
      <c r="BO97" s="22">
        <f t="shared" si="52"/>
        <v>14</v>
      </c>
      <c r="BP97" s="70">
        <v>0</v>
      </c>
      <c r="BQ97" s="41"/>
      <c r="BR97" s="41"/>
      <c r="BS97" s="27">
        <v>6.5</v>
      </c>
      <c r="BT97" s="21" t="s">
        <v>32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39"/>
        <v>0</v>
      </c>
      <c r="CD97" s="70">
        <v>0</v>
      </c>
      <c r="CE97" s="69">
        <f t="shared" si="56"/>
        <v>7</v>
      </c>
      <c r="CF97" s="22">
        <f t="shared" si="56"/>
        <v>0</v>
      </c>
      <c r="CG97" s="22">
        <f t="shared" si="56"/>
        <v>2</v>
      </c>
      <c r="CH97" s="22">
        <f t="shared" si="56"/>
        <v>2</v>
      </c>
      <c r="CI97" s="70">
        <f t="shared" si="56"/>
        <v>2</v>
      </c>
      <c r="CJ97" s="22">
        <v>7</v>
      </c>
      <c r="CK97" s="22">
        <v>0</v>
      </c>
      <c r="CL97" s="22">
        <v>2</v>
      </c>
      <c r="CM97" s="22">
        <f t="shared" si="41"/>
        <v>2</v>
      </c>
      <c r="CN97" s="70">
        <v>2</v>
      </c>
      <c r="CO97" s="41"/>
    </row>
    <row r="98" spans="1:93" ht="15.75" customHeight="1" x14ac:dyDescent="0.25">
      <c r="A98" s="36"/>
      <c r="E98" s="21" t="s">
        <v>151</v>
      </c>
      <c r="F98" s="21"/>
      <c r="G98" s="21"/>
      <c r="H98" s="22" t="s">
        <v>106</v>
      </c>
      <c r="I98" s="22"/>
      <c r="J98" s="22">
        <v>30</v>
      </c>
      <c r="K98" s="22">
        <v>10</v>
      </c>
      <c r="L98" s="22">
        <v>14</v>
      </c>
      <c r="M98" s="49">
        <v>24</v>
      </c>
      <c r="N98" s="22"/>
      <c r="O98" s="22"/>
      <c r="R98" s="41"/>
      <c r="S98" s="41"/>
      <c r="V98" s="8"/>
      <c r="W98" s="31" t="s">
        <v>646</v>
      </c>
      <c r="X98" s="31"/>
      <c r="Y98" s="32"/>
      <c r="Z98" s="32"/>
      <c r="AA98" s="15"/>
      <c r="AB98" s="8"/>
      <c r="AC98" s="8"/>
      <c r="AD98" s="15">
        <f>SUM(AD96:AD97)</f>
        <v>6</v>
      </c>
      <c r="AE98" s="15">
        <f>SUM(AE96:AE97)</f>
        <v>0</v>
      </c>
      <c r="AF98" s="15">
        <f>SUM(AF96:AF97)</f>
        <v>4</v>
      </c>
      <c r="AG98" s="15">
        <f>SUM(AG96:AG97)</f>
        <v>2</v>
      </c>
      <c r="AH98" s="80">
        <f>+(AE98*2+AG98)/(2*AD98)</f>
        <v>0.16666666666666666</v>
      </c>
      <c r="AI98" s="80"/>
      <c r="AJ98" s="15">
        <f>SUM(AJ96:AJ97)</f>
        <v>22</v>
      </c>
      <c r="AK98" s="15">
        <f>SUM(AK96:AK97)</f>
        <v>1</v>
      </c>
      <c r="AL98" s="15">
        <f>SUM(AL96:AL97)</f>
        <v>0</v>
      </c>
      <c r="AM98" s="33">
        <f>+AJ98/AD98</f>
        <v>3.6666666666666665</v>
      </c>
      <c r="AN98" s="15">
        <f>SUM(AN96:AN97)</f>
        <v>0</v>
      </c>
      <c r="AO98" s="15">
        <f>SUM(AO96:AO97)</f>
        <v>0</v>
      </c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4</v>
      </c>
      <c r="BC98" s="22">
        <v>0</v>
      </c>
      <c r="BD98" s="22">
        <v>2</v>
      </c>
      <c r="BE98" s="22">
        <f t="shared" si="53"/>
        <v>2</v>
      </c>
      <c r="BF98" s="70">
        <v>2</v>
      </c>
      <c r="BG98" s="69">
        <f t="shared" si="54"/>
        <v>24</v>
      </c>
      <c r="BH98" s="22">
        <f t="shared" si="54"/>
        <v>5</v>
      </c>
      <c r="BI98" s="22">
        <f t="shared" si="50"/>
        <v>10</v>
      </c>
      <c r="BJ98" s="22">
        <f t="shared" si="55"/>
        <v>15</v>
      </c>
      <c r="BK98" s="70">
        <f t="shared" si="51"/>
        <v>6</v>
      </c>
      <c r="BL98" s="69">
        <v>20</v>
      </c>
      <c r="BM98" s="22">
        <v>5</v>
      </c>
      <c r="BN98" s="22">
        <v>8</v>
      </c>
      <c r="BO98" s="22">
        <f t="shared" si="52"/>
        <v>13</v>
      </c>
      <c r="BP98" s="70">
        <v>4</v>
      </c>
      <c r="BQ98" s="41"/>
      <c r="BR98" s="41"/>
      <c r="BS98" s="27">
        <v>8</v>
      </c>
      <c r="BT98" s="21" t="s">
        <v>149</v>
      </c>
      <c r="BX98" s="22"/>
      <c r="BY98" s="21"/>
      <c r="BZ98" s="69">
        <v>1</v>
      </c>
      <c r="CA98" s="22">
        <v>0</v>
      </c>
      <c r="CB98" s="22">
        <v>0</v>
      </c>
      <c r="CC98" s="22">
        <f t="shared" si="39"/>
        <v>0</v>
      </c>
      <c r="CD98" s="70">
        <v>0</v>
      </c>
      <c r="CE98" s="69">
        <f t="shared" si="56"/>
        <v>3</v>
      </c>
      <c r="CF98" s="22">
        <f t="shared" si="56"/>
        <v>0</v>
      </c>
      <c r="CG98" s="22">
        <f t="shared" si="56"/>
        <v>1</v>
      </c>
      <c r="CH98" s="22">
        <f t="shared" si="56"/>
        <v>1</v>
      </c>
      <c r="CI98" s="70">
        <f t="shared" si="56"/>
        <v>0</v>
      </c>
      <c r="CJ98" s="22">
        <v>2</v>
      </c>
      <c r="CK98" s="22">
        <v>0</v>
      </c>
      <c r="CL98" s="22">
        <v>1</v>
      </c>
      <c r="CM98" s="22">
        <f t="shared" si="41"/>
        <v>1</v>
      </c>
      <c r="CN98" s="70">
        <v>0</v>
      </c>
      <c r="CO98" s="41"/>
    </row>
    <row r="99" spans="1:93" ht="15.75" customHeight="1" x14ac:dyDescent="0.25">
      <c r="A99" s="36"/>
      <c r="E99" s="21" t="s">
        <v>130</v>
      </c>
      <c r="H99" s="22" t="s">
        <v>115</v>
      </c>
      <c r="I99" s="22"/>
      <c r="J99" s="22">
        <v>28</v>
      </c>
      <c r="K99" s="22">
        <v>1</v>
      </c>
      <c r="L99" s="22">
        <v>23</v>
      </c>
      <c r="M99" s="49">
        <v>24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7</v>
      </c>
      <c r="BC99" s="22">
        <v>0</v>
      </c>
      <c r="BD99" s="22">
        <v>0</v>
      </c>
      <c r="BE99" s="22">
        <f t="shared" si="53"/>
        <v>0</v>
      </c>
      <c r="BF99" s="70">
        <v>0</v>
      </c>
      <c r="BG99" s="69">
        <f t="shared" si="54"/>
        <v>27</v>
      </c>
      <c r="BH99" s="22">
        <f t="shared" si="54"/>
        <v>0</v>
      </c>
      <c r="BI99" s="22">
        <f t="shared" si="50"/>
        <v>1</v>
      </c>
      <c r="BJ99" s="22">
        <f t="shared" si="55"/>
        <v>1</v>
      </c>
      <c r="BK99" s="70">
        <f t="shared" si="51"/>
        <v>0</v>
      </c>
      <c r="BL99" s="69">
        <v>20</v>
      </c>
      <c r="BM99" s="22">
        <v>0</v>
      </c>
      <c r="BN99" s="22">
        <v>1</v>
      </c>
      <c r="BO99" s="22">
        <f t="shared" si="52"/>
        <v>1</v>
      </c>
      <c r="BP99" s="70">
        <v>0</v>
      </c>
      <c r="BQ99" s="41"/>
      <c r="BR99" s="41"/>
      <c r="BS99" s="27">
        <v>8.5</v>
      </c>
      <c r="BT99" s="21" t="s">
        <v>132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si="39"/>
        <v>0</v>
      </c>
      <c r="CD99" s="70">
        <v>0</v>
      </c>
      <c r="CE99" s="69">
        <f t="shared" si="56"/>
        <v>4</v>
      </c>
      <c r="CF99" s="22">
        <f t="shared" si="56"/>
        <v>0</v>
      </c>
      <c r="CG99" s="22">
        <f t="shared" si="56"/>
        <v>2</v>
      </c>
      <c r="CH99" s="22">
        <f t="shared" si="56"/>
        <v>2</v>
      </c>
      <c r="CI99" s="70">
        <f t="shared" si="56"/>
        <v>0</v>
      </c>
      <c r="CJ99" s="22">
        <v>4</v>
      </c>
      <c r="CK99" s="22">
        <v>0</v>
      </c>
      <c r="CL99" s="22">
        <v>2</v>
      </c>
      <c r="CM99" s="22">
        <f t="shared" si="41"/>
        <v>2</v>
      </c>
      <c r="CN99" s="70">
        <v>0</v>
      </c>
      <c r="CO99" s="41"/>
    </row>
    <row r="100" spans="1:93" ht="15.75" customHeight="1" x14ac:dyDescent="0.25">
      <c r="A100" s="36"/>
      <c r="E100" s="21" t="s">
        <v>66</v>
      </c>
      <c r="F100" s="21"/>
      <c r="G100" s="21"/>
      <c r="H100" s="22" t="s">
        <v>115</v>
      </c>
      <c r="I100" s="22"/>
      <c r="J100" s="22">
        <v>28</v>
      </c>
      <c r="K100" s="22">
        <v>7</v>
      </c>
      <c r="L100" s="22">
        <v>16</v>
      </c>
      <c r="M100" s="49">
        <v>23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5</v>
      </c>
      <c r="BC100" s="22">
        <v>1</v>
      </c>
      <c r="BD100" s="22">
        <v>0</v>
      </c>
      <c r="BE100" s="22">
        <f t="shared" si="53"/>
        <v>1</v>
      </c>
      <c r="BF100" s="70">
        <v>0</v>
      </c>
      <c r="BG100" s="69">
        <f t="shared" si="54"/>
        <v>21</v>
      </c>
      <c r="BH100" s="22">
        <f t="shared" si="54"/>
        <v>4</v>
      </c>
      <c r="BI100" s="22">
        <f t="shared" si="50"/>
        <v>3</v>
      </c>
      <c r="BJ100" s="22">
        <f t="shared" si="55"/>
        <v>7</v>
      </c>
      <c r="BK100" s="70">
        <f t="shared" si="51"/>
        <v>4</v>
      </c>
      <c r="BL100" s="69">
        <v>16</v>
      </c>
      <c r="BM100" s="22">
        <v>3</v>
      </c>
      <c r="BN100" s="22">
        <v>3</v>
      </c>
      <c r="BO100" s="22">
        <f t="shared" si="52"/>
        <v>6</v>
      </c>
      <c r="BP100" s="70">
        <v>4</v>
      </c>
      <c r="BQ100" s="41"/>
      <c r="BR100" s="41"/>
      <c r="BS100" s="27">
        <v>8.5</v>
      </c>
      <c r="BT100" s="21" t="s">
        <v>30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39"/>
        <v>0</v>
      </c>
      <c r="CD100" s="70">
        <v>0</v>
      </c>
      <c r="CE100" s="69">
        <f t="shared" si="56"/>
        <v>1</v>
      </c>
      <c r="CF100" s="22">
        <f t="shared" si="56"/>
        <v>0</v>
      </c>
      <c r="CG100" s="22">
        <f t="shared" si="56"/>
        <v>0</v>
      </c>
      <c r="CH100" s="22">
        <f t="shared" si="56"/>
        <v>0</v>
      </c>
      <c r="CI100" s="70">
        <f t="shared" si="56"/>
        <v>0</v>
      </c>
      <c r="CJ100" s="22">
        <v>1</v>
      </c>
      <c r="CK100" s="22">
        <v>0</v>
      </c>
      <c r="CL100" s="22">
        <v>0</v>
      </c>
      <c r="CM100" s="22">
        <f t="shared" si="41"/>
        <v>0</v>
      </c>
      <c r="CN100" s="70">
        <v>0</v>
      </c>
      <c r="CO100" s="41"/>
    </row>
    <row r="101" spans="1:93" ht="15.75" customHeight="1" x14ac:dyDescent="0.25">
      <c r="A101" s="36"/>
      <c r="E101" s="21" t="s">
        <v>149</v>
      </c>
      <c r="F101" s="21"/>
      <c r="G101" s="21"/>
      <c r="H101" s="22" t="s">
        <v>154</v>
      </c>
      <c r="I101" s="22"/>
      <c r="J101" s="22">
        <v>27</v>
      </c>
      <c r="K101" s="22">
        <v>3</v>
      </c>
      <c r="L101" s="22">
        <v>19</v>
      </c>
      <c r="M101" s="49">
        <v>22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7</v>
      </c>
      <c r="BC101" s="22">
        <v>2</v>
      </c>
      <c r="BD101" s="22">
        <v>3</v>
      </c>
      <c r="BE101" s="22">
        <f t="shared" si="53"/>
        <v>5</v>
      </c>
      <c r="BF101" s="70">
        <v>0</v>
      </c>
      <c r="BG101" s="69">
        <f t="shared" si="54"/>
        <v>28</v>
      </c>
      <c r="BH101" s="22">
        <f t="shared" si="54"/>
        <v>4</v>
      </c>
      <c r="BI101" s="22">
        <f t="shared" si="50"/>
        <v>13</v>
      </c>
      <c r="BJ101" s="22">
        <f t="shared" si="55"/>
        <v>17</v>
      </c>
      <c r="BK101" s="70">
        <f t="shared" si="51"/>
        <v>2</v>
      </c>
      <c r="BL101" s="69">
        <v>21</v>
      </c>
      <c r="BM101" s="22">
        <v>2</v>
      </c>
      <c r="BN101" s="22">
        <v>10</v>
      </c>
      <c r="BO101" s="22">
        <f t="shared" si="52"/>
        <v>12</v>
      </c>
      <c r="BP101" s="70">
        <v>2</v>
      </c>
      <c r="BQ101" s="41"/>
      <c r="BR101" s="41"/>
      <c r="BS101" s="27">
        <v>7.5</v>
      </c>
      <c r="BT101" s="21" t="s">
        <v>34</v>
      </c>
      <c r="BX101" s="22"/>
      <c r="BY101" s="21"/>
      <c r="BZ101" s="69">
        <v>1</v>
      </c>
      <c r="CA101" s="22">
        <v>0</v>
      </c>
      <c r="CB101" s="22">
        <v>0</v>
      </c>
      <c r="CC101" s="22">
        <f t="shared" si="39"/>
        <v>0</v>
      </c>
      <c r="CD101" s="70">
        <v>0</v>
      </c>
      <c r="CE101" s="69">
        <f t="shared" si="56"/>
        <v>1</v>
      </c>
      <c r="CF101" s="22">
        <f t="shared" si="56"/>
        <v>0</v>
      </c>
      <c r="CG101" s="22">
        <f t="shared" si="56"/>
        <v>0</v>
      </c>
      <c r="CH101" s="22">
        <f t="shared" si="56"/>
        <v>0</v>
      </c>
      <c r="CI101" s="70">
        <f t="shared" si="56"/>
        <v>0</v>
      </c>
      <c r="CJ101" s="22">
        <v>0</v>
      </c>
      <c r="CK101" s="22">
        <v>0</v>
      </c>
      <c r="CL101" s="22">
        <v>0</v>
      </c>
      <c r="CM101" s="22">
        <f t="shared" si="41"/>
        <v>0</v>
      </c>
      <c r="CN101" s="70">
        <v>0</v>
      </c>
      <c r="CO101" s="41"/>
    </row>
    <row r="102" spans="1:93" ht="15.75" customHeight="1" x14ac:dyDescent="0.25">
      <c r="A102" s="36"/>
      <c r="E102" s="21" t="s">
        <v>68</v>
      </c>
      <c r="F102" s="21"/>
      <c r="G102" s="21"/>
      <c r="H102" s="22" t="s">
        <v>107</v>
      </c>
      <c r="I102" s="22"/>
      <c r="J102" s="22">
        <v>26</v>
      </c>
      <c r="K102" s="22">
        <v>12</v>
      </c>
      <c r="L102" s="22">
        <v>9</v>
      </c>
      <c r="M102" s="49">
        <v>21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7</v>
      </c>
      <c r="BC102" s="22">
        <v>0</v>
      </c>
      <c r="BD102" s="22">
        <v>0</v>
      </c>
      <c r="BE102" s="22">
        <f t="shared" si="53"/>
        <v>0</v>
      </c>
      <c r="BF102" s="70">
        <v>0</v>
      </c>
      <c r="BG102" s="69">
        <f t="shared" si="54"/>
        <v>22</v>
      </c>
      <c r="BH102" s="22">
        <f t="shared" si="54"/>
        <v>1</v>
      </c>
      <c r="BI102" s="22">
        <f t="shared" si="50"/>
        <v>0</v>
      </c>
      <c r="BJ102" s="22">
        <f t="shared" si="55"/>
        <v>1</v>
      </c>
      <c r="BK102" s="70">
        <f t="shared" si="51"/>
        <v>0</v>
      </c>
      <c r="BL102" s="69">
        <v>15</v>
      </c>
      <c r="BM102" s="22">
        <v>1</v>
      </c>
      <c r="BN102" s="22">
        <v>0</v>
      </c>
      <c r="BO102" s="22">
        <f t="shared" si="52"/>
        <v>1</v>
      </c>
      <c r="BP102" s="70">
        <v>0</v>
      </c>
      <c r="BQ102" s="41"/>
      <c r="BR102" s="41"/>
      <c r="BS102" s="27">
        <v>7</v>
      </c>
      <c r="BT102" s="21" t="s">
        <v>113</v>
      </c>
      <c r="BX102" s="22"/>
      <c r="BY102" s="21"/>
      <c r="BZ102" s="69">
        <v>1</v>
      </c>
      <c r="CA102" s="22">
        <v>0</v>
      </c>
      <c r="CB102" s="22">
        <v>1</v>
      </c>
      <c r="CC102" s="22">
        <f t="shared" si="39"/>
        <v>1</v>
      </c>
      <c r="CD102" s="70">
        <v>0</v>
      </c>
      <c r="CE102" s="69">
        <f t="shared" si="56"/>
        <v>2</v>
      </c>
      <c r="CF102" s="22">
        <f t="shared" si="56"/>
        <v>0</v>
      </c>
      <c r="CG102" s="22">
        <f t="shared" si="56"/>
        <v>1</v>
      </c>
      <c r="CH102" s="22">
        <f t="shared" si="56"/>
        <v>1</v>
      </c>
      <c r="CI102" s="70">
        <f t="shared" si="56"/>
        <v>0</v>
      </c>
      <c r="CJ102" s="22">
        <v>1</v>
      </c>
      <c r="CK102" s="22">
        <v>0</v>
      </c>
      <c r="CL102" s="22">
        <v>0</v>
      </c>
      <c r="CM102" s="22">
        <f t="shared" si="41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140</v>
      </c>
      <c r="F103" s="21"/>
      <c r="G103" s="21"/>
      <c r="H103" s="22" t="s">
        <v>115</v>
      </c>
      <c r="I103" s="22"/>
      <c r="J103" s="22">
        <v>27</v>
      </c>
      <c r="K103" s="22">
        <v>6</v>
      </c>
      <c r="L103" s="22">
        <v>15</v>
      </c>
      <c r="M103" s="49">
        <v>21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88</v>
      </c>
      <c r="BC103" s="23">
        <f>SUM(BC91:BC102)</f>
        <v>18</v>
      </c>
      <c r="BD103" s="23">
        <f>SUM(BD91:BD102)</f>
        <v>21</v>
      </c>
      <c r="BE103" s="23">
        <f>+BD103+BC103</f>
        <v>39</v>
      </c>
      <c r="BF103" s="73">
        <f>SUM(BF91:BF102)</f>
        <v>10</v>
      </c>
      <c r="BG103" s="72">
        <f>SUM(BG91:BG102)</f>
        <v>329</v>
      </c>
      <c r="BH103" s="23">
        <f>SUM(BH91:BH102)</f>
        <v>73</v>
      </c>
      <c r="BI103" s="23">
        <f>SUM(BI91:BI102)</f>
        <v>95</v>
      </c>
      <c r="BJ103" s="23">
        <f>+BI103+BH103</f>
        <v>168</v>
      </c>
      <c r="BK103" s="73">
        <f>SUM(BK91:BK102)</f>
        <v>40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6.5</v>
      </c>
      <c r="BT103" s="21" t="s">
        <v>55</v>
      </c>
      <c r="BX103" s="22"/>
      <c r="BY103" s="21"/>
      <c r="BZ103" s="69">
        <v>1</v>
      </c>
      <c r="CA103" s="22">
        <v>0</v>
      </c>
      <c r="CB103" s="22">
        <v>0</v>
      </c>
      <c r="CC103" s="22">
        <f t="shared" si="39"/>
        <v>0</v>
      </c>
      <c r="CD103" s="70">
        <v>0</v>
      </c>
      <c r="CE103" s="69">
        <f t="shared" si="56"/>
        <v>5</v>
      </c>
      <c r="CF103" s="22">
        <f t="shared" si="56"/>
        <v>0</v>
      </c>
      <c r="CG103" s="22">
        <f t="shared" si="56"/>
        <v>0</v>
      </c>
      <c r="CH103" s="22">
        <f t="shared" si="56"/>
        <v>0</v>
      </c>
      <c r="CI103" s="70">
        <f t="shared" si="56"/>
        <v>0</v>
      </c>
      <c r="CJ103" s="22">
        <v>4</v>
      </c>
      <c r="CK103" s="22">
        <v>0</v>
      </c>
      <c r="CL103" s="22">
        <v>0</v>
      </c>
      <c r="CM103" s="22">
        <f t="shared" si="41"/>
        <v>0</v>
      </c>
      <c r="CN103" s="70">
        <v>0</v>
      </c>
      <c r="CO103" s="41"/>
    </row>
    <row r="104" spans="1:93" ht="15.75" customHeight="1" x14ac:dyDescent="0.25">
      <c r="A104" s="36"/>
      <c r="E104" s="21" t="s">
        <v>183</v>
      </c>
      <c r="F104" s="21"/>
      <c r="G104" s="21"/>
      <c r="H104" s="22" t="s">
        <v>118</v>
      </c>
      <c r="I104" s="22"/>
      <c r="J104" s="22">
        <v>28</v>
      </c>
      <c r="K104" s="22">
        <v>12</v>
      </c>
      <c r="L104" s="22">
        <v>8</v>
      </c>
      <c r="M104" s="49">
        <v>20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59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60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93">
        <v>26</v>
      </c>
      <c r="BC104" s="22">
        <v>8</v>
      </c>
      <c r="BD104" s="22">
        <v>9</v>
      </c>
      <c r="BE104" s="22">
        <f>+BC104+BD104</f>
        <v>17</v>
      </c>
      <c r="BF104" s="70">
        <v>4</v>
      </c>
      <c r="BG104" s="69">
        <f>+BB104+BL104</f>
        <v>73</v>
      </c>
      <c r="BH104" s="22">
        <f>+BC104+BM104</f>
        <v>11</v>
      </c>
      <c r="BI104" s="22">
        <f t="shared" ref="BI104:BI115" si="61">+BD104+BN104</f>
        <v>17</v>
      </c>
      <c r="BJ104" s="22">
        <f>+BH104+BI104</f>
        <v>28</v>
      </c>
      <c r="BK104" s="70">
        <f t="shared" ref="BK104:BK115" si="62">+BF104+BP104</f>
        <v>6</v>
      </c>
      <c r="BL104" s="69">
        <v>47</v>
      </c>
      <c r="BM104" s="15">
        <v>3</v>
      </c>
      <c r="BN104" s="15">
        <v>8</v>
      </c>
      <c r="BO104" s="15">
        <f t="shared" ref="BO104:BO115" si="63">+BM104+BN104</f>
        <v>11</v>
      </c>
      <c r="BP104" s="71">
        <v>2</v>
      </c>
      <c r="BQ104" s="41"/>
      <c r="BR104" s="41"/>
      <c r="BS104" s="27">
        <v>7</v>
      </c>
      <c r="BT104" s="21" t="s">
        <v>36</v>
      </c>
      <c r="BX104" s="22"/>
      <c r="BY104" s="21"/>
      <c r="BZ104" s="69">
        <v>4</v>
      </c>
      <c r="CA104" s="22">
        <v>0</v>
      </c>
      <c r="CB104" s="22">
        <v>0</v>
      </c>
      <c r="CC104" s="22">
        <f t="shared" si="39"/>
        <v>0</v>
      </c>
      <c r="CD104" s="70">
        <v>0</v>
      </c>
      <c r="CE104" s="69">
        <f t="shared" si="56"/>
        <v>8</v>
      </c>
      <c r="CF104" s="22">
        <f t="shared" si="56"/>
        <v>0</v>
      </c>
      <c r="CG104" s="22">
        <f t="shared" si="56"/>
        <v>0</v>
      </c>
      <c r="CH104" s="22">
        <f t="shared" si="56"/>
        <v>0</v>
      </c>
      <c r="CI104" s="70">
        <f t="shared" si="56"/>
        <v>0</v>
      </c>
      <c r="CJ104" s="22">
        <v>4</v>
      </c>
      <c r="CK104" s="22">
        <v>0</v>
      </c>
      <c r="CL104" s="22">
        <v>0</v>
      </c>
      <c r="CM104" s="22">
        <f t="shared" si="41"/>
        <v>0</v>
      </c>
      <c r="CN104" s="70">
        <v>0</v>
      </c>
      <c r="CO104" s="41"/>
    </row>
    <row r="105" spans="1:93" ht="15.75" customHeight="1" x14ac:dyDescent="0.25">
      <c r="A105" s="36"/>
      <c r="E105" s="21" t="s">
        <v>144</v>
      </c>
      <c r="H105" s="22" t="s">
        <v>115</v>
      </c>
      <c r="I105" s="22"/>
      <c r="J105" s="22">
        <v>27</v>
      </c>
      <c r="K105" s="22">
        <v>10</v>
      </c>
      <c r="L105" s="22">
        <v>10</v>
      </c>
      <c r="M105" s="49">
        <v>20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59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60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93">
        <v>8</v>
      </c>
      <c r="BC105" s="22">
        <v>0</v>
      </c>
      <c r="BD105" s="22">
        <v>0</v>
      </c>
      <c r="BE105" s="22">
        <f t="shared" ref="BE105:BE115" si="64">+BC105+BD105</f>
        <v>0</v>
      </c>
      <c r="BF105" s="70">
        <v>0</v>
      </c>
      <c r="BG105" s="69">
        <f t="shared" ref="BG105:BH115" si="65">+BB105+BL105</f>
        <v>20</v>
      </c>
      <c r="BH105" s="22">
        <f t="shared" si="65"/>
        <v>0</v>
      </c>
      <c r="BI105" s="22">
        <f t="shared" si="61"/>
        <v>2</v>
      </c>
      <c r="BJ105" s="22">
        <f t="shared" ref="BJ105:BJ115" si="66">+BH105+BI105</f>
        <v>2</v>
      </c>
      <c r="BK105" s="70">
        <f t="shared" si="62"/>
        <v>0</v>
      </c>
      <c r="BL105" s="69">
        <v>12</v>
      </c>
      <c r="BM105" s="22">
        <v>0</v>
      </c>
      <c r="BN105" s="22">
        <v>2</v>
      </c>
      <c r="BO105" s="22">
        <f t="shared" si="63"/>
        <v>2</v>
      </c>
      <c r="BP105" s="70">
        <v>0</v>
      </c>
      <c r="BQ105" s="41"/>
      <c r="BR105" s="41"/>
      <c r="BS105" s="27">
        <v>6</v>
      </c>
      <c r="BT105" s="21" t="s">
        <v>114</v>
      </c>
      <c r="BX105" s="22"/>
      <c r="BY105" s="21"/>
      <c r="BZ105" s="69">
        <v>0</v>
      </c>
      <c r="CA105" s="22">
        <v>0</v>
      </c>
      <c r="CB105" s="22">
        <v>0</v>
      </c>
      <c r="CC105" s="22">
        <f t="shared" si="39"/>
        <v>0</v>
      </c>
      <c r="CD105" s="70">
        <v>0</v>
      </c>
      <c r="CE105" s="69">
        <f t="shared" si="56"/>
        <v>1</v>
      </c>
      <c r="CF105" s="22">
        <f t="shared" si="56"/>
        <v>0</v>
      </c>
      <c r="CG105" s="22">
        <f t="shared" si="56"/>
        <v>0</v>
      </c>
      <c r="CH105" s="22">
        <f t="shared" si="56"/>
        <v>0</v>
      </c>
      <c r="CI105" s="70">
        <f t="shared" si="56"/>
        <v>0</v>
      </c>
      <c r="CJ105" s="22">
        <v>1</v>
      </c>
      <c r="CK105" s="22">
        <v>0</v>
      </c>
      <c r="CL105" s="22">
        <v>0</v>
      </c>
      <c r="CM105" s="22">
        <f t="shared" si="41"/>
        <v>0</v>
      </c>
      <c r="CN105" s="70">
        <v>0</v>
      </c>
      <c r="CO105" s="41"/>
    </row>
    <row r="106" spans="1:93" ht="15.75" customHeight="1" x14ac:dyDescent="0.25">
      <c r="A106" s="36"/>
      <c r="E106" s="21" t="s">
        <v>69</v>
      </c>
      <c r="F106" s="21"/>
      <c r="G106" s="21"/>
      <c r="H106" s="22" t="s">
        <v>107</v>
      </c>
      <c r="I106" s="22"/>
      <c r="J106" s="22">
        <v>29</v>
      </c>
      <c r="K106" s="22">
        <v>7</v>
      </c>
      <c r="L106" s="22">
        <v>13</v>
      </c>
      <c r="M106" s="49">
        <v>20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59"/>
        <v>0</v>
      </c>
      <c r="AI106" s="79"/>
      <c r="AJ106" s="22">
        <v>7</v>
      </c>
      <c r="AK106" s="22">
        <v>0</v>
      </c>
      <c r="AL106" s="22">
        <v>0</v>
      </c>
      <c r="AM106" s="24">
        <f t="shared" si="60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93">
        <v>8</v>
      </c>
      <c r="BC106" s="22">
        <v>8</v>
      </c>
      <c r="BD106" s="22">
        <v>3</v>
      </c>
      <c r="BE106" s="22">
        <f t="shared" si="64"/>
        <v>11</v>
      </c>
      <c r="BF106" s="70">
        <v>0</v>
      </c>
      <c r="BG106" s="69">
        <f t="shared" si="65"/>
        <v>27</v>
      </c>
      <c r="BH106" s="22">
        <f t="shared" si="65"/>
        <v>23</v>
      </c>
      <c r="BI106" s="22">
        <f t="shared" si="61"/>
        <v>11</v>
      </c>
      <c r="BJ106" s="22">
        <f t="shared" si="66"/>
        <v>34</v>
      </c>
      <c r="BK106" s="70">
        <f t="shared" si="62"/>
        <v>6</v>
      </c>
      <c r="BL106" s="69">
        <v>19</v>
      </c>
      <c r="BM106" s="22">
        <v>15</v>
      </c>
      <c r="BN106" s="22">
        <v>8</v>
      </c>
      <c r="BO106" s="22">
        <f t="shared" si="63"/>
        <v>23</v>
      </c>
      <c r="BP106" s="70">
        <v>6</v>
      </c>
      <c r="BQ106" s="41"/>
      <c r="BR106" s="41"/>
      <c r="BS106" s="27">
        <v>9</v>
      </c>
      <c r="BT106" s="21" t="s">
        <v>182</v>
      </c>
      <c r="BU106" s="21"/>
      <c r="BV106" s="21"/>
      <c r="BZ106" s="69">
        <v>1</v>
      </c>
      <c r="CA106" s="22">
        <v>0</v>
      </c>
      <c r="CB106" s="22">
        <v>1</v>
      </c>
      <c r="CC106" s="22">
        <f t="shared" si="39"/>
        <v>1</v>
      </c>
      <c r="CD106" s="70">
        <v>0</v>
      </c>
      <c r="CE106" s="69">
        <f t="shared" si="56"/>
        <v>1</v>
      </c>
      <c r="CF106" s="22">
        <f t="shared" si="56"/>
        <v>0</v>
      </c>
      <c r="CG106" s="22">
        <f t="shared" si="56"/>
        <v>1</v>
      </c>
      <c r="CH106" s="22">
        <f t="shared" si="56"/>
        <v>1</v>
      </c>
      <c r="CI106" s="70">
        <f t="shared" si="56"/>
        <v>0</v>
      </c>
      <c r="CJ106" s="22">
        <v>0</v>
      </c>
      <c r="CK106" s="22">
        <v>0</v>
      </c>
      <c r="CL106" s="22">
        <v>0</v>
      </c>
      <c r="CM106" s="22">
        <f t="shared" si="41"/>
        <v>0</v>
      </c>
      <c r="CN106" s="70">
        <v>0</v>
      </c>
      <c r="CO106" s="41"/>
    </row>
    <row r="107" spans="1:93" ht="15.75" customHeight="1" x14ac:dyDescent="0.25">
      <c r="A107" s="36"/>
      <c r="E107" s="21" t="s">
        <v>123</v>
      </c>
      <c r="F107" s="21"/>
      <c r="G107" s="21"/>
      <c r="H107" s="22" t="s">
        <v>115</v>
      </c>
      <c r="I107" s="22"/>
      <c r="J107" s="22">
        <v>26</v>
      </c>
      <c r="K107" s="22">
        <v>4</v>
      </c>
      <c r="L107" s="22">
        <v>16</v>
      </c>
      <c r="M107" s="49">
        <v>20</v>
      </c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59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60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93">
        <v>0</v>
      </c>
      <c r="BC107" s="22">
        <v>0</v>
      </c>
      <c r="BD107" s="22">
        <v>0</v>
      </c>
      <c r="BE107" s="22">
        <f t="shared" si="64"/>
        <v>0</v>
      </c>
      <c r="BF107" s="70">
        <v>0</v>
      </c>
      <c r="BG107" s="69">
        <f t="shared" si="65"/>
        <v>16</v>
      </c>
      <c r="BH107" s="22">
        <f t="shared" si="65"/>
        <v>7</v>
      </c>
      <c r="BI107" s="22">
        <f t="shared" si="61"/>
        <v>6</v>
      </c>
      <c r="BJ107" s="22">
        <f t="shared" si="66"/>
        <v>13</v>
      </c>
      <c r="BK107" s="70">
        <f t="shared" si="62"/>
        <v>4</v>
      </c>
      <c r="BL107" s="69">
        <v>16</v>
      </c>
      <c r="BM107" s="22">
        <v>7</v>
      </c>
      <c r="BN107" s="22">
        <v>6</v>
      </c>
      <c r="BO107" s="22">
        <f t="shared" si="63"/>
        <v>13</v>
      </c>
      <c r="BP107" s="70">
        <v>4</v>
      </c>
      <c r="BQ107" s="41"/>
      <c r="BR107" s="41"/>
      <c r="BS107" s="27">
        <v>8.5</v>
      </c>
      <c r="BT107" s="21" t="s">
        <v>140</v>
      </c>
      <c r="BX107" s="22"/>
      <c r="BY107" s="21"/>
      <c r="BZ107" s="69">
        <v>0</v>
      </c>
      <c r="CA107" s="22">
        <v>0</v>
      </c>
      <c r="CB107" s="22">
        <v>0</v>
      </c>
      <c r="CC107" s="22">
        <f t="shared" si="39"/>
        <v>0</v>
      </c>
      <c r="CD107" s="70">
        <v>0</v>
      </c>
      <c r="CE107" s="69">
        <f t="shared" si="56"/>
        <v>1</v>
      </c>
      <c r="CF107" s="22">
        <f t="shared" si="56"/>
        <v>0</v>
      </c>
      <c r="CG107" s="22">
        <f t="shared" si="56"/>
        <v>0</v>
      </c>
      <c r="CH107" s="22">
        <f t="shared" si="56"/>
        <v>0</v>
      </c>
      <c r="CI107" s="70">
        <f t="shared" si="56"/>
        <v>0</v>
      </c>
      <c r="CJ107" s="22">
        <v>1</v>
      </c>
      <c r="CK107" s="22">
        <v>0</v>
      </c>
      <c r="CL107" s="22">
        <v>0</v>
      </c>
      <c r="CM107" s="22">
        <f t="shared" si="41"/>
        <v>0</v>
      </c>
      <c r="CN107" s="70">
        <v>0</v>
      </c>
      <c r="CO107" s="41"/>
    </row>
    <row r="108" spans="1:93" ht="15.75" customHeight="1" x14ac:dyDescent="0.25">
      <c r="A108" s="36"/>
      <c r="E108" s="21" t="s">
        <v>29</v>
      </c>
      <c r="H108" s="22" t="s">
        <v>107</v>
      </c>
      <c r="I108" s="22"/>
      <c r="J108" s="22">
        <v>21</v>
      </c>
      <c r="K108" s="22">
        <v>5</v>
      </c>
      <c r="L108" s="22">
        <v>14</v>
      </c>
      <c r="M108" s="49">
        <v>19</v>
      </c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59"/>
        <v>0</v>
      </c>
      <c r="AI108" s="79"/>
      <c r="AJ108" s="22">
        <v>0</v>
      </c>
      <c r="AK108" s="22">
        <v>0</v>
      </c>
      <c r="AL108" s="22">
        <v>0</v>
      </c>
      <c r="AM108" s="24">
        <f t="shared" si="60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93">
        <v>8</v>
      </c>
      <c r="BC108" s="22">
        <v>0</v>
      </c>
      <c r="BD108" s="22">
        <v>5</v>
      </c>
      <c r="BE108" s="22">
        <f t="shared" si="64"/>
        <v>5</v>
      </c>
      <c r="BF108" s="70">
        <v>0</v>
      </c>
      <c r="BG108" s="69">
        <f t="shared" si="65"/>
        <v>24</v>
      </c>
      <c r="BH108" s="22">
        <f t="shared" si="65"/>
        <v>0</v>
      </c>
      <c r="BI108" s="22">
        <f t="shared" si="61"/>
        <v>12</v>
      </c>
      <c r="BJ108" s="22">
        <f t="shared" si="66"/>
        <v>12</v>
      </c>
      <c r="BK108" s="70">
        <f t="shared" si="62"/>
        <v>2</v>
      </c>
      <c r="BL108" s="69">
        <v>16</v>
      </c>
      <c r="BM108" s="22">
        <v>0</v>
      </c>
      <c r="BN108" s="22">
        <v>7</v>
      </c>
      <c r="BO108" s="22">
        <f t="shared" si="63"/>
        <v>7</v>
      </c>
      <c r="BP108" s="70">
        <v>2</v>
      </c>
      <c r="BQ108" s="41"/>
      <c r="BR108" s="41"/>
      <c r="BS108" s="27">
        <v>6</v>
      </c>
      <c r="BT108" s="21" t="s">
        <v>100</v>
      </c>
      <c r="BX108" s="22"/>
      <c r="BY108" s="21"/>
      <c r="BZ108" s="69">
        <v>0</v>
      </c>
      <c r="CA108" s="22">
        <v>0</v>
      </c>
      <c r="CB108" s="22">
        <v>0</v>
      </c>
      <c r="CC108" s="22">
        <f t="shared" si="39"/>
        <v>0</v>
      </c>
      <c r="CD108" s="70">
        <v>0</v>
      </c>
      <c r="CE108" s="69">
        <f t="shared" si="56"/>
        <v>4</v>
      </c>
      <c r="CF108" s="22">
        <f t="shared" si="56"/>
        <v>0</v>
      </c>
      <c r="CG108" s="22">
        <f t="shared" si="56"/>
        <v>1</v>
      </c>
      <c r="CH108" s="22">
        <f t="shared" si="56"/>
        <v>1</v>
      </c>
      <c r="CI108" s="70">
        <f t="shared" si="56"/>
        <v>0</v>
      </c>
      <c r="CJ108" s="22">
        <v>4</v>
      </c>
      <c r="CK108" s="22">
        <v>0</v>
      </c>
      <c r="CL108" s="22">
        <v>1</v>
      </c>
      <c r="CM108" s="22">
        <f t="shared" si="41"/>
        <v>1</v>
      </c>
      <c r="CN108" s="70">
        <v>0</v>
      </c>
      <c r="CO108" s="41"/>
    </row>
    <row r="109" spans="1:93" ht="15.75" customHeight="1" x14ac:dyDescent="0.25">
      <c r="A109" s="36"/>
      <c r="E109" s="21" t="s">
        <v>89</v>
      </c>
      <c r="F109" s="21"/>
      <c r="G109" s="21"/>
      <c r="H109" s="22" t="s">
        <v>107</v>
      </c>
      <c r="I109" s="22"/>
      <c r="J109" s="22">
        <v>28</v>
      </c>
      <c r="K109" s="22">
        <v>2</v>
      </c>
      <c r="L109" s="22">
        <v>17</v>
      </c>
      <c r="M109" s="49">
        <v>19</v>
      </c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59"/>
        <v>0</v>
      </c>
      <c r="AI109" s="79"/>
      <c r="AJ109" s="22">
        <v>1</v>
      </c>
      <c r="AK109" s="22">
        <v>0</v>
      </c>
      <c r="AL109" s="22">
        <v>0</v>
      </c>
      <c r="AM109" s="24">
        <f t="shared" si="60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93">
        <v>2</v>
      </c>
      <c r="BC109" s="22">
        <v>0</v>
      </c>
      <c r="BD109" s="22">
        <v>2</v>
      </c>
      <c r="BE109" s="22">
        <f t="shared" si="64"/>
        <v>2</v>
      </c>
      <c r="BF109" s="70">
        <v>0</v>
      </c>
      <c r="BG109" s="69">
        <f t="shared" si="65"/>
        <v>20</v>
      </c>
      <c r="BH109" s="22">
        <f t="shared" si="65"/>
        <v>1</v>
      </c>
      <c r="BI109" s="22">
        <f t="shared" si="61"/>
        <v>8</v>
      </c>
      <c r="BJ109" s="22">
        <f t="shared" si="66"/>
        <v>9</v>
      </c>
      <c r="BK109" s="70">
        <f t="shared" si="62"/>
        <v>4</v>
      </c>
      <c r="BL109" s="69">
        <v>18</v>
      </c>
      <c r="BM109" s="22">
        <v>1</v>
      </c>
      <c r="BN109" s="22">
        <v>6</v>
      </c>
      <c r="BO109" s="22">
        <f t="shared" si="63"/>
        <v>7</v>
      </c>
      <c r="BP109" s="70">
        <v>4</v>
      </c>
      <c r="BQ109" s="41"/>
      <c r="BR109" s="41"/>
      <c r="BS109" s="27">
        <v>8.5</v>
      </c>
      <c r="BT109" s="21" t="s">
        <v>164</v>
      </c>
      <c r="BX109" s="22"/>
      <c r="BY109" s="21"/>
      <c r="BZ109" s="69">
        <v>1</v>
      </c>
      <c r="CA109" s="22">
        <v>0</v>
      </c>
      <c r="CB109" s="22">
        <v>0</v>
      </c>
      <c r="CC109" s="22">
        <f t="shared" si="39"/>
        <v>0</v>
      </c>
      <c r="CD109" s="70">
        <v>0</v>
      </c>
      <c r="CE109" s="69">
        <f t="shared" si="56"/>
        <v>2</v>
      </c>
      <c r="CF109" s="22">
        <f t="shared" si="56"/>
        <v>0</v>
      </c>
      <c r="CG109" s="22">
        <f t="shared" si="56"/>
        <v>0</v>
      </c>
      <c r="CH109" s="22">
        <f t="shared" si="56"/>
        <v>0</v>
      </c>
      <c r="CI109" s="70">
        <f t="shared" si="56"/>
        <v>0</v>
      </c>
      <c r="CJ109" s="22">
        <v>1</v>
      </c>
      <c r="CK109" s="22">
        <v>0</v>
      </c>
      <c r="CL109" s="22">
        <v>0</v>
      </c>
      <c r="CM109" s="22">
        <f t="shared" si="41"/>
        <v>0</v>
      </c>
      <c r="CN109" s="70">
        <v>0</v>
      </c>
      <c r="CO109" s="41"/>
    </row>
    <row r="110" spans="1:93" ht="15.75" customHeight="1" x14ac:dyDescent="0.25">
      <c r="A110" s="36"/>
      <c r="E110" s="21" t="s">
        <v>50</v>
      </c>
      <c r="F110" s="21"/>
      <c r="G110" s="21"/>
      <c r="H110" s="22" t="s">
        <v>154</v>
      </c>
      <c r="I110" s="22"/>
      <c r="J110" s="22">
        <v>29</v>
      </c>
      <c r="K110" s="22">
        <v>3</v>
      </c>
      <c r="L110" s="22">
        <v>15</v>
      </c>
      <c r="M110" s="49">
        <v>18</v>
      </c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59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60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93">
        <v>7</v>
      </c>
      <c r="BC110" s="22">
        <v>1</v>
      </c>
      <c r="BD110" s="22">
        <v>0</v>
      </c>
      <c r="BE110" s="22">
        <f t="shared" si="64"/>
        <v>1</v>
      </c>
      <c r="BF110" s="70">
        <v>0</v>
      </c>
      <c r="BG110" s="69">
        <f t="shared" si="65"/>
        <v>29</v>
      </c>
      <c r="BH110" s="22">
        <f t="shared" si="65"/>
        <v>5</v>
      </c>
      <c r="BI110" s="22">
        <f t="shared" si="61"/>
        <v>9</v>
      </c>
      <c r="BJ110" s="22">
        <f t="shared" si="66"/>
        <v>14</v>
      </c>
      <c r="BK110" s="70">
        <f t="shared" si="62"/>
        <v>0</v>
      </c>
      <c r="BL110" s="69">
        <v>22</v>
      </c>
      <c r="BM110" s="22">
        <v>4</v>
      </c>
      <c r="BN110" s="22">
        <v>9</v>
      </c>
      <c r="BO110" s="22">
        <f t="shared" si="63"/>
        <v>13</v>
      </c>
      <c r="BP110" s="70">
        <v>0</v>
      </c>
      <c r="BQ110" s="41"/>
      <c r="BR110" s="41"/>
      <c r="BS110" s="27">
        <v>9</v>
      </c>
      <c r="BT110" s="21" t="s">
        <v>96</v>
      </c>
      <c r="BX110" s="22"/>
      <c r="BY110" s="21"/>
      <c r="BZ110" s="69">
        <v>3</v>
      </c>
      <c r="CA110" s="22">
        <v>4</v>
      </c>
      <c r="CB110" s="22">
        <v>1</v>
      </c>
      <c r="CC110" s="22">
        <f t="shared" si="39"/>
        <v>5</v>
      </c>
      <c r="CD110" s="70">
        <v>0</v>
      </c>
      <c r="CE110" s="69">
        <f t="shared" ref="CE110:CI112" si="67">+CJ110+BZ110</f>
        <v>4</v>
      </c>
      <c r="CF110" s="22">
        <f t="shared" si="67"/>
        <v>4</v>
      </c>
      <c r="CG110" s="22">
        <f t="shared" si="67"/>
        <v>1</v>
      </c>
      <c r="CH110" s="22">
        <f t="shared" si="67"/>
        <v>5</v>
      </c>
      <c r="CI110" s="70">
        <f t="shared" si="67"/>
        <v>0</v>
      </c>
      <c r="CJ110" s="22">
        <v>1</v>
      </c>
      <c r="CK110" s="22">
        <v>0</v>
      </c>
      <c r="CL110" s="22">
        <v>0</v>
      </c>
      <c r="CM110" s="22">
        <f t="shared" si="41"/>
        <v>0</v>
      </c>
      <c r="CN110" s="70">
        <v>0</v>
      </c>
      <c r="CO110" s="41"/>
    </row>
    <row r="111" spans="1:93" ht="15.75" customHeight="1" x14ac:dyDescent="0.25">
      <c r="A111" s="36"/>
      <c r="B111" s="21"/>
      <c r="E111" s="21"/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93">
        <v>7</v>
      </c>
      <c r="BC111" s="22">
        <v>4</v>
      </c>
      <c r="BD111" s="22">
        <v>4</v>
      </c>
      <c r="BE111" s="22">
        <f t="shared" si="64"/>
        <v>8</v>
      </c>
      <c r="BF111" s="70">
        <v>0</v>
      </c>
      <c r="BG111" s="69">
        <f t="shared" si="65"/>
        <v>28</v>
      </c>
      <c r="BH111" s="22">
        <f t="shared" si="65"/>
        <v>12</v>
      </c>
      <c r="BI111" s="22">
        <f t="shared" si="61"/>
        <v>8</v>
      </c>
      <c r="BJ111" s="22">
        <f t="shared" si="66"/>
        <v>20</v>
      </c>
      <c r="BK111" s="70">
        <f t="shared" si="62"/>
        <v>2</v>
      </c>
      <c r="BL111" s="69">
        <v>21</v>
      </c>
      <c r="BM111" s="22">
        <v>8</v>
      </c>
      <c r="BN111" s="22">
        <v>4</v>
      </c>
      <c r="BO111" s="22">
        <f t="shared" si="63"/>
        <v>12</v>
      </c>
      <c r="BP111" s="70">
        <v>2</v>
      </c>
      <c r="BQ111" s="41"/>
      <c r="BR111" s="41"/>
      <c r="BS111" s="27">
        <v>7.5</v>
      </c>
      <c r="BT111" s="21" t="s">
        <v>50</v>
      </c>
      <c r="BX111" s="22"/>
      <c r="BY111" s="21"/>
      <c r="BZ111" s="69">
        <v>0</v>
      </c>
      <c r="CA111" s="22">
        <v>0</v>
      </c>
      <c r="CB111" s="22">
        <v>0</v>
      </c>
      <c r="CC111" s="22">
        <f t="shared" si="39"/>
        <v>0</v>
      </c>
      <c r="CD111" s="70">
        <v>0</v>
      </c>
      <c r="CE111" s="69">
        <f t="shared" si="67"/>
        <v>1</v>
      </c>
      <c r="CF111" s="22">
        <f t="shared" si="67"/>
        <v>0</v>
      </c>
      <c r="CG111" s="22">
        <f t="shared" si="67"/>
        <v>0</v>
      </c>
      <c r="CH111" s="22">
        <f t="shared" si="67"/>
        <v>0</v>
      </c>
      <c r="CI111" s="70">
        <f t="shared" si="67"/>
        <v>0</v>
      </c>
      <c r="CJ111" s="22">
        <v>1</v>
      </c>
      <c r="CK111" s="22">
        <v>0</v>
      </c>
      <c r="CL111" s="22">
        <v>0</v>
      </c>
      <c r="CM111" s="22">
        <f t="shared" si="41"/>
        <v>0</v>
      </c>
      <c r="CN111" s="70">
        <v>0</v>
      </c>
      <c r="CO111" s="41"/>
    </row>
    <row r="112" spans="1:93" ht="15.75" customHeight="1" thickBot="1" x14ac:dyDescent="0.3">
      <c r="A112" s="36"/>
      <c r="B112" s="21"/>
      <c r="E112" s="21"/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93">
        <v>8</v>
      </c>
      <c r="BC112" s="22">
        <v>0</v>
      </c>
      <c r="BD112" s="22">
        <v>4</v>
      </c>
      <c r="BE112" s="22">
        <f t="shared" si="64"/>
        <v>4</v>
      </c>
      <c r="BF112" s="70">
        <v>0</v>
      </c>
      <c r="BG112" s="69">
        <f t="shared" si="65"/>
        <v>28</v>
      </c>
      <c r="BH112" s="22">
        <f t="shared" si="65"/>
        <v>5</v>
      </c>
      <c r="BI112" s="22">
        <f t="shared" si="61"/>
        <v>9</v>
      </c>
      <c r="BJ112" s="22">
        <f t="shared" si="66"/>
        <v>14</v>
      </c>
      <c r="BK112" s="70">
        <f t="shared" si="62"/>
        <v>0</v>
      </c>
      <c r="BL112" s="69">
        <v>20</v>
      </c>
      <c r="BM112" s="22">
        <v>5</v>
      </c>
      <c r="BN112" s="22">
        <v>5</v>
      </c>
      <c r="BO112" s="22">
        <f t="shared" si="63"/>
        <v>10</v>
      </c>
      <c r="BP112" s="70">
        <v>0</v>
      </c>
      <c r="BQ112" s="41"/>
      <c r="BR112" s="41"/>
      <c r="BS112" s="27">
        <v>9.5</v>
      </c>
      <c r="BT112" s="21" t="s">
        <v>59</v>
      </c>
      <c r="BX112" s="22"/>
      <c r="BY112" s="21"/>
      <c r="BZ112" s="69">
        <v>1</v>
      </c>
      <c r="CA112" s="22">
        <v>1</v>
      </c>
      <c r="CB112" s="22">
        <v>0</v>
      </c>
      <c r="CC112" s="22">
        <f t="shared" si="39"/>
        <v>1</v>
      </c>
      <c r="CD112" s="70">
        <v>0</v>
      </c>
      <c r="CE112" s="69">
        <f t="shared" si="67"/>
        <v>1</v>
      </c>
      <c r="CF112" s="22">
        <f t="shared" si="67"/>
        <v>1</v>
      </c>
      <c r="CG112" s="22">
        <f t="shared" si="67"/>
        <v>0</v>
      </c>
      <c r="CH112" s="22">
        <f t="shared" si="67"/>
        <v>1</v>
      </c>
      <c r="CI112" s="70">
        <f t="shared" si="67"/>
        <v>0</v>
      </c>
      <c r="CJ112" s="22">
        <v>0</v>
      </c>
      <c r="CK112" s="22">
        <v>0</v>
      </c>
      <c r="CL112" s="22">
        <v>0</v>
      </c>
      <c r="CM112" s="22">
        <f t="shared" si="41"/>
        <v>0</v>
      </c>
      <c r="CN112" s="70">
        <v>0</v>
      </c>
      <c r="CO112" s="41"/>
    </row>
    <row r="113" spans="1:93" ht="15.75" customHeight="1" thickBot="1" x14ac:dyDescent="0.3">
      <c r="A113" s="36"/>
      <c r="B113" s="21"/>
      <c r="E113" s="21"/>
      <c r="F113" s="2" t="s">
        <v>84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93">
        <v>8</v>
      </c>
      <c r="BC113" s="22">
        <v>0</v>
      </c>
      <c r="BD113" s="22">
        <v>6</v>
      </c>
      <c r="BE113" s="22">
        <f t="shared" si="64"/>
        <v>6</v>
      </c>
      <c r="BF113" s="70">
        <v>0</v>
      </c>
      <c r="BG113" s="69">
        <f t="shared" si="65"/>
        <v>26</v>
      </c>
      <c r="BH113" s="22">
        <f t="shared" si="65"/>
        <v>0</v>
      </c>
      <c r="BI113" s="22">
        <f t="shared" si="61"/>
        <v>14</v>
      </c>
      <c r="BJ113" s="22">
        <f t="shared" si="66"/>
        <v>14</v>
      </c>
      <c r="BK113" s="70">
        <f t="shared" si="62"/>
        <v>0</v>
      </c>
      <c r="BL113" s="69">
        <v>18</v>
      </c>
      <c r="BM113" s="22">
        <v>0</v>
      </c>
      <c r="BN113" s="22">
        <v>8</v>
      </c>
      <c r="BO113" s="22">
        <f t="shared" si="63"/>
        <v>8</v>
      </c>
      <c r="BP113" s="70">
        <v>0</v>
      </c>
      <c r="BQ113" s="41"/>
      <c r="BR113" s="41"/>
      <c r="BS113" s="76"/>
      <c r="BT113" s="31" t="s">
        <v>626</v>
      </c>
      <c r="BU113" s="31"/>
      <c r="BV113" s="31"/>
      <c r="BW113" s="31"/>
      <c r="BX113" s="15"/>
      <c r="BY113" s="31"/>
      <c r="BZ113" s="75">
        <f t="shared" ref="BZ113:CN113" si="68">+SUM(BZ78:BZ112)</f>
        <v>32</v>
      </c>
      <c r="CA113" s="15">
        <f t="shared" si="68"/>
        <v>6</v>
      </c>
      <c r="CB113" s="15">
        <f t="shared" si="68"/>
        <v>4</v>
      </c>
      <c r="CC113" s="15">
        <f t="shared" si="68"/>
        <v>10</v>
      </c>
      <c r="CD113" s="71">
        <f t="shared" si="68"/>
        <v>0</v>
      </c>
      <c r="CE113" s="75">
        <f t="shared" si="68"/>
        <v>89</v>
      </c>
      <c r="CF113" s="15">
        <f t="shared" si="68"/>
        <v>8</v>
      </c>
      <c r="CG113" s="15">
        <f t="shared" si="68"/>
        <v>18</v>
      </c>
      <c r="CH113" s="15">
        <f t="shared" si="68"/>
        <v>26</v>
      </c>
      <c r="CI113" s="71">
        <f t="shared" si="68"/>
        <v>4</v>
      </c>
      <c r="CJ113" s="75">
        <f t="shared" si="68"/>
        <v>57</v>
      </c>
      <c r="CK113" s="15">
        <f t="shared" si="68"/>
        <v>2</v>
      </c>
      <c r="CL113" s="15">
        <f t="shared" si="68"/>
        <v>14</v>
      </c>
      <c r="CM113" s="15">
        <f t="shared" si="68"/>
        <v>16</v>
      </c>
      <c r="CN113" s="71">
        <f t="shared" si="68"/>
        <v>4</v>
      </c>
      <c r="CO113" s="41"/>
    </row>
    <row r="114" spans="1:93" ht="15.75" customHeight="1" x14ac:dyDescent="0.25">
      <c r="A114" s="36"/>
      <c r="B114" s="21"/>
      <c r="E114" s="21"/>
      <c r="F114" s="21" t="s">
        <v>162</v>
      </c>
      <c r="G114" s="21"/>
      <c r="H114" s="21"/>
      <c r="I114" s="21" t="s">
        <v>116</v>
      </c>
      <c r="J114" s="22"/>
      <c r="K114" s="22">
        <v>26</v>
      </c>
      <c r="L114" s="49">
        <v>12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93">
        <v>0</v>
      </c>
      <c r="BC114" s="22">
        <v>0</v>
      </c>
      <c r="BD114" s="22">
        <v>0</v>
      </c>
      <c r="BE114" s="22">
        <f t="shared" si="64"/>
        <v>0</v>
      </c>
      <c r="BF114" s="70">
        <v>0</v>
      </c>
      <c r="BG114" s="69">
        <f t="shared" si="65"/>
        <v>15</v>
      </c>
      <c r="BH114" s="22">
        <f t="shared" si="65"/>
        <v>0</v>
      </c>
      <c r="BI114" s="22">
        <f t="shared" si="61"/>
        <v>3</v>
      </c>
      <c r="BJ114" s="22">
        <f t="shared" si="66"/>
        <v>3</v>
      </c>
      <c r="BK114" s="70">
        <f t="shared" si="62"/>
        <v>10</v>
      </c>
      <c r="BL114" s="69">
        <v>15</v>
      </c>
      <c r="BM114" s="22">
        <v>0</v>
      </c>
      <c r="BN114" s="22">
        <v>3</v>
      </c>
      <c r="BO114" s="22">
        <f t="shared" si="63"/>
        <v>3</v>
      </c>
      <c r="BP114" s="70">
        <v>10</v>
      </c>
      <c r="BQ114" s="41"/>
      <c r="BR114" s="41"/>
      <c r="BS114" s="27"/>
      <c r="BT114" s="21"/>
      <c r="BU114" s="21"/>
      <c r="BV114" s="21"/>
      <c r="BW114" s="27"/>
      <c r="BX114" s="22"/>
      <c r="BY114" s="21"/>
      <c r="BZ114" s="69"/>
      <c r="CA114" s="22"/>
      <c r="CB114" s="22"/>
      <c r="CC114" s="22"/>
      <c r="CD114" s="70"/>
      <c r="CE114" s="69"/>
      <c r="CF114" s="22"/>
      <c r="CG114" s="22"/>
      <c r="CH114" s="22"/>
      <c r="CI114" s="70"/>
      <c r="CJ114" s="22"/>
      <c r="CK114" s="22"/>
      <c r="CL114" s="22"/>
      <c r="CM114" s="22"/>
      <c r="CN114" s="70"/>
      <c r="CO114" s="41"/>
    </row>
    <row r="115" spans="1:93" ht="15.75" customHeight="1" x14ac:dyDescent="0.25">
      <c r="A115" s="36"/>
      <c r="B115" s="21"/>
      <c r="F115" s="21" t="s">
        <v>126</v>
      </c>
      <c r="G115" s="21"/>
      <c r="H115" s="21"/>
      <c r="I115" s="21" t="s">
        <v>118</v>
      </c>
      <c r="J115" s="22"/>
      <c r="K115" s="22">
        <v>15</v>
      </c>
      <c r="L115" s="49">
        <v>10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93">
        <v>6</v>
      </c>
      <c r="BC115" s="22">
        <v>0</v>
      </c>
      <c r="BD115" s="22">
        <v>0</v>
      </c>
      <c r="BE115" s="22">
        <f t="shared" si="64"/>
        <v>0</v>
      </c>
      <c r="BF115" s="70">
        <v>0</v>
      </c>
      <c r="BG115" s="69">
        <f t="shared" si="65"/>
        <v>24</v>
      </c>
      <c r="BH115" s="22">
        <f t="shared" si="65"/>
        <v>1</v>
      </c>
      <c r="BI115" s="22">
        <f t="shared" si="61"/>
        <v>1</v>
      </c>
      <c r="BJ115" s="22">
        <f t="shared" si="66"/>
        <v>2</v>
      </c>
      <c r="BK115" s="70">
        <f t="shared" si="62"/>
        <v>2</v>
      </c>
      <c r="BL115" s="69">
        <v>18</v>
      </c>
      <c r="BM115" s="22">
        <v>1</v>
      </c>
      <c r="BN115" s="22">
        <v>1</v>
      </c>
      <c r="BO115" s="22">
        <f t="shared" si="63"/>
        <v>2</v>
      </c>
      <c r="BP115" s="70">
        <v>2</v>
      </c>
      <c r="BQ115" s="41"/>
      <c r="BR115" s="41"/>
      <c r="BS115" s="27"/>
      <c r="BT115" s="21" t="s">
        <v>93</v>
      </c>
      <c r="BU115" s="21"/>
      <c r="BV115" s="21"/>
      <c r="BW115" s="27"/>
      <c r="BX115" s="22"/>
      <c r="BY115" s="21"/>
      <c r="BZ115" s="69">
        <f>+BZ113+BZ43+AD98</f>
        <v>124</v>
      </c>
      <c r="CA115" s="22">
        <f>+CA113+CA43</f>
        <v>38</v>
      </c>
      <c r="CB115" s="22">
        <f>+CB113+CB43+AN98</f>
        <v>40</v>
      </c>
      <c r="CC115" s="22">
        <f>+CB115+CA115</f>
        <v>78</v>
      </c>
      <c r="CD115" s="70">
        <f>+CD113+CD43+AO98</f>
        <v>10</v>
      </c>
      <c r="CE115" s="69">
        <f>+CE113+CE43+AD90-0.3</f>
        <v>392</v>
      </c>
      <c r="CF115" s="22">
        <f>+CF113+CF43</f>
        <v>118</v>
      </c>
      <c r="CG115" s="22">
        <f>+CG113+CG43+AN90</f>
        <v>125</v>
      </c>
      <c r="CH115" s="22">
        <f>+CG115+CF115</f>
        <v>243</v>
      </c>
      <c r="CI115" s="70">
        <f>+CI113+CI43+AO90</f>
        <v>26</v>
      </c>
      <c r="CJ115" s="22">
        <f>+CJ113+CJ43+AD114-0.3</f>
        <v>268</v>
      </c>
      <c r="CK115" s="22">
        <f>+CK113+CK43</f>
        <v>80</v>
      </c>
      <c r="CL115" s="22">
        <f>+CL113+CL43+AN114</f>
        <v>85</v>
      </c>
      <c r="CM115" s="22">
        <f>+CL115+CK115</f>
        <v>165</v>
      </c>
      <c r="CN115" s="70">
        <f>+CN113+CN43+AO114</f>
        <v>16</v>
      </c>
      <c r="CO115" s="41"/>
    </row>
    <row r="116" spans="1:93" ht="15.75" customHeight="1" thickBot="1" x14ac:dyDescent="0.3">
      <c r="A116" s="36"/>
      <c r="B116" s="21"/>
      <c r="F116" s="21" t="s">
        <v>144</v>
      </c>
      <c r="G116" s="21"/>
      <c r="H116" s="21"/>
      <c r="I116" s="21" t="s">
        <v>115</v>
      </c>
      <c r="J116" s="22"/>
      <c r="K116" s="22">
        <v>27</v>
      </c>
      <c r="L116" s="49">
        <v>10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88</v>
      </c>
      <c r="BC116" s="23">
        <f>SUM(BC104:BC115)</f>
        <v>21</v>
      </c>
      <c r="BD116" s="23">
        <f>SUM(BD104:BD115)</f>
        <v>33</v>
      </c>
      <c r="BE116" s="23">
        <f>+BD116+BC116</f>
        <v>54</v>
      </c>
      <c r="BF116" s="73">
        <f>SUM(BF104:BF115)</f>
        <v>4</v>
      </c>
      <c r="BG116" s="72">
        <f>SUM(BG104:BG115)</f>
        <v>330</v>
      </c>
      <c r="BH116" s="23">
        <f>SUM(BH104:BH115)</f>
        <v>65</v>
      </c>
      <c r="BI116" s="23">
        <f>SUM(BI104:BI115)</f>
        <v>100</v>
      </c>
      <c r="BJ116" s="23">
        <f>+BI116+BH116</f>
        <v>165</v>
      </c>
      <c r="BK116" s="73">
        <f>SUM(BK104:BK115)</f>
        <v>36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S116" s="27"/>
      <c r="BT116" s="21" t="s">
        <v>82</v>
      </c>
      <c r="BU116" s="21"/>
      <c r="BV116" s="21"/>
      <c r="BW116" s="27"/>
      <c r="BX116" s="22"/>
      <c r="BY116" s="21"/>
      <c r="BZ116" s="69">
        <f t="shared" ref="BZ116:CN116" si="69">+BB6+BB19+BB32+BB45+BB78+BB91+BB104+BB117</f>
        <v>124</v>
      </c>
      <c r="CA116" s="22">
        <f t="shared" si="69"/>
        <v>38</v>
      </c>
      <c r="CB116" s="22">
        <f t="shared" si="69"/>
        <v>40</v>
      </c>
      <c r="CC116" s="22">
        <f t="shared" si="69"/>
        <v>78</v>
      </c>
      <c r="CD116" s="70">
        <f t="shared" si="69"/>
        <v>10</v>
      </c>
      <c r="CE116" s="69">
        <f t="shared" si="69"/>
        <v>392</v>
      </c>
      <c r="CF116" s="22">
        <f t="shared" si="69"/>
        <v>118</v>
      </c>
      <c r="CG116" s="22">
        <f t="shared" si="69"/>
        <v>125</v>
      </c>
      <c r="CH116" s="22">
        <f t="shared" si="69"/>
        <v>243</v>
      </c>
      <c r="CI116" s="70">
        <f t="shared" si="69"/>
        <v>26</v>
      </c>
      <c r="CJ116" s="22">
        <f t="shared" si="69"/>
        <v>268</v>
      </c>
      <c r="CK116" s="22">
        <f t="shared" si="69"/>
        <v>80</v>
      </c>
      <c r="CL116" s="22">
        <f t="shared" si="69"/>
        <v>85</v>
      </c>
      <c r="CM116" s="22">
        <f t="shared" si="69"/>
        <v>165</v>
      </c>
      <c r="CN116" s="70">
        <f t="shared" si="69"/>
        <v>16</v>
      </c>
      <c r="CO116" s="41"/>
    </row>
    <row r="117" spans="1:93" ht="15.75" customHeight="1" x14ac:dyDescent="0.25">
      <c r="A117" s="36"/>
      <c r="B117" s="21"/>
      <c r="F117" s="21" t="s">
        <v>86</v>
      </c>
      <c r="G117" s="21"/>
      <c r="H117" s="21"/>
      <c r="I117" s="21" t="s">
        <v>17</v>
      </c>
      <c r="J117" s="22"/>
      <c r="K117" s="22">
        <v>25</v>
      </c>
      <c r="L117" s="49">
        <v>8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12</v>
      </c>
      <c r="BC117" s="22">
        <v>8</v>
      </c>
      <c r="BD117" s="22">
        <v>5</v>
      </c>
      <c r="BE117" s="22">
        <f>+BC117+BD117</f>
        <v>13</v>
      </c>
      <c r="BF117" s="70">
        <v>0</v>
      </c>
      <c r="BG117" s="69">
        <f>+BB117+BL117</f>
        <v>32</v>
      </c>
      <c r="BH117" s="22">
        <f>+BC117+BM117</f>
        <v>12</v>
      </c>
      <c r="BI117" s="22">
        <f t="shared" ref="BI117:BI128" si="70">+BD117+BN117</f>
        <v>13</v>
      </c>
      <c r="BJ117" s="22">
        <f>+BH117+BI117</f>
        <v>25</v>
      </c>
      <c r="BK117" s="70">
        <f t="shared" ref="BK117:BK128" si="71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72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92</v>
      </c>
      <c r="G118" s="21"/>
      <c r="H118" s="21"/>
      <c r="I118" s="21" t="s">
        <v>115</v>
      </c>
      <c r="J118" s="22"/>
      <c r="K118" s="22">
        <v>28</v>
      </c>
      <c r="L118" s="49">
        <v>8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8</v>
      </c>
      <c r="BC118" s="22">
        <v>0</v>
      </c>
      <c r="BD118" s="22">
        <v>0</v>
      </c>
      <c r="BE118" s="22">
        <f t="shared" ref="BE118:BE128" si="73">+BC118+BD118</f>
        <v>0</v>
      </c>
      <c r="BF118" s="70">
        <v>0</v>
      </c>
      <c r="BG118" s="69">
        <f t="shared" ref="BG118:BH128" si="74">+BB118+BL118</f>
        <v>29</v>
      </c>
      <c r="BH118" s="22">
        <f t="shared" si="74"/>
        <v>0</v>
      </c>
      <c r="BI118" s="22">
        <f t="shared" si="70"/>
        <v>0</v>
      </c>
      <c r="BJ118" s="22">
        <f t="shared" ref="BJ118:BJ128" si="75">+BH118+BI118</f>
        <v>0</v>
      </c>
      <c r="BK118" s="70">
        <f t="shared" si="71"/>
        <v>0</v>
      </c>
      <c r="BL118" s="69">
        <v>21</v>
      </c>
      <c r="BM118" s="22">
        <v>0</v>
      </c>
      <c r="BN118" s="22">
        <v>0</v>
      </c>
      <c r="BO118" s="22">
        <f t="shared" si="72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88</v>
      </c>
      <c r="G119" s="21"/>
      <c r="H119" s="21"/>
      <c r="I119" s="21" t="s">
        <v>116</v>
      </c>
      <c r="J119" s="22"/>
      <c r="K119" s="22">
        <v>24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7</v>
      </c>
      <c r="BC119" s="22">
        <v>8</v>
      </c>
      <c r="BD119" s="22">
        <v>6</v>
      </c>
      <c r="BE119" s="22">
        <f t="shared" si="73"/>
        <v>14</v>
      </c>
      <c r="BF119" s="70">
        <v>0</v>
      </c>
      <c r="BG119" s="69">
        <f t="shared" si="74"/>
        <v>27</v>
      </c>
      <c r="BH119" s="22">
        <f t="shared" si="74"/>
        <v>29</v>
      </c>
      <c r="BI119" s="22">
        <f t="shared" si="70"/>
        <v>20</v>
      </c>
      <c r="BJ119" s="22">
        <f t="shared" si="75"/>
        <v>49</v>
      </c>
      <c r="BK119" s="70">
        <f t="shared" si="71"/>
        <v>2</v>
      </c>
      <c r="BL119" s="69">
        <v>20</v>
      </c>
      <c r="BM119" s="22">
        <v>21</v>
      </c>
      <c r="BN119" s="22">
        <v>14</v>
      </c>
      <c r="BO119" s="22">
        <f t="shared" si="72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91</v>
      </c>
      <c r="G120" s="21"/>
      <c r="H120" s="21"/>
      <c r="I120" s="21" t="s">
        <v>17</v>
      </c>
      <c r="J120" s="22"/>
      <c r="K120" s="22">
        <v>24</v>
      </c>
      <c r="L120" s="49">
        <v>6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8</v>
      </c>
      <c r="BC120" s="22">
        <v>11</v>
      </c>
      <c r="BD120" s="22">
        <v>1</v>
      </c>
      <c r="BE120" s="22">
        <f t="shared" si="73"/>
        <v>12</v>
      </c>
      <c r="BF120" s="70">
        <v>2</v>
      </c>
      <c r="BG120" s="69">
        <f t="shared" si="74"/>
        <v>30</v>
      </c>
      <c r="BH120" s="22">
        <f t="shared" si="74"/>
        <v>37</v>
      </c>
      <c r="BI120" s="22">
        <f t="shared" si="70"/>
        <v>10</v>
      </c>
      <c r="BJ120" s="22">
        <f t="shared" si="75"/>
        <v>47</v>
      </c>
      <c r="BK120" s="70">
        <f t="shared" si="71"/>
        <v>6</v>
      </c>
      <c r="BL120" s="69">
        <v>22</v>
      </c>
      <c r="BM120" s="22">
        <v>26</v>
      </c>
      <c r="BN120" s="22">
        <v>9</v>
      </c>
      <c r="BO120" s="22">
        <f t="shared" si="72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59</v>
      </c>
      <c r="G121" s="21"/>
      <c r="H121" s="21"/>
      <c r="I121" s="21" t="s">
        <v>118</v>
      </c>
      <c r="J121" s="22"/>
      <c r="K121" s="22">
        <v>27</v>
      </c>
      <c r="L121" s="49">
        <v>6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8</v>
      </c>
      <c r="BC121" s="22">
        <v>1</v>
      </c>
      <c r="BD121" s="22">
        <v>5</v>
      </c>
      <c r="BE121" s="22">
        <f t="shared" si="73"/>
        <v>6</v>
      </c>
      <c r="BF121" s="70">
        <v>2</v>
      </c>
      <c r="BG121" s="69">
        <f t="shared" si="74"/>
        <v>27</v>
      </c>
      <c r="BH121" s="22">
        <f t="shared" si="74"/>
        <v>3</v>
      </c>
      <c r="BI121" s="22">
        <f t="shared" si="70"/>
        <v>19</v>
      </c>
      <c r="BJ121" s="22">
        <f t="shared" si="75"/>
        <v>22</v>
      </c>
      <c r="BK121" s="70">
        <f t="shared" si="71"/>
        <v>4</v>
      </c>
      <c r="BL121" s="69">
        <v>19</v>
      </c>
      <c r="BM121" s="22">
        <v>2</v>
      </c>
      <c r="BN121" s="22">
        <v>14</v>
      </c>
      <c r="BO121" s="22">
        <f t="shared" si="72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185</v>
      </c>
      <c r="G122" s="21"/>
      <c r="H122" s="21"/>
      <c r="I122" s="21" t="s">
        <v>154</v>
      </c>
      <c r="J122" s="22"/>
      <c r="K122" s="22">
        <v>29</v>
      </c>
      <c r="L122" s="49">
        <v>6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3</v>
      </c>
      <c r="BC122" s="22">
        <v>1</v>
      </c>
      <c r="BD122" s="22">
        <v>2</v>
      </c>
      <c r="BE122" s="22">
        <f t="shared" si="73"/>
        <v>3</v>
      </c>
      <c r="BF122" s="70">
        <v>0</v>
      </c>
      <c r="BG122" s="69">
        <f t="shared" si="74"/>
        <v>23</v>
      </c>
      <c r="BH122" s="22">
        <f t="shared" si="74"/>
        <v>14</v>
      </c>
      <c r="BI122" s="22">
        <f t="shared" si="70"/>
        <v>17</v>
      </c>
      <c r="BJ122" s="22">
        <f t="shared" si="75"/>
        <v>31</v>
      </c>
      <c r="BK122" s="70">
        <f t="shared" si="71"/>
        <v>0</v>
      </c>
      <c r="BL122" s="69">
        <v>20</v>
      </c>
      <c r="BM122" s="22">
        <v>13</v>
      </c>
      <c r="BN122" s="22">
        <v>15</v>
      </c>
      <c r="BO122" s="22">
        <f t="shared" si="72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55</v>
      </c>
      <c r="G123" s="21"/>
      <c r="H123" s="21"/>
      <c r="I123" s="21" t="s">
        <v>117</v>
      </c>
      <c r="J123" s="22"/>
      <c r="K123" s="22">
        <v>29</v>
      </c>
      <c r="L123" s="49">
        <v>6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8</v>
      </c>
      <c r="BC123" s="22">
        <v>1</v>
      </c>
      <c r="BD123" s="22">
        <v>3</v>
      </c>
      <c r="BE123" s="22">
        <f t="shared" si="73"/>
        <v>4</v>
      </c>
      <c r="BF123" s="70">
        <v>0</v>
      </c>
      <c r="BG123" s="69">
        <f t="shared" si="74"/>
        <v>29</v>
      </c>
      <c r="BH123" s="22">
        <f t="shared" si="74"/>
        <v>3</v>
      </c>
      <c r="BI123" s="22">
        <f t="shared" si="70"/>
        <v>15</v>
      </c>
      <c r="BJ123" s="22">
        <f t="shared" si="75"/>
        <v>18</v>
      </c>
      <c r="BK123" s="70">
        <f t="shared" si="71"/>
        <v>2</v>
      </c>
      <c r="BL123" s="69">
        <v>21</v>
      </c>
      <c r="BM123" s="22">
        <v>2</v>
      </c>
      <c r="BN123" s="22">
        <v>12</v>
      </c>
      <c r="BO123" s="22">
        <f t="shared" si="72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96</v>
      </c>
      <c r="G124" s="21"/>
      <c r="H124" s="21"/>
      <c r="I124" s="21" t="s">
        <v>154</v>
      </c>
      <c r="J124" s="22"/>
      <c r="K124" s="22">
        <v>30</v>
      </c>
      <c r="L124" s="49">
        <v>6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7</v>
      </c>
      <c r="BC124" s="22">
        <v>3</v>
      </c>
      <c r="BD124" s="22">
        <v>6</v>
      </c>
      <c r="BE124" s="22">
        <f t="shared" si="73"/>
        <v>9</v>
      </c>
      <c r="BF124" s="70">
        <v>0</v>
      </c>
      <c r="BG124" s="69">
        <f t="shared" si="74"/>
        <v>27</v>
      </c>
      <c r="BH124" s="22">
        <f t="shared" si="74"/>
        <v>12</v>
      </c>
      <c r="BI124" s="22">
        <f t="shared" si="70"/>
        <v>16</v>
      </c>
      <c r="BJ124" s="22">
        <f t="shared" si="75"/>
        <v>28</v>
      </c>
      <c r="BK124" s="70">
        <f t="shared" si="71"/>
        <v>0</v>
      </c>
      <c r="BL124" s="69">
        <v>20</v>
      </c>
      <c r="BM124" s="22">
        <v>9</v>
      </c>
      <c r="BN124" s="22">
        <v>10</v>
      </c>
      <c r="BO124" s="22">
        <f t="shared" si="72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34</v>
      </c>
      <c r="G125" s="21"/>
      <c r="H125" s="21"/>
      <c r="I125" s="21" t="s">
        <v>106</v>
      </c>
      <c r="J125" s="22"/>
      <c r="K125" s="22">
        <v>30</v>
      </c>
      <c r="L125" s="49">
        <v>6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5</v>
      </c>
      <c r="BC125" s="22">
        <v>0</v>
      </c>
      <c r="BD125" s="22">
        <v>6</v>
      </c>
      <c r="BE125" s="22">
        <f t="shared" si="73"/>
        <v>6</v>
      </c>
      <c r="BF125" s="70">
        <v>0</v>
      </c>
      <c r="BG125" s="69">
        <f t="shared" si="74"/>
        <v>25</v>
      </c>
      <c r="BH125" s="22">
        <f t="shared" si="74"/>
        <v>2</v>
      </c>
      <c r="BI125" s="22">
        <f t="shared" si="70"/>
        <v>13</v>
      </c>
      <c r="BJ125" s="22">
        <f t="shared" si="75"/>
        <v>15</v>
      </c>
      <c r="BK125" s="70">
        <f t="shared" si="71"/>
        <v>0</v>
      </c>
      <c r="BL125" s="69">
        <v>20</v>
      </c>
      <c r="BM125" s="22">
        <v>2</v>
      </c>
      <c r="BN125" s="22">
        <v>7</v>
      </c>
      <c r="BO125" s="22">
        <f t="shared" si="72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41</v>
      </c>
      <c r="I126" s="21" t="s">
        <v>106</v>
      </c>
      <c r="J126" s="22"/>
      <c r="K126" s="22">
        <v>30</v>
      </c>
      <c r="L126" s="49">
        <v>6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6</v>
      </c>
      <c r="BC126" s="22">
        <v>0</v>
      </c>
      <c r="BD126" s="22">
        <v>4</v>
      </c>
      <c r="BE126" s="22">
        <f t="shared" si="73"/>
        <v>4</v>
      </c>
      <c r="BF126" s="70">
        <v>0</v>
      </c>
      <c r="BG126" s="69">
        <f t="shared" si="74"/>
        <v>26</v>
      </c>
      <c r="BH126" s="22">
        <f t="shared" si="74"/>
        <v>1</v>
      </c>
      <c r="BI126" s="22">
        <f t="shared" si="70"/>
        <v>9</v>
      </c>
      <c r="BJ126" s="22">
        <f t="shared" si="75"/>
        <v>10</v>
      </c>
      <c r="BK126" s="70">
        <f t="shared" si="71"/>
        <v>4</v>
      </c>
      <c r="BL126" s="69">
        <v>20</v>
      </c>
      <c r="BM126" s="22">
        <v>1</v>
      </c>
      <c r="BN126" s="22">
        <v>5</v>
      </c>
      <c r="BO126" s="22">
        <f t="shared" si="72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95</v>
      </c>
      <c r="G127" s="21"/>
      <c r="H127" s="21"/>
      <c r="I127" s="21" t="s">
        <v>118</v>
      </c>
      <c r="J127" s="22"/>
      <c r="K127" s="22">
        <v>16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8</v>
      </c>
      <c r="BC127" s="22">
        <v>0</v>
      </c>
      <c r="BD127" s="22">
        <v>0</v>
      </c>
      <c r="BE127" s="22">
        <f t="shared" si="73"/>
        <v>0</v>
      </c>
      <c r="BF127" s="70">
        <v>0</v>
      </c>
      <c r="BG127" s="69">
        <f t="shared" si="74"/>
        <v>26</v>
      </c>
      <c r="BH127" s="22">
        <f t="shared" si="74"/>
        <v>0</v>
      </c>
      <c r="BI127" s="22">
        <f t="shared" si="70"/>
        <v>7</v>
      </c>
      <c r="BJ127" s="22">
        <f t="shared" si="75"/>
        <v>7</v>
      </c>
      <c r="BK127" s="70">
        <f t="shared" si="71"/>
        <v>2</v>
      </c>
      <c r="BL127" s="69">
        <v>18</v>
      </c>
      <c r="BM127" s="22">
        <v>0</v>
      </c>
      <c r="BN127" s="22">
        <v>7</v>
      </c>
      <c r="BO127" s="22">
        <f t="shared" si="72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124</v>
      </c>
      <c r="G128" s="21"/>
      <c r="H128" s="21"/>
      <c r="I128" s="21" t="s">
        <v>17</v>
      </c>
      <c r="J128" s="22"/>
      <c r="K128" s="22">
        <v>18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8</v>
      </c>
      <c r="BC128" s="22">
        <v>0</v>
      </c>
      <c r="BD128" s="22">
        <v>3</v>
      </c>
      <c r="BE128" s="22">
        <f t="shared" si="73"/>
        <v>3</v>
      </c>
      <c r="BF128" s="70">
        <v>2</v>
      </c>
      <c r="BG128" s="69">
        <f t="shared" si="74"/>
        <v>29</v>
      </c>
      <c r="BH128" s="22">
        <f t="shared" si="74"/>
        <v>0</v>
      </c>
      <c r="BI128" s="22">
        <f t="shared" si="70"/>
        <v>7</v>
      </c>
      <c r="BJ128" s="22">
        <f t="shared" si="75"/>
        <v>7</v>
      </c>
      <c r="BK128" s="70">
        <f t="shared" si="71"/>
        <v>6</v>
      </c>
      <c r="BL128" s="69">
        <v>21</v>
      </c>
      <c r="BM128" s="22">
        <v>0</v>
      </c>
      <c r="BN128" s="22">
        <v>4</v>
      </c>
      <c r="BO128" s="22">
        <f t="shared" si="72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141</v>
      </c>
      <c r="G129" s="21"/>
      <c r="H129" s="21"/>
      <c r="I129" s="21" t="s">
        <v>17</v>
      </c>
      <c r="J129" s="22"/>
      <c r="K129" s="22">
        <v>20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88</v>
      </c>
      <c r="BC129" s="23">
        <f>SUM(BC117:BC128)</f>
        <v>33</v>
      </c>
      <c r="BD129" s="23">
        <f>SUM(BD117:BD128)</f>
        <v>41</v>
      </c>
      <c r="BE129" s="23">
        <f>+BD129+BC129</f>
        <v>74</v>
      </c>
      <c r="BF129" s="73">
        <f>SUM(BF117:BF128)</f>
        <v>6</v>
      </c>
      <c r="BG129" s="72">
        <f>SUM(BG117:BG128)</f>
        <v>330</v>
      </c>
      <c r="BH129" s="23">
        <f>SUM(BH117:BH128)</f>
        <v>113</v>
      </c>
      <c r="BI129" s="23">
        <f>SUM(BI117:BI128)</f>
        <v>146</v>
      </c>
      <c r="BJ129" s="23">
        <f>+BI129+BH129</f>
        <v>259</v>
      </c>
      <c r="BK129" s="73">
        <f>SUM(BK117:BK128)</f>
        <v>28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51</v>
      </c>
      <c r="G130" s="21"/>
      <c r="H130" s="21"/>
      <c r="I130" s="21" t="s">
        <v>118</v>
      </c>
      <c r="J130" s="22"/>
      <c r="K130" s="22">
        <v>20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703</v>
      </c>
      <c r="BC130" s="15">
        <f t="shared" ref="BC130:BF130" si="76">+BC129+BC116+BC103+BC90+BC57+BC44+BC31+BC18</f>
        <v>163</v>
      </c>
      <c r="BD130" s="15">
        <f t="shared" si="76"/>
        <v>243</v>
      </c>
      <c r="BE130" s="15">
        <f t="shared" si="76"/>
        <v>406</v>
      </c>
      <c r="BF130" s="15">
        <f t="shared" si="76"/>
        <v>56</v>
      </c>
      <c r="BG130" s="15">
        <f>+BG129+BG116+BG103+BG90+BG57+BG44+BG31+BG18</f>
        <v>2637</v>
      </c>
      <c r="BH130" s="15">
        <f t="shared" ref="BH130:BK130" si="77">+BH129+BH116+BH103+BH90+BH57+BH44+BH31+BH18</f>
        <v>638</v>
      </c>
      <c r="BI130" s="15">
        <f t="shared" si="77"/>
        <v>984</v>
      </c>
      <c r="BJ130" s="15">
        <f t="shared" si="77"/>
        <v>1622</v>
      </c>
      <c r="BK130" s="15">
        <f t="shared" si="77"/>
        <v>224</v>
      </c>
      <c r="BL130" s="15">
        <f>+BL129+BL116+BL103+BL90+BL57+BL44+BL31+BL18</f>
        <v>1934</v>
      </c>
      <c r="BM130" s="15">
        <f t="shared" ref="BM130:BP130" si="78">+BM129+BM116+BM103+BM90+BM57+BM44+BM31+BM18</f>
        <v>475</v>
      </c>
      <c r="BN130" s="15">
        <f t="shared" si="78"/>
        <v>741</v>
      </c>
      <c r="BO130" s="15">
        <f t="shared" si="78"/>
        <v>1216</v>
      </c>
      <c r="BP130" s="15">
        <f t="shared" si="78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170</v>
      </c>
      <c r="G131" s="21"/>
      <c r="H131" s="21"/>
      <c r="I131" s="21" t="s">
        <v>116</v>
      </c>
      <c r="J131" s="22"/>
      <c r="K131" s="22">
        <v>21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165</v>
      </c>
      <c r="G132" s="21"/>
      <c r="H132" s="21"/>
      <c r="I132" s="21" t="s">
        <v>17</v>
      </c>
      <c r="J132" s="22"/>
      <c r="K132" s="22">
        <v>25</v>
      </c>
      <c r="L132" s="49">
        <v>4</v>
      </c>
      <c r="M132" s="22"/>
      <c r="N132" s="22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F133" s="21" t="s">
        <v>166</v>
      </c>
      <c r="I133" s="21" t="s">
        <v>154</v>
      </c>
      <c r="J133" s="22"/>
      <c r="K133" s="22">
        <v>26</v>
      </c>
      <c r="L133" s="49">
        <v>4</v>
      </c>
      <c r="M133" s="22"/>
      <c r="N133" s="22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F134" s="21" t="s">
        <v>100</v>
      </c>
      <c r="G134" s="21"/>
      <c r="H134" s="21"/>
      <c r="I134" s="21" t="s">
        <v>17</v>
      </c>
      <c r="J134" s="22"/>
      <c r="K134" s="22">
        <v>26</v>
      </c>
      <c r="L134" s="49">
        <v>4</v>
      </c>
      <c r="M134" s="22"/>
      <c r="N134" s="22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F135" s="21" t="s">
        <v>149</v>
      </c>
      <c r="G135" s="21"/>
      <c r="H135" s="21"/>
      <c r="I135" s="21" t="s">
        <v>154</v>
      </c>
      <c r="J135" s="22"/>
      <c r="K135" s="22">
        <v>27</v>
      </c>
      <c r="L135" s="49">
        <v>4</v>
      </c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F136" s="21" t="s">
        <v>140</v>
      </c>
      <c r="G136" s="21"/>
      <c r="H136" s="21"/>
      <c r="I136" s="21" t="s">
        <v>115</v>
      </c>
      <c r="J136" s="22"/>
      <c r="K136" s="22">
        <v>27</v>
      </c>
      <c r="L136" s="49">
        <v>4</v>
      </c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F137" s="21" t="s">
        <v>67</v>
      </c>
      <c r="G137" s="21"/>
      <c r="H137" s="21"/>
      <c r="I137" s="21" t="s">
        <v>117</v>
      </c>
      <c r="J137" s="22"/>
      <c r="K137" s="22">
        <v>27</v>
      </c>
      <c r="L137" s="49">
        <v>4</v>
      </c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F138" s="21" t="s">
        <v>70</v>
      </c>
      <c r="G138" s="21"/>
      <c r="H138" s="21"/>
      <c r="I138" s="21" t="s">
        <v>17</v>
      </c>
      <c r="J138" s="22"/>
      <c r="K138" s="22">
        <v>27</v>
      </c>
      <c r="L138" s="49">
        <v>4</v>
      </c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F139" s="21" t="s">
        <v>167</v>
      </c>
      <c r="G139" s="21"/>
      <c r="H139" s="21"/>
      <c r="I139" s="21" t="s">
        <v>106</v>
      </c>
      <c r="J139" s="22"/>
      <c r="K139" s="22">
        <v>27</v>
      </c>
      <c r="L139" s="49">
        <v>4</v>
      </c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F140" s="21" t="s">
        <v>130</v>
      </c>
      <c r="G140" s="21"/>
      <c r="H140" s="21"/>
      <c r="I140" s="21" t="s">
        <v>115</v>
      </c>
      <c r="J140" s="22"/>
      <c r="K140" s="22">
        <v>28</v>
      </c>
      <c r="L140" s="49">
        <v>4</v>
      </c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F141" s="21" t="s">
        <v>66</v>
      </c>
      <c r="G141" s="21"/>
      <c r="H141" s="21"/>
      <c r="I141" s="21" t="s">
        <v>115</v>
      </c>
      <c r="J141" s="22"/>
      <c r="K141" s="22">
        <v>28</v>
      </c>
      <c r="L141" s="49">
        <v>4</v>
      </c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F142" s="21" t="s">
        <v>164</v>
      </c>
      <c r="G142" s="21"/>
      <c r="H142" s="21"/>
      <c r="I142" s="21" t="s">
        <v>115</v>
      </c>
      <c r="J142" s="22"/>
      <c r="K142" s="22">
        <v>30</v>
      </c>
      <c r="L142" s="49">
        <v>4</v>
      </c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 t="s">
        <v>125</v>
      </c>
      <c r="G143" s="21"/>
      <c r="H143" s="21"/>
      <c r="I143" s="21" t="s">
        <v>116</v>
      </c>
      <c r="J143" s="22"/>
      <c r="K143" s="22">
        <v>30</v>
      </c>
      <c r="L143" s="49">
        <v>4</v>
      </c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79">SUMIF($C$4:$C$11,$C149,G$4:G$11)+SUMIF($C$161:$C$168,$C149,G$161:G$168)</f>
        <v>17</v>
      </c>
      <c r="H149" s="5">
        <f t="shared" si="79"/>
        <v>7</v>
      </c>
      <c r="I149" s="5">
        <f t="shared" si="79"/>
        <v>6</v>
      </c>
      <c r="J149" s="5">
        <f t="shared" ref="J149:J156" si="80">2*G149+I149</f>
        <v>40</v>
      </c>
      <c r="K149" s="35">
        <f t="shared" ref="K149:K156" si="81">+J149/((G149+H149+I149)*2)</f>
        <v>0.66666666666666663</v>
      </c>
      <c r="L149" s="5">
        <f t="shared" ref="L149:M156" si="82">SUMIF($C$4:$C$11,$C149,L$4:L$11)+SUMIF($C$161:$C$168,$C149,L$161:L$168)</f>
        <v>87</v>
      </c>
      <c r="M149" s="5">
        <f t="shared" si="82"/>
        <v>55</v>
      </c>
      <c r="N149" s="5">
        <f>+L149-M149</f>
        <v>32</v>
      </c>
      <c r="O149" s="5">
        <f t="shared" ref="O149:P156" si="83">SUMIF($C$4:$C$11,$C149,O$4:O$11)+SUMIF($C$161:$C$168,$C149,O$161:O$168)</f>
        <v>132</v>
      </c>
      <c r="P149" s="5">
        <f t="shared" si="83"/>
        <v>24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79"/>
        <v>18</v>
      </c>
      <c r="H150" s="5">
        <f t="shared" si="79"/>
        <v>9</v>
      </c>
      <c r="I150" s="5">
        <f t="shared" si="79"/>
        <v>3</v>
      </c>
      <c r="J150" s="5">
        <f t="shared" si="80"/>
        <v>39</v>
      </c>
      <c r="K150" s="35">
        <f t="shared" si="81"/>
        <v>0.65</v>
      </c>
      <c r="L150" s="5">
        <f t="shared" si="82"/>
        <v>100</v>
      </c>
      <c r="M150" s="5">
        <f t="shared" si="82"/>
        <v>54</v>
      </c>
      <c r="N150" s="5">
        <f t="shared" ref="N150:N156" si="84">+L150-M150</f>
        <v>46</v>
      </c>
      <c r="O150" s="5">
        <f t="shared" si="83"/>
        <v>180</v>
      </c>
      <c r="P150" s="5">
        <f t="shared" si="83"/>
        <v>36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79"/>
        <v>17</v>
      </c>
      <c r="H151" s="5">
        <f t="shared" si="79"/>
        <v>10</v>
      </c>
      <c r="I151" s="5">
        <f t="shared" si="79"/>
        <v>3</v>
      </c>
      <c r="J151" s="5">
        <f t="shared" si="80"/>
        <v>37</v>
      </c>
      <c r="K151" s="35">
        <f t="shared" si="81"/>
        <v>0.6166666666666667</v>
      </c>
      <c r="L151" s="5">
        <f t="shared" si="82"/>
        <v>113</v>
      </c>
      <c r="M151" s="5">
        <f t="shared" si="82"/>
        <v>86</v>
      </c>
      <c r="N151" s="5">
        <f t="shared" si="84"/>
        <v>27</v>
      </c>
      <c r="O151" s="5">
        <f t="shared" si="83"/>
        <v>146</v>
      </c>
      <c r="P151" s="5">
        <f t="shared" si="83"/>
        <v>28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>SUMIF($C$4:$C$11,$C152,G$4:G$11)+SUMIF($C$161:$C$168,$C152,G$161:G$168)</f>
        <v>14</v>
      </c>
      <c r="H152" s="5">
        <f>SUMIF($C$4:$C$11,$C152,H$4:H$11)+SUMIF($C$161:$C$168,$C152,H$161:H$168)</f>
        <v>14</v>
      </c>
      <c r="I152" s="5">
        <f>SUMIF($C$4:$C$11,$C152,I$4:I$11)+SUMIF($C$161:$C$168,$C152,I$161:I$168)</f>
        <v>2</v>
      </c>
      <c r="J152" s="5">
        <f>2*G152+I152</f>
        <v>30</v>
      </c>
      <c r="K152" s="35">
        <f>+J152/((G152+H152+I152)*2)</f>
        <v>0.5</v>
      </c>
      <c r="L152" s="5">
        <f>SUMIF($C$4:$C$11,$C152,L$4:L$11)+SUMIF($C$161:$C$168,$C152,L$161:L$168)</f>
        <v>77</v>
      </c>
      <c r="M152" s="5">
        <f>SUMIF($C$4:$C$11,$C152,M$4:M$11)+SUMIF($C$161:$C$168,$C152,M$161:M$168)</f>
        <v>72</v>
      </c>
      <c r="N152" s="5">
        <f>+L152-M152</f>
        <v>5</v>
      </c>
      <c r="O152" s="5">
        <f>SUMIF($C$4:$C$11,$C152,O$4:O$11)+SUMIF($C$161:$C$168,$C152,O$161:O$168)</f>
        <v>136</v>
      </c>
      <c r="P152" s="5">
        <f>SUMIF($C$4:$C$11,$C152,P$4:P$11)+SUMIF($C$161:$C$168,$C152,P$161:P$168)</f>
        <v>8</v>
      </c>
      <c r="Q152" s="5">
        <v>4</v>
      </c>
      <c r="R152" s="40"/>
    </row>
    <row r="153" spans="1:93" ht="18" x14ac:dyDescent="0.25">
      <c r="A153" s="36"/>
      <c r="B153" s="5" t="s">
        <v>614</v>
      </c>
      <c r="C153" s="6" t="s">
        <v>18</v>
      </c>
      <c r="D153" s="11"/>
      <c r="E153" s="6"/>
      <c r="F153" s="11"/>
      <c r="G153" s="5">
        <f>SUMIF($C$4:$C$11,$C153,G$4:G$11)+SUMIF($C$161:$C$168,$C153,G$161:G$168)</f>
        <v>12</v>
      </c>
      <c r="H153" s="5">
        <f>SUMIF($C$4:$C$11,$C153,H$4:H$11)+SUMIF($C$161:$C$168,$C153,H$161:H$168)</f>
        <v>12</v>
      </c>
      <c r="I153" s="5">
        <f>SUMIF($C$4:$C$11,$C153,I$4:I$11)+SUMIF($C$161:$C$168,$C153,I$161:I$168)</f>
        <v>6</v>
      </c>
      <c r="J153" s="5">
        <f>2*G153+I153</f>
        <v>30</v>
      </c>
      <c r="K153" s="35">
        <f>+J153/((G153+H153+I153)*2)</f>
        <v>0.5</v>
      </c>
      <c r="L153" s="5">
        <f>SUMIF($C$4:$C$11,$C153,L$4:L$11)+SUMIF($C$161:$C$168,$C153,L$161:L$168)</f>
        <v>65</v>
      </c>
      <c r="M153" s="5">
        <f>SUMIF($C$4:$C$11,$C153,M$4:M$11)+SUMIF($C$161:$C$168,$C153,M$161:M$168)</f>
        <v>81</v>
      </c>
      <c r="N153" s="5">
        <f>+L153-M153</f>
        <v>-16</v>
      </c>
      <c r="O153" s="5">
        <f>SUMIF($C$4:$C$11,$C153,O$4:O$11)+SUMIF($C$161:$C$168,$C153,O$161:O$168)</f>
        <v>100</v>
      </c>
      <c r="P153" s="5">
        <f>SUMIF($C$4:$C$11,$C153,P$4:P$11)+SUMIF($C$161:$C$168,$C153,P$161:P$168)</f>
        <v>36</v>
      </c>
      <c r="Q153" s="5">
        <v>6</v>
      </c>
      <c r="R153" s="40"/>
    </row>
    <row r="154" spans="1:93" ht="18" x14ac:dyDescent="0.25">
      <c r="A154" s="36"/>
      <c r="B154" s="5" t="s">
        <v>613</v>
      </c>
      <c r="C154" s="6" t="s">
        <v>14</v>
      </c>
      <c r="D154" s="11"/>
      <c r="E154" s="6"/>
      <c r="F154" s="11"/>
      <c r="G154" s="5">
        <f>SUMIF($C$4:$C$11,$C154,G$4:G$11)+SUMIF($C$161:$C$168,$C154,G$161:G$168)</f>
        <v>9</v>
      </c>
      <c r="H154" s="5">
        <f>SUMIF($C$4:$C$11,$C154,H$4:H$11)+SUMIF($C$161:$C$168,$C154,H$161:H$168)</f>
        <v>15</v>
      </c>
      <c r="I154" s="5">
        <f>SUMIF($C$4:$C$11,$C154,I$4:I$11)+SUMIF($C$161:$C$168,$C154,I$161:I$168)</f>
        <v>6</v>
      </c>
      <c r="J154" s="5">
        <f>2*G154+I154</f>
        <v>24</v>
      </c>
      <c r="K154" s="35">
        <f>+J154/((G154+H154+I154)*2)</f>
        <v>0.4</v>
      </c>
      <c r="L154" s="5">
        <f>SUMIF($C$4:$C$11,$C154,L$4:L$11)+SUMIF($C$161:$C$168,$C154,L$161:L$168)</f>
        <v>73</v>
      </c>
      <c r="M154" s="5">
        <f>SUMIF($C$4:$C$11,$C154,M$4:M$11)+SUMIF($C$161:$C$168,$C154,M$161:M$168)</f>
        <v>96</v>
      </c>
      <c r="N154" s="5">
        <f>+L154-M154</f>
        <v>-23</v>
      </c>
      <c r="O154" s="5">
        <f>SUMIF($C$4:$C$11,$C154,O$4:O$11)+SUMIF($C$161:$C$168,$C154,O$161:O$168)</f>
        <v>108</v>
      </c>
      <c r="P154" s="5">
        <f>SUMIF($C$4:$C$11,$C154,P$4:P$11)+SUMIF($C$161:$C$168,$C154,P$161:P$168)</f>
        <v>14</v>
      </c>
      <c r="Q154" s="5">
        <v>5</v>
      </c>
      <c r="R154" s="40"/>
    </row>
    <row r="155" spans="1:93" ht="18" x14ac:dyDescent="0.25">
      <c r="A155" s="40"/>
      <c r="B155" s="5" t="s">
        <v>616</v>
      </c>
      <c r="C155" s="6" t="s">
        <v>39</v>
      </c>
      <c r="D155" s="11"/>
      <c r="E155" s="11"/>
      <c r="F155" s="11"/>
      <c r="G155" s="5">
        <f>SUMIF($C$4:$C$11,$C155,G$4:G$11)+SUMIF($C$161:$C$168,$C155,G$161:G$168)</f>
        <v>8</v>
      </c>
      <c r="H155" s="5">
        <f>SUMIF($C$4:$C$11,$C155,H$4:H$11)+SUMIF($C$161:$C$168,$C155,H$161:H$168)</f>
        <v>17</v>
      </c>
      <c r="I155" s="5">
        <f>SUMIF($C$4:$C$11,$C155,I$4:I$11)+SUMIF($C$161:$C$168,$C155,I$161:I$168)</f>
        <v>5</v>
      </c>
      <c r="J155" s="5">
        <f>2*G155+I155</f>
        <v>21</v>
      </c>
      <c r="K155" s="35">
        <f>+J155/((G155+H155+I155)*2)</f>
        <v>0.35</v>
      </c>
      <c r="L155" s="5">
        <f>SUMIF($C$4:$C$11,$C155,L$4:L$11)+SUMIF($C$161:$C$168,$C155,L$161:L$168)</f>
        <v>73</v>
      </c>
      <c r="M155" s="5">
        <f>SUMIF($C$4:$C$11,$C155,M$4:M$11)+SUMIF($C$161:$C$168,$C155,M$161:M$168)</f>
        <v>110</v>
      </c>
      <c r="N155" s="5">
        <f>+L155-M155</f>
        <v>-37</v>
      </c>
      <c r="O155" s="5">
        <f>SUMIF($C$4:$C$11,$C155,O$4:O$11)+SUMIF($C$161:$C$168,$C155,O$161:O$168)</f>
        <v>95</v>
      </c>
      <c r="P155" s="5">
        <f>SUMIF($C$4:$C$11,$C155,P$4:P$11)+SUMIF($C$161:$C$168,$C155,P$161:P$168)</f>
        <v>40</v>
      </c>
      <c r="Q155" s="5">
        <v>8</v>
      </c>
      <c r="R155" s="40"/>
    </row>
    <row r="156" spans="1:93" ht="18.75" thickBot="1" x14ac:dyDescent="0.3">
      <c r="A156" s="40"/>
      <c r="B156" s="5" t="s">
        <v>615</v>
      </c>
      <c r="C156" s="6" t="s">
        <v>17</v>
      </c>
      <c r="D156" s="11"/>
      <c r="E156" s="6"/>
      <c r="F156" s="11"/>
      <c r="G156" s="5">
        <f>SUMIF($C$4:$C$11,$C156,G$4:G$11)+SUMIF($C$161:$C$168,$C156,G$161:G$168)</f>
        <v>6</v>
      </c>
      <c r="H156" s="5">
        <f>SUMIF($C$4:$C$11,$C156,H$4:H$11)+SUMIF($C$161:$C$168,$C156,H$161:H$168)</f>
        <v>17</v>
      </c>
      <c r="I156" s="5">
        <f>SUMIF($C$4:$C$11,$C156,I$4:I$11)+SUMIF($C$161:$C$168,$C156,I$161:I$168)</f>
        <v>7</v>
      </c>
      <c r="J156" s="5">
        <f>2*G156+I156</f>
        <v>19</v>
      </c>
      <c r="K156" s="35">
        <f>+J156/((G156+H156+I156)*2)</f>
        <v>0.31666666666666665</v>
      </c>
      <c r="L156" s="5">
        <f>SUMIF($C$4:$C$11,$C156,L$4:L$11)+SUMIF($C$161:$C$168,$C156,L$161:L$168)</f>
        <v>50</v>
      </c>
      <c r="M156" s="5">
        <f>SUMIF($C$4:$C$11,$C156,M$4:M$11)+SUMIF($C$161:$C$168,$C156,M$161:M$168)</f>
        <v>84</v>
      </c>
      <c r="N156" s="5">
        <f>+L156-M156</f>
        <v>-34</v>
      </c>
      <c r="O156" s="5">
        <f>SUMIF($C$4:$C$11,$C156,O$4:O$11)+SUMIF($C$161:$C$168,$C156,O$161:O$168)</f>
        <v>87</v>
      </c>
      <c r="P156" s="5">
        <f>SUMIF($C$4:$C$11,$C156,P$4:P$11)+SUMIF($C$161:$C$168,$C156,P$161:P$168)</f>
        <v>38</v>
      </c>
      <c r="Q156" s="5">
        <v>7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101</v>
      </c>
      <c r="H157" s="9">
        <f>SUM(H149:H156)</f>
        <v>101</v>
      </c>
      <c r="I157" s="9">
        <f>SUM(I149:I156)</f>
        <v>38</v>
      </c>
      <c r="J157" s="9"/>
      <c r="K157" s="9"/>
      <c r="L157" s="9">
        <f>SUM(L149:L156)</f>
        <v>638</v>
      </c>
      <c r="M157" s="9">
        <f>SUM(M149:M156)</f>
        <v>638</v>
      </c>
      <c r="N157" s="9"/>
      <c r="O157" s="9">
        <f>SUM(O149:O156)</f>
        <v>984</v>
      </c>
      <c r="P157" s="9">
        <f>SUM(P149:P156)</f>
        <v>224</v>
      </c>
      <c r="Q157" s="9"/>
      <c r="R157" s="40"/>
    </row>
    <row r="158" spans="1:93" x14ac:dyDescent="0.2">
      <c r="A158" s="40"/>
      <c r="R158" s="40"/>
    </row>
    <row r="159" spans="1:93" ht="20.25" x14ac:dyDescent="0.3">
      <c r="A159" s="40"/>
      <c r="B159" s="26"/>
      <c r="C159" s="26"/>
      <c r="D159" s="25"/>
      <c r="E159" s="25"/>
      <c r="F159" s="25"/>
      <c r="G159" s="77" t="s">
        <v>617</v>
      </c>
      <c r="H159" s="77"/>
      <c r="I159" s="77"/>
      <c r="J159" s="77"/>
      <c r="K159" s="77"/>
      <c r="L159" s="77"/>
      <c r="M159" s="77"/>
      <c r="N159" s="26"/>
      <c r="O159" s="25"/>
      <c r="P159" s="25"/>
      <c r="Q159" s="25"/>
      <c r="R159" s="40"/>
    </row>
    <row r="160" spans="1:93" ht="18.75" thickBot="1" x14ac:dyDescent="0.3">
      <c r="A160" s="40"/>
      <c r="B160" s="4" t="s">
        <v>608</v>
      </c>
      <c r="C160" s="2" t="s">
        <v>87</v>
      </c>
      <c r="D160" s="2"/>
      <c r="E160" s="3"/>
      <c r="F160" s="2"/>
      <c r="G160" s="4" t="s">
        <v>7</v>
      </c>
      <c r="H160" s="4" t="s">
        <v>8</v>
      </c>
      <c r="I160" s="4" t="s">
        <v>9</v>
      </c>
      <c r="J160" s="4" t="s">
        <v>486</v>
      </c>
      <c r="K160" s="4" t="s">
        <v>77</v>
      </c>
      <c r="L160" s="4" t="s">
        <v>10</v>
      </c>
      <c r="M160" s="4" t="s">
        <v>4</v>
      </c>
      <c r="N160" s="59" t="s">
        <v>547</v>
      </c>
      <c r="O160" s="4" t="s">
        <v>13</v>
      </c>
      <c r="P160" s="4" t="s">
        <v>2</v>
      </c>
      <c r="Q160" s="4" t="s">
        <v>619</v>
      </c>
      <c r="R160" s="40"/>
    </row>
    <row r="161" spans="1:18" ht="18" x14ac:dyDescent="0.25">
      <c r="A161" s="40"/>
      <c r="B161" s="5" t="s">
        <v>609</v>
      </c>
      <c r="C161" s="6" t="s">
        <v>101</v>
      </c>
      <c r="D161" s="11"/>
      <c r="E161" s="6"/>
      <c r="F161" s="11"/>
      <c r="G161" s="5">
        <v>14</v>
      </c>
      <c r="H161" s="5">
        <v>5</v>
      </c>
      <c r="I161" s="5">
        <v>3</v>
      </c>
      <c r="J161" s="5">
        <v>31</v>
      </c>
      <c r="K161" s="35">
        <v>0.70454545454545459</v>
      </c>
      <c r="L161" s="5">
        <v>69</v>
      </c>
      <c r="M161" s="5">
        <v>39</v>
      </c>
      <c r="N161" s="5">
        <v>30</v>
      </c>
      <c r="O161" s="5">
        <v>105</v>
      </c>
      <c r="P161" s="5">
        <v>18</v>
      </c>
      <c r="Q161" s="5">
        <v>1</v>
      </c>
      <c r="R161" s="40"/>
    </row>
    <row r="162" spans="1:18" ht="18" x14ac:dyDescent="0.25">
      <c r="A162" s="40"/>
      <c r="B162" s="5" t="s">
        <v>610</v>
      </c>
      <c r="C162" s="6" t="s">
        <v>127</v>
      </c>
      <c r="D162" s="11"/>
      <c r="E162" s="11"/>
      <c r="F162" s="11"/>
      <c r="G162" s="5">
        <v>13</v>
      </c>
      <c r="H162" s="5">
        <v>6</v>
      </c>
      <c r="I162" s="5">
        <v>3</v>
      </c>
      <c r="J162" s="5">
        <v>29</v>
      </c>
      <c r="K162" s="35">
        <v>0.65909090909090906</v>
      </c>
      <c r="L162" s="5">
        <v>79</v>
      </c>
      <c r="M162" s="5">
        <v>41</v>
      </c>
      <c r="N162" s="5">
        <v>38</v>
      </c>
      <c r="O162" s="5">
        <v>143</v>
      </c>
      <c r="P162" s="5">
        <v>26</v>
      </c>
      <c r="Q162" s="5">
        <v>2</v>
      </c>
      <c r="R162" s="40"/>
    </row>
    <row r="163" spans="1:18" ht="18" x14ac:dyDescent="0.25">
      <c r="A163" s="40"/>
      <c r="B163" s="5" t="s">
        <v>611</v>
      </c>
      <c r="C163" s="6" t="s">
        <v>148</v>
      </c>
      <c r="D163" s="11"/>
      <c r="E163" s="6"/>
      <c r="F163" s="11"/>
      <c r="G163" s="5">
        <v>12</v>
      </c>
      <c r="H163" s="5">
        <v>7</v>
      </c>
      <c r="I163" s="5">
        <v>3</v>
      </c>
      <c r="J163" s="5">
        <v>27</v>
      </c>
      <c r="K163" s="35">
        <v>0.61363636363636365</v>
      </c>
      <c r="L163" s="5">
        <v>80</v>
      </c>
      <c r="M163" s="5">
        <v>65</v>
      </c>
      <c r="N163" s="5">
        <v>15</v>
      </c>
      <c r="O163" s="5">
        <v>105</v>
      </c>
      <c r="P163" s="5">
        <v>22</v>
      </c>
      <c r="Q163" s="5">
        <v>3</v>
      </c>
      <c r="R163" s="40"/>
    </row>
    <row r="164" spans="1:18" ht="18" x14ac:dyDescent="0.25">
      <c r="A164" s="40"/>
      <c r="B164" s="5" t="s">
        <v>612</v>
      </c>
      <c r="C164" s="6" t="s">
        <v>102</v>
      </c>
      <c r="D164" s="11"/>
      <c r="E164" s="11"/>
      <c r="F164" s="11"/>
      <c r="G164" s="5">
        <v>11</v>
      </c>
      <c r="H164" s="5">
        <v>10</v>
      </c>
      <c r="I164" s="5">
        <v>1</v>
      </c>
      <c r="J164" s="5">
        <v>23</v>
      </c>
      <c r="K164" s="35">
        <v>0.52272727272727271</v>
      </c>
      <c r="L164" s="5">
        <v>57</v>
      </c>
      <c r="M164" s="5">
        <v>49</v>
      </c>
      <c r="N164" s="5">
        <v>8</v>
      </c>
      <c r="O164" s="5">
        <v>103</v>
      </c>
      <c r="P164" s="5">
        <v>6</v>
      </c>
      <c r="Q164" s="5">
        <v>4</v>
      </c>
      <c r="R164" s="40"/>
    </row>
    <row r="165" spans="1:18" ht="18" x14ac:dyDescent="0.25">
      <c r="A165" s="40"/>
      <c r="B165" s="5" t="s">
        <v>613</v>
      </c>
      <c r="C165" s="6" t="s">
        <v>14</v>
      </c>
      <c r="D165" s="11"/>
      <c r="E165" s="6"/>
      <c r="F165" s="11"/>
      <c r="G165" s="5">
        <v>8</v>
      </c>
      <c r="H165" s="5">
        <v>10</v>
      </c>
      <c r="I165" s="5">
        <v>4</v>
      </c>
      <c r="J165" s="5">
        <v>20</v>
      </c>
      <c r="K165" s="35">
        <v>0.45454545454545453</v>
      </c>
      <c r="L165" s="5">
        <v>58</v>
      </c>
      <c r="M165" s="5">
        <v>74</v>
      </c>
      <c r="N165" s="5">
        <v>-16</v>
      </c>
      <c r="O165" s="5">
        <v>83</v>
      </c>
      <c r="P165" s="5">
        <v>12</v>
      </c>
      <c r="Q165" s="5">
        <v>5</v>
      </c>
      <c r="R165" s="40"/>
    </row>
    <row r="166" spans="1:18" ht="18" x14ac:dyDescent="0.25">
      <c r="A166" s="40"/>
      <c r="B166" s="5" t="s">
        <v>614</v>
      </c>
      <c r="C166" s="6" t="s">
        <v>18</v>
      </c>
      <c r="D166" s="11"/>
      <c r="E166" s="6"/>
      <c r="F166" s="11"/>
      <c r="G166" s="5">
        <v>6</v>
      </c>
      <c r="H166" s="5">
        <v>11</v>
      </c>
      <c r="I166" s="5">
        <v>5</v>
      </c>
      <c r="J166" s="5">
        <v>17</v>
      </c>
      <c r="K166" s="35">
        <v>0.38636363636363635</v>
      </c>
      <c r="L166" s="5">
        <v>44</v>
      </c>
      <c r="M166" s="5">
        <v>69</v>
      </c>
      <c r="N166" s="5">
        <v>-25</v>
      </c>
      <c r="O166" s="5">
        <v>67</v>
      </c>
      <c r="P166" s="5">
        <v>32</v>
      </c>
      <c r="Q166" s="5">
        <v>6</v>
      </c>
      <c r="R166" s="40"/>
    </row>
    <row r="167" spans="1:18" ht="18" x14ac:dyDescent="0.25">
      <c r="A167" s="40"/>
      <c r="B167" s="5" t="s">
        <v>615</v>
      </c>
      <c r="C167" s="6" t="s">
        <v>17</v>
      </c>
      <c r="D167" s="11"/>
      <c r="E167" s="6"/>
      <c r="F167" s="11"/>
      <c r="G167" s="5">
        <v>5</v>
      </c>
      <c r="H167" s="5">
        <v>12</v>
      </c>
      <c r="I167" s="5">
        <v>5</v>
      </c>
      <c r="J167" s="5">
        <v>15</v>
      </c>
      <c r="K167" s="35">
        <v>0.34090909090909088</v>
      </c>
      <c r="L167" s="5">
        <v>33</v>
      </c>
      <c r="M167" s="5">
        <v>57</v>
      </c>
      <c r="N167" s="5">
        <v>-24</v>
      </c>
      <c r="O167" s="5">
        <v>61</v>
      </c>
      <c r="P167" s="5">
        <v>22</v>
      </c>
      <c r="Q167" s="5">
        <v>8</v>
      </c>
      <c r="R167" s="40"/>
    </row>
    <row r="168" spans="1:18" ht="18.75" thickBot="1" x14ac:dyDescent="0.3">
      <c r="A168" s="40"/>
      <c r="B168" s="5" t="s">
        <v>616</v>
      </c>
      <c r="C168" s="6" t="s">
        <v>39</v>
      </c>
      <c r="D168" s="11"/>
      <c r="E168" s="11"/>
      <c r="F168" s="11"/>
      <c r="G168" s="5">
        <v>5</v>
      </c>
      <c r="H168" s="5">
        <v>13</v>
      </c>
      <c r="I168" s="5">
        <v>4</v>
      </c>
      <c r="J168" s="5">
        <v>14</v>
      </c>
      <c r="K168" s="35">
        <v>0.31818181818181818</v>
      </c>
      <c r="L168" s="5">
        <v>55</v>
      </c>
      <c r="M168" s="5">
        <v>81</v>
      </c>
      <c r="N168" s="5">
        <v>-26</v>
      </c>
      <c r="O168" s="5">
        <v>74</v>
      </c>
      <c r="P168" s="5">
        <v>30</v>
      </c>
      <c r="Q168" s="5">
        <v>7</v>
      </c>
      <c r="R168" s="40"/>
    </row>
    <row r="169" spans="1:18" ht="18" x14ac:dyDescent="0.25">
      <c r="A169" s="40"/>
      <c r="B169" s="7"/>
      <c r="C169" s="7"/>
      <c r="D169" s="7"/>
      <c r="E169" s="8"/>
      <c r="F169" s="7"/>
      <c r="G169" s="9">
        <f>SUM(G161:G168)</f>
        <v>74</v>
      </c>
      <c r="H169" s="9">
        <f>SUM(H161:H168)</f>
        <v>74</v>
      </c>
      <c r="I169" s="9">
        <f>SUM(I161:I168)</f>
        <v>28</v>
      </c>
      <c r="J169" s="9"/>
      <c r="K169" s="9"/>
      <c r="L169" s="9">
        <f>SUM(L161:L168)</f>
        <v>475</v>
      </c>
      <c r="M169" s="9">
        <f>SUM(M161:M168)</f>
        <v>475</v>
      </c>
      <c r="N169" s="9"/>
      <c r="O169" s="9">
        <f>SUM(O161:O168)</f>
        <v>741</v>
      </c>
      <c r="P169" s="9">
        <f>SUM(P161:P168)</f>
        <v>168</v>
      </c>
      <c r="Q169" s="9"/>
      <c r="R169" s="40"/>
    </row>
    <row r="170" spans="1:18" ht="18" x14ac:dyDescent="0.25">
      <c r="A170" s="40"/>
      <c r="B170" s="20"/>
      <c r="C170" s="20"/>
      <c r="D170" s="20"/>
      <c r="F170" s="2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40"/>
    </row>
    <row r="171" spans="1:18" ht="20.25" x14ac:dyDescent="0.3">
      <c r="A171" s="40"/>
      <c r="C171" s="63"/>
      <c r="D171" s="77" t="s">
        <v>620</v>
      </c>
      <c r="E171" s="77"/>
      <c r="F171" s="77"/>
      <c r="G171" s="77"/>
      <c r="H171" s="77"/>
      <c r="I171" s="77"/>
      <c r="J171" s="77"/>
      <c r="K171" s="77"/>
      <c r="L171" s="77"/>
      <c r="M171" s="5"/>
      <c r="N171" s="5"/>
      <c r="O171" s="5"/>
      <c r="P171" s="5"/>
      <c r="Q171" s="5"/>
      <c r="R171" s="40"/>
    </row>
    <row r="172" spans="1:18" ht="20.25" x14ac:dyDescent="0.3">
      <c r="A172" s="40"/>
      <c r="B172" s="26" t="s">
        <v>83</v>
      </c>
      <c r="C172" s="26">
        <f>+C147</f>
        <v>23</v>
      </c>
      <c r="D172" s="20"/>
      <c r="F172" s="20"/>
      <c r="G172" s="5"/>
      <c r="H172" s="5"/>
      <c r="I172" s="5"/>
      <c r="J172" s="5"/>
      <c r="K172" s="5"/>
      <c r="L172" s="5"/>
      <c r="M172" s="60"/>
      <c r="N172" s="63"/>
      <c r="O172" s="63"/>
      <c r="P172" s="63"/>
      <c r="Q172" s="5"/>
      <c r="R172" s="40"/>
    </row>
    <row r="173" spans="1:18" ht="18.75" thickBot="1" x14ac:dyDescent="0.3">
      <c r="A173" s="40"/>
      <c r="D173" s="2" t="s">
        <v>73</v>
      </c>
      <c r="E173" s="2"/>
      <c r="F173" s="2"/>
      <c r="G173" s="4" t="s">
        <v>1</v>
      </c>
      <c r="H173" s="4"/>
      <c r="I173" s="4" t="s">
        <v>3</v>
      </c>
      <c r="J173" s="4" t="s">
        <v>23</v>
      </c>
      <c r="K173" s="4" t="s">
        <v>24</v>
      </c>
      <c r="L173" s="50" t="s">
        <v>25</v>
      </c>
      <c r="M173" s="5"/>
      <c r="N173" s="5"/>
      <c r="O173" s="5"/>
      <c r="P173" s="5"/>
      <c r="Q173" s="5"/>
      <c r="R173" s="40"/>
    </row>
    <row r="174" spans="1:18" ht="15.75" x14ac:dyDescent="0.25">
      <c r="A174" s="40"/>
      <c r="D174" s="21" t="s">
        <v>147</v>
      </c>
      <c r="E174" s="21"/>
      <c r="F174" s="21"/>
      <c r="G174" s="21" t="s">
        <v>154</v>
      </c>
      <c r="H174" s="22"/>
      <c r="I174" s="22">
        <v>7</v>
      </c>
      <c r="J174" s="22">
        <v>8</v>
      </c>
      <c r="K174" s="22">
        <v>6</v>
      </c>
      <c r="L174" s="49">
        <f>+J174+K174</f>
        <v>14</v>
      </c>
      <c r="R174" s="40"/>
    </row>
    <row r="175" spans="1:18" ht="15.75" x14ac:dyDescent="0.25">
      <c r="A175" s="40"/>
      <c r="D175" s="21" t="s">
        <v>96</v>
      </c>
      <c r="E175" s="21"/>
      <c r="F175" s="21"/>
      <c r="G175" s="21" t="s">
        <v>154</v>
      </c>
      <c r="H175" s="22"/>
      <c r="I175" s="22">
        <v>8</v>
      </c>
      <c r="J175" s="22">
        <v>11</v>
      </c>
      <c r="K175" s="22">
        <v>1</v>
      </c>
      <c r="L175" s="49">
        <f>+J175+K175</f>
        <v>12</v>
      </c>
      <c r="R175" s="40"/>
    </row>
    <row r="176" spans="1:18" ht="15.75" x14ac:dyDescent="0.25">
      <c r="A176" s="40"/>
      <c r="D176" s="21" t="s">
        <v>125</v>
      </c>
      <c r="E176" s="21"/>
      <c r="F176" s="21"/>
      <c r="G176" s="21" t="s">
        <v>116</v>
      </c>
      <c r="H176" s="22"/>
      <c r="I176" s="22">
        <v>8</v>
      </c>
      <c r="J176" s="22">
        <v>7</v>
      </c>
      <c r="K176" s="22">
        <v>5</v>
      </c>
      <c r="L176" s="49">
        <f>+J176+K176</f>
        <v>12</v>
      </c>
      <c r="R176" s="40"/>
    </row>
    <row r="177" spans="1:18" ht="15.75" x14ac:dyDescent="0.25">
      <c r="A177" s="40"/>
      <c r="D177" s="21" t="s">
        <v>59</v>
      </c>
      <c r="E177" s="21"/>
      <c r="F177" s="21"/>
      <c r="G177" s="21" t="s">
        <v>118</v>
      </c>
      <c r="H177" s="22"/>
      <c r="I177" s="22">
        <v>8</v>
      </c>
      <c r="J177" s="22">
        <v>8</v>
      </c>
      <c r="K177" s="22">
        <v>3</v>
      </c>
      <c r="L177" s="49">
        <f>+J177+K177</f>
        <v>11</v>
      </c>
      <c r="R177" s="40"/>
    </row>
    <row r="178" spans="1:18" ht="15.75" x14ac:dyDescent="0.25">
      <c r="A178" s="40"/>
      <c r="D178" s="21" t="s">
        <v>474</v>
      </c>
      <c r="E178" s="21"/>
      <c r="F178" s="21"/>
      <c r="G178" s="21" t="s">
        <v>116</v>
      </c>
      <c r="H178" s="22"/>
      <c r="I178" s="22">
        <v>7</v>
      </c>
      <c r="J178" s="22">
        <v>6</v>
      </c>
      <c r="K178" s="22">
        <v>5</v>
      </c>
      <c r="L178" s="49">
        <f>+J178+K178</f>
        <v>11</v>
      </c>
      <c r="R178" s="40"/>
    </row>
    <row r="179" spans="1:18" ht="15.75" x14ac:dyDescent="0.25">
      <c r="A179" s="40"/>
      <c r="D179" s="21" t="s">
        <v>46</v>
      </c>
      <c r="G179" s="21" t="s">
        <v>117</v>
      </c>
      <c r="H179" s="22"/>
      <c r="I179" s="22">
        <v>7</v>
      </c>
      <c r="J179" s="22">
        <v>6</v>
      </c>
      <c r="K179" s="22">
        <v>5</v>
      </c>
      <c r="L179" s="49">
        <f>+J179+K179</f>
        <v>11</v>
      </c>
      <c r="R179" s="40"/>
    </row>
    <row r="180" spans="1:18" ht="15.75" x14ac:dyDescent="0.25">
      <c r="A180" s="40"/>
      <c r="D180" s="21" t="s">
        <v>182</v>
      </c>
      <c r="E180" s="21"/>
      <c r="F180" s="21"/>
      <c r="G180" s="21" t="s">
        <v>117</v>
      </c>
      <c r="H180" s="22"/>
      <c r="I180" s="22">
        <v>8</v>
      </c>
      <c r="J180" s="22">
        <v>5</v>
      </c>
      <c r="K180" s="22">
        <v>5</v>
      </c>
      <c r="L180" s="49">
        <f>+J180+K180</f>
        <v>10</v>
      </c>
      <c r="R180" s="40"/>
    </row>
    <row r="181" spans="1:18" ht="15.75" x14ac:dyDescent="0.25">
      <c r="A181" s="40"/>
      <c r="D181" s="21" t="s">
        <v>86</v>
      </c>
      <c r="E181" s="21"/>
      <c r="F181" s="21"/>
      <c r="G181" s="21" t="s">
        <v>17</v>
      </c>
      <c r="H181" s="22"/>
      <c r="I181" s="22">
        <v>6</v>
      </c>
      <c r="J181" s="22">
        <v>6</v>
      </c>
      <c r="K181" s="22">
        <v>3</v>
      </c>
      <c r="L181" s="49">
        <f>+J181+K181</f>
        <v>9</v>
      </c>
      <c r="R181" s="40"/>
    </row>
    <row r="182" spans="1:18" ht="15.75" x14ac:dyDescent="0.25">
      <c r="A182" s="40"/>
      <c r="D182" s="21" t="s">
        <v>164</v>
      </c>
      <c r="E182" s="21"/>
      <c r="F182" s="21"/>
      <c r="G182" s="21" t="s">
        <v>115</v>
      </c>
      <c r="H182" s="22"/>
      <c r="I182" s="22">
        <v>8</v>
      </c>
      <c r="J182" s="22">
        <v>6</v>
      </c>
      <c r="K182" s="22">
        <v>3</v>
      </c>
      <c r="L182" s="49">
        <f>+J182+K182</f>
        <v>9</v>
      </c>
      <c r="R182" s="40"/>
    </row>
    <row r="183" spans="1:18" ht="15.75" x14ac:dyDescent="0.25">
      <c r="A183" s="40"/>
      <c r="D183" s="21" t="s">
        <v>92</v>
      </c>
      <c r="E183" s="21"/>
      <c r="F183" s="21"/>
      <c r="G183" s="21" t="s">
        <v>115</v>
      </c>
      <c r="H183" s="22"/>
      <c r="I183" s="22">
        <v>7</v>
      </c>
      <c r="J183" s="22">
        <v>4</v>
      </c>
      <c r="K183" s="22">
        <v>5</v>
      </c>
      <c r="L183" s="49">
        <f>+J183+K183</f>
        <v>9</v>
      </c>
      <c r="R183" s="40"/>
    </row>
    <row r="184" spans="1:18" ht="15.75" x14ac:dyDescent="0.25">
      <c r="A184" s="40"/>
      <c r="D184" s="21" t="s">
        <v>60</v>
      </c>
      <c r="E184" s="21"/>
      <c r="F184" s="21"/>
      <c r="G184" s="21" t="s">
        <v>154</v>
      </c>
      <c r="H184" s="22"/>
      <c r="I184" s="22">
        <v>7</v>
      </c>
      <c r="J184" s="22">
        <v>3</v>
      </c>
      <c r="K184" s="22">
        <v>6</v>
      </c>
      <c r="L184" s="49">
        <f>+J184+K184</f>
        <v>9</v>
      </c>
      <c r="R184" s="40"/>
    </row>
    <row r="185" spans="1:18" ht="15.75" x14ac:dyDescent="0.25">
      <c r="A185" s="40"/>
      <c r="D185" s="21" t="s">
        <v>34</v>
      </c>
      <c r="E185" s="21"/>
      <c r="F185" s="21"/>
      <c r="G185" s="21" t="s">
        <v>106</v>
      </c>
      <c r="H185" s="22"/>
      <c r="I185" s="22">
        <v>8</v>
      </c>
      <c r="J185" s="22">
        <v>6</v>
      </c>
      <c r="K185" s="22">
        <v>2</v>
      </c>
      <c r="L185" s="49">
        <f>+J185+K185</f>
        <v>8</v>
      </c>
      <c r="R185" s="40"/>
    </row>
    <row r="186" spans="1:18" ht="15.75" x14ac:dyDescent="0.25">
      <c r="A186" s="40"/>
      <c r="D186" s="21" t="s">
        <v>183</v>
      </c>
      <c r="E186" s="21"/>
      <c r="F186" s="21"/>
      <c r="G186" s="21" t="s">
        <v>118</v>
      </c>
      <c r="H186" s="22"/>
      <c r="I186" s="22">
        <v>7</v>
      </c>
      <c r="J186" s="22">
        <v>4</v>
      </c>
      <c r="K186" s="22">
        <v>4</v>
      </c>
      <c r="L186" s="49">
        <f>+J186+K186</f>
        <v>8</v>
      </c>
      <c r="R186" s="40"/>
    </row>
    <row r="187" spans="1:18" ht="15.75" x14ac:dyDescent="0.25">
      <c r="A187" s="40"/>
      <c r="D187" s="21" t="s">
        <v>142</v>
      </c>
      <c r="E187" s="21"/>
      <c r="F187" s="21"/>
      <c r="G187" s="21" t="s">
        <v>107</v>
      </c>
      <c r="H187" s="22"/>
      <c r="I187" s="22">
        <v>8</v>
      </c>
      <c r="J187" s="22">
        <v>4</v>
      </c>
      <c r="K187" s="22">
        <v>4</v>
      </c>
      <c r="L187" s="49">
        <f>+J187+K187</f>
        <v>8</v>
      </c>
      <c r="R187" s="40"/>
    </row>
    <row r="188" spans="1:18" ht="15.75" x14ac:dyDescent="0.25">
      <c r="A188" s="40"/>
      <c r="D188" s="21" t="s">
        <v>108</v>
      </c>
      <c r="E188" s="21"/>
      <c r="F188" s="21"/>
      <c r="G188" s="21" t="s">
        <v>106</v>
      </c>
      <c r="H188" s="22"/>
      <c r="I188" s="22">
        <v>8</v>
      </c>
      <c r="J188" s="22">
        <v>2</v>
      </c>
      <c r="K188" s="22">
        <v>6</v>
      </c>
      <c r="L188" s="49">
        <f>+J188+K188</f>
        <v>8</v>
      </c>
      <c r="R188" s="40"/>
    </row>
    <row r="189" spans="1:18" ht="15.75" x14ac:dyDescent="0.25">
      <c r="A189" s="40"/>
      <c r="D189" s="21" t="s">
        <v>69</v>
      </c>
      <c r="G189" s="21" t="s">
        <v>107</v>
      </c>
      <c r="H189" s="22"/>
      <c r="I189" s="22">
        <v>8</v>
      </c>
      <c r="J189" s="22">
        <v>3</v>
      </c>
      <c r="K189" s="22">
        <v>4</v>
      </c>
      <c r="L189" s="49">
        <f>+J189+K189</f>
        <v>7</v>
      </c>
      <c r="R189" s="40"/>
    </row>
    <row r="190" spans="1:18" ht="15.75" x14ac:dyDescent="0.25">
      <c r="A190" s="40"/>
      <c r="D190" s="21" t="s">
        <v>49</v>
      </c>
      <c r="G190" s="21" t="s">
        <v>107</v>
      </c>
      <c r="H190" s="22"/>
      <c r="I190" s="22">
        <v>8</v>
      </c>
      <c r="J190" s="22">
        <v>2</v>
      </c>
      <c r="K190" s="22">
        <v>5</v>
      </c>
      <c r="L190" s="49">
        <f>+J190+K190</f>
        <v>7</v>
      </c>
      <c r="R190" s="40"/>
    </row>
    <row r="191" spans="1:18" ht="15.75" x14ac:dyDescent="0.25">
      <c r="A191" s="40"/>
      <c r="D191" s="21" t="s">
        <v>66</v>
      </c>
      <c r="E191" s="21"/>
      <c r="F191" s="21"/>
      <c r="G191" s="21" t="s">
        <v>115</v>
      </c>
      <c r="H191" s="22"/>
      <c r="I191" s="22">
        <v>7</v>
      </c>
      <c r="J191" s="22">
        <v>0</v>
      </c>
      <c r="K191" s="22">
        <v>7</v>
      </c>
      <c r="L191" s="49">
        <f>+J191+K191</f>
        <v>7</v>
      </c>
      <c r="R191" s="40"/>
    </row>
    <row r="192" spans="1:18" ht="15.75" x14ac:dyDescent="0.25">
      <c r="A192" s="40"/>
      <c r="D192" s="21" t="s">
        <v>181</v>
      </c>
      <c r="E192" s="21"/>
      <c r="F192" s="21"/>
      <c r="G192" s="21" t="s">
        <v>107</v>
      </c>
      <c r="H192" s="22"/>
      <c r="I192" s="22">
        <v>7</v>
      </c>
      <c r="J192" s="22">
        <v>3</v>
      </c>
      <c r="K192" s="22">
        <v>3</v>
      </c>
      <c r="L192" s="49">
        <f>+J192+K192</f>
        <v>6</v>
      </c>
      <c r="R192" s="40"/>
    </row>
    <row r="193" spans="1:20" ht="15.75" x14ac:dyDescent="0.25">
      <c r="A193" s="40"/>
      <c r="D193" s="21" t="s">
        <v>68</v>
      </c>
      <c r="E193" s="21"/>
      <c r="F193" s="21"/>
      <c r="G193" s="21" t="s">
        <v>107</v>
      </c>
      <c r="H193" s="22"/>
      <c r="I193" s="22">
        <v>7</v>
      </c>
      <c r="J193" s="22">
        <v>3</v>
      </c>
      <c r="K193" s="22">
        <v>3</v>
      </c>
      <c r="L193" s="49">
        <f>+J193+K193</f>
        <v>6</v>
      </c>
      <c r="R193" s="40"/>
    </row>
    <row r="194" spans="1:20" ht="15.75" x14ac:dyDescent="0.25">
      <c r="A194" s="40"/>
      <c r="D194" s="21" t="s">
        <v>80</v>
      </c>
      <c r="G194" s="21" t="s">
        <v>117</v>
      </c>
      <c r="H194" s="22"/>
      <c r="I194" s="22">
        <v>8</v>
      </c>
      <c r="J194" s="22">
        <v>2</v>
      </c>
      <c r="K194" s="22">
        <v>4</v>
      </c>
      <c r="L194" s="49">
        <f>+J194+K194</f>
        <v>6</v>
      </c>
      <c r="R194" s="40"/>
    </row>
    <row r="195" spans="1:20" ht="15.75" x14ac:dyDescent="0.25">
      <c r="A195" s="40"/>
      <c r="D195" s="21" t="s">
        <v>149</v>
      </c>
      <c r="E195" s="21"/>
      <c r="F195" s="21"/>
      <c r="G195" s="21" t="s">
        <v>154</v>
      </c>
      <c r="H195" s="22"/>
      <c r="I195" s="22">
        <v>8</v>
      </c>
      <c r="J195" s="22">
        <v>1</v>
      </c>
      <c r="K195" s="22">
        <v>5</v>
      </c>
      <c r="L195" s="49">
        <f>+J195+K195</f>
        <v>6</v>
      </c>
      <c r="N195" s="22"/>
      <c r="R195" s="40"/>
    </row>
    <row r="196" spans="1:20" ht="15.75" x14ac:dyDescent="0.25">
      <c r="A196" s="40"/>
      <c r="D196" s="21" t="s">
        <v>43</v>
      </c>
      <c r="E196" s="21"/>
      <c r="F196" s="21"/>
      <c r="G196" s="21" t="s">
        <v>154</v>
      </c>
      <c r="H196" s="22"/>
      <c r="I196" s="22">
        <v>5</v>
      </c>
      <c r="J196" s="22">
        <v>0</v>
      </c>
      <c r="K196" s="22">
        <v>6</v>
      </c>
      <c r="L196" s="49">
        <f>+J196+K196</f>
        <v>6</v>
      </c>
      <c r="P196" s="21"/>
      <c r="Q196" s="21"/>
      <c r="R196" s="40"/>
      <c r="S196" s="22"/>
      <c r="T196" s="21"/>
    </row>
    <row r="197" spans="1:20" ht="15.75" x14ac:dyDescent="0.25">
      <c r="A197" s="40"/>
      <c r="D197" s="21" t="s">
        <v>52</v>
      </c>
      <c r="E197" s="21"/>
      <c r="F197" s="21"/>
      <c r="G197" s="21" t="s">
        <v>118</v>
      </c>
      <c r="H197" s="22"/>
      <c r="I197" s="22">
        <v>8</v>
      </c>
      <c r="J197" s="22">
        <v>0</v>
      </c>
      <c r="K197" s="22">
        <v>6</v>
      </c>
      <c r="L197" s="49">
        <f>+J197+K197</f>
        <v>6</v>
      </c>
      <c r="P197" s="21"/>
      <c r="Q197" s="21"/>
      <c r="R197" s="40"/>
      <c r="S197" s="22"/>
      <c r="T197" s="21"/>
    </row>
    <row r="198" spans="1:20" ht="15.75" x14ac:dyDescent="0.25">
      <c r="A198" s="40"/>
      <c r="D198" s="21" t="s">
        <v>158</v>
      </c>
      <c r="E198" s="21"/>
      <c r="F198" s="21"/>
      <c r="G198" s="21" t="s">
        <v>107</v>
      </c>
      <c r="H198" s="22"/>
      <c r="I198" s="22">
        <v>7</v>
      </c>
      <c r="J198" s="22">
        <v>2</v>
      </c>
      <c r="K198" s="22">
        <v>3</v>
      </c>
      <c r="L198" s="49">
        <f>+J198+K198</f>
        <v>5</v>
      </c>
      <c r="P198" s="21"/>
      <c r="Q198" s="21"/>
      <c r="R198" s="40"/>
      <c r="S198" s="22"/>
      <c r="T198" s="21"/>
    </row>
    <row r="199" spans="1:20" ht="15.75" x14ac:dyDescent="0.25">
      <c r="A199" s="40"/>
      <c r="D199" s="21" t="s">
        <v>133</v>
      </c>
      <c r="G199" s="21" t="s">
        <v>116</v>
      </c>
      <c r="H199" s="22"/>
      <c r="I199" s="22">
        <v>7</v>
      </c>
      <c r="J199" s="22">
        <v>2</v>
      </c>
      <c r="K199" s="22">
        <v>3</v>
      </c>
      <c r="L199" s="49">
        <f>+J199+K199</f>
        <v>5</v>
      </c>
      <c r="P199" s="21"/>
      <c r="Q199" s="21"/>
      <c r="R199" s="40"/>
      <c r="S199" s="22"/>
      <c r="T199" s="21"/>
    </row>
    <row r="200" spans="1:20" ht="15.75" x14ac:dyDescent="0.25">
      <c r="A200" s="40"/>
      <c r="D200" s="21" t="s">
        <v>140</v>
      </c>
      <c r="E200" s="21"/>
      <c r="F200" s="21"/>
      <c r="G200" s="21" t="s">
        <v>115</v>
      </c>
      <c r="H200" s="22"/>
      <c r="I200" s="22">
        <v>8</v>
      </c>
      <c r="J200" s="22">
        <v>1</v>
      </c>
      <c r="K200" s="22">
        <v>4</v>
      </c>
      <c r="L200" s="49">
        <f>+J200+K200</f>
        <v>5</v>
      </c>
      <c r="P200" s="21"/>
      <c r="Q200" s="21"/>
      <c r="R200" s="40"/>
      <c r="S200" s="22"/>
      <c r="T200" s="21"/>
    </row>
    <row r="201" spans="1:20" ht="15.75" x14ac:dyDescent="0.25">
      <c r="A201" s="40"/>
      <c r="D201" s="21" t="s">
        <v>30</v>
      </c>
      <c r="E201" s="21"/>
      <c r="F201" s="21"/>
      <c r="G201" s="21" t="s">
        <v>118</v>
      </c>
      <c r="H201" s="22"/>
      <c r="I201" s="22">
        <v>8</v>
      </c>
      <c r="J201" s="22">
        <v>0</v>
      </c>
      <c r="K201" s="22">
        <v>5</v>
      </c>
      <c r="L201" s="49">
        <f>+J201+K201</f>
        <v>5</v>
      </c>
      <c r="P201" s="21"/>
      <c r="Q201" s="21"/>
      <c r="R201" s="40"/>
      <c r="S201" s="22"/>
      <c r="T201" s="21"/>
    </row>
    <row r="202" spans="1:20" ht="15.75" x14ac:dyDescent="0.25">
      <c r="A202" s="40"/>
      <c r="D202" s="21" t="s">
        <v>44</v>
      </c>
      <c r="E202" s="21"/>
      <c r="F202" s="21"/>
      <c r="G202" s="21" t="s">
        <v>17</v>
      </c>
      <c r="H202" s="22"/>
      <c r="I202" s="22">
        <v>8</v>
      </c>
      <c r="J202" s="22">
        <v>0</v>
      </c>
      <c r="K202" s="22">
        <v>5</v>
      </c>
      <c r="L202" s="49">
        <f>+J202+K202</f>
        <v>5</v>
      </c>
      <c r="P202" s="21"/>
      <c r="Q202" s="21"/>
      <c r="R202" s="40"/>
      <c r="S202" s="22"/>
      <c r="T202" s="21"/>
    </row>
    <row r="203" spans="1:20" ht="15.75" x14ac:dyDescent="0.25">
      <c r="A203" s="40"/>
      <c r="D203" s="21"/>
      <c r="L203" s="22"/>
      <c r="M203" s="22"/>
      <c r="P203" s="21"/>
      <c r="Q203" s="21"/>
      <c r="R203" s="40"/>
      <c r="S203" s="22"/>
      <c r="T203" s="21"/>
    </row>
    <row r="204" spans="1:20" ht="15.75" x14ac:dyDescent="0.25">
      <c r="A204" s="40"/>
      <c r="D204" s="21"/>
      <c r="L204" s="22"/>
      <c r="M204" s="22"/>
      <c r="R204" s="40"/>
      <c r="S204" s="22"/>
      <c r="T204" s="21"/>
    </row>
    <row r="205" spans="1:20" ht="18.75" thickBot="1" x14ac:dyDescent="0.3">
      <c r="A205" s="40"/>
      <c r="D205" s="21"/>
      <c r="E205" s="2" t="s">
        <v>84</v>
      </c>
      <c r="F205" s="2"/>
      <c r="G205" s="2"/>
      <c r="H205" s="4" t="s">
        <v>1</v>
      </c>
      <c r="I205" s="4"/>
      <c r="J205" s="4" t="s">
        <v>3</v>
      </c>
      <c r="K205" s="50" t="s">
        <v>2</v>
      </c>
      <c r="L205" s="22"/>
      <c r="M205" s="22"/>
      <c r="P205" s="21"/>
      <c r="Q205" s="21"/>
      <c r="R205" s="40"/>
      <c r="S205" s="22"/>
      <c r="T205" s="21"/>
    </row>
    <row r="206" spans="1:20" ht="15.75" x14ac:dyDescent="0.25">
      <c r="A206" s="40"/>
      <c r="D206" s="21"/>
      <c r="E206" s="21" t="s">
        <v>91</v>
      </c>
      <c r="F206" s="21"/>
      <c r="G206" s="21"/>
      <c r="H206" s="22" t="s">
        <v>17</v>
      </c>
      <c r="I206" s="22"/>
      <c r="J206" s="22">
        <v>7</v>
      </c>
      <c r="K206" s="49">
        <v>6</v>
      </c>
      <c r="L206" s="22"/>
      <c r="M206" s="22"/>
      <c r="P206" s="21"/>
      <c r="Q206" s="21"/>
      <c r="R206" s="40"/>
      <c r="S206" s="22"/>
      <c r="T206" s="21"/>
    </row>
    <row r="207" spans="1:20" ht="15.75" x14ac:dyDescent="0.25">
      <c r="A207" s="40"/>
      <c r="D207" s="21"/>
      <c r="E207" s="21" t="s">
        <v>162</v>
      </c>
      <c r="F207" s="21"/>
      <c r="G207" s="21"/>
      <c r="H207" s="22" t="s">
        <v>116</v>
      </c>
      <c r="I207" s="22"/>
      <c r="J207" s="22">
        <v>7</v>
      </c>
      <c r="K207" s="49">
        <v>4</v>
      </c>
      <c r="L207" s="22"/>
      <c r="M207" s="22"/>
      <c r="R207" s="40"/>
      <c r="S207" s="22"/>
      <c r="T207" s="21"/>
    </row>
    <row r="208" spans="1:20" ht="15.75" x14ac:dyDescent="0.25">
      <c r="A208" s="40"/>
      <c r="D208" s="21"/>
      <c r="E208" s="21" t="s">
        <v>92</v>
      </c>
      <c r="F208" s="21"/>
      <c r="G208" s="21"/>
      <c r="H208" s="22" t="s">
        <v>115</v>
      </c>
      <c r="I208" s="22"/>
      <c r="J208" s="22">
        <v>7</v>
      </c>
      <c r="K208" s="49">
        <v>4</v>
      </c>
      <c r="L208" s="22"/>
      <c r="M208" s="22"/>
      <c r="P208" s="21"/>
      <c r="Q208" s="21"/>
      <c r="R208" s="40"/>
      <c r="S208" s="22"/>
      <c r="T208" s="21"/>
    </row>
    <row r="209" spans="1:20" ht="15.75" x14ac:dyDescent="0.25">
      <c r="A209" s="40"/>
      <c r="D209" s="21"/>
      <c r="E209" s="21"/>
      <c r="F209" s="21"/>
      <c r="G209" s="21"/>
      <c r="H209" s="21"/>
      <c r="I209" s="22"/>
      <c r="J209" s="22"/>
      <c r="L209" s="22"/>
      <c r="M209" s="22"/>
      <c r="P209" s="21"/>
      <c r="Q209" s="21"/>
      <c r="R209" s="40"/>
      <c r="S209" s="22"/>
      <c r="T209" s="21"/>
    </row>
    <row r="210" spans="1:20" ht="15.75" x14ac:dyDescent="0.25">
      <c r="A210" s="40"/>
      <c r="D210" s="21"/>
      <c r="E210" s="21"/>
      <c r="H210" s="21"/>
      <c r="I210" s="22"/>
      <c r="J210" s="22"/>
      <c r="L210" s="22"/>
      <c r="M210" s="22"/>
      <c r="R210" s="40"/>
    </row>
    <row r="211" spans="1:20" ht="15.75" x14ac:dyDescent="0.25">
      <c r="A211" s="40"/>
      <c r="D211" s="21"/>
      <c r="E211" s="21"/>
      <c r="H211" s="21"/>
      <c r="J211" s="22"/>
      <c r="L211" s="22"/>
      <c r="M211" s="22"/>
      <c r="R211" s="40"/>
    </row>
    <row r="212" spans="1:20" ht="15.75" x14ac:dyDescent="0.25">
      <c r="A212" s="40"/>
      <c r="E212" s="21"/>
      <c r="H212" s="21"/>
      <c r="J212" s="22"/>
      <c r="L212" s="22"/>
      <c r="R212" s="40"/>
    </row>
    <row r="213" spans="1:20" ht="15.75" x14ac:dyDescent="0.25">
      <c r="A213" s="40"/>
      <c r="L213" s="22"/>
      <c r="R213" s="40"/>
    </row>
    <row r="214" spans="1:20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4">
    <mergeCell ref="B214:Q214"/>
    <mergeCell ref="BI136:BJ136"/>
    <mergeCell ref="CG136:CH136"/>
    <mergeCell ref="B146:Q146"/>
    <mergeCell ref="E147:N147"/>
    <mergeCell ref="G159:M159"/>
    <mergeCell ref="D171:L171"/>
    <mergeCell ref="BI133:BJ133"/>
    <mergeCell ref="CG133:CH133"/>
    <mergeCell ref="BI134:BJ134"/>
    <mergeCell ref="CG134:CH134"/>
    <mergeCell ref="BI135:BJ135"/>
    <mergeCell ref="CG135:CH135"/>
    <mergeCell ref="CG129:CH129"/>
    <mergeCell ref="CG130:CH130"/>
    <mergeCell ref="BI131:BJ131"/>
    <mergeCell ref="CG131:CH131"/>
    <mergeCell ref="BI132:BJ132"/>
    <mergeCell ref="CG132:CH132"/>
    <mergeCell ref="CG123:CH123"/>
    <mergeCell ref="CG124:CH124"/>
    <mergeCell ref="CG125:CH125"/>
    <mergeCell ref="CG126:CH126"/>
    <mergeCell ref="CG127:CH127"/>
    <mergeCell ref="CG128:CH128"/>
    <mergeCell ref="CG117:CH117"/>
    <mergeCell ref="CG118:CH118"/>
    <mergeCell ref="CG119:CH119"/>
    <mergeCell ref="CG120:CH120"/>
    <mergeCell ref="CG121:CH121"/>
    <mergeCell ref="CG122:CH122"/>
    <mergeCell ref="AH109:AI109"/>
    <mergeCell ref="AH110:AI110"/>
    <mergeCell ref="AH111:AI111"/>
    <mergeCell ref="AH112:AI112"/>
    <mergeCell ref="AH113:AI113"/>
    <mergeCell ref="AH114:AI114"/>
    <mergeCell ref="V101:AO101"/>
    <mergeCell ref="AH104:AI104"/>
    <mergeCell ref="AH105:AI105"/>
    <mergeCell ref="AH106:AI106"/>
    <mergeCell ref="AH107:AI107"/>
    <mergeCell ref="AH108:AI108"/>
    <mergeCell ref="AH90:AI90"/>
    <mergeCell ref="V93:AO93"/>
    <mergeCell ref="AH95:AI95"/>
    <mergeCell ref="AH96:AI96"/>
    <mergeCell ref="AH97:AI97"/>
    <mergeCell ref="AH98:AI98"/>
    <mergeCell ref="AH84:AI84"/>
    <mergeCell ref="AH85:AI85"/>
    <mergeCell ref="AH86:AI86"/>
    <mergeCell ref="AH87:AI87"/>
    <mergeCell ref="AH88:AI88"/>
    <mergeCell ref="AH89:AI89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AH42:AI42"/>
    <mergeCell ref="AH43:AI43"/>
    <mergeCell ref="AH44:AI44"/>
    <mergeCell ref="AH45:AI45"/>
    <mergeCell ref="C60:N60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11:AI11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B1:Q1"/>
    <mergeCell ref="T1:AR1"/>
    <mergeCell ref="AU1:BP1"/>
    <mergeCell ref="BS1:CN1"/>
    <mergeCell ref="G2:M2"/>
    <mergeCell ref="T2:AR2"/>
    <mergeCell ref="AU2:BP2"/>
    <mergeCell ref="BS2:CN2"/>
  </mergeCells>
  <conditionalFormatting sqref="BZ116:CI116">
    <cfRule type="cellIs" dxfId="115" priority="1" operator="notEqual">
      <formula>BZ115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20AF7-6E8C-4DD5-8DF5-8961DFA37469}">
  <dimension ref="A1:AS145"/>
  <sheetViews>
    <sheetView zoomScale="70" zoomScaleNormal="70" zoomScaleSheetLayoutView="78" workbookViewId="0">
      <selection activeCell="N114" sqref="N114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5" width="2.7109375" customWidth="1"/>
  </cols>
  <sheetData>
    <row r="1" spans="1:45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</row>
    <row r="2" spans="1:45" ht="18.600000000000001" customHeight="1" thickBot="1" x14ac:dyDescent="0.35">
      <c r="A2" s="36"/>
      <c r="B2" s="26" t="s">
        <v>83</v>
      </c>
      <c r="C2" s="26">
        <v>21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V2" s="37" t="s">
        <v>119</v>
      </c>
      <c r="W2" s="10" t="s">
        <v>0</v>
      </c>
      <c r="X2" s="10"/>
      <c r="Y2" s="10"/>
      <c r="Z2" s="10"/>
      <c r="AA2" s="10" t="s">
        <v>1</v>
      </c>
      <c r="AB2" s="10"/>
      <c r="AC2" s="10"/>
      <c r="AD2" s="37" t="s">
        <v>3</v>
      </c>
      <c r="AE2" s="37" t="s">
        <v>7</v>
      </c>
      <c r="AF2" s="37" t="s">
        <v>8</v>
      </c>
      <c r="AG2" s="37" t="s">
        <v>9</v>
      </c>
      <c r="AH2" s="82" t="s">
        <v>77</v>
      </c>
      <c r="AI2" s="82"/>
      <c r="AJ2" s="37" t="s">
        <v>4</v>
      </c>
      <c r="AK2" s="37" t="s">
        <v>6</v>
      </c>
      <c r="AL2" s="37" t="s">
        <v>5</v>
      </c>
      <c r="AM2" s="37" t="s">
        <v>78</v>
      </c>
      <c r="AN2" s="21"/>
      <c r="AO2" s="11"/>
      <c r="AP2" s="11"/>
      <c r="AQ2" s="22"/>
      <c r="AR2" s="22"/>
      <c r="AS2" s="39"/>
    </row>
    <row r="3" spans="1:45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20</v>
      </c>
      <c r="R3" s="36"/>
      <c r="S3" s="36"/>
      <c r="V3" s="27">
        <v>8</v>
      </c>
      <c r="W3" s="21" t="s">
        <v>167</v>
      </c>
      <c r="Y3" s="21"/>
      <c r="AA3" s="21" t="s">
        <v>106</v>
      </c>
      <c r="AC3" s="22"/>
      <c r="AD3" s="15">
        <f t="shared" ref="AD3" si="0">+AE3+AF3+AG3</f>
        <v>19</v>
      </c>
      <c r="AE3" s="15">
        <v>14</v>
      </c>
      <c r="AF3" s="15">
        <v>4</v>
      </c>
      <c r="AG3" s="15">
        <v>1</v>
      </c>
      <c r="AH3" s="80">
        <f t="shared" ref="AH3:AH11" si="1">+(AE3*2+AG3)/(2*AD3)</f>
        <v>0.76315789473684215</v>
      </c>
      <c r="AI3" s="80"/>
      <c r="AJ3" s="15">
        <v>33</v>
      </c>
      <c r="AK3" s="15">
        <v>1</v>
      </c>
      <c r="AL3" s="15">
        <v>5</v>
      </c>
      <c r="AM3" s="54">
        <f t="shared" ref="AM3:AM10" si="2">+AJ3/AD3</f>
        <v>1.736842105263158</v>
      </c>
      <c r="AO3" s="22"/>
      <c r="AR3" s="22"/>
      <c r="AS3" s="39"/>
    </row>
    <row r="4" spans="1:45" ht="18" x14ac:dyDescent="0.25">
      <c r="A4" s="36"/>
      <c r="B4" s="5">
        <v>1</v>
      </c>
      <c r="C4" s="6" t="s">
        <v>101</v>
      </c>
      <c r="D4" s="11"/>
      <c r="E4" s="6"/>
      <c r="F4" s="11"/>
      <c r="G4" s="5">
        <v>14</v>
      </c>
      <c r="H4" s="5">
        <v>5</v>
      </c>
      <c r="I4" s="5">
        <v>2</v>
      </c>
      <c r="J4" s="5">
        <f t="shared" ref="J4:J9" si="3">2*G4+I4</f>
        <v>30</v>
      </c>
      <c r="K4" s="35">
        <f t="shared" ref="K4:K9" si="4">+J4/((G4+H4+I4)*2)</f>
        <v>0.7142857142857143</v>
      </c>
      <c r="L4" s="5">
        <f>+$AB$27</f>
        <v>68</v>
      </c>
      <c r="M4" s="5">
        <v>38</v>
      </c>
      <c r="N4" s="5">
        <f>+L4-M4</f>
        <v>30</v>
      </c>
      <c r="O4" s="5">
        <f>+$AC$27</f>
        <v>105</v>
      </c>
      <c r="P4" s="5">
        <f>+$AE$27</f>
        <v>16</v>
      </c>
      <c r="Q4" s="5">
        <v>1</v>
      </c>
      <c r="R4" s="40"/>
      <c r="S4" s="36"/>
      <c r="V4" s="27">
        <v>7.5</v>
      </c>
      <c r="W4" s="21" t="s">
        <v>75</v>
      </c>
      <c r="Y4" s="21"/>
      <c r="AA4" s="21" t="s">
        <v>16</v>
      </c>
      <c r="AC4" s="22"/>
      <c r="AD4" s="22">
        <f>+AE4+AF4+AG4</f>
        <v>20</v>
      </c>
      <c r="AE4" s="22">
        <v>13</v>
      </c>
      <c r="AF4" s="22">
        <v>5</v>
      </c>
      <c r="AG4" s="22">
        <v>2</v>
      </c>
      <c r="AH4" s="79">
        <f t="shared" si="1"/>
        <v>0.7</v>
      </c>
      <c r="AI4" s="79"/>
      <c r="AJ4" s="22">
        <v>39</v>
      </c>
      <c r="AK4" s="22">
        <v>0</v>
      </c>
      <c r="AL4" s="22">
        <v>4</v>
      </c>
      <c r="AM4" s="24">
        <f t="shared" si="2"/>
        <v>1.95</v>
      </c>
      <c r="AO4" s="22"/>
      <c r="AP4" s="5"/>
      <c r="AR4" s="22"/>
      <c r="AS4" s="39"/>
    </row>
    <row r="5" spans="1:45" ht="18" x14ac:dyDescent="0.25">
      <c r="A5" s="36"/>
      <c r="B5" s="5">
        <v>3</v>
      </c>
      <c r="C5" s="6" t="s">
        <v>127</v>
      </c>
      <c r="D5" s="11"/>
      <c r="E5" s="11"/>
      <c r="F5" s="11"/>
      <c r="G5" s="5">
        <v>13</v>
      </c>
      <c r="H5" s="5">
        <v>6</v>
      </c>
      <c r="I5" s="5">
        <v>2</v>
      </c>
      <c r="J5" s="5">
        <f t="shared" si="3"/>
        <v>28</v>
      </c>
      <c r="K5" s="35">
        <f t="shared" si="4"/>
        <v>0.66666666666666663</v>
      </c>
      <c r="L5" s="5">
        <f>+$AB$53</f>
        <v>78</v>
      </c>
      <c r="M5" s="5">
        <v>40</v>
      </c>
      <c r="N5" s="5">
        <f>+L5-M5</f>
        <v>38</v>
      </c>
      <c r="O5" s="5">
        <f>+$AC$53</f>
        <v>141</v>
      </c>
      <c r="P5" s="5">
        <f>+$AE$53</f>
        <v>26</v>
      </c>
      <c r="Q5" s="5">
        <v>2</v>
      </c>
      <c r="R5" s="40"/>
      <c r="S5" s="36"/>
      <c r="V5" s="27">
        <v>7.5</v>
      </c>
      <c r="W5" s="21" t="s">
        <v>61</v>
      </c>
      <c r="AA5" s="21" t="s">
        <v>102</v>
      </c>
      <c r="AC5" s="22"/>
      <c r="AD5" s="22">
        <f>+AE5+AF5+AG5</f>
        <v>21</v>
      </c>
      <c r="AE5" s="22">
        <v>10</v>
      </c>
      <c r="AF5" s="22">
        <v>10</v>
      </c>
      <c r="AG5" s="22">
        <v>1</v>
      </c>
      <c r="AH5" s="79">
        <f t="shared" si="1"/>
        <v>0.5</v>
      </c>
      <c r="AI5" s="79"/>
      <c r="AJ5" s="22">
        <v>47</v>
      </c>
      <c r="AK5" s="22">
        <v>2</v>
      </c>
      <c r="AL5" s="22">
        <v>5</v>
      </c>
      <c r="AM5" s="24">
        <f t="shared" si="2"/>
        <v>2.2380952380952381</v>
      </c>
      <c r="AO5" s="22"/>
      <c r="AP5" s="5"/>
      <c r="AR5" s="22"/>
      <c r="AS5" s="39"/>
    </row>
    <row r="6" spans="1:45" ht="18" x14ac:dyDescent="0.25">
      <c r="A6" s="36"/>
      <c r="B6" s="5">
        <v>8</v>
      </c>
      <c r="C6" s="6" t="s">
        <v>148</v>
      </c>
      <c r="D6" s="11"/>
      <c r="E6" s="6"/>
      <c r="F6" s="11"/>
      <c r="G6" s="5">
        <v>12</v>
      </c>
      <c r="H6" s="5">
        <v>6</v>
      </c>
      <c r="I6" s="5">
        <v>3</v>
      </c>
      <c r="J6" s="5">
        <f t="shared" si="3"/>
        <v>27</v>
      </c>
      <c r="K6" s="35">
        <f t="shared" si="4"/>
        <v>0.6428571428571429</v>
      </c>
      <c r="L6" s="5">
        <f>+$AO$66</f>
        <v>80</v>
      </c>
      <c r="M6" s="5">
        <v>64</v>
      </c>
      <c r="N6" s="5">
        <f>+L6-M6</f>
        <v>16</v>
      </c>
      <c r="O6" s="5">
        <f>$AP$66</f>
        <v>105</v>
      </c>
      <c r="P6" s="5">
        <f>$AR$66</f>
        <v>22</v>
      </c>
      <c r="Q6" s="5">
        <v>3</v>
      </c>
      <c r="R6" s="40"/>
      <c r="S6" s="36"/>
      <c r="V6" s="27">
        <v>8</v>
      </c>
      <c r="W6" s="21" t="s">
        <v>15</v>
      </c>
      <c r="Y6" s="21"/>
      <c r="Z6" s="21"/>
      <c r="AA6" s="21" t="s">
        <v>17</v>
      </c>
      <c r="AC6" s="22"/>
      <c r="AD6" s="22">
        <f>+AE6+AF6+AG6</f>
        <v>20</v>
      </c>
      <c r="AE6" s="22">
        <v>4</v>
      </c>
      <c r="AF6" s="22">
        <v>11</v>
      </c>
      <c r="AG6" s="22">
        <v>5</v>
      </c>
      <c r="AH6" s="79">
        <f t="shared" si="1"/>
        <v>0.32500000000000001</v>
      </c>
      <c r="AI6" s="79"/>
      <c r="AJ6" s="22">
        <v>55</v>
      </c>
      <c r="AK6" s="22">
        <v>0</v>
      </c>
      <c r="AL6" s="22">
        <v>3</v>
      </c>
      <c r="AM6" s="24">
        <f t="shared" si="2"/>
        <v>2.75</v>
      </c>
      <c r="AO6" s="22"/>
      <c r="AP6" s="5"/>
      <c r="AR6" s="22"/>
      <c r="AS6" s="39"/>
    </row>
    <row r="7" spans="1:45" ht="18" x14ac:dyDescent="0.25">
      <c r="A7" s="36"/>
      <c r="B7" s="5">
        <v>4</v>
      </c>
      <c r="C7" s="6" t="s">
        <v>102</v>
      </c>
      <c r="D7" s="11"/>
      <c r="E7" s="11"/>
      <c r="F7" s="11"/>
      <c r="G7" s="5">
        <v>10</v>
      </c>
      <c r="H7" s="5">
        <v>10</v>
      </c>
      <c r="I7" s="5">
        <v>1</v>
      </c>
      <c r="J7" s="5">
        <f t="shared" si="3"/>
        <v>21</v>
      </c>
      <c r="K7" s="35">
        <f t="shared" si="4"/>
        <v>0.5</v>
      </c>
      <c r="L7" s="5">
        <f>+$AB$66</f>
        <v>56</v>
      </c>
      <c r="M7" s="5">
        <v>49</v>
      </c>
      <c r="N7" s="5">
        <f t="shared" ref="N7:N9" si="5">+L7-M7</f>
        <v>7</v>
      </c>
      <c r="O7" s="5">
        <f>+$AC$66</f>
        <v>101</v>
      </c>
      <c r="P7" s="5">
        <f>+$AE$66</f>
        <v>6</v>
      </c>
      <c r="Q7" s="5">
        <v>4</v>
      </c>
      <c r="R7" s="40"/>
      <c r="S7" s="36"/>
      <c r="V7" s="27">
        <v>7</v>
      </c>
      <c r="W7" s="21" t="s">
        <v>74</v>
      </c>
      <c r="Y7" s="21"/>
      <c r="AA7" s="21" t="s">
        <v>156</v>
      </c>
      <c r="AC7" s="22"/>
      <c r="AD7" s="22">
        <f>+AE7+AF7+AG7-0.3</f>
        <v>19.7</v>
      </c>
      <c r="AE7" s="22">
        <v>12</v>
      </c>
      <c r="AF7" s="22">
        <v>5</v>
      </c>
      <c r="AG7" s="22">
        <v>3</v>
      </c>
      <c r="AH7" s="79">
        <f t="shared" si="1"/>
        <v>0.68527918781725894</v>
      </c>
      <c r="AI7" s="79"/>
      <c r="AJ7" s="22">
        <v>60</v>
      </c>
      <c r="AK7" s="22">
        <v>2</v>
      </c>
      <c r="AL7" s="22">
        <v>0</v>
      </c>
      <c r="AM7" s="24">
        <f t="shared" si="2"/>
        <v>3.0456852791878175</v>
      </c>
      <c r="AO7" s="22"/>
      <c r="AP7" s="5"/>
      <c r="AR7" s="22"/>
      <c r="AS7" s="39"/>
    </row>
    <row r="8" spans="1:45" ht="18" x14ac:dyDescent="0.25">
      <c r="A8" s="36"/>
      <c r="B8" s="5">
        <v>5</v>
      </c>
      <c r="C8" s="6" t="s">
        <v>14</v>
      </c>
      <c r="D8" s="11"/>
      <c r="E8" s="6"/>
      <c r="F8" s="11"/>
      <c r="G8" s="5">
        <v>7</v>
      </c>
      <c r="H8" s="5">
        <v>10</v>
      </c>
      <c r="I8" s="5">
        <v>4</v>
      </c>
      <c r="J8" s="5">
        <f t="shared" si="3"/>
        <v>18</v>
      </c>
      <c r="K8" s="35">
        <f t="shared" si="4"/>
        <v>0.42857142857142855</v>
      </c>
      <c r="L8" s="5">
        <f>+$AO$27</f>
        <v>56</v>
      </c>
      <c r="M8" s="5">
        <v>74</v>
      </c>
      <c r="N8" s="5">
        <f t="shared" si="5"/>
        <v>-18</v>
      </c>
      <c r="O8" s="5">
        <f>$AP$27</f>
        <v>82</v>
      </c>
      <c r="P8" s="5">
        <f>$AR$27</f>
        <v>12</v>
      </c>
      <c r="Q8" s="5">
        <v>5</v>
      </c>
      <c r="R8" s="40"/>
      <c r="S8" s="36"/>
      <c r="V8" s="27">
        <v>8</v>
      </c>
      <c r="W8" s="21" t="s">
        <v>153</v>
      </c>
      <c r="Y8" s="21"/>
      <c r="AA8" s="21" t="s">
        <v>14</v>
      </c>
      <c r="AC8" s="22"/>
      <c r="AD8" s="22">
        <f>+AE8+AF8+AG8</f>
        <v>14</v>
      </c>
      <c r="AE8" s="22">
        <v>6</v>
      </c>
      <c r="AF8" s="22">
        <v>6</v>
      </c>
      <c r="AG8" s="22">
        <v>2</v>
      </c>
      <c r="AH8" s="79">
        <f>+(AE8*2+AG8)/(2*AD8)</f>
        <v>0.5</v>
      </c>
      <c r="AI8" s="79"/>
      <c r="AJ8" s="22">
        <v>49</v>
      </c>
      <c r="AK8" s="22">
        <v>2</v>
      </c>
      <c r="AL8" s="22">
        <v>2</v>
      </c>
      <c r="AM8" s="24">
        <f>+AJ8/AD8</f>
        <v>3.5</v>
      </c>
      <c r="AO8" s="22"/>
      <c r="AP8" s="5"/>
      <c r="AR8" s="22"/>
      <c r="AS8" s="39"/>
    </row>
    <row r="9" spans="1:45" ht="18" x14ac:dyDescent="0.25">
      <c r="A9" s="36"/>
      <c r="B9" s="5">
        <v>7</v>
      </c>
      <c r="C9" s="6" t="s">
        <v>18</v>
      </c>
      <c r="D9" s="11"/>
      <c r="E9" s="6"/>
      <c r="F9" s="11"/>
      <c r="G9" s="5">
        <v>6</v>
      </c>
      <c r="H9" s="5">
        <v>10</v>
      </c>
      <c r="I9" s="5">
        <v>5</v>
      </c>
      <c r="J9" s="5">
        <f t="shared" si="3"/>
        <v>17</v>
      </c>
      <c r="K9" s="35">
        <f t="shared" si="4"/>
        <v>0.40476190476190477</v>
      </c>
      <c r="L9" s="5">
        <f>+$AO$53</f>
        <v>44</v>
      </c>
      <c r="M9" s="5">
        <v>67</v>
      </c>
      <c r="N9" s="5">
        <f t="shared" si="5"/>
        <v>-23</v>
      </c>
      <c r="O9" s="5">
        <f>$AP$53</f>
        <v>67</v>
      </c>
      <c r="P9" s="5">
        <f>$AR$53</f>
        <v>32</v>
      </c>
      <c r="Q9" s="5">
        <v>6</v>
      </c>
      <c r="R9" s="40"/>
      <c r="S9" s="36"/>
      <c r="V9" s="27">
        <v>7.5</v>
      </c>
      <c r="W9" s="21" t="s">
        <v>85</v>
      </c>
      <c r="Y9" s="21"/>
      <c r="AA9" s="21" t="s">
        <v>18</v>
      </c>
      <c r="AC9" s="22"/>
      <c r="AD9" s="22">
        <f>+AE9+AF9+AG9</f>
        <v>12</v>
      </c>
      <c r="AE9" s="22">
        <v>3</v>
      </c>
      <c r="AF9" s="22">
        <v>7</v>
      </c>
      <c r="AG9" s="22">
        <v>2</v>
      </c>
      <c r="AH9" s="79">
        <f>+(AE9*2+AG9)/(2*AD9)</f>
        <v>0.33333333333333331</v>
      </c>
      <c r="AI9" s="79"/>
      <c r="AJ9" s="22">
        <v>44</v>
      </c>
      <c r="AK9" s="22">
        <v>0</v>
      </c>
      <c r="AL9" s="22">
        <v>1</v>
      </c>
      <c r="AM9" s="24">
        <f>+AJ9/AD9</f>
        <v>3.6666666666666665</v>
      </c>
      <c r="AO9" s="22"/>
      <c r="AP9" s="5"/>
      <c r="AR9" s="22"/>
      <c r="AS9" s="39"/>
    </row>
    <row r="10" spans="1:45" ht="18" x14ac:dyDescent="0.25">
      <c r="A10" s="40"/>
      <c r="B10" s="5">
        <v>6</v>
      </c>
      <c r="C10" s="6" t="s">
        <v>39</v>
      </c>
      <c r="D10" s="11"/>
      <c r="E10" s="11"/>
      <c r="F10" s="11"/>
      <c r="G10" s="5">
        <v>5</v>
      </c>
      <c r="H10" s="5">
        <v>12</v>
      </c>
      <c r="I10" s="5">
        <v>4</v>
      </c>
      <c r="J10" s="5">
        <f>2*G10+I10</f>
        <v>14</v>
      </c>
      <c r="K10" s="35">
        <f>+J10/((G10+H10+I10)*2)</f>
        <v>0.33333333333333331</v>
      </c>
      <c r="L10" s="5">
        <f>+$AO$40</f>
        <v>55</v>
      </c>
      <c r="M10" s="5">
        <v>78</v>
      </c>
      <c r="N10" s="5">
        <f>+L10-M10</f>
        <v>-23</v>
      </c>
      <c r="O10" s="5">
        <f>$AP$40</f>
        <v>74</v>
      </c>
      <c r="P10" s="5">
        <f>$AR$40</f>
        <v>30</v>
      </c>
      <c r="Q10" s="5">
        <v>8</v>
      </c>
      <c r="R10" s="40"/>
      <c r="S10" s="40"/>
      <c r="V10" s="27">
        <v>7</v>
      </c>
      <c r="W10" s="21" t="s">
        <v>171</v>
      </c>
      <c r="Y10" s="21"/>
      <c r="AA10" s="21" t="s">
        <v>19</v>
      </c>
      <c r="AC10" s="22"/>
      <c r="AD10" s="22">
        <f>+AE10+AF10+AG10</f>
        <v>17</v>
      </c>
      <c r="AE10" s="22">
        <v>4</v>
      </c>
      <c r="AF10" s="22">
        <v>10</v>
      </c>
      <c r="AG10" s="22">
        <v>3</v>
      </c>
      <c r="AH10" s="79">
        <f t="shared" si="1"/>
        <v>0.3235294117647059</v>
      </c>
      <c r="AI10" s="79"/>
      <c r="AJ10" s="22">
        <v>65</v>
      </c>
      <c r="AK10" s="22">
        <v>1</v>
      </c>
      <c r="AL10" s="22">
        <v>1</v>
      </c>
      <c r="AM10" s="24">
        <f t="shared" si="2"/>
        <v>3.8235294117647061</v>
      </c>
      <c r="AO10" s="22"/>
      <c r="AP10" s="5"/>
      <c r="AR10" s="22"/>
      <c r="AS10" s="39"/>
    </row>
    <row r="11" spans="1:45" ht="18.75" thickBot="1" x14ac:dyDescent="0.3">
      <c r="A11" s="40"/>
      <c r="B11" s="5">
        <v>2</v>
      </c>
      <c r="C11" s="6" t="s">
        <v>17</v>
      </c>
      <c r="D11" s="11"/>
      <c r="E11" s="6"/>
      <c r="F11" s="11"/>
      <c r="G11" s="5">
        <v>4</v>
      </c>
      <c r="H11" s="5">
        <v>12</v>
      </c>
      <c r="I11" s="5">
        <v>5</v>
      </c>
      <c r="J11" s="5">
        <f>2*G11+I11</f>
        <v>13</v>
      </c>
      <c r="K11" s="35">
        <f>+J11/((G11+H11+I11)*2)</f>
        <v>0.30952380952380953</v>
      </c>
      <c r="L11" s="5">
        <f>+$AB$40</f>
        <v>30</v>
      </c>
      <c r="M11" s="5">
        <v>57</v>
      </c>
      <c r="N11" s="5">
        <f>+L11-M11</f>
        <v>-27</v>
      </c>
      <c r="O11" s="5">
        <f>+$AC$40</f>
        <v>56</v>
      </c>
      <c r="P11" s="5">
        <f>+$AE$40</f>
        <v>22</v>
      </c>
      <c r="Q11" s="5">
        <v>7</v>
      </c>
      <c r="R11" s="40"/>
      <c r="S11" s="40"/>
      <c r="W11" s="21" t="s">
        <v>20</v>
      </c>
      <c r="Y11" s="21"/>
      <c r="Z11" s="21"/>
      <c r="AA11" s="11"/>
      <c r="AB11" s="21"/>
      <c r="AC11" s="22"/>
      <c r="AD11" s="22">
        <f>+AD133</f>
        <v>25.3</v>
      </c>
      <c r="AE11" s="22">
        <f>+AE133</f>
        <v>5</v>
      </c>
      <c r="AF11" s="22">
        <f>+AF133</f>
        <v>13</v>
      </c>
      <c r="AG11" s="22">
        <f>+AG133</f>
        <v>7</v>
      </c>
      <c r="AH11" s="79">
        <f t="shared" si="1"/>
        <v>0.33596837944664032</v>
      </c>
      <c r="AI11" s="79"/>
      <c r="AJ11" s="22">
        <f>+AJ133</f>
        <v>64</v>
      </c>
      <c r="AK11" s="22">
        <f>+AK133</f>
        <v>3</v>
      </c>
      <c r="AL11" s="22">
        <f>+AL133</f>
        <v>2</v>
      </c>
      <c r="AM11" s="24">
        <f>+AM133</f>
        <v>2.5296442687747036</v>
      </c>
      <c r="AN11" s="21"/>
      <c r="AO11" s="11"/>
      <c r="AP11" s="5"/>
      <c r="AR11" s="11"/>
      <c r="AS11" s="39"/>
    </row>
    <row r="12" spans="1:45" ht="18" x14ac:dyDescent="0.25">
      <c r="A12" s="40"/>
      <c r="B12" s="7"/>
      <c r="C12" s="7"/>
      <c r="D12" s="7"/>
      <c r="E12" s="8"/>
      <c r="F12" s="7"/>
      <c r="G12" s="9">
        <f>SUM(G4:G11)</f>
        <v>71</v>
      </c>
      <c r="H12" s="9">
        <f>SUM(H4:H11)</f>
        <v>71</v>
      </c>
      <c r="I12" s="9">
        <f>SUM(I4:I11)</f>
        <v>26</v>
      </c>
      <c r="J12" s="9"/>
      <c r="K12" s="9"/>
      <c r="L12" s="9">
        <f>SUM(L4:L11)</f>
        <v>467</v>
      </c>
      <c r="M12" s="9">
        <f>SUM(M4:M11)</f>
        <v>467</v>
      </c>
      <c r="N12" s="9"/>
      <c r="O12" s="9">
        <f>SUM(O4:O11)</f>
        <v>731</v>
      </c>
      <c r="P12" s="9">
        <f>SUM(P4:P11)</f>
        <v>166</v>
      </c>
      <c r="Q12" s="9"/>
      <c r="R12" s="40"/>
      <c r="S12" s="40"/>
      <c r="V12" s="32"/>
      <c r="W12" s="32"/>
      <c r="X12" s="31" t="s">
        <v>21</v>
      </c>
      <c r="Y12" s="32"/>
      <c r="Z12" s="32"/>
      <c r="AA12" s="32"/>
      <c r="AB12" s="31"/>
      <c r="AC12" s="15"/>
      <c r="AD12" s="15">
        <f>SUM(AD3:AD11)</f>
        <v>168</v>
      </c>
      <c r="AE12" s="15">
        <f>SUM(AE3:AE11)</f>
        <v>71</v>
      </c>
      <c r="AF12" s="15">
        <f>SUM(AF3:AF11)</f>
        <v>71</v>
      </c>
      <c r="AG12" s="15">
        <f>SUM(AG3:AG11)</f>
        <v>26</v>
      </c>
      <c r="AH12" s="15"/>
      <c r="AI12" s="15"/>
      <c r="AJ12" s="15">
        <f>SUM(AJ3:AJ11)</f>
        <v>456</v>
      </c>
      <c r="AK12" s="15">
        <f>SUM(AK3:AK11)</f>
        <v>11</v>
      </c>
      <c r="AL12" s="15">
        <f>SUM(AL3:AL11)</f>
        <v>23</v>
      </c>
      <c r="AM12" s="33">
        <f>+AJ12/AD12</f>
        <v>2.7142857142857144</v>
      </c>
      <c r="AS12" s="39"/>
    </row>
    <row r="13" spans="1:45" ht="15.75" x14ac:dyDescent="0.25">
      <c r="A13" s="41"/>
      <c r="B13" s="1"/>
      <c r="C13" s="1"/>
      <c r="D13" s="1"/>
      <c r="Q13" s="1"/>
      <c r="R13" s="41"/>
      <c r="S13" s="41"/>
      <c r="AS13" s="39"/>
    </row>
    <row r="14" spans="1:45" ht="15.95" customHeight="1" thickBot="1" x14ac:dyDescent="0.3">
      <c r="A14" s="41"/>
      <c r="B14" s="47" t="str">
        <f>"Week "&amp;TEXT(C2,"##")&amp;" Summary:"</f>
        <v>Week 21 Summary:</v>
      </c>
      <c r="C14" s="48"/>
      <c r="D14" s="48"/>
      <c r="E14" s="90">
        <v>45684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T14" s="23" t="s">
        <v>119</v>
      </c>
      <c r="U14" s="53" t="s">
        <v>87</v>
      </c>
      <c r="V14" s="53"/>
      <c r="W14" s="53"/>
      <c r="X14" s="53"/>
      <c r="Y14" s="53" t="s">
        <v>120</v>
      </c>
      <c r="Z14" s="17" t="s">
        <v>22</v>
      </c>
      <c r="AA14" s="23" t="s">
        <v>3</v>
      </c>
      <c r="AB14" s="23" t="s">
        <v>23</v>
      </c>
      <c r="AC14" s="23" t="s">
        <v>24</v>
      </c>
      <c r="AD14" s="23" t="s">
        <v>25</v>
      </c>
      <c r="AE14" s="23" t="s">
        <v>2</v>
      </c>
      <c r="AF14" s="45"/>
      <c r="AG14" s="23" t="s">
        <v>119</v>
      </c>
      <c r="AH14" s="53" t="s">
        <v>87</v>
      </c>
      <c r="AI14" s="53"/>
      <c r="AJ14" s="53"/>
      <c r="AK14" s="53"/>
      <c r="AL14" s="53" t="s">
        <v>120</v>
      </c>
      <c r="AM14" s="17" t="s">
        <v>22</v>
      </c>
      <c r="AN14" s="23" t="s">
        <v>3</v>
      </c>
      <c r="AO14" s="23" t="s">
        <v>23</v>
      </c>
      <c r="AP14" s="23" t="s">
        <v>24</v>
      </c>
      <c r="AQ14" s="23" t="s">
        <v>25</v>
      </c>
      <c r="AR14" s="23" t="s">
        <v>2</v>
      </c>
      <c r="AS14" s="39"/>
    </row>
    <row r="15" spans="1:45" ht="15.95" customHeight="1" x14ac:dyDescent="0.25">
      <c r="A15" s="41"/>
      <c r="B15" s="42" t="s">
        <v>172</v>
      </c>
      <c r="C15" s="6" t="s">
        <v>187</v>
      </c>
      <c r="E15" s="21"/>
      <c r="F15" s="21"/>
      <c r="G15" s="5">
        <v>1</v>
      </c>
      <c r="H15" s="22">
        <v>1</v>
      </c>
      <c r="I15" s="21" t="s">
        <v>165</v>
      </c>
      <c r="J15" s="21"/>
      <c r="K15" s="21"/>
      <c r="L15" s="21" t="s">
        <v>596</v>
      </c>
      <c r="M15" s="21"/>
      <c r="N15" s="21"/>
      <c r="O15" s="21"/>
      <c r="P15" s="21"/>
      <c r="Q15" s="21"/>
      <c r="R15" s="41"/>
      <c r="S15" s="41"/>
      <c r="T15" s="12" t="s">
        <v>101</v>
      </c>
      <c r="U15" s="12"/>
      <c r="V15" s="12"/>
      <c r="W15" s="12"/>
      <c r="X15" s="13"/>
      <c r="Y15" s="14" t="s">
        <v>105</v>
      </c>
      <c r="AA15" s="22">
        <v>20</v>
      </c>
      <c r="AB15" s="22">
        <v>8</v>
      </c>
      <c r="AC15" s="22">
        <v>7</v>
      </c>
      <c r="AD15" s="22">
        <f>+AB15+AC15</f>
        <v>15</v>
      </c>
      <c r="AE15" s="22">
        <v>0</v>
      </c>
      <c r="AF15" s="45"/>
      <c r="AG15" s="19" t="s">
        <v>14</v>
      </c>
      <c r="AH15" s="19"/>
      <c r="AI15" s="19"/>
      <c r="AJ15" s="19"/>
      <c r="AK15" s="19"/>
      <c r="AL15" s="16" t="s">
        <v>27</v>
      </c>
      <c r="AN15" s="22">
        <v>29</v>
      </c>
      <c r="AO15" s="22">
        <v>14</v>
      </c>
      <c r="AP15" s="22">
        <v>9</v>
      </c>
      <c r="AQ15" s="22">
        <f t="shared" ref="AQ15:AQ26" si="6">+AO15+AP15</f>
        <v>23</v>
      </c>
      <c r="AR15" s="22">
        <v>2</v>
      </c>
      <c r="AS15" s="39"/>
    </row>
    <row r="16" spans="1:45" ht="15.95" customHeight="1" x14ac:dyDescent="0.25">
      <c r="A16" s="41"/>
      <c r="B16" s="22" t="s">
        <v>28</v>
      </c>
      <c r="C16" s="21" t="s">
        <v>593</v>
      </c>
      <c r="D16" s="21"/>
      <c r="E16" s="21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41"/>
      <c r="S16" s="41"/>
      <c r="T16" s="27">
        <v>8</v>
      </c>
      <c r="U16" s="21" t="s">
        <v>167</v>
      </c>
      <c r="V16" s="21"/>
      <c r="W16" s="21"/>
      <c r="X16" s="27"/>
      <c r="Y16" s="22">
        <v>1</v>
      </c>
      <c r="Z16" s="21" t="s">
        <v>106</v>
      </c>
      <c r="AA16" s="22">
        <v>19</v>
      </c>
      <c r="AB16" s="22">
        <v>0</v>
      </c>
      <c r="AC16" s="22">
        <v>2</v>
      </c>
      <c r="AD16" s="22">
        <f t="shared" ref="AD16:AD26" si="7">+AB16+AC16</f>
        <v>2</v>
      </c>
      <c r="AE16" s="22">
        <v>4</v>
      </c>
      <c r="AF16" s="45"/>
      <c r="AG16" s="27">
        <v>8</v>
      </c>
      <c r="AH16" s="21" t="s">
        <v>153</v>
      </c>
      <c r="AL16" s="22">
        <v>1</v>
      </c>
      <c r="AM16" s="21" t="s">
        <v>117</v>
      </c>
      <c r="AN16" s="22">
        <v>14</v>
      </c>
      <c r="AO16" s="22">
        <v>0</v>
      </c>
      <c r="AP16" s="22">
        <v>0</v>
      </c>
      <c r="AQ16" s="22">
        <f t="shared" si="6"/>
        <v>0</v>
      </c>
      <c r="AR16" s="22">
        <v>0</v>
      </c>
      <c r="AS16" s="39"/>
    </row>
    <row r="17" spans="1:45" ht="15.95" customHeight="1" x14ac:dyDescent="0.25">
      <c r="A17" s="41"/>
      <c r="B17" s="22"/>
      <c r="C17" s="21" t="s">
        <v>594</v>
      </c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T17" s="27">
        <v>9.5</v>
      </c>
      <c r="U17" s="21" t="s">
        <v>176</v>
      </c>
      <c r="V17" s="21"/>
      <c r="W17" s="21"/>
      <c r="X17" s="27"/>
      <c r="Y17" s="22">
        <v>2</v>
      </c>
      <c r="Z17" s="21" t="s">
        <v>106</v>
      </c>
      <c r="AA17" s="22">
        <v>13</v>
      </c>
      <c r="AB17" s="22">
        <v>13</v>
      </c>
      <c r="AC17" s="22">
        <v>17</v>
      </c>
      <c r="AD17" s="22">
        <f t="shared" si="7"/>
        <v>30</v>
      </c>
      <c r="AE17" s="22">
        <v>2</v>
      </c>
      <c r="AF17" s="45"/>
      <c r="AG17" s="27">
        <v>9</v>
      </c>
      <c r="AH17" s="21" t="s">
        <v>182</v>
      </c>
      <c r="AI17" s="21"/>
      <c r="AJ17" s="21"/>
      <c r="AK17" s="21"/>
      <c r="AL17" s="22">
        <v>75</v>
      </c>
      <c r="AM17" s="21" t="s">
        <v>117</v>
      </c>
      <c r="AN17" s="22">
        <v>17</v>
      </c>
      <c r="AO17" s="22">
        <v>14</v>
      </c>
      <c r="AP17" s="22">
        <v>11</v>
      </c>
      <c r="AQ17" s="22">
        <f t="shared" si="6"/>
        <v>25</v>
      </c>
      <c r="AR17" s="22">
        <v>0</v>
      </c>
      <c r="AS17" s="39"/>
    </row>
    <row r="18" spans="1:45" ht="15.95" customHeight="1" x14ac:dyDescent="0.25">
      <c r="A18" s="41"/>
      <c r="C18" s="21" t="s">
        <v>595</v>
      </c>
      <c r="D18" s="21"/>
      <c r="E18" s="21"/>
      <c r="F18" s="21"/>
      <c r="R18" s="41"/>
      <c r="S18" s="41"/>
      <c r="T18" s="27">
        <v>8.5</v>
      </c>
      <c r="U18" s="21" t="s">
        <v>132</v>
      </c>
      <c r="V18" s="21"/>
      <c r="W18" s="21"/>
      <c r="X18" s="27"/>
      <c r="Y18" s="22">
        <v>55</v>
      </c>
      <c r="Z18" s="21" t="s">
        <v>106</v>
      </c>
      <c r="AA18" s="22">
        <v>19</v>
      </c>
      <c r="AB18" s="22">
        <v>6</v>
      </c>
      <c r="AC18" s="22">
        <v>3</v>
      </c>
      <c r="AD18" s="22">
        <f t="shared" si="7"/>
        <v>9</v>
      </c>
      <c r="AE18" s="22">
        <v>0</v>
      </c>
      <c r="AF18" s="45"/>
      <c r="AG18" s="27">
        <v>8.5</v>
      </c>
      <c r="AH18" s="21" t="s">
        <v>46</v>
      </c>
      <c r="AI18" s="21"/>
      <c r="AJ18" s="21"/>
      <c r="AK18" s="21"/>
      <c r="AL18" s="22">
        <v>10</v>
      </c>
      <c r="AM18" s="21" t="s">
        <v>117</v>
      </c>
      <c r="AN18" s="22">
        <v>19</v>
      </c>
      <c r="AO18" s="22">
        <v>9</v>
      </c>
      <c r="AP18" s="22">
        <v>11</v>
      </c>
      <c r="AQ18" s="22">
        <f t="shared" si="6"/>
        <v>20</v>
      </c>
      <c r="AR18" s="22">
        <v>0</v>
      </c>
      <c r="AS18" s="39"/>
    </row>
    <row r="19" spans="1:45" ht="15.95" customHeight="1" x14ac:dyDescent="0.25">
      <c r="A19" s="41"/>
      <c r="C19" s="21"/>
      <c r="D19" s="21"/>
      <c r="E19" s="21"/>
      <c r="F19" s="21"/>
      <c r="R19" s="41"/>
      <c r="S19" s="41"/>
      <c r="T19" s="27">
        <v>7.5</v>
      </c>
      <c r="U19" s="21" t="s">
        <v>151</v>
      </c>
      <c r="V19" s="21"/>
      <c r="W19" s="21"/>
      <c r="X19" s="27"/>
      <c r="Y19" s="22">
        <v>5</v>
      </c>
      <c r="Z19" s="21" t="s">
        <v>106</v>
      </c>
      <c r="AA19" s="22">
        <v>21</v>
      </c>
      <c r="AB19" s="22">
        <v>9</v>
      </c>
      <c r="AC19" s="22">
        <v>12</v>
      </c>
      <c r="AD19" s="22">
        <f t="shared" si="7"/>
        <v>21</v>
      </c>
      <c r="AE19" s="22">
        <v>2</v>
      </c>
      <c r="AF19" s="45"/>
      <c r="AG19" s="27">
        <v>8</v>
      </c>
      <c r="AH19" s="21" t="s">
        <v>80</v>
      </c>
      <c r="AI19" s="21"/>
      <c r="AJ19" s="21"/>
      <c r="AK19" s="21"/>
      <c r="AL19" s="22">
        <v>71</v>
      </c>
      <c r="AM19" s="21" t="s">
        <v>117</v>
      </c>
      <c r="AN19" s="22">
        <v>21</v>
      </c>
      <c r="AO19" s="22">
        <v>12</v>
      </c>
      <c r="AP19" s="22">
        <v>13</v>
      </c>
      <c r="AQ19" s="22">
        <f t="shared" si="6"/>
        <v>25</v>
      </c>
      <c r="AR19" s="22">
        <v>2</v>
      </c>
      <c r="AS19" s="39"/>
    </row>
    <row r="20" spans="1:45" ht="15.95" customHeight="1" x14ac:dyDescent="0.25">
      <c r="A20" s="41"/>
      <c r="B20" s="22" t="s">
        <v>42</v>
      </c>
      <c r="C20" s="6" t="s">
        <v>190</v>
      </c>
      <c r="D20" s="11"/>
      <c r="E20" s="21"/>
      <c r="F20" s="21"/>
      <c r="G20" s="5">
        <v>3</v>
      </c>
      <c r="H20" s="22">
        <v>1</v>
      </c>
      <c r="I20" s="21" t="s">
        <v>184</v>
      </c>
      <c r="J20" s="21"/>
      <c r="K20" s="21"/>
      <c r="L20" s="21"/>
      <c r="M20" s="21" t="s">
        <v>134</v>
      </c>
      <c r="N20" s="21"/>
      <c r="O20" s="21"/>
      <c r="P20" s="21"/>
      <c r="Q20" s="21"/>
      <c r="R20" s="41"/>
      <c r="S20" s="41"/>
      <c r="T20" s="27">
        <v>8</v>
      </c>
      <c r="U20" s="21" t="s">
        <v>41</v>
      </c>
      <c r="V20" s="21"/>
      <c r="W20" s="21"/>
      <c r="X20" s="27"/>
      <c r="Y20" s="22">
        <v>91</v>
      </c>
      <c r="Z20" s="21" t="s">
        <v>106</v>
      </c>
      <c r="AA20" s="22">
        <v>21</v>
      </c>
      <c r="AB20" s="22">
        <v>13</v>
      </c>
      <c r="AC20" s="22">
        <v>10</v>
      </c>
      <c r="AD20" s="22">
        <f t="shared" si="7"/>
        <v>23</v>
      </c>
      <c r="AE20" s="22">
        <v>4</v>
      </c>
      <c r="AF20" s="45"/>
      <c r="AG20" s="27">
        <v>7.5</v>
      </c>
      <c r="AH20" s="21" t="s">
        <v>160</v>
      </c>
      <c r="AI20" s="21"/>
      <c r="AJ20" s="21"/>
      <c r="AK20" s="21"/>
      <c r="AL20" s="22">
        <v>97</v>
      </c>
      <c r="AM20" s="21" t="s">
        <v>117</v>
      </c>
      <c r="AN20" s="22">
        <v>17</v>
      </c>
      <c r="AO20" s="22">
        <v>2</v>
      </c>
      <c r="AP20" s="22">
        <v>3</v>
      </c>
      <c r="AQ20" s="22">
        <f t="shared" si="6"/>
        <v>5</v>
      </c>
      <c r="AR20" s="22">
        <v>0</v>
      </c>
      <c r="AS20" s="39"/>
    </row>
    <row r="21" spans="1:45" ht="15.95" customHeight="1" x14ac:dyDescent="0.25">
      <c r="A21" s="41"/>
      <c r="B21" s="22" t="s">
        <v>28</v>
      </c>
      <c r="C21" s="21"/>
      <c r="D21" s="21" t="s">
        <v>109</v>
      </c>
      <c r="E21" s="21"/>
      <c r="F21" s="21"/>
      <c r="G21" s="5"/>
      <c r="H21" s="22">
        <v>1</v>
      </c>
      <c r="I21" s="21" t="s">
        <v>96</v>
      </c>
      <c r="J21" s="21"/>
      <c r="K21" s="21"/>
      <c r="L21" s="21" t="s">
        <v>597</v>
      </c>
      <c r="M21" s="21"/>
      <c r="N21" s="21"/>
      <c r="O21" s="21"/>
      <c r="P21" s="21"/>
      <c r="Q21" s="21"/>
      <c r="R21" s="41"/>
      <c r="S21" s="41"/>
      <c r="T21" s="27">
        <v>7.5</v>
      </c>
      <c r="U21" s="21" t="s">
        <v>34</v>
      </c>
      <c r="V21" s="21"/>
      <c r="W21" s="21"/>
      <c r="X21" s="27"/>
      <c r="Y21" s="22">
        <v>7</v>
      </c>
      <c r="Z21" s="21" t="s">
        <v>106</v>
      </c>
      <c r="AA21" s="22">
        <v>21</v>
      </c>
      <c r="AB21" s="22">
        <v>8</v>
      </c>
      <c r="AC21" s="22">
        <v>19</v>
      </c>
      <c r="AD21" s="22">
        <f t="shared" si="7"/>
        <v>27</v>
      </c>
      <c r="AE21" s="22">
        <v>4</v>
      </c>
      <c r="AF21" s="45"/>
      <c r="AG21" s="27">
        <v>7.5</v>
      </c>
      <c r="AH21" s="21" t="s">
        <v>168</v>
      </c>
      <c r="AI21" s="21"/>
      <c r="AJ21" s="21"/>
      <c r="AK21" s="21"/>
      <c r="AL21" s="22">
        <v>59</v>
      </c>
      <c r="AM21" s="21" t="s">
        <v>117</v>
      </c>
      <c r="AN21" s="22">
        <v>17</v>
      </c>
      <c r="AO21" s="22">
        <v>0</v>
      </c>
      <c r="AP21" s="22">
        <v>4</v>
      </c>
      <c r="AQ21" s="22">
        <f t="shared" si="6"/>
        <v>4</v>
      </c>
      <c r="AR21" s="22">
        <v>0</v>
      </c>
      <c r="AS21" s="39"/>
    </row>
    <row r="22" spans="1:45" ht="15.95" customHeight="1" x14ac:dyDescent="0.25">
      <c r="A22" s="41"/>
      <c r="C22" s="21"/>
      <c r="D22" s="21"/>
      <c r="E22" s="21"/>
      <c r="H22" s="22">
        <v>2</v>
      </c>
      <c r="I22" s="21" t="s">
        <v>96</v>
      </c>
      <c r="J22" s="21"/>
      <c r="K22" s="21"/>
      <c r="L22" s="21" t="s">
        <v>555</v>
      </c>
      <c r="M22" s="21"/>
      <c r="N22" s="21"/>
      <c r="O22" s="21"/>
      <c r="P22" s="21"/>
      <c r="Q22" s="21"/>
      <c r="R22" s="41"/>
      <c r="S22" s="41"/>
      <c r="T22" s="27">
        <v>7</v>
      </c>
      <c r="U22" s="21" t="s">
        <v>131</v>
      </c>
      <c r="V22" s="21"/>
      <c r="W22" s="21"/>
      <c r="X22" s="27"/>
      <c r="Y22" s="22">
        <v>6</v>
      </c>
      <c r="Z22" s="21" t="s">
        <v>106</v>
      </c>
      <c r="AA22" s="22">
        <v>19</v>
      </c>
      <c r="AB22" s="22">
        <v>3</v>
      </c>
      <c r="AC22" s="22">
        <v>10</v>
      </c>
      <c r="AD22" s="22">
        <f t="shared" si="7"/>
        <v>13</v>
      </c>
      <c r="AE22" s="22">
        <v>0</v>
      </c>
      <c r="AF22" s="45"/>
      <c r="AG22" s="27">
        <v>7.5</v>
      </c>
      <c r="AH22" s="21" t="s">
        <v>146</v>
      </c>
      <c r="AI22" s="21"/>
      <c r="AJ22" s="21"/>
      <c r="AK22" s="21"/>
      <c r="AL22" s="22">
        <v>24</v>
      </c>
      <c r="AM22" s="21" t="s">
        <v>117</v>
      </c>
      <c r="AN22" s="22">
        <v>17</v>
      </c>
      <c r="AO22" s="22">
        <v>3</v>
      </c>
      <c r="AP22" s="22">
        <v>6</v>
      </c>
      <c r="AQ22" s="22">
        <f t="shared" si="6"/>
        <v>9</v>
      </c>
      <c r="AR22" s="22">
        <v>0</v>
      </c>
      <c r="AS22" s="39"/>
    </row>
    <row r="23" spans="1:45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5"/>
      <c r="R23" s="41"/>
      <c r="S23" s="41"/>
      <c r="T23" s="27">
        <v>7</v>
      </c>
      <c r="U23" s="21" t="s">
        <v>36</v>
      </c>
      <c r="V23" s="21"/>
      <c r="W23" s="21"/>
      <c r="X23" s="27"/>
      <c r="Y23" s="22">
        <v>4</v>
      </c>
      <c r="Z23" s="21" t="s">
        <v>106</v>
      </c>
      <c r="AA23" s="22">
        <v>17</v>
      </c>
      <c r="AB23" s="22">
        <v>1</v>
      </c>
      <c r="AC23" s="22">
        <v>5</v>
      </c>
      <c r="AD23" s="22">
        <f t="shared" si="7"/>
        <v>6</v>
      </c>
      <c r="AE23" s="22">
        <v>0</v>
      </c>
      <c r="AF23" s="45"/>
      <c r="AG23" s="27">
        <v>7</v>
      </c>
      <c r="AH23" s="21" t="s">
        <v>67</v>
      </c>
      <c r="AI23" s="21"/>
      <c r="AJ23" s="21"/>
      <c r="AK23" s="21"/>
      <c r="AL23" s="22">
        <v>7</v>
      </c>
      <c r="AM23" s="21" t="s">
        <v>117</v>
      </c>
      <c r="AN23" s="22">
        <v>19</v>
      </c>
      <c r="AO23" s="22">
        <v>2</v>
      </c>
      <c r="AP23" s="22">
        <v>15</v>
      </c>
      <c r="AQ23" s="22">
        <f t="shared" si="6"/>
        <v>17</v>
      </c>
      <c r="AR23" s="22">
        <v>2</v>
      </c>
      <c r="AS23" s="44"/>
    </row>
    <row r="24" spans="1:45" ht="15.95" customHeight="1" x14ac:dyDescent="0.25">
      <c r="A24" s="41"/>
      <c r="B24" s="42" t="s">
        <v>173</v>
      </c>
      <c r="C24" s="6" t="s">
        <v>189</v>
      </c>
      <c r="F24" s="21"/>
      <c r="G24" s="5">
        <v>7</v>
      </c>
      <c r="H24" s="22">
        <v>1</v>
      </c>
      <c r="I24" s="21" t="s">
        <v>516</v>
      </c>
      <c r="J24" s="21"/>
      <c r="K24" s="21"/>
      <c r="L24" s="21" t="s">
        <v>164</v>
      </c>
      <c r="M24" s="21"/>
      <c r="N24" s="21"/>
      <c r="O24" s="21"/>
      <c r="P24" s="21"/>
      <c r="Q24" s="21"/>
      <c r="R24" s="41"/>
      <c r="S24" s="41"/>
      <c r="T24" s="27">
        <v>6.5</v>
      </c>
      <c r="U24" s="21" t="s">
        <v>54</v>
      </c>
      <c r="V24" s="21"/>
      <c r="W24" s="21"/>
      <c r="X24" s="27"/>
      <c r="Y24" s="22">
        <v>3</v>
      </c>
      <c r="Z24" s="21" t="s">
        <v>106</v>
      </c>
      <c r="AA24" s="22">
        <v>21</v>
      </c>
      <c r="AB24" s="22">
        <v>0</v>
      </c>
      <c r="AC24" s="22">
        <v>5</v>
      </c>
      <c r="AD24" s="22">
        <f t="shared" si="7"/>
        <v>5</v>
      </c>
      <c r="AE24" s="22">
        <v>0</v>
      </c>
      <c r="AF24" s="45"/>
      <c r="AG24" s="27">
        <v>6.5</v>
      </c>
      <c r="AH24" s="21" t="s">
        <v>32</v>
      </c>
      <c r="AI24" s="21"/>
      <c r="AJ24" s="21"/>
      <c r="AK24" s="21"/>
      <c r="AL24" s="22">
        <v>53</v>
      </c>
      <c r="AM24" s="21" t="s">
        <v>117</v>
      </c>
      <c r="AN24" s="22">
        <v>21</v>
      </c>
      <c r="AO24" s="22">
        <v>0</v>
      </c>
      <c r="AP24" s="22">
        <v>6</v>
      </c>
      <c r="AQ24" s="22">
        <f t="shared" si="6"/>
        <v>6</v>
      </c>
      <c r="AR24" s="22">
        <v>0</v>
      </c>
      <c r="AS24" s="36"/>
    </row>
    <row r="25" spans="1:45" ht="15.95" customHeight="1" x14ac:dyDescent="0.25">
      <c r="A25" s="41"/>
      <c r="B25" s="22" t="s">
        <v>28</v>
      </c>
      <c r="C25" s="16"/>
      <c r="D25" s="21" t="s">
        <v>109</v>
      </c>
      <c r="E25" s="21"/>
      <c r="F25" s="21"/>
      <c r="G25" s="5"/>
      <c r="H25" s="22">
        <v>1</v>
      </c>
      <c r="I25" s="21" t="s">
        <v>164</v>
      </c>
      <c r="J25" s="21"/>
      <c r="K25" s="21"/>
      <c r="L25" s="21" t="s">
        <v>426</v>
      </c>
      <c r="M25" s="21"/>
      <c r="N25" s="21"/>
      <c r="O25" s="21"/>
      <c r="P25" s="21"/>
      <c r="Q25" s="21"/>
      <c r="R25" s="41"/>
      <c r="S25" s="41"/>
      <c r="T25" s="27">
        <v>6</v>
      </c>
      <c r="U25" s="21" t="s">
        <v>262</v>
      </c>
      <c r="Y25" s="22">
        <v>19</v>
      </c>
      <c r="Z25" s="21" t="s">
        <v>106</v>
      </c>
      <c r="AA25" s="22">
        <v>19</v>
      </c>
      <c r="AB25" s="22">
        <v>1</v>
      </c>
      <c r="AC25" s="22">
        <v>4</v>
      </c>
      <c r="AD25" s="22">
        <f t="shared" si="7"/>
        <v>5</v>
      </c>
      <c r="AE25" s="22">
        <v>0</v>
      </c>
      <c r="AF25" s="45"/>
      <c r="AG25" s="27">
        <v>6.5</v>
      </c>
      <c r="AH25" s="21" t="s">
        <v>35</v>
      </c>
      <c r="AI25" s="21"/>
      <c r="AJ25" s="21"/>
      <c r="AK25" s="21"/>
      <c r="AL25" s="22">
        <v>66</v>
      </c>
      <c r="AM25" s="21" t="s">
        <v>117</v>
      </c>
      <c r="AN25" s="22">
        <v>19</v>
      </c>
      <c r="AO25" s="22">
        <v>0</v>
      </c>
      <c r="AP25" s="22">
        <v>1</v>
      </c>
      <c r="AQ25" s="22">
        <f t="shared" si="6"/>
        <v>1</v>
      </c>
      <c r="AR25" s="22">
        <v>0</v>
      </c>
      <c r="AS25" s="36"/>
    </row>
    <row r="26" spans="1:45" ht="15.95" customHeight="1" x14ac:dyDescent="0.25">
      <c r="A26" s="41"/>
      <c r="H26" s="22">
        <v>1</v>
      </c>
      <c r="I26" s="21" t="s">
        <v>66</v>
      </c>
      <c r="J26" s="21"/>
      <c r="K26" s="21"/>
      <c r="L26" s="21" t="s">
        <v>427</v>
      </c>
      <c r="M26" s="21"/>
      <c r="N26" s="21"/>
      <c r="O26" s="21"/>
      <c r="P26" s="21"/>
      <c r="Q26" s="21"/>
      <c r="R26" s="41"/>
      <c r="S26" s="41"/>
      <c r="T26" s="27">
        <v>6.5</v>
      </c>
      <c r="U26" s="21" t="s">
        <v>108</v>
      </c>
      <c r="V26" s="21"/>
      <c r="W26" s="21"/>
      <c r="X26" s="27"/>
      <c r="Y26" s="22">
        <v>27</v>
      </c>
      <c r="Z26" s="21" t="s">
        <v>106</v>
      </c>
      <c r="AA26" s="22">
        <v>21</v>
      </c>
      <c r="AB26" s="22">
        <v>6</v>
      </c>
      <c r="AC26" s="22">
        <v>11</v>
      </c>
      <c r="AD26" s="22">
        <f t="shared" si="7"/>
        <v>17</v>
      </c>
      <c r="AE26" s="22">
        <v>0</v>
      </c>
      <c r="AF26" s="45"/>
      <c r="AG26" s="27">
        <v>6.5</v>
      </c>
      <c r="AH26" s="21" t="s">
        <v>55</v>
      </c>
      <c r="AI26" s="21"/>
      <c r="AJ26" s="21"/>
      <c r="AK26" s="21"/>
      <c r="AL26" s="22">
        <v>2</v>
      </c>
      <c r="AM26" s="21" t="s">
        <v>117</v>
      </c>
      <c r="AN26" s="22">
        <v>21</v>
      </c>
      <c r="AO26" s="22">
        <v>0</v>
      </c>
      <c r="AP26" s="22">
        <v>3</v>
      </c>
      <c r="AQ26" s="22">
        <f t="shared" si="6"/>
        <v>3</v>
      </c>
      <c r="AR26" s="22">
        <v>6</v>
      </c>
      <c r="AS26" s="36"/>
    </row>
    <row r="27" spans="1:45" ht="15.95" customHeight="1" thickBot="1" x14ac:dyDescent="0.3">
      <c r="A27" s="41"/>
      <c r="H27" s="22">
        <v>2</v>
      </c>
      <c r="I27" s="21" t="s">
        <v>92</v>
      </c>
      <c r="L27" s="21" t="s">
        <v>256</v>
      </c>
      <c r="M27" s="21"/>
      <c r="N27" s="21"/>
      <c r="O27" s="21"/>
      <c r="P27" s="21"/>
      <c r="Q27" s="21"/>
      <c r="R27" s="41"/>
      <c r="S27" s="41"/>
      <c r="T27" s="17" t="s">
        <v>103</v>
      </c>
      <c r="U27" s="17"/>
      <c r="V27" s="17"/>
      <c r="W27" s="17"/>
      <c r="X27" s="17"/>
      <c r="Y27" s="17"/>
      <c r="Z27" s="17"/>
      <c r="AA27" s="23">
        <f>SUM(AA15:AA26)</f>
        <v>231</v>
      </c>
      <c r="AB27" s="23">
        <f>SUM(AB15:AB26)</f>
        <v>68</v>
      </c>
      <c r="AC27" s="23">
        <f>SUM(AC15:AC26)</f>
        <v>105</v>
      </c>
      <c r="AD27" s="23">
        <f>+AC27+AB27</f>
        <v>173</v>
      </c>
      <c r="AE27" s="23">
        <f>SUM(AE15:AE26)</f>
        <v>16</v>
      </c>
      <c r="AF27" s="45"/>
      <c r="AG27" s="17" t="s">
        <v>37</v>
      </c>
      <c r="AH27" s="17"/>
      <c r="AI27" s="17"/>
      <c r="AJ27" s="17"/>
      <c r="AK27" s="17"/>
      <c r="AL27" s="17"/>
      <c r="AM27" s="17"/>
      <c r="AN27" s="23">
        <f>SUM(AN15:AN26)</f>
        <v>231</v>
      </c>
      <c r="AO27" s="23">
        <f>SUM(AO15:AO26)</f>
        <v>56</v>
      </c>
      <c r="AP27" s="23">
        <f>SUM(AP15:AP26)</f>
        <v>82</v>
      </c>
      <c r="AQ27" s="23">
        <f>+AP27+AO27</f>
        <v>138</v>
      </c>
      <c r="AR27" s="23">
        <f>SUM(AR15:AR26)</f>
        <v>12</v>
      </c>
      <c r="AS27" s="36"/>
    </row>
    <row r="28" spans="1:45" ht="15.95" customHeight="1" x14ac:dyDescent="0.25">
      <c r="A28" s="41"/>
      <c r="H28" s="22">
        <v>2</v>
      </c>
      <c r="I28" s="21" t="s">
        <v>92</v>
      </c>
      <c r="L28" s="21" t="s">
        <v>441</v>
      </c>
      <c r="M28" s="21"/>
      <c r="N28" s="21"/>
      <c r="O28" s="21"/>
      <c r="P28" s="21"/>
      <c r="Q28" s="21"/>
      <c r="R28" s="41"/>
      <c r="S28" s="41"/>
      <c r="T28" s="19" t="s">
        <v>17</v>
      </c>
      <c r="U28" s="19"/>
      <c r="V28" s="19"/>
      <c r="W28" s="19"/>
      <c r="X28" s="19"/>
      <c r="Y28" s="16" t="s">
        <v>57</v>
      </c>
      <c r="AA28" s="22">
        <v>37</v>
      </c>
      <c r="AB28" s="22">
        <v>12</v>
      </c>
      <c r="AC28" s="22">
        <v>13</v>
      </c>
      <c r="AD28" s="22">
        <f t="shared" ref="AD28:AD39" si="8">+AB28+AC28</f>
        <v>25</v>
      </c>
      <c r="AE28" s="22">
        <v>2</v>
      </c>
      <c r="AF28" s="45"/>
      <c r="AG28" s="18" t="s">
        <v>39</v>
      </c>
      <c r="AH28" s="18"/>
      <c r="AI28" s="18"/>
      <c r="AJ28" s="18"/>
      <c r="AK28" s="18"/>
      <c r="AL28" s="16" t="s">
        <v>40</v>
      </c>
      <c r="AN28" s="22">
        <v>48</v>
      </c>
      <c r="AO28" s="22">
        <v>10</v>
      </c>
      <c r="AP28" s="22">
        <v>17</v>
      </c>
      <c r="AQ28" s="22">
        <f t="shared" ref="AQ28:AQ39" si="9">+AO28+AP28</f>
        <v>27</v>
      </c>
      <c r="AR28" s="22">
        <v>8</v>
      </c>
      <c r="AS28" s="36"/>
    </row>
    <row r="29" spans="1:45" ht="15.95" customHeight="1" x14ac:dyDescent="0.25">
      <c r="A29" s="41"/>
      <c r="H29" s="22">
        <v>2</v>
      </c>
      <c r="I29" s="21" t="s">
        <v>164</v>
      </c>
      <c r="L29" s="21" t="s">
        <v>590</v>
      </c>
      <c r="M29" s="21"/>
      <c r="N29" s="21"/>
      <c r="O29" s="21"/>
      <c r="P29" s="21"/>
      <c r="Q29" s="21"/>
      <c r="R29" s="41"/>
      <c r="S29" s="41"/>
      <c r="T29" s="27">
        <v>8</v>
      </c>
      <c r="U29" s="21" t="s">
        <v>15</v>
      </c>
      <c r="V29" s="21"/>
      <c r="W29" s="21"/>
      <c r="X29" s="21"/>
      <c r="Y29" s="22">
        <v>1</v>
      </c>
      <c r="Z29" s="21" t="s">
        <v>17</v>
      </c>
      <c r="AA29" s="22">
        <v>20</v>
      </c>
      <c r="AB29" s="22">
        <v>0</v>
      </c>
      <c r="AC29" s="22">
        <v>0</v>
      </c>
      <c r="AD29" s="22">
        <f t="shared" si="8"/>
        <v>0</v>
      </c>
      <c r="AE29" s="22">
        <v>2</v>
      </c>
      <c r="AF29" s="45"/>
      <c r="AG29" s="27">
        <v>7</v>
      </c>
      <c r="AH29" s="21" t="s">
        <v>171</v>
      </c>
      <c r="AL29" s="22"/>
      <c r="AM29" s="21" t="s">
        <v>116</v>
      </c>
      <c r="AN29" s="22">
        <v>17</v>
      </c>
      <c r="AO29" s="22">
        <v>0</v>
      </c>
      <c r="AP29" s="22">
        <v>0</v>
      </c>
      <c r="AQ29" s="22">
        <f t="shared" si="9"/>
        <v>0</v>
      </c>
      <c r="AR29" s="22">
        <v>0</v>
      </c>
      <c r="AS29" s="36"/>
    </row>
    <row r="30" spans="1:45" ht="15.95" customHeight="1" x14ac:dyDescent="0.25">
      <c r="A30" s="41"/>
      <c r="H30" s="22">
        <v>2</v>
      </c>
      <c r="I30" s="21" t="s">
        <v>66</v>
      </c>
      <c r="L30" s="21" t="s">
        <v>599</v>
      </c>
      <c r="M30" s="21"/>
      <c r="N30" s="21"/>
      <c r="O30" s="21"/>
      <c r="P30" s="21"/>
      <c r="Q30" s="21"/>
      <c r="R30" s="41"/>
      <c r="S30" s="41"/>
      <c r="T30" s="27">
        <v>9</v>
      </c>
      <c r="U30" s="21" t="s">
        <v>86</v>
      </c>
      <c r="V30" s="21"/>
      <c r="W30" s="21"/>
      <c r="X30" s="21"/>
      <c r="Y30" s="22">
        <v>44</v>
      </c>
      <c r="Z30" s="21" t="s">
        <v>17</v>
      </c>
      <c r="AA30" s="22">
        <v>18</v>
      </c>
      <c r="AB30" s="22">
        <v>6</v>
      </c>
      <c r="AC30" s="22">
        <v>9</v>
      </c>
      <c r="AD30" s="22">
        <f t="shared" si="8"/>
        <v>15</v>
      </c>
      <c r="AE30" s="22">
        <v>6</v>
      </c>
      <c r="AF30" s="45"/>
      <c r="AG30" s="27">
        <v>9.5</v>
      </c>
      <c r="AH30" s="21" t="s">
        <v>125</v>
      </c>
      <c r="AI30" s="21"/>
      <c r="AJ30" s="21"/>
      <c r="AK30" s="21"/>
      <c r="AL30" s="22">
        <v>9</v>
      </c>
      <c r="AM30" s="21" t="s">
        <v>116</v>
      </c>
      <c r="AN30" s="22">
        <v>21</v>
      </c>
      <c r="AO30" s="22">
        <v>25</v>
      </c>
      <c r="AP30" s="22">
        <v>12</v>
      </c>
      <c r="AQ30" s="22">
        <f t="shared" si="9"/>
        <v>37</v>
      </c>
      <c r="AR30" s="22">
        <v>4</v>
      </c>
      <c r="AS30" s="36"/>
    </row>
    <row r="31" spans="1:45" ht="15.95" customHeight="1" x14ac:dyDescent="0.25">
      <c r="A31" s="41"/>
      <c r="R31" s="41"/>
      <c r="S31" s="41"/>
      <c r="T31" s="27">
        <v>8.5</v>
      </c>
      <c r="U31" s="21" t="s">
        <v>124</v>
      </c>
      <c r="V31" s="21"/>
      <c r="W31" s="21"/>
      <c r="X31" s="21"/>
      <c r="Y31" s="22">
        <v>11</v>
      </c>
      <c r="Z31" s="21" t="s">
        <v>17</v>
      </c>
      <c r="AA31" s="22">
        <v>12</v>
      </c>
      <c r="AB31" s="22">
        <v>2</v>
      </c>
      <c r="AC31" s="22">
        <v>4</v>
      </c>
      <c r="AD31" s="22">
        <f t="shared" si="8"/>
        <v>6</v>
      </c>
      <c r="AE31" s="22">
        <v>2</v>
      </c>
      <c r="AF31" s="45"/>
      <c r="AG31" s="27">
        <v>9</v>
      </c>
      <c r="AH31" s="21" t="s">
        <v>474</v>
      </c>
      <c r="AI31" s="21"/>
      <c r="AJ31" s="21"/>
      <c r="AK31" s="21"/>
      <c r="AL31" s="22">
        <v>7</v>
      </c>
      <c r="AM31" s="21" t="s">
        <v>116</v>
      </c>
      <c r="AN31" s="22">
        <v>2</v>
      </c>
      <c r="AO31" s="22">
        <v>0</v>
      </c>
      <c r="AP31" s="22">
        <v>2</v>
      </c>
      <c r="AQ31" s="22">
        <f t="shared" si="9"/>
        <v>2</v>
      </c>
      <c r="AR31" s="22">
        <v>0</v>
      </c>
      <c r="AS31" s="36"/>
    </row>
    <row r="32" spans="1:45" ht="15.95" customHeight="1" x14ac:dyDescent="0.25">
      <c r="A32" s="41"/>
      <c r="C32" s="6" t="s">
        <v>192</v>
      </c>
      <c r="F32" s="21"/>
      <c r="G32" s="5">
        <v>0</v>
      </c>
      <c r="H32" s="22"/>
      <c r="I32" s="21"/>
      <c r="J32" s="21"/>
      <c r="K32" s="21"/>
      <c r="L32" s="21"/>
      <c r="M32" s="21"/>
      <c r="N32" s="21"/>
      <c r="O32" s="21"/>
      <c r="P32" s="21"/>
      <c r="Q32" s="21"/>
      <c r="R32" s="41"/>
      <c r="S32" s="41"/>
      <c r="T32" s="27">
        <v>8</v>
      </c>
      <c r="U32" s="21" t="s">
        <v>141</v>
      </c>
      <c r="V32" s="21"/>
      <c r="W32" s="21"/>
      <c r="X32" s="21"/>
      <c r="Y32" s="22">
        <v>33</v>
      </c>
      <c r="Z32" s="16" t="s">
        <v>17</v>
      </c>
      <c r="AA32" s="22">
        <v>12</v>
      </c>
      <c r="AB32" s="22">
        <v>1</v>
      </c>
      <c r="AC32" s="22">
        <v>5</v>
      </c>
      <c r="AD32" s="22">
        <f t="shared" si="8"/>
        <v>6</v>
      </c>
      <c r="AE32" s="22">
        <v>2</v>
      </c>
      <c r="AF32" s="45"/>
      <c r="AG32" s="27">
        <v>8.5</v>
      </c>
      <c r="AH32" s="21" t="s">
        <v>162</v>
      </c>
      <c r="AI32" s="21"/>
      <c r="AJ32" s="21"/>
      <c r="AK32" s="21"/>
      <c r="AL32" s="22">
        <v>6</v>
      </c>
      <c r="AM32" s="21" t="s">
        <v>116</v>
      </c>
      <c r="AN32" s="22">
        <v>18</v>
      </c>
      <c r="AO32" s="22">
        <v>0</v>
      </c>
      <c r="AP32" s="22">
        <v>12</v>
      </c>
      <c r="AQ32" s="22">
        <f t="shared" si="9"/>
        <v>12</v>
      </c>
      <c r="AR32" s="22">
        <v>8</v>
      </c>
      <c r="AS32" s="36"/>
    </row>
    <row r="33" spans="1:45" ht="15.95" customHeight="1" x14ac:dyDescent="0.25">
      <c r="A33" s="41"/>
      <c r="B33" s="22" t="s">
        <v>28</v>
      </c>
      <c r="C33" s="21" t="s">
        <v>589</v>
      </c>
      <c r="D33" s="16"/>
      <c r="E33" s="21"/>
      <c r="G33" s="5"/>
      <c r="H33" s="22"/>
      <c r="I33" s="21"/>
      <c r="J33" s="21"/>
      <c r="K33" s="21"/>
      <c r="L33" s="21"/>
      <c r="M33" s="21"/>
      <c r="N33" s="21"/>
      <c r="O33" s="21"/>
      <c r="P33" s="21"/>
      <c r="Q33" s="21"/>
      <c r="R33" s="41"/>
      <c r="S33" s="41"/>
      <c r="T33" s="27">
        <v>7.5</v>
      </c>
      <c r="U33" s="21" t="s">
        <v>165</v>
      </c>
      <c r="Y33" s="22">
        <v>13</v>
      </c>
      <c r="Z33" s="21" t="s">
        <v>17</v>
      </c>
      <c r="AA33" s="22">
        <v>18</v>
      </c>
      <c r="AB33" s="22">
        <v>4</v>
      </c>
      <c r="AC33" s="22">
        <v>5</v>
      </c>
      <c r="AD33" s="22">
        <f t="shared" si="8"/>
        <v>9</v>
      </c>
      <c r="AE33" s="22">
        <v>4</v>
      </c>
      <c r="AF33" s="45"/>
      <c r="AG33" s="27">
        <v>8</v>
      </c>
      <c r="AH33" s="21" t="s">
        <v>33</v>
      </c>
      <c r="AI33" s="21"/>
      <c r="AJ33" s="21"/>
      <c r="AK33" s="21"/>
      <c r="AL33" s="22">
        <v>4</v>
      </c>
      <c r="AM33" s="21" t="s">
        <v>116</v>
      </c>
      <c r="AN33" s="22">
        <v>14</v>
      </c>
      <c r="AO33" s="22">
        <v>0</v>
      </c>
      <c r="AP33" s="22">
        <v>4</v>
      </c>
      <c r="AQ33" s="22">
        <f t="shared" si="9"/>
        <v>4</v>
      </c>
      <c r="AR33" s="22">
        <v>0</v>
      </c>
      <c r="AS33" s="36"/>
    </row>
    <row r="34" spans="1:45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5"/>
      <c r="R34" s="41"/>
      <c r="S34" s="41"/>
      <c r="T34" s="27">
        <v>7.5</v>
      </c>
      <c r="U34" s="21" t="s">
        <v>91</v>
      </c>
      <c r="X34" s="21"/>
      <c r="Y34" s="22">
        <v>9</v>
      </c>
      <c r="Z34" s="21" t="s">
        <v>17</v>
      </c>
      <c r="AA34" s="22">
        <v>16</v>
      </c>
      <c r="AB34" s="22">
        <v>1</v>
      </c>
      <c r="AC34" s="22">
        <v>1</v>
      </c>
      <c r="AD34" s="22">
        <f t="shared" si="8"/>
        <v>2</v>
      </c>
      <c r="AE34" s="22">
        <v>0</v>
      </c>
      <c r="AF34" s="45"/>
      <c r="AG34" s="27">
        <v>7</v>
      </c>
      <c r="AH34" s="21" t="s">
        <v>113</v>
      </c>
      <c r="AI34" s="21"/>
      <c r="AJ34" s="21"/>
      <c r="AK34" s="21"/>
      <c r="AL34" s="22">
        <v>14</v>
      </c>
      <c r="AM34" s="21" t="s">
        <v>116</v>
      </c>
      <c r="AN34" s="22">
        <v>21</v>
      </c>
      <c r="AO34" s="22">
        <v>9</v>
      </c>
      <c r="AP34" s="22">
        <v>5</v>
      </c>
      <c r="AQ34" s="22">
        <f t="shared" si="9"/>
        <v>14</v>
      </c>
      <c r="AR34" s="22">
        <v>0</v>
      </c>
      <c r="AS34" s="36"/>
    </row>
    <row r="35" spans="1:45" ht="15.95" customHeight="1" x14ac:dyDescent="0.25">
      <c r="A35" s="41" t="s">
        <v>48</v>
      </c>
      <c r="B35" s="42" t="s">
        <v>174</v>
      </c>
      <c r="C35" s="6" t="s">
        <v>186</v>
      </c>
      <c r="F35" s="20"/>
      <c r="G35" s="5">
        <v>2</v>
      </c>
      <c r="H35" s="22">
        <v>2</v>
      </c>
      <c r="I35" s="21" t="s">
        <v>151</v>
      </c>
      <c r="J35" s="21"/>
      <c r="L35" s="21" t="s">
        <v>598</v>
      </c>
      <c r="M35" s="21"/>
      <c r="N35" s="21"/>
      <c r="O35" s="21"/>
      <c r="R35" s="41"/>
      <c r="S35" s="41"/>
      <c r="T35" s="27">
        <v>7.5</v>
      </c>
      <c r="U35" s="21" t="s">
        <v>138</v>
      </c>
      <c r="Y35" s="22">
        <v>7</v>
      </c>
      <c r="Z35" s="21" t="s">
        <v>17</v>
      </c>
      <c r="AA35" s="22">
        <v>17</v>
      </c>
      <c r="AB35" s="22">
        <v>0</v>
      </c>
      <c r="AC35" s="22">
        <v>4</v>
      </c>
      <c r="AD35" s="22">
        <f t="shared" si="8"/>
        <v>4</v>
      </c>
      <c r="AE35" s="22">
        <v>0</v>
      </c>
      <c r="AF35" s="45"/>
      <c r="AG35" s="27">
        <v>7.5</v>
      </c>
      <c r="AH35" s="21" t="s">
        <v>88</v>
      </c>
      <c r="AI35" s="21"/>
      <c r="AJ35" s="21"/>
      <c r="AK35" s="21"/>
      <c r="AL35" s="22">
        <v>5</v>
      </c>
      <c r="AM35" s="21" t="s">
        <v>116</v>
      </c>
      <c r="AN35" s="22">
        <v>19</v>
      </c>
      <c r="AO35" s="22">
        <v>5</v>
      </c>
      <c r="AP35" s="22">
        <v>8</v>
      </c>
      <c r="AQ35" s="22">
        <f t="shared" si="9"/>
        <v>13</v>
      </c>
      <c r="AR35" s="22">
        <v>4</v>
      </c>
      <c r="AS35" s="36"/>
    </row>
    <row r="36" spans="1:45" ht="15.95" customHeight="1" x14ac:dyDescent="0.25">
      <c r="A36" s="41"/>
      <c r="B36" s="22" t="s">
        <v>28</v>
      </c>
      <c r="C36" s="16"/>
      <c r="D36" s="21" t="s">
        <v>109</v>
      </c>
      <c r="E36" s="21"/>
      <c r="H36" s="22">
        <v>2</v>
      </c>
      <c r="I36" s="21" t="s">
        <v>151</v>
      </c>
      <c r="J36" s="21"/>
      <c r="K36" s="21"/>
      <c r="L36" s="21" t="s">
        <v>592</v>
      </c>
      <c r="M36" s="21"/>
      <c r="N36" s="21"/>
      <c r="O36" s="21"/>
      <c r="P36" s="21"/>
      <c r="Q36" s="21"/>
      <c r="R36" s="41"/>
      <c r="S36" s="41"/>
      <c r="T36" s="27">
        <v>7</v>
      </c>
      <c r="U36" s="21" t="s">
        <v>70</v>
      </c>
      <c r="V36" s="21"/>
      <c r="W36" s="21"/>
      <c r="X36" s="21"/>
      <c r="Y36" s="22">
        <v>2</v>
      </c>
      <c r="Z36" s="21" t="s">
        <v>17</v>
      </c>
      <c r="AA36" s="22">
        <v>19</v>
      </c>
      <c r="AB36" s="22">
        <v>0</v>
      </c>
      <c r="AC36" s="22">
        <v>4</v>
      </c>
      <c r="AD36" s="22">
        <f t="shared" si="8"/>
        <v>4</v>
      </c>
      <c r="AE36" s="22">
        <v>2</v>
      </c>
      <c r="AF36" s="45"/>
      <c r="AG36" s="27">
        <v>6</v>
      </c>
      <c r="AH36" s="21" t="s">
        <v>112</v>
      </c>
      <c r="AI36" s="21"/>
      <c r="AJ36" s="21"/>
      <c r="AK36" s="21"/>
      <c r="AL36" s="22">
        <v>15</v>
      </c>
      <c r="AM36" s="21" t="s">
        <v>116</v>
      </c>
      <c r="AN36" s="22">
        <v>19</v>
      </c>
      <c r="AO36" s="22">
        <v>0</v>
      </c>
      <c r="AP36" s="22">
        <v>1</v>
      </c>
      <c r="AQ36" s="22">
        <f t="shared" si="9"/>
        <v>1</v>
      </c>
      <c r="AR36" s="22">
        <v>0</v>
      </c>
      <c r="AS36" s="36"/>
    </row>
    <row r="37" spans="1:45" ht="15.95" customHeight="1" x14ac:dyDescent="0.25">
      <c r="A37" s="41"/>
      <c r="C37" s="16"/>
      <c r="H37" s="22"/>
      <c r="I37" s="21"/>
      <c r="J37" s="21"/>
      <c r="K37" s="21"/>
      <c r="L37" s="21"/>
      <c r="M37" s="21"/>
      <c r="N37" s="21"/>
      <c r="O37" s="21"/>
      <c r="P37" s="21"/>
      <c r="Q37" s="21"/>
      <c r="R37" s="41"/>
      <c r="S37" s="41"/>
      <c r="T37" s="27">
        <v>6.5</v>
      </c>
      <c r="U37" s="21" t="s">
        <v>44</v>
      </c>
      <c r="V37" s="21"/>
      <c r="W37" s="21"/>
      <c r="X37" s="21"/>
      <c r="Y37" s="22">
        <v>4</v>
      </c>
      <c r="Z37" s="21" t="s">
        <v>17</v>
      </c>
      <c r="AA37" s="22">
        <v>21</v>
      </c>
      <c r="AB37" s="22">
        <v>0</v>
      </c>
      <c r="AC37" s="22">
        <v>2</v>
      </c>
      <c r="AD37" s="22">
        <f t="shared" si="8"/>
        <v>2</v>
      </c>
      <c r="AE37" s="22">
        <v>0</v>
      </c>
      <c r="AF37" s="45"/>
      <c r="AG37" s="27">
        <v>6.5</v>
      </c>
      <c r="AH37" s="21" t="s">
        <v>170</v>
      </c>
      <c r="AI37" s="21"/>
      <c r="AJ37" s="21"/>
      <c r="AK37" s="21"/>
      <c r="AL37" s="22">
        <v>13</v>
      </c>
      <c r="AM37" s="21" t="s">
        <v>116</v>
      </c>
      <c r="AN37" s="22">
        <v>15</v>
      </c>
      <c r="AO37" s="22">
        <v>3</v>
      </c>
      <c r="AP37" s="22">
        <v>3</v>
      </c>
      <c r="AQ37" s="22">
        <f t="shared" si="9"/>
        <v>6</v>
      </c>
      <c r="AR37" s="22">
        <v>4</v>
      </c>
      <c r="AS37" s="36"/>
    </row>
    <row r="38" spans="1:45" ht="15.95" customHeight="1" x14ac:dyDescent="0.25">
      <c r="A38" s="41"/>
      <c r="C38" s="6" t="s">
        <v>188</v>
      </c>
      <c r="D38" s="1"/>
      <c r="E38" s="21"/>
      <c r="F38" s="21"/>
      <c r="G38" s="5">
        <v>2</v>
      </c>
      <c r="H38" s="22">
        <v>2</v>
      </c>
      <c r="I38" s="21" t="s">
        <v>600</v>
      </c>
      <c r="J38" s="21"/>
      <c r="K38" s="21"/>
      <c r="L38" s="21"/>
      <c r="M38" s="21" t="s">
        <v>134</v>
      </c>
      <c r="N38" s="21"/>
      <c r="O38" s="21"/>
      <c r="P38" s="21"/>
      <c r="Q38" s="21"/>
      <c r="R38" s="41"/>
      <c r="S38" s="41"/>
      <c r="T38" s="27">
        <v>6.5</v>
      </c>
      <c r="U38" s="21" t="s">
        <v>136</v>
      </c>
      <c r="V38" s="21"/>
      <c r="W38" s="21"/>
      <c r="X38" s="21"/>
      <c r="Y38" s="22">
        <v>5</v>
      </c>
      <c r="Z38" s="21" t="s">
        <v>17</v>
      </c>
      <c r="AA38" s="22">
        <v>21</v>
      </c>
      <c r="AB38" s="22">
        <v>3</v>
      </c>
      <c r="AC38" s="22">
        <v>6</v>
      </c>
      <c r="AD38" s="22">
        <f t="shared" si="8"/>
        <v>9</v>
      </c>
      <c r="AE38" s="22">
        <v>0</v>
      </c>
      <c r="AF38" s="45"/>
      <c r="AG38" s="27">
        <v>6</v>
      </c>
      <c r="AH38" s="21" t="s">
        <v>133</v>
      </c>
      <c r="AI38" s="21"/>
      <c r="AJ38" s="21"/>
      <c r="AK38" s="21"/>
      <c r="AL38" s="22">
        <v>10</v>
      </c>
      <c r="AM38" s="21" t="s">
        <v>116</v>
      </c>
      <c r="AN38" s="22">
        <v>21</v>
      </c>
      <c r="AO38" s="22">
        <v>2</v>
      </c>
      <c r="AP38" s="22">
        <v>10</v>
      </c>
      <c r="AQ38" s="22">
        <f t="shared" si="9"/>
        <v>12</v>
      </c>
      <c r="AR38" s="22">
        <v>2</v>
      </c>
      <c r="AS38" s="36"/>
    </row>
    <row r="39" spans="1:45" ht="15.95" customHeight="1" x14ac:dyDescent="0.25">
      <c r="A39" s="41"/>
      <c r="B39" s="22" t="s">
        <v>28</v>
      </c>
      <c r="C39" s="21"/>
      <c r="D39" s="16" t="s">
        <v>109</v>
      </c>
      <c r="H39" s="22">
        <v>2</v>
      </c>
      <c r="I39" s="21" t="s">
        <v>182</v>
      </c>
      <c r="J39" s="21"/>
      <c r="K39" s="21"/>
      <c r="L39" s="21" t="s">
        <v>160</v>
      </c>
      <c r="M39" s="21"/>
      <c r="N39" s="21"/>
      <c r="O39" s="21"/>
      <c r="P39" s="21"/>
      <c r="Q39" s="21"/>
      <c r="R39" s="41"/>
      <c r="S39" s="41"/>
      <c r="T39" s="27">
        <v>6</v>
      </c>
      <c r="U39" s="21" t="s">
        <v>100</v>
      </c>
      <c r="Y39" s="22">
        <v>24</v>
      </c>
      <c r="Z39" s="21" t="s">
        <v>17</v>
      </c>
      <c r="AA39" s="22">
        <v>20</v>
      </c>
      <c r="AB39" s="22">
        <v>1</v>
      </c>
      <c r="AC39" s="22">
        <v>3</v>
      </c>
      <c r="AD39" s="22">
        <f t="shared" si="8"/>
        <v>4</v>
      </c>
      <c r="AE39" s="22">
        <v>2</v>
      </c>
      <c r="AF39" s="45"/>
      <c r="AG39" s="27">
        <v>6</v>
      </c>
      <c r="AH39" s="21" t="s">
        <v>65</v>
      </c>
      <c r="AI39" s="21"/>
      <c r="AJ39" s="21"/>
      <c r="AK39" s="21"/>
      <c r="AL39" s="22">
        <v>30</v>
      </c>
      <c r="AM39" s="21" t="s">
        <v>116</v>
      </c>
      <c r="AN39" s="22">
        <v>15</v>
      </c>
      <c r="AO39" s="22">
        <v>1</v>
      </c>
      <c r="AP39" s="22">
        <v>0</v>
      </c>
      <c r="AQ39" s="22">
        <f t="shared" si="9"/>
        <v>1</v>
      </c>
      <c r="AR39" s="22">
        <v>0</v>
      </c>
      <c r="AS39" s="36"/>
    </row>
    <row r="40" spans="1:45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5"/>
      <c r="R40" s="41"/>
      <c r="S40" s="41"/>
      <c r="T40" s="17" t="s">
        <v>63</v>
      </c>
      <c r="U40" s="17"/>
      <c r="V40" s="17"/>
      <c r="W40" s="17"/>
      <c r="X40" s="17"/>
      <c r="Y40" s="17"/>
      <c r="Z40" s="17"/>
      <c r="AA40" s="23">
        <f>SUM(AA28:AA39)</f>
        <v>231</v>
      </c>
      <c r="AB40" s="23">
        <f>SUM(AB28:AB39)</f>
        <v>30</v>
      </c>
      <c r="AC40" s="23">
        <f>SUM(AC28:AC39)</f>
        <v>56</v>
      </c>
      <c r="AD40" s="23">
        <f>+AC40+AB40</f>
        <v>86</v>
      </c>
      <c r="AE40" s="23">
        <f>SUM(AE28:AE39)</f>
        <v>22</v>
      </c>
      <c r="AF40" s="45"/>
      <c r="AG40" s="17" t="s">
        <v>135</v>
      </c>
      <c r="AH40" s="17"/>
      <c r="AI40" s="17"/>
      <c r="AJ40" s="17"/>
      <c r="AK40" s="17"/>
      <c r="AL40" s="17"/>
      <c r="AM40" s="17"/>
      <c r="AN40" s="23">
        <f>SUM(AN28:AN39)</f>
        <v>230</v>
      </c>
      <c r="AO40" s="23">
        <f>SUM(AO28:AO39)</f>
        <v>55</v>
      </c>
      <c r="AP40" s="23">
        <f>SUM(AP28:AP39)</f>
        <v>74</v>
      </c>
      <c r="AQ40" s="23">
        <f>+AP40+AO40</f>
        <v>129</v>
      </c>
      <c r="AR40" s="23">
        <f>SUM(AR28:AR39)</f>
        <v>30</v>
      </c>
      <c r="AS40" s="36"/>
    </row>
    <row r="41" spans="1:45" ht="15.95" customHeight="1" x14ac:dyDescent="0.25">
      <c r="A41" s="41"/>
      <c r="B41" s="42" t="s">
        <v>175</v>
      </c>
      <c r="C41" s="6" t="s">
        <v>193</v>
      </c>
      <c r="E41" s="11"/>
      <c r="F41" s="11"/>
      <c r="G41" s="5">
        <v>1</v>
      </c>
      <c r="H41" s="22">
        <v>2</v>
      </c>
      <c r="I41" s="21" t="s">
        <v>206</v>
      </c>
      <c r="J41" s="21"/>
      <c r="K41" s="21"/>
      <c r="L41" s="21" t="s">
        <v>385</v>
      </c>
      <c r="M41" s="21"/>
      <c r="N41" s="21"/>
      <c r="O41" s="21"/>
      <c r="P41" s="21"/>
      <c r="Q41" s="21"/>
      <c r="R41" s="41"/>
      <c r="S41" s="41"/>
      <c r="T41" s="12" t="s">
        <v>127</v>
      </c>
      <c r="U41" s="12"/>
      <c r="V41" s="12"/>
      <c r="W41" s="12"/>
      <c r="X41" s="12"/>
      <c r="Y41" s="14" t="s">
        <v>38</v>
      </c>
      <c r="AA41" s="22">
        <v>31</v>
      </c>
      <c r="AB41" s="22">
        <v>14</v>
      </c>
      <c r="AC41" s="22">
        <v>14</v>
      </c>
      <c r="AD41" s="22">
        <f t="shared" ref="AD41:AD52" si="10">+AB41+AC41</f>
        <v>28</v>
      </c>
      <c r="AE41" s="22">
        <v>0</v>
      </c>
      <c r="AF41" s="45"/>
      <c r="AG41" s="19" t="s">
        <v>18</v>
      </c>
      <c r="AH41" s="19"/>
      <c r="AI41" s="19"/>
      <c r="AJ41" s="19"/>
      <c r="AK41" s="19"/>
      <c r="AL41" s="16" t="s">
        <v>45</v>
      </c>
      <c r="AN41" s="22">
        <v>44</v>
      </c>
      <c r="AO41" s="22">
        <v>3</v>
      </c>
      <c r="AP41" s="22">
        <v>8</v>
      </c>
      <c r="AQ41" s="22">
        <f t="shared" ref="AQ41:AQ52" si="11">+AO41+AP41</f>
        <v>11</v>
      </c>
      <c r="AR41" s="22">
        <v>2</v>
      </c>
      <c r="AS41" s="36"/>
    </row>
    <row r="42" spans="1:45" ht="15.95" customHeight="1" x14ac:dyDescent="0.25">
      <c r="A42" s="41"/>
      <c r="B42" s="22" t="s">
        <v>28</v>
      </c>
      <c r="C42" s="16"/>
      <c r="D42" s="16" t="s">
        <v>109</v>
      </c>
      <c r="E42" s="16"/>
      <c r="H42" s="22"/>
      <c r="I42" s="21"/>
      <c r="J42" s="21"/>
      <c r="K42" s="21"/>
      <c r="L42" s="21"/>
      <c r="M42" s="21"/>
      <c r="N42" s="21"/>
      <c r="O42" s="21"/>
      <c r="P42" s="21"/>
      <c r="Q42" s="21"/>
      <c r="R42" s="41"/>
      <c r="S42" s="41"/>
      <c r="T42" s="27">
        <v>7.5</v>
      </c>
      <c r="U42" s="21" t="s">
        <v>75</v>
      </c>
      <c r="V42" s="21"/>
      <c r="W42" s="21"/>
      <c r="X42" s="21"/>
      <c r="Y42" s="22">
        <v>31</v>
      </c>
      <c r="Z42" s="21" t="s">
        <v>115</v>
      </c>
      <c r="AA42" s="22">
        <v>20</v>
      </c>
      <c r="AB42" s="22">
        <v>0</v>
      </c>
      <c r="AC42" s="22">
        <v>1</v>
      </c>
      <c r="AD42" s="22">
        <f t="shared" si="10"/>
        <v>1</v>
      </c>
      <c r="AE42" s="22">
        <v>0</v>
      </c>
      <c r="AF42" s="45"/>
      <c r="AG42" s="27">
        <v>7.5</v>
      </c>
      <c r="AH42" s="21" t="s">
        <v>85</v>
      </c>
      <c r="AL42" s="22"/>
      <c r="AM42" s="21" t="s">
        <v>118</v>
      </c>
      <c r="AN42" s="22">
        <v>12</v>
      </c>
      <c r="AO42" s="22">
        <v>0</v>
      </c>
      <c r="AP42" s="22">
        <v>2</v>
      </c>
      <c r="AQ42" s="22">
        <f t="shared" si="11"/>
        <v>2</v>
      </c>
      <c r="AR42" s="22">
        <v>0</v>
      </c>
      <c r="AS42" s="36"/>
    </row>
    <row r="43" spans="1:45" ht="15.95" customHeight="1" x14ac:dyDescent="0.25">
      <c r="A43" s="41"/>
      <c r="H43" s="22"/>
      <c r="I43" s="21"/>
      <c r="J43" s="21"/>
      <c r="K43" s="21"/>
      <c r="L43" s="21"/>
      <c r="M43" s="21"/>
      <c r="N43" s="21"/>
      <c r="O43" s="21"/>
      <c r="P43" s="21"/>
      <c r="Q43" s="21"/>
      <c r="R43" s="41"/>
      <c r="S43" s="41"/>
      <c r="T43" s="27">
        <v>9.5</v>
      </c>
      <c r="U43" s="21" t="s">
        <v>92</v>
      </c>
      <c r="V43" s="21"/>
      <c r="W43" s="21"/>
      <c r="X43" s="21"/>
      <c r="Y43" s="22">
        <v>9</v>
      </c>
      <c r="Z43" s="21" t="s">
        <v>115</v>
      </c>
      <c r="AA43" s="22">
        <v>20</v>
      </c>
      <c r="AB43" s="22">
        <v>24</v>
      </c>
      <c r="AC43" s="22">
        <v>26</v>
      </c>
      <c r="AD43" s="22">
        <f t="shared" si="10"/>
        <v>50</v>
      </c>
      <c r="AE43" s="22">
        <v>4</v>
      </c>
      <c r="AF43" s="45"/>
      <c r="AG43" s="27">
        <v>9.5</v>
      </c>
      <c r="AH43" s="21" t="s">
        <v>59</v>
      </c>
      <c r="AI43" s="21"/>
      <c r="AJ43" s="21"/>
      <c r="AK43" s="27"/>
      <c r="AL43" s="22">
        <v>14</v>
      </c>
      <c r="AM43" s="21" t="s">
        <v>118</v>
      </c>
      <c r="AN43" s="22">
        <v>18</v>
      </c>
      <c r="AO43" s="22">
        <v>15</v>
      </c>
      <c r="AP43" s="22">
        <v>8</v>
      </c>
      <c r="AQ43" s="22">
        <f t="shared" si="11"/>
        <v>23</v>
      </c>
      <c r="AR43" s="22">
        <v>6</v>
      </c>
      <c r="AS43" s="36"/>
    </row>
    <row r="44" spans="1:45" ht="15.95" customHeight="1" x14ac:dyDescent="0.25">
      <c r="A44" s="41"/>
      <c r="C44" s="6" t="s">
        <v>191</v>
      </c>
      <c r="G44" s="5">
        <v>2</v>
      </c>
      <c r="H44" s="22">
        <v>2</v>
      </c>
      <c r="I44" s="21" t="s">
        <v>125</v>
      </c>
      <c r="J44" s="21"/>
      <c r="K44" s="21"/>
      <c r="L44" s="21" t="s">
        <v>474</v>
      </c>
      <c r="M44" s="21"/>
      <c r="N44" s="21"/>
      <c r="O44" s="21"/>
      <c r="P44" s="21"/>
      <c r="Q44" s="21"/>
      <c r="R44" s="41"/>
      <c r="S44" s="41"/>
      <c r="T44" s="27">
        <v>8.5</v>
      </c>
      <c r="U44" s="21" t="s">
        <v>164</v>
      </c>
      <c r="V44" s="21"/>
      <c r="W44" s="21"/>
      <c r="X44" s="21"/>
      <c r="Y44" s="22">
        <v>11</v>
      </c>
      <c r="Z44" s="21" t="s">
        <v>115</v>
      </c>
      <c r="AA44" s="22">
        <v>21</v>
      </c>
      <c r="AB44" s="22">
        <v>15</v>
      </c>
      <c r="AC44" s="22">
        <v>29</v>
      </c>
      <c r="AD44" s="22">
        <f t="shared" si="10"/>
        <v>44</v>
      </c>
      <c r="AE44" s="22">
        <v>4</v>
      </c>
      <c r="AF44" s="45"/>
      <c r="AG44" s="27">
        <v>8.5</v>
      </c>
      <c r="AH44" s="21" t="s">
        <v>95</v>
      </c>
      <c r="AI44" s="21"/>
      <c r="AJ44" s="21"/>
      <c r="AK44" s="27"/>
      <c r="AL44" s="22">
        <v>16</v>
      </c>
      <c r="AM44" s="21" t="s">
        <v>118</v>
      </c>
      <c r="AN44" s="22">
        <v>16</v>
      </c>
      <c r="AO44" s="22">
        <v>7</v>
      </c>
      <c r="AP44" s="22">
        <v>6</v>
      </c>
      <c r="AQ44" s="22">
        <f t="shared" si="11"/>
        <v>13</v>
      </c>
      <c r="AR44" s="22">
        <v>4</v>
      </c>
      <c r="AS44" s="36"/>
    </row>
    <row r="45" spans="1:45" ht="15.95" customHeight="1" x14ac:dyDescent="0.25">
      <c r="A45" s="41"/>
      <c r="B45" s="22" t="s">
        <v>28</v>
      </c>
      <c r="C45" s="21"/>
      <c r="D45" s="21" t="s">
        <v>109</v>
      </c>
      <c r="E45" s="21"/>
      <c r="F45" s="21"/>
      <c r="G45" s="21"/>
      <c r="H45" s="22">
        <v>2</v>
      </c>
      <c r="I45" s="21" t="s">
        <v>125</v>
      </c>
      <c r="J45" s="21"/>
      <c r="K45" s="21"/>
      <c r="L45" s="21" t="s">
        <v>591</v>
      </c>
      <c r="M45" s="21"/>
      <c r="N45" s="21"/>
      <c r="O45" s="21"/>
      <c r="P45" s="21"/>
      <c r="Q45" s="21"/>
      <c r="R45" s="41"/>
      <c r="S45" s="41"/>
      <c r="T45" s="27">
        <v>8.5</v>
      </c>
      <c r="U45" s="21" t="s">
        <v>140</v>
      </c>
      <c r="V45" s="21"/>
      <c r="W45" s="21"/>
      <c r="X45" s="21"/>
      <c r="Y45" s="22">
        <v>5</v>
      </c>
      <c r="Z45" s="21" t="s">
        <v>115</v>
      </c>
      <c r="AA45" s="22">
        <v>18</v>
      </c>
      <c r="AB45" s="22">
        <v>5</v>
      </c>
      <c r="AC45" s="22">
        <v>11</v>
      </c>
      <c r="AD45" s="22">
        <f t="shared" si="10"/>
        <v>16</v>
      </c>
      <c r="AE45" s="22">
        <v>2</v>
      </c>
      <c r="AF45" s="45"/>
      <c r="AG45" s="27">
        <v>8.5</v>
      </c>
      <c r="AH45" s="21" t="s">
        <v>30</v>
      </c>
      <c r="AI45" s="21"/>
      <c r="AJ45" s="21"/>
      <c r="AK45" s="27"/>
      <c r="AL45" s="22">
        <v>10</v>
      </c>
      <c r="AM45" s="21" t="s">
        <v>118</v>
      </c>
      <c r="AN45" s="22">
        <v>15</v>
      </c>
      <c r="AO45" s="22">
        <v>0</v>
      </c>
      <c r="AP45" s="22">
        <v>7</v>
      </c>
      <c r="AQ45" s="22">
        <f t="shared" si="11"/>
        <v>7</v>
      </c>
      <c r="AR45" s="22">
        <v>2</v>
      </c>
      <c r="AS45" s="36"/>
    </row>
    <row r="46" spans="1:45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5"/>
      <c r="R46" s="41"/>
      <c r="S46" s="41"/>
      <c r="T46" s="27">
        <v>7.5</v>
      </c>
      <c r="U46" s="21" t="s">
        <v>130</v>
      </c>
      <c r="V46" s="21"/>
      <c r="W46" s="21"/>
      <c r="X46" s="21"/>
      <c r="Y46" s="22">
        <v>7</v>
      </c>
      <c r="Z46" s="21" t="s">
        <v>115</v>
      </c>
      <c r="AA46" s="22">
        <v>20</v>
      </c>
      <c r="AB46" s="22">
        <v>1</v>
      </c>
      <c r="AC46" s="22">
        <v>18</v>
      </c>
      <c r="AD46" s="22">
        <f t="shared" si="10"/>
        <v>19</v>
      </c>
      <c r="AE46" s="22">
        <v>4</v>
      </c>
      <c r="AF46" s="45"/>
      <c r="AG46" s="27">
        <v>7.5</v>
      </c>
      <c r="AH46" s="21" t="s">
        <v>51</v>
      </c>
      <c r="AL46" s="22">
        <v>72</v>
      </c>
      <c r="AM46" s="21" t="s">
        <v>118</v>
      </c>
      <c r="AN46" s="22">
        <v>17</v>
      </c>
      <c r="AO46" s="22">
        <v>1</v>
      </c>
      <c r="AP46" s="22">
        <v>6</v>
      </c>
      <c r="AQ46" s="22">
        <f t="shared" si="11"/>
        <v>7</v>
      </c>
      <c r="AR46" s="22">
        <v>4</v>
      </c>
      <c r="AS46" s="36"/>
    </row>
    <row r="47" spans="1:45" ht="15.95" customHeight="1" x14ac:dyDescent="0.25">
      <c r="A47" s="41"/>
      <c r="B47" s="11"/>
      <c r="C47" s="11"/>
      <c r="D47" s="11"/>
      <c r="E47" s="21" t="s">
        <v>111</v>
      </c>
      <c r="F47" s="21"/>
      <c r="G47" s="5">
        <f>SUM(G14:G46)</f>
        <v>18</v>
      </c>
      <c r="H47" s="5"/>
      <c r="I47" s="20"/>
      <c r="J47" s="21" t="s">
        <v>62</v>
      </c>
      <c r="K47" s="20"/>
      <c r="L47" s="5">
        <f>COUNTA(C14:C46)-8</f>
        <v>4</v>
      </c>
      <c r="O47" s="21" t="s">
        <v>79</v>
      </c>
      <c r="P47" s="5">
        <f>+L47*2</f>
        <v>8</v>
      </c>
      <c r="Q47" s="11"/>
      <c r="R47" s="41"/>
      <c r="S47" s="41"/>
      <c r="T47" s="27">
        <v>7.5</v>
      </c>
      <c r="U47" s="21" t="s">
        <v>144</v>
      </c>
      <c r="W47" s="21"/>
      <c r="X47" s="21"/>
      <c r="Y47" s="22">
        <v>10</v>
      </c>
      <c r="Z47" s="21" t="s">
        <v>115</v>
      </c>
      <c r="AA47" s="22">
        <v>19</v>
      </c>
      <c r="AB47" s="22">
        <v>8</v>
      </c>
      <c r="AC47" s="22">
        <v>7</v>
      </c>
      <c r="AD47" s="22">
        <f t="shared" si="10"/>
        <v>15</v>
      </c>
      <c r="AE47" s="22">
        <v>8</v>
      </c>
      <c r="AF47" s="45"/>
      <c r="AG47" s="27">
        <v>7.5</v>
      </c>
      <c r="AH47" s="21" t="s">
        <v>163</v>
      </c>
      <c r="AI47" s="21"/>
      <c r="AJ47" s="21"/>
      <c r="AK47" s="27"/>
      <c r="AL47" s="22">
        <v>4</v>
      </c>
      <c r="AM47" s="21" t="s">
        <v>118</v>
      </c>
      <c r="AN47" s="22">
        <v>21</v>
      </c>
      <c r="AO47" s="22">
        <v>4</v>
      </c>
      <c r="AP47" s="22">
        <v>9</v>
      </c>
      <c r="AQ47" s="22">
        <f t="shared" si="11"/>
        <v>13</v>
      </c>
      <c r="AR47" s="22">
        <v>0</v>
      </c>
      <c r="AS47" s="36"/>
    </row>
    <row r="48" spans="1:45" ht="15.95" customHeight="1" x14ac:dyDescent="0.25">
      <c r="A48" s="41"/>
      <c r="E48" s="21" t="s">
        <v>110</v>
      </c>
      <c r="F48" s="21"/>
      <c r="G48" s="5">
        <f>COUNTA(L15:L46)+COUNTIF(L15:L46,"*&amp;*")</f>
        <v>28</v>
      </c>
      <c r="P48" t="s">
        <v>169</v>
      </c>
      <c r="R48" s="41"/>
      <c r="S48" s="41"/>
      <c r="T48" s="27">
        <v>7.5</v>
      </c>
      <c r="U48" s="21" t="s">
        <v>66</v>
      </c>
      <c r="V48" s="21"/>
      <c r="W48" s="21"/>
      <c r="X48" s="21"/>
      <c r="Y48" s="22">
        <v>1</v>
      </c>
      <c r="Z48" s="21" t="s">
        <v>115</v>
      </c>
      <c r="AA48" s="22">
        <v>20</v>
      </c>
      <c r="AB48" s="22">
        <v>7</v>
      </c>
      <c r="AC48" s="22">
        <v>8</v>
      </c>
      <c r="AD48" s="22">
        <f t="shared" si="10"/>
        <v>15</v>
      </c>
      <c r="AE48" s="22">
        <v>4</v>
      </c>
      <c r="AF48" s="45"/>
      <c r="AG48" s="27">
        <v>7.5</v>
      </c>
      <c r="AH48" s="21" t="s">
        <v>183</v>
      </c>
      <c r="AI48" s="21"/>
      <c r="AJ48" s="21"/>
      <c r="AK48" s="27"/>
      <c r="AL48" s="22">
        <v>15</v>
      </c>
      <c r="AM48" s="21" t="s">
        <v>118</v>
      </c>
      <c r="AN48" s="22">
        <v>20</v>
      </c>
      <c r="AO48" s="22">
        <v>8</v>
      </c>
      <c r="AP48" s="22">
        <v>4</v>
      </c>
      <c r="AQ48" s="22">
        <f t="shared" si="11"/>
        <v>12</v>
      </c>
      <c r="AR48" s="22">
        <v>2</v>
      </c>
      <c r="AS48" s="36"/>
    </row>
    <row r="49" spans="1:45" ht="15.95" customHeight="1" x14ac:dyDescent="0.25">
      <c r="A49" s="41"/>
      <c r="R49" s="41"/>
      <c r="S49" s="41"/>
      <c r="T49" s="27">
        <v>7.5</v>
      </c>
      <c r="U49" s="21" t="s">
        <v>58</v>
      </c>
      <c r="V49" s="21"/>
      <c r="W49" s="21"/>
      <c r="X49" s="21"/>
      <c r="Y49" s="22">
        <v>12</v>
      </c>
      <c r="Z49" s="21" t="s">
        <v>115</v>
      </c>
      <c r="AA49" s="22">
        <v>10</v>
      </c>
      <c r="AB49" s="22">
        <v>0</v>
      </c>
      <c r="AC49" s="22">
        <v>3</v>
      </c>
      <c r="AD49" s="22">
        <f t="shared" si="10"/>
        <v>3</v>
      </c>
      <c r="AE49" s="22">
        <v>0</v>
      </c>
      <c r="AF49" s="45"/>
      <c r="AG49" s="27">
        <v>7</v>
      </c>
      <c r="AH49" s="21" t="s">
        <v>94</v>
      </c>
      <c r="AI49" s="21"/>
      <c r="AJ49" s="21"/>
      <c r="AK49" s="27"/>
      <c r="AL49" s="22">
        <v>2</v>
      </c>
      <c r="AM49" s="21" t="s">
        <v>118</v>
      </c>
      <c r="AN49" s="22">
        <v>19</v>
      </c>
      <c r="AO49" s="22">
        <v>5</v>
      </c>
      <c r="AP49" s="22">
        <v>5</v>
      </c>
      <c r="AQ49" s="22">
        <f t="shared" si="11"/>
        <v>10</v>
      </c>
      <c r="AR49" s="22">
        <v>0</v>
      </c>
      <c r="AS49" s="36"/>
    </row>
    <row r="50" spans="1:45" ht="15.95" customHeight="1" x14ac:dyDescent="0.25">
      <c r="A50" s="41"/>
      <c r="B50" s="6" t="s">
        <v>90</v>
      </c>
      <c r="C50" s="6"/>
      <c r="O50" s="6"/>
      <c r="P50" s="6"/>
      <c r="R50" s="41"/>
      <c r="S50" s="41"/>
      <c r="T50" s="27">
        <v>6.5</v>
      </c>
      <c r="U50" s="21" t="s">
        <v>152</v>
      </c>
      <c r="V50" s="21"/>
      <c r="W50" s="21"/>
      <c r="X50" s="21"/>
      <c r="Y50" s="22">
        <v>2</v>
      </c>
      <c r="Z50" s="21" t="s">
        <v>115</v>
      </c>
      <c r="AA50" s="22">
        <v>18</v>
      </c>
      <c r="AB50" s="22">
        <v>0</v>
      </c>
      <c r="AC50" s="22">
        <v>4</v>
      </c>
      <c r="AD50" s="22">
        <f t="shared" si="10"/>
        <v>4</v>
      </c>
      <c r="AE50" s="22">
        <v>0</v>
      </c>
      <c r="AF50" s="45"/>
      <c r="AG50" s="27">
        <v>6.5</v>
      </c>
      <c r="AH50" s="21" t="s">
        <v>52</v>
      </c>
      <c r="AL50" s="22">
        <v>25</v>
      </c>
      <c r="AM50" s="21" t="s">
        <v>118</v>
      </c>
      <c r="AN50" s="22">
        <v>17</v>
      </c>
      <c r="AO50" s="22">
        <v>0</v>
      </c>
      <c r="AP50" s="22">
        <v>8</v>
      </c>
      <c r="AQ50" s="22">
        <f t="shared" si="11"/>
        <v>8</v>
      </c>
      <c r="AR50" s="22">
        <v>0</v>
      </c>
      <c r="AS50" s="36"/>
    </row>
    <row r="51" spans="1:45" ht="15.95" customHeight="1" x14ac:dyDescent="0.25">
      <c r="A51" s="41"/>
      <c r="C51" s="6" t="s">
        <v>64</v>
      </c>
      <c r="H51" s="6" t="s">
        <v>71</v>
      </c>
      <c r="M51" s="6" t="s">
        <v>72</v>
      </c>
      <c r="N51" s="6"/>
      <c r="R51" s="41"/>
      <c r="S51" s="41"/>
      <c r="T51" s="27">
        <v>6</v>
      </c>
      <c r="U51" s="21" t="s">
        <v>114</v>
      </c>
      <c r="V51" s="21"/>
      <c r="W51" s="21"/>
      <c r="X51" s="21"/>
      <c r="Y51" s="22">
        <v>4</v>
      </c>
      <c r="Z51" s="21" t="s">
        <v>115</v>
      </c>
      <c r="AA51" s="22">
        <v>17</v>
      </c>
      <c r="AB51" s="22">
        <v>0</v>
      </c>
      <c r="AC51" s="22">
        <v>6</v>
      </c>
      <c r="AD51" s="22">
        <f t="shared" si="10"/>
        <v>6</v>
      </c>
      <c r="AE51" s="22">
        <v>0</v>
      </c>
      <c r="AF51" s="45"/>
      <c r="AG51" s="27">
        <v>6.5</v>
      </c>
      <c r="AH51" s="21" t="s">
        <v>126</v>
      </c>
      <c r="AL51" s="22">
        <v>35</v>
      </c>
      <c r="AM51" s="21" t="s">
        <v>118</v>
      </c>
      <c r="AN51" s="22">
        <v>15</v>
      </c>
      <c r="AO51" s="22">
        <v>0</v>
      </c>
      <c r="AP51" s="22">
        <v>3</v>
      </c>
      <c r="AQ51" s="22">
        <f t="shared" si="11"/>
        <v>3</v>
      </c>
      <c r="AR51" s="22">
        <v>10</v>
      </c>
      <c r="AS51" s="36"/>
    </row>
    <row r="52" spans="1:45" ht="15.95" customHeight="1" x14ac:dyDescent="0.25">
      <c r="A52" s="41"/>
      <c r="C52" s="21" t="s">
        <v>365</v>
      </c>
      <c r="D52" s="21"/>
      <c r="E52" s="21"/>
      <c r="F52" s="21"/>
      <c r="G52" s="21"/>
      <c r="H52" s="21" t="s">
        <v>109</v>
      </c>
      <c r="I52" s="21"/>
      <c r="J52" s="21"/>
      <c r="K52" s="21"/>
      <c r="L52" s="21"/>
      <c r="M52" s="21" t="s">
        <v>587</v>
      </c>
      <c r="N52" s="21"/>
      <c r="O52" s="21"/>
      <c r="P52" s="21"/>
      <c r="Q52" s="21"/>
      <c r="R52" s="41"/>
      <c r="S52" s="41"/>
      <c r="T52" s="27">
        <v>6</v>
      </c>
      <c r="U52" s="21" t="s">
        <v>123</v>
      </c>
      <c r="V52" s="21"/>
      <c r="W52" s="21"/>
      <c r="X52" s="21"/>
      <c r="Y52" s="22">
        <v>6</v>
      </c>
      <c r="Z52" s="21" t="s">
        <v>115</v>
      </c>
      <c r="AA52" s="22">
        <v>17</v>
      </c>
      <c r="AB52" s="22">
        <v>4</v>
      </c>
      <c r="AC52" s="22">
        <v>14</v>
      </c>
      <c r="AD52" s="22">
        <f t="shared" si="10"/>
        <v>18</v>
      </c>
      <c r="AE52" s="22">
        <v>0</v>
      </c>
      <c r="AF52" s="45"/>
      <c r="AG52" s="27">
        <v>6</v>
      </c>
      <c r="AH52" s="21" t="s">
        <v>81</v>
      </c>
      <c r="AI52" s="21"/>
      <c r="AJ52" s="21"/>
      <c r="AK52" s="27"/>
      <c r="AL52" s="22">
        <v>20</v>
      </c>
      <c r="AM52" s="21" t="s">
        <v>118</v>
      </c>
      <c r="AN52" s="22">
        <v>17</v>
      </c>
      <c r="AO52" s="22">
        <v>1</v>
      </c>
      <c r="AP52" s="22">
        <v>1</v>
      </c>
      <c r="AQ52" s="22">
        <f t="shared" si="11"/>
        <v>2</v>
      </c>
      <c r="AR52" s="22">
        <v>2</v>
      </c>
      <c r="AS52" s="36"/>
    </row>
    <row r="53" spans="1:45" ht="15.95" customHeight="1" thickBot="1" x14ac:dyDescent="0.3">
      <c r="A53" s="4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41"/>
      <c r="S53" s="41"/>
      <c r="T53" s="17" t="s">
        <v>128</v>
      </c>
      <c r="U53" s="17"/>
      <c r="V53" s="17"/>
      <c r="W53" s="17"/>
      <c r="X53" s="17"/>
      <c r="Y53" s="17"/>
      <c r="Z53" s="17"/>
      <c r="AA53" s="23">
        <f>SUM(AA41:AA52)</f>
        <v>231</v>
      </c>
      <c r="AB53" s="23">
        <f>SUM(AB41:AB52)</f>
        <v>78</v>
      </c>
      <c r="AC53" s="23">
        <f>SUM(AC41:AC52)</f>
        <v>141</v>
      </c>
      <c r="AD53" s="23">
        <f>+AC53+AB53</f>
        <v>219</v>
      </c>
      <c r="AE53" s="23">
        <f>SUM(AE41:AE52)</f>
        <v>26</v>
      </c>
      <c r="AF53" s="45"/>
      <c r="AG53" s="17" t="s">
        <v>56</v>
      </c>
      <c r="AH53" s="17"/>
      <c r="AI53" s="17"/>
      <c r="AJ53" s="17"/>
      <c r="AK53" s="17"/>
      <c r="AL53" s="17"/>
      <c r="AM53" s="17"/>
      <c r="AN53" s="23">
        <f>SUM(AN41:AN52)</f>
        <v>231</v>
      </c>
      <c r="AO53" s="23">
        <f>SUM(AO41:AO52)</f>
        <v>44</v>
      </c>
      <c r="AP53" s="23">
        <f>SUM(AP41:AP52)</f>
        <v>67</v>
      </c>
      <c r="AQ53" s="23">
        <f>+AP53+AO53</f>
        <v>111</v>
      </c>
      <c r="AR53" s="23">
        <f>SUM(AR41:AR52)</f>
        <v>32</v>
      </c>
      <c r="AS53" s="36"/>
    </row>
    <row r="54" spans="1:45" ht="15.95" customHeight="1" x14ac:dyDescent="0.25">
      <c r="A54" s="4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41"/>
      <c r="S54" s="41"/>
      <c r="T54" s="12" t="s">
        <v>102</v>
      </c>
      <c r="U54" s="12"/>
      <c r="V54" s="12"/>
      <c r="W54" s="12"/>
      <c r="X54" s="13"/>
      <c r="Y54" s="14" t="s">
        <v>180</v>
      </c>
      <c r="AA54" s="22">
        <v>25</v>
      </c>
      <c r="AB54" s="22">
        <v>12</v>
      </c>
      <c r="AC54" s="22">
        <v>9</v>
      </c>
      <c r="AD54" s="22">
        <f t="shared" ref="AD54:AD65" si="12">+AB54+AC54</f>
        <v>21</v>
      </c>
      <c r="AE54" s="22">
        <v>0</v>
      </c>
      <c r="AF54" s="45"/>
      <c r="AG54" s="18" t="s">
        <v>148</v>
      </c>
      <c r="AH54" s="18"/>
      <c r="AI54" s="18"/>
      <c r="AJ54" s="18"/>
      <c r="AK54" s="18"/>
      <c r="AL54" s="16" t="s">
        <v>155</v>
      </c>
      <c r="AN54" s="22">
        <v>19</v>
      </c>
      <c r="AO54" s="22">
        <v>4</v>
      </c>
      <c r="AP54" s="22">
        <v>8</v>
      </c>
      <c r="AQ54" s="22">
        <f t="shared" ref="AQ54:AQ65" si="13">+AO54+AP54</f>
        <v>12</v>
      </c>
      <c r="AR54" s="22">
        <v>2</v>
      </c>
      <c r="AS54" s="36"/>
    </row>
    <row r="55" spans="1:45" ht="15.95" customHeight="1" x14ac:dyDescent="0.25">
      <c r="A55" s="41"/>
      <c r="M55" s="21"/>
      <c r="R55" s="41"/>
      <c r="S55" s="41"/>
      <c r="T55" s="27">
        <v>7.5</v>
      </c>
      <c r="U55" s="21" t="s">
        <v>61</v>
      </c>
      <c r="V55" s="21"/>
      <c r="W55" s="21"/>
      <c r="X55" s="27"/>
      <c r="Y55" s="22">
        <v>1</v>
      </c>
      <c r="Z55" s="16" t="s">
        <v>107</v>
      </c>
      <c r="AA55" s="22">
        <v>21</v>
      </c>
      <c r="AB55" s="22">
        <v>0</v>
      </c>
      <c r="AC55" s="22">
        <v>0</v>
      </c>
      <c r="AD55" s="22">
        <f t="shared" si="12"/>
        <v>0</v>
      </c>
      <c r="AE55" s="22">
        <v>0</v>
      </c>
      <c r="AF55" s="45"/>
      <c r="AG55" s="27">
        <v>7</v>
      </c>
      <c r="AH55" s="21" t="s">
        <v>74</v>
      </c>
      <c r="AI55" s="21"/>
      <c r="AJ55" s="21"/>
      <c r="AK55" s="21"/>
      <c r="AL55" s="22">
        <v>30</v>
      </c>
      <c r="AM55" s="21" t="s">
        <v>154</v>
      </c>
      <c r="AN55" s="22">
        <v>20</v>
      </c>
      <c r="AO55" s="22">
        <v>0</v>
      </c>
      <c r="AP55" s="22">
        <v>0</v>
      </c>
      <c r="AQ55" s="22">
        <f t="shared" si="13"/>
        <v>0</v>
      </c>
      <c r="AR55" s="22">
        <v>0</v>
      </c>
      <c r="AS55" s="36"/>
    </row>
    <row r="56" spans="1:45" ht="15.95" customHeight="1" x14ac:dyDescent="0.25">
      <c r="A56" s="41"/>
      <c r="R56" s="41"/>
      <c r="S56" s="41"/>
      <c r="T56" s="27">
        <v>9.5</v>
      </c>
      <c r="U56" s="21" t="s">
        <v>142</v>
      </c>
      <c r="V56" s="21"/>
      <c r="W56" s="21"/>
      <c r="X56" s="27"/>
      <c r="Y56" s="22">
        <v>6</v>
      </c>
      <c r="Z56" s="16" t="s">
        <v>107</v>
      </c>
      <c r="AA56" s="22">
        <v>21</v>
      </c>
      <c r="AB56" s="22">
        <v>9</v>
      </c>
      <c r="AC56" s="22">
        <v>9</v>
      </c>
      <c r="AD56" s="22">
        <f t="shared" si="12"/>
        <v>18</v>
      </c>
      <c r="AE56" s="22">
        <v>0</v>
      </c>
      <c r="AF56" s="45"/>
      <c r="AG56" s="27">
        <v>9.5</v>
      </c>
      <c r="AH56" s="21" t="s">
        <v>147</v>
      </c>
      <c r="AI56" s="21"/>
      <c r="AJ56" s="21"/>
      <c r="AK56" s="21"/>
      <c r="AL56" s="22">
        <v>66</v>
      </c>
      <c r="AM56" s="21" t="s">
        <v>154</v>
      </c>
      <c r="AN56" s="22">
        <v>19</v>
      </c>
      <c r="AO56" s="22">
        <v>21</v>
      </c>
      <c r="AP56" s="22">
        <v>14</v>
      </c>
      <c r="AQ56" s="22">
        <f t="shared" si="13"/>
        <v>35</v>
      </c>
      <c r="AR56" s="22">
        <v>2</v>
      </c>
      <c r="AS56" s="36"/>
    </row>
    <row r="57" spans="1:45" ht="15.95" customHeight="1" x14ac:dyDescent="0.25">
      <c r="A57" s="41"/>
      <c r="R57" s="41"/>
      <c r="S57" s="41"/>
      <c r="T57" s="27">
        <v>8.5</v>
      </c>
      <c r="U57" s="21" t="s">
        <v>89</v>
      </c>
      <c r="V57" s="21"/>
      <c r="W57" s="21"/>
      <c r="X57" s="27"/>
      <c r="Y57" s="22">
        <v>9</v>
      </c>
      <c r="Z57" s="16" t="s">
        <v>107</v>
      </c>
      <c r="AA57" s="22">
        <v>19</v>
      </c>
      <c r="AB57" s="22">
        <v>2</v>
      </c>
      <c r="AC57" s="22">
        <v>13</v>
      </c>
      <c r="AD57" s="22">
        <f t="shared" si="12"/>
        <v>15</v>
      </c>
      <c r="AE57" s="22">
        <v>2</v>
      </c>
      <c r="AF57" s="45"/>
      <c r="AG57" s="27">
        <v>9</v>
      </c>
      <c r="AH57" s="21" t="s">
        <v>96</v>
      </c>
      <c r="AK57" s="21"/>
      <c r="AL57" s="22">
        <v>77</v>
      </c>
      <c r="AM57" s="21" t="s">
        <v>154</v>
      </c>
      <c r="AN57" s="22">
        <v>21</v>
      </c>
      <c r="AO57" s="22">
        <v>26</v>
      </c>
      <c r="AP57" s="22">
        <v>9</v>
      </c>
      <c r="AQ57" s="22">
        <f t="shared" si="13"/>
        <v>35</v>
      </c>
      <c r="AR57" s="22">
        <v>4</v>
      </c>
      <c r="AS57" s="36"/>
    </row>
    <row r="58" spans="1:45" ht="15.95" customHeight="1" x14ac:dyDescent="0.25">
      <c r="A58" s="41"/>
      <c r="C58" s="21"/>
      <c r="R58" s="41"/>
      <c r="S58" s="41"/>
      <c r="T58" s="27">
        <v>8</v>
      </c>
      <c r="U58" s="21" t="s">
        <v>181</v>
      </c>
      <c r="V58" s="21"/>
      <c r="W58" s="21"/>
      <c r="X58" s="27"/>
      <c r="Y58" s="22">
        <v>10</v>
      </c>
      <c r="Z58" s="16" t="s">
        <v>107</v>
      </c>
      <c r="AA58" s="22">
        <v>17</v>
      </c>
      <c r="AB58" s="22">
        <v>9</v>
      </c>
      <c r="AC58" s="22">
        <v>13</v>
      </c>
      <c r="AD58" s="22">
        <f t="shared" si="12"/>
        <v>22</v>
      </c>
      <c r="AE58" s="22">
        <v>0</v>
      </c>
      <c r="AF58" s="45"/>
      <c r="AG58" s="27">
        <v>8</v>
      </c>
      <c r="AH58" s="21" t="s">
        <v>149</v>
      </c>
      <c r="AL58" s="22">
        <v>7</v>
      </c>
      <c r="AM58" s="21" t="s">
        <v>154</v>
      </c>
      <c r="AN58" s="22">
        <v>18</v>
      </c>
      <c r="AO58" s="22">
        <v>2</v>
      </c>
      <c r="AP58" s="22">
        <v>14</v>
      </c>
      <c r="AQ58" s="22">
        <f t="shared" si="13"/>
        <v>16</v>
      </c>
      <c r="AR58" s="22">
        <v>2</v>
      </c>
      <c r="AS58" s="36"/>
    </row>
    <row r="59" spans="1:45" ht="15.95" customHeight="1" x14ac:dyDescent="0.25">
      <c r="A59" s="41"/>
      <c r="R59" s="41"/>
      <c r="S59" s="41"/>
      <c r="T59" s="27">
        <v>8</v>
      </c>
      <c r="U59" s="21" t="s">
        <v>29</v>
      </c>
      <c r="V59" s="21"/>
      <c r="W59" s="21"/>
      <c r="X59" s="27"/>
      <c r="Y59" s="22">
        <v>11</v>
      </c>
      <c r="Z59" s="16" t="s">
        <v>107</v>
      </c>
      <c r="AA59" s="22">
        <v>20</v>
      </c>
      <c r="AB59" s="22">
        <v>5</v>
      </c>
      <c r="AC59" s="22">
        <v>13</v>
      </c>
      <c r="AD59" s="22">
        <f t="shared" si="12"/>
        <v>18</v>
      </c>
      <c r="AE59" s="22">
        <v>2</v>
      </c>
      <c r="AF59" s="45"/>
      <c r="AG59" s="27">
        <v>8</v>
      </c>
      <c r="AH59" s="21" t="s">
        <v>184</v>
      </c>
      <c r="AK59" s="21"/>
      <c r="AL59" s="22">
        <v>17</v>
      </c>
      <c r="AM59" s="21" t="s">
        <v>154</v>
      </c>
      <c r="AN59" s="22">
        <v>19</v>
      </c>
      <c r="AO59" s="22">
        <v>13</v>
      </c>
      <c r="AP59" s="22">
        <v>15</v>
      </c>
      <c r="AQ59" s="22">
        <f t="shared" si="13"/>
        <v>28</v>
      </c>
      <c r="AR59" s="22">
        <v>0</v>
      </c>
      <c r="AS59" s="36"/>
    </row>
    <row r="60" spans="1:45" ht="15.95" customHeight="1" x14ac:dyDescent="0.25">
      <c r="A60" s="41"/>
      <c r="R60" s="41"/>
      <c r="S60" s="41"/>
      <c r="T60" s="27">
        <v>7.5</v>
      </c>
      <c r="U60" s="21" t="s">
        <v>158</v>
      </c>
      <c r="V60" s="21"/>
      <c r="W60" s="21"/>
      <c r="X60" s="27"/>
      <c r="Y60" s="22">
        <v>12</v>
      </c>
      <c r="Z60" s="16" t="s">
        <v>107</v>
      </c>
      <c r="AA60" s="22">
        <v>8</v>
      </c>
      <c r="AB60" s="22">
        <v>6</v>
      </c>
      <c r="AC60" s="22">
        <v>3</v>
      </c>
      <c r="AD60" s="22">
        <f t="shared" si="12"/>
        <v>9</v>
      </c>
      <c r="AE60" s="22">
        <v>0</v>
      </c>
      <c r="AF60" s="45"/>
      <c r="AG60" s="27">
        <v>7.5</v>
      </c>
      <c r="AH60" s="21" t="s">
        <v>50</v>
      </c>
      <c r="AI60" s="21"/>
      <c r="AJ60" s="21"/>
      <c r="AK60" s="21"/>
      <c r="AL60" s="22">
        <v>2</v>
      </c>
      <c r="AM60" s="21" t="s">
        <v>154</v>
      </c>
      <c r="AN60" s="22">
        <v>20</v>
      </c>
      <c r="AO60" s="22">
        <v>2</v>
      </c>
      <c r="AP60" s="22">
        <v>12</v>
      </c>
      <c r="AQ60" s="22">
        <f t="shared" si="13"/>
        <v>14</v>
      </c>
      <c r="AR60" s="22">
        <v>2</v>
      </c>
      <c r="AS60" s="36"/>
    </row>
    <row r="61" spans="1:45" ht="15.95" customHeight="1" x14ac:dyDescent="0.25">
      <c r="A61" s="41"/>
      <c r="R61" s="36"/>
      <c r="S61" s="41"/>
      <c r="T61" s="27">
        <v>7.5</v>
      </c>
      <c r="U61" s="21" t="s">
        <v>68</v>
      </c>
      <c r="V61" s="21"/>
      <c r="W61" s="21"/>
      <c r="X61" s="27"/>
      <c r="Y61" s="22">
        <v>4</v>
      </c>
      <c r="Z61" s="16" t="s">
        <v>107</v>
      </c>
      <c r="AA61" s="22">
        <v>18</v>
      </c>
      <c r="AB61" s="22">
        <v>8</v>
      </c>
      <c r="AC61" s="22">
        <v>6</v>
      </c>
      <c r="AD61" s="22">
        <f t="shared" si="12"/>
        <v>14</v>
      </c>
      <c r="AE61" s="22">
        <v>0</v>
      </c>
      <c r="AF61" s="45"/>
      <c r="AG61" s="27">
        <v>7.5</v>
      </c>
      <c r="AH61" s="21" t="s">
        <v>60</v>
      </c>
      <c r="AI61" s="21"/>
      <c r="AJ61" s="21"/>
      <c r="AL61" s="22">
        <v>22</v>
      </c>
      <c r="AM61" s="21" t="s">
        <v>154</v>
      </c>
      <c r="AN61" s="22">
        <v>20</v>
      </c>
      <c r="AO61" s="22">
        <v>9</v>
      </c>
      <c r="AP61" s="22">
        <v>10</v>
      </c>
      <c r="AQ61" s="22">
        <f t="shared" si="13"/>
        <v>19</v>
      </c>
      <c r="AR61" s="22">
        <v>0</v>
      </c>
      <c r="AS61" s="36"/>
    </row>
    <row r="62" spans="1:45" ht="15.95" customHeight="1" x14ac:dyDescent="0.25">
      <c r="A62" s="41"/>
      <c r="R62" s="41"/>
      <c r="S62" s="41"/>
      <c r="T62" s="27">
        <v>7</v>
      </c>
      <c r="U62" s="21" t="s">
        <v>31</v>
      </c>
      <c r="V62" s="21"/>
      <c r="W62" s="21"/>
      <c r="X62" s="27"/>
      <c r="Y62" s="22">
        <v>15</v>
      </c>
      <c r="Z62" s="16" t="s">
        <v>107</v>
      </c>
      <c r="AA62" s="22">
        <v>19</v>
      </c>
      <c r="AB62" s="22">
        <v>0</v>
      </c>
      <c r="AC62" s="22">
        <v>6</v>
      </c>
      <c r="AD62" s="22">
        <f t="shared" si="12"/>
        <v>6</v>
      </c>
      <c r="AE62" s="22">
        <v>0</v>
      </c>
      <c r="AF62" s="45"/>
      <c r="AG62" s="27">
        <v>7</v>
      </c>
      <c r="AH62" s="21" t="s">
        <v>43</v>
      </c>
      <c r="AI62" s="21"/>
      <c r="AJ62" s="21"/>
      <c r="AK62" s="21"/>
      <c r="AL62" s="22">
        <v>44</v>
      </c>
      <c r="AM62" s="21" t="s">
        <v>154</v>
      </c>
      <c r="AN62" s="22">
        <v>19</v>
      </c>
      <c r="AO62" s="22">
        <v>2</v>
      </c>
      <c r="AP62" s="22">
        <v>7</v>
      </c>
      <c r="AQ62" s="22">
        <f t="shared" si="13"/>
        <v>9</v>
      </c>
      <c r="AR62" s="22">
        <v>0</v>
      </c>
      <c r="AS62" s="36"/>
    </row>
    <row r="63" spans="1:45" ht="15.95" customHeight="1" x14ac:dyDescent="0.25">
      <c r="A63" s="36"/>
      <c r="R63" s="36"/>
      <c r="S63" s="41"/>
      <c r="T63" s="27">
        <v>6.5</v>
      </c>
      <c r="U63" s="21" t="s">
        <v>49</v>
      </c>
      <c r="V63" s="21"/>
      <c r="W63" s="21"/>
      <c r="X63" s="27"/>
      <c r="Y63" s="22">
        <v>2</v>
      </c>
      <c r="Z63" s="16" t="s">
        <v>107</v>
      </c>
      <c r="AA63" s="22">
        <v>21</v>
      </c>
      <c r="AB63" s="22">
        <v>1</v>
      </c>
      <c r="AC63" s="22">
        <v>18</v>
      </c>
      <c r="AD63" s="22">
        <f t="shared" si="12"/>
        <v>19</v>
      </c>
      <c r="AE63" s="22">
        <v>2</v>
      </c>
      <c r="AF63" s="45"/>
      <c r="AG63" s="27">
        <v>6.5</v>
      </c>
      <c r="AH63" s="21" t="s">
        <v>166</v>
      </c>
      <c r="AI63" s="21"/>
      <c r="AJ63" s="21"/>
      <c r="AK63" s="21"/>
      <c r="AL63" s="22">
        <v>19</v>
      </c>
      <c r="AM63" s="21" t="s">
        <v>154</v>
      </c>
      <c r="AN63" s="22">
        <v>19</v>
      </c>
      <c r="AO63" s="22">
        <v>1</v>
      </c>
      <c r="AP63" s="22">
        <v>5</v>
      </c>
      <c r="AQ63" s="22">
        <f t="shared" si="13"/>
        <v>6</v>
      </c>
      <c r="AR63" s="22">
        <v>4</v>
      </c>
      <c r="AS63" s="36"/>
    </row>
    <row r="64" spans="1:45" ht="15.95" customHeight="1" x14ac:dyDescent="0.25">
      <c r="A64" s="41"/>
      <c r="R64" s="41"/>
      <c r="S64" s="41"/>
      <c r="T64" s="27">
        <v>6.5</v>
      </c>
      <c r="U64" s="21" t="s">
        <v>69</v>
      </c>
      <c r="Y64" s="22">
        <v>14</v>
      </c>
      <c r="Z64" s="16" t="s">
        <v>107</v>
      </c>
      <c r="AA64" s="22">
        <v>20</v>
      </c>
      <c r="AB64" s="22">
        <v>4</v>
      </c>
      <c r="AC64" s="22">
        <v>8</v>
      </c>
      <c r="AD64" s="22">
        <f t="shared" si="12"/>
        <v>12</v>
      </c>
      <c r="AE64" s="22">
        <v>0</v>
      </c>
      <c r="AF64" s="45"/>
      <c r="AG64" s="27">
        <v>6.5</v>
      </c>
      <c r="AH64" s="21" t="s">
        <v>161</v>
      </c>
      <c r="AI64" s="21"/>
      <c r="AJ64" s="21"/>
      <c r="AK64" s="21"/>
      <c r="AL64" s="22">
        <v>12</v>
      </c>
      <c r="AM64" s="21" t="s">
        <v>154</v>
      </c>
      <c r="AN64" s="22">
        <v>17</v>
      </c>
      <c r="AO64" s="22">
        <v>0</v>
      </c>
      <c r="AP64" s="22">
        <v>7</v>
      </c>
      <c r="AQ64" s="22">
        <f t="shared" si="13"/>
        <v>7</v>
      </c>
      <c r="AR64" s="22">
        <v>2</v>
      </c>
      <c r="AS64" s="36"/>
    </row>
    <row r="65" spans="1:45" ht="15.95" customHeight="1" x14ac:dyDescent="0.25">
      <c r="A65" s="36"/>
      <c r="R65" s="36"/>
      <c r="S65" s="41"/>
      <c r="T65" s="27">
        <v>6</v>
      </c>
      <c r="U65" s="21" t="s">
        <v>53</v>
      </c>
      <c r="V65" s="21"/>
      <c r="W65" s="21"/>
      <c r="X65" s="27"/>
      <c r="Y65" s="22">
        <v>3</v>
      </c>
      <c r="Z65" s="16" t="s">
        <v>107</v>
      </c>
      <c r="AA65" s="22">
        <v>21</v>
      </c>
      <c r="AB65" s="22">
        <v>0</v>
      </c>
      <c r="AC65" s="22">
        <v>3</v>
      </c>
      <c r="AD65" s="22">
        <f t="shared" si="12"/>
        <v>3</v>
      </c>
      <c r="AE65" s="22">
        <v>0</v>
      </c>
      <c r="AF65" s="45"/>
      <c r="AG65" s="27">
        <v>6</v>
      </c>
      <c r="AH65" s="21" t="s">
        <v>185</v>
      </c>
      <c r="AI65" s="21"/>
      <c r="AJ65" s="21"/>
      <c r="AK65" s="21"/>
      <c r="AL65" s="22">
        <v>4</v>
      </c>
      <c r="AM65" s="21" t="s">
        <v>154</v>
      </c>
      <c r="AN65" s="22">
        <v>20</v>
      </c>
      <c r="AO65" s="22">
        <v>0</v>
      </c>
      <c r="AP65" s="22">
        <v>4</v>
      </c>
      <c r="AQ65" s="22">
        <f t="shared" si="13"/>
        <v>4</v>
      </c>
      <c r="AR65" s="22">
        <v>4</v>
      </c>
      <c r="AS65" s="36"/>
    </row>
    <row r="66" spans="1:45" ht="15.95" customHeight="1" thickBot="1" x14ac:dyDescent="0.3">
      <c r="A66" s="41"/>
      <c r="R66" s="36"/>
      <c r="S66" s="41"/>
      <c r="T66" s="17" t="s">
        <v>104</v>
      </c>
      <c r="U66" s="17"/>
      <c r="V66" s="17"/>
      <c r="W66" s="17"/>
      <c r="X66" s="17"/>
      <c r="Y66" s="17"/>
      <c r="Z66" s="17"/>
      <c r="AA66" s="23">
        <f>SUM(AA54:AA65)</f>
        <v>230</v>
      </c>
      <c r="AB66" s="23">
        <f>SUM(AB54:AB65)</f>
        <v>56</v>
      </c>
      <c r="AC66" s="23">
        <f>SUM(AC54:AC65)</f>
        <v>101</v>
      </c>
      <c r="AD66" s="23">
        <f>+AC66+AB66</f>
        <v>157</v>
      </c>
      <c r="AE66" s="23">
        <f>SUM(AE54:AE65)</f>
        <v>6</v>
      </c>
      <c r="AF66" s="45"/>
      <c r="AG66" s="17" t="s">
        <v>150</v>
      </c>
      <c r="AH66" s="17"/>
      <c r="AI66" s="17"/>
      <c r="AJ66" s="17"/>
      <c r="AK66" s="17"/>
      <c r="AL66" s="17"/>
      <c r="AM66" s="17"/>
      <c r="AN66" s="23">
        <f>SUM(AN54:AN65)</f>
        <v>231</v>
      </c>
      <c r="AO66" s="23">
        <f>SUM(AO54:AO65)</f>
        <v>80</v>
      </c>
      <c r="AP66" s="23">
        <f>SUM(AP54:AP65)</f>
        <v>105</v>
      </c>
      <c r="AQ66" s="23">
        <f>+AP66+AO66</f>
        <v>185</v>
      </c>
      <c r="AR66" s="23">
        <f>SUM(AR54:AR65)</f>
        <v>22</v>
      </c>
      <c r="AS66" s="36"/>
    </row>
    <row r="67" spans="1:45" ht="15.95" customHeight="1" x14ac:dyDescent="0.25">
      <c r="A67" s="41"/>
      <c r="R67" s="36"/>
      <c r="S67" s="36"/>
      <c r="T67" s="11"/>
      <c r="U67" s="31"/>
      <c r="V67" s="11"/>
      <c r="W67" s="11"/>
      <c r="X67" s="11"/>
      <c r="Y67" s="11"/>
      <c r="Z67" s="11"/>
      <c r="AA67" s="15"/>
      <c r="AB67" s="15"/>
      <c r="AC67" s="15"/>
      <c r="AD67" s="15"/>
      <c r="AE67" s="15"/>
      <c r="AF67" s="11"/>
      <c r="AG67" s="21" t="s">
        <v>137</v>
      </c>
      <c r="AH67" s="11"/>
      <c r="AI67" s="11"/>
      <c r="AJ67" s="11"/>
      <c r="AK67" s="21"/>
      <c r="AL67" s="21"/>
      <c r="AM67" s="11"/>
      <c r="AN67" s="15">
        <f>+AN66+AN53+AN40+AN27+AA27+AA40+AA53+AA66</f>
        <v>1846</v>
      </c>
      <c r="AO67" s="15">
        <f>+AO66+AO53+AO40+AO27+AB27+AB40+AB53+AB66</f>
        <v>467</v>
      </c>
      <c r="AP67" s="15">
        <f>+AP66+AP53+AP40+AP27+AC27+AC40+AC53+AC66</f>
        <v>731</v>
      </c>
      <c r="AQ67" s="15">
        <f>+AQ66+AQ53+AQ40+AQ27+AD27+AD40+AD53+AD66</f>
        <v>1198</v>
      </c>
      <c r="AR67" s="15">
        <f>+AR66+AR53+AR40+AR27+AE27+AE40+AE53+AE66</f>
        <v>166</v>
      </c>
      <c r="AS67" s="36"/>
    </row>
    <row r="68" spans="1:45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K68" s="21"/>
      <c r="AL68" s="21"/>
      <c r="AM68" s="11"/>
      <c r="AN68" s="22"/>
      <c r="AO68" s="22"/>
      <c r="AP68" s="22"/>
      <c r="AQ68" s="22"/>
      <c r="AR68" s="22"/>
      <c r="AS68" s="36"/>
    </row>
    <row r="69" spans="1:45" ht="15.95" customHeight="1" x14ac:dyDescent="0.25">
      <c r="A69" s="41"/>
      <c r="R69" s="36"/>
      <c r="S69" s="36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21"/>
      <c r="AH69" s="11"/>
      <c r="AI69" s="11"/>
      <c r="AJ69" s="11"/>
      <c r="AK69" s="21"/>
      <c r="AL69" s="21"/>
      <c r="AM69" s="11"/>
      <c r="AN69" s="22"/>
      <c r="AO69" s="22"/>
      <c r="AP69" s="22"/>
      <c r="AQ69" s="22"/>
      <c r="AR69" s="22"/>
      <c r="AS69" s="36"/>
    </row>
    <row r="70" spans="1:45" ht="15.95" customHeight="1" x14ac:dyDescent="0.25">
      <c r="A70" s="41"/>
      <c r="R70" s="36"/>
      <c r="S70" s="36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21"/>
      <c r="AH70" s="11"/>
      <c r="AI70" s="11"/>
      <c r="AJ70" s="11"/>
      <c r="AK70" s="21"/>
      <c r="AL70" s="21"/>
      <c r="AM70" s="11"/>
      <c r="AN70" s="22"/>
      <c r="AO70" s="22"/>
      <c r="AP70" s="22"/>
      <c r="AQ70" s="34"/>
      <c r="AR70" s="22"/>
      <c r="AS70" s="36"/>
    </row>
    <row r="71" spans="1:45" ht="15.95" customHeight="1" x14ac:dyDescent="0.25">
      <c r="A71" s="41"/>
      <c r="R71" s="36"/>
      <c r="S71" s="39"/>
      <c r="AS71" s="43"/>
    </row>
    <row r="72" spans="1:45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</row>
    <row r="73" spans="1:45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</row>
    <row r="74" spans="1:45" ht="20.25" x14ac:dyDescent="0.3">
      <c r="A74" s="39"/>
      <c r="B74" s="26" t="s">
        <v>83</v>
      </c>
      <c r="C74" s="26">
        <f>+C2</f>
        <v>21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6"/>
      <c r="O74" s="25"/>
      <c r="P74" s="25"/>
      <c r="Q74" s="25"/>
      <c r="R74" s="39"/>
      <c r="S74" s="39"/>
      <c r="T74" s="77" t="s">
        <v>97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</row>
    <row r="75" spans="1:45" ht="18.600000000000001" customHeight="1" x14ac:dyDescent="0.3">
      <c r="A75" s="36"/>
      <c r="O75" s="25"/>
      <c r="P75" s="25"/>
      <c r="Q75" s="25"/>
      <c r="R75" s="36"/>
      <c r="S75" s="36"/>
      <c r="U75" s="16"/>
      <c r="V75" s="16"/>
      <c r="W75" s="16"/>
      <c r="X75" s="16"/>
      <c r="Y75" s="16"/>
      <c r="Z75" s="16"/>
      <c r="AA75" s="16"/>
      <c r="AB75" s="29"/>
      <c r="AC75" s="29"/>
      <c r="AD75" s="29"/>
      <c r="AE75" s="29"/>
      <c r="AF75" s="30"/>
      <c r="AG75" s="29"/>
      <c r="AH75" s="29"/>
      <c r="AI75" s="29"/>
      <c r="AJ75" s="29"/>
      <c r="AK75" s="29"/>
      <c r="AL75" s="29"/>
      <c r="AM75" s="29"/>
      <c r="AN75" s="21"/>
      <c r="AO75" s="11"/>
      <c r="AP75" s="11"/>
      <c r="AQ75" s="22"/>
      <c r="AR75" s="22"/>
      <c r="AS75" s="36"/>
    </row>
    <row r="76" spans="1:45" ht="16.5" thickBot="1" x14ac:dyDescent="0.3">
      <c r="A76" s="36"/>
      <c r="R76" s="39"/>
      <c r="S76" s="39"/>
      <c r="T76" s="28" t="s">
        <v>119</v>
      </c>
      <c r="U76" s="28" t="s">
        <v>121</v>
      </c>
      <c r="V76" s="28"/>
      <c r="W76" s="38"/>
      <c r="X76" s="38"/>
      <c r="Y76" s="38"/>
      <c r="Z76" s="38"/>
      <c r="AA76" s="38" t="s">
        <v>3</v>
      </c>
      <c r="AB76" s="38" t="s">
        <v>23</v>
      </c>
      <c r="AC76" s="38" t="s">
        <v>24</v>
      </c>
      <c r="AD76" s="38" t="s">
        <v>25</v>
      </c>
      <c r="AE76" s="38" t="s">
        <v>2</v>
      </c>
      <c r="AF76" s="22"/>
      <c r="AG76" s="28" t="s">
        <v>119</v>
      </c>
      <c r="AH76" s="28" t="s">
        <v>121</v>
      </c>
      <c r="AI76" s="28"/>
      <c r="AJ76" s="38"/>
      <c r="AK76" s="38"/>
      <c r="AL76" s="38"/>
      <c r="AM76" s="38"/>
      <c r="AN76" s="38" t="s">
        <v>3</v>
      </c>
      <c r="AO76" s="38" t="s">
        <v>23</v>
      </c>
      <c r="AP76" s="38" t="s">
        <v>24</v>
      </c>
      <c r="AQ76" s="38" t="s">
        <v>25</v>
      </c>
      <c r="AR76" s="38" t="s">
        <v>2</v>
      </c>
      <c r="AS76" s="39"/>
    </row>
    <row r="77" spans="1:45" ht="15.75" customHeight="1" x14ac:dyDescent="0.25">
      <c r="A77" s="36"/>
      <c r="R77" s="39"/>
      <c r="S77" s="39"/>
      <c r="T77" s="27">
        <v>8</v>
      </c>
      <c r="U77" s="21" t="s">
        <v>444</v>
      </c>
      <c r="W77" s="21"/>
      <c r="Z77" s="21"/>
      <c r="AA77" s="22">
        <v>3</v>
      </c>
      <c r="AB77" s="22">
        <v>1</v>
      </c>
      <c r="AC77" s="22">
        <v>0</v>
      </c>
      <c r="AD77" s="22">
        <f t="shared" ref="AD77:AD79" si="14">+AB77+AC77</f>
        <v>1</v>
      </c>
      <c r="AE77" s="22">
        <v>2</v>
      </c>
      <c r="AG77" s="27">
        <v>7</v>
      </c>
      <c r="AH77" s="21" t="s">
        <v>562</v>
      </c>
      <c r="AN77" s="22">
        <v>2</v>
      </c>
      <c r="AO77" s="22">
        <v>0</v>
      </c>
      <c r="AP77" s="22">
        <v>0</v>
      </c>
      <c r="AQ77" s="22">
        <f>+AO77+AP77</f>
        <v>0</v>
      </c>
      <c r="AR77" s="22">
        <v>0</v>
      </c>
      <c r="AS77" s="39"/>
    </row>
    <row r="78" spans="1:45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R78" s="36"/>
      <c r="S78" s="36"/>
      <c r="T78" s="27">
        <v>8.5</v>
      </c>
      <c r="U78" s="21" t="s">
        <v>241</v>
      </c>
      <c r="W78" s="21"/>
      <c r="Z78" s="21"/>
      <c r="AA78" s="22">
        <v>4</v>
      </c>
      <c r="AB78" s="22">
        <v>0</v>
      </c>
      <c r="AC78" s="22">
        <v>1</v>
      </c>
      <c r="AD78" s="22">
        <f t="shared" si="14"/>
        <v>1</v>
      </c>
      <c r="AE78" s="22">
        <v>0</v>
      </c>
      <c r="AG78" s="27">
        <v>7.5</v>
      </c>
      <c r="AH78" s="21" t="s">
        <v>485</v>
      </c>
      <c r="AN78" s="22">
        <v>1</v>
      </c>
      <c r="AO78" s="22">
        <v>0</v>
      </c>
      <c r="AP78" s="22">
        <v>0</v>
      </c>
      <c r="AQ78" s="22">
        <f>+AO78+AP78</f>
        <v>0</v>
      </c>
      <c r="AR78" s="22">
        <v>0</v>
      </c>
      <c r="AS78" s="36"/>
    </row>
    <row r="79" spans="1:45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20</v>
      </c>
      <c r="J79" s="22">
        <v>24</v>
      </c>
      <c r="K79" s="22">
        <v>26</v>
      </c>
      <c r="L79" s="49">
        <f t="shared" ref="L79:L103" si="15">+J79+K79</f>
        <v>50</v>
      </c>
      <c r="N79" s="22"/>
      <c r="O79" s="22"/>
      <c r="R79" s="36"/>
      <c r="S79" s="36"/>
      <c r="T79" s="27">
        <v>8.5</v>
      </c>
      <c r="U79" s="21" t="s">
        <v>139</v>
      </c>
      <c r="W79" s="21"/>
      <c r="Z79" s="21"/>
      <c r="AA79" s="22">
        <v>4</v>
      </c>
      <c r="AB79" s="22">
        <v>1</v>
      </c>
      <c r="AC79" s="22">
        <v>2</v>
      </c>
      <c r="AD79" s="22">
        <f t="shared" si="14"/>
        <v>3</v>
      </c>
      <c r="AE79" s="22">
        <v>0</v>
      </c>
      <c r="AG79" s="27">
        <v>9.5</v>
      </c>
      <c r="AH79" s="21" t="s">
        <v>471</v>
      </c>
      <c r="AN79" s="22">
        <v>1</v>
      </c>
      <c r="AO79" s="22">
        <v>0</v>
      </c>
      <c r="AP79" s="22">
        <v>0</v>
      </c>
      <c r="AQ79" s="22">
        <f>+AO79+AP79</f>
        <v>0</v>
      </c>
      <c r="AR79" s="22">
        <v>0</v>
      </c>
      <c r="AS79" s="36"/>
    </row>
    <row r="80" spans="1:45" ht="15.75" customHeight="1" x14ac:dyDescent="0.25">
      <c r="A80" s="36"/>
      <c r="D80" s="21" t="s">
        <v>164</v>
      </c>
      <c r="E80" s="21"/>
      <c r="F80" s="21"/>
      <c r="G80" s="21" t="s">
        <v>115</v>
      </c>
      <c r="H80" s="22"/>
      <c r="I80" s="22">
        <v>21</v>
      </c>
      <c r="J80" s="22">
        <v>15</v>
      </c>
      <c r="K80" s="22">
        <v>29</v>
      </c>
      <c r="L80" s="49">
        <f t="shared" si="15"/>
        <v>44</v>
      </c>
      <c r="N80" s="22"/>
      <c r="O80" s="22"/>
      <c r="R80" s="36"/>
      <c r="S80" s="36"/>
      <c r="T80" s="27">
        <v>7.5</v>
      </c>
      <c r="U80" s="21" t="s">
        <v>207</v>
      </c>
      <c r="AA80" s="22">
        <v>18</v>
      </c>
      <c r="AB80" s="22">
        <v>9</v>
      </c>
      <c r="AC80" s="22">
        <v>5</v>
      </c>
      <c r="AD80" s="22">
        <f>+AB80+AC80</f>
        <v>14</v>
      </c>
      <c r="AE80" s="22">
        <v>0</v>
      </c>
      <c r="AG80" s="27">
        <v>9</v>
      </c>
      <c r="AH80" s="21" t="s">
        <v>47</v>
      </c>
      <c r="AI80" s="21"/>
      <c r="AJ80" s="21"/>
      <c r="AK80" s="21"/>
      <c r="AL80" s="22"/>
      <c r="AM80" s="21" t="s">
        <v>116</v>
      </c>
      <c r="AN80" s="22">
        <v>14</v>
      </c>
      <c r="AO80" s="22">
        <v>4</v>
      </c>
      <c r="AP80" s="22">
        <v>14</v>
      </c>
      <c r="AQ80" s="22">
        <f t="shared" ref="AQ80:AQ89" si="16">+AO80+AP80</f>
        <v>18</v>
      </c>
      <c r="AR80" s="22">
        <v>2</v>
      </c>
      <c r="AS80" s="36"/>
    </row>
    <row r="81" spans="1:45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21</v>
      </c>
      <c r="J81" s="22">
        <v>25</v>
      </c>
      <c r="K81" s="22">
        <v>12</v>
      </c>
      <c r="L81" s="49">
        <f t="shared" si="15"/>
        <v>37</v>
      </c>
      <c r="N81" s="22"/>
      <c r="O81" s="22"/>
      <c r="R81" s="36"/>
      <c r="S81" s="36"/>
      <c r="T81" s="27">
        <v>8</v>
      </c>
      <c r="U81" s="21" t="s">
        <v>240</v>
      </c>
      <c r="AA81" s="22">
        <v>1</v>
      </c>
      <c r="AB81" s="22">
        <v>0</v>
      </c>
      <c r="AC81" s="22">
        <v>0</v>
      </c>
      <c r="AD81" s="22">
        <f>+AB81+AC81</f>
        <v>0</v>
      </c>
      <c r="AE81" s="22">
        <v>0</v>
      </c>
      <c r="AG81" s="27">
        <v>9</v>
      </c>
      <c r="AH81" s="21" t="s">
        <v>525</v>
      </c>
      <c r="AN81" s="22">
        <v>1</v>
      </c>
      <c r="AO81" s="22">
        <v>1</v>
      </c>
      <c r="AP81" s="22">
        <v>1</v>
      </c>
      <c r="AQ81" s="22">
        <f t="shared" si="16"/>
        <v>2</v>
      </c>
      <c r="AR81" s="22">
        <v>0</v>
      </c>
      <c r="AS81" s="36"/>
    </row>
    <row r="82" spans="1:45" ht="15.75" customHeight="1" x14ac:dyDescent="0.25">
      <c r="A82" s="36"/>
      <c r="D82" s="21" t="s">
        <v>96</v>
      </c>
      <c r="G82" s="21" t="s">
        <v>154</v>
      </c>
      <c r="H82" s="22"/>
      <c r="I82" s="22">
        <v>21</v>
      </c>
      <c r="J82" s="22">
        <v>26</v>
      </c>
      <c r="K82" s="22">
        <v>9</v>
      </c>
      <c r="L82" s="49">
        <f t="shared" si="15"/>
        <v>35</v>
      </c>
      <c r="N82" s="22"/>
      <c r="O82" s="22"/>
      <c r="R82" s="36"/>
      <c r="S82" s="36"/>
      <c r="T82" s="27">
        <v>7</v>
      </c>
      <c r="U82" s="21" t="s">
        <v>270</v>
      </c>
      <c r="AA82" s="22">
        <v>3</v>
      </c>
      <c r="AB82" s="22">
        <v>0</v>
      </c>
      <c r="AC82" s="22">
        <v>0</v>
      </c>
      <c r="AD82" s="22">
        <f t="shared" ref="AD82:AD91" si="17">+AB82+AC82</f>
        <v>0</v>
      </c>
      <c r="AE82" s="22">
        <v>0</v>
      </c>
      <c r="AG82" s="27">
        <v>9</v>
      </c>
      <c r="AH82" s="21" t="s">
        <v>239</v>
      </c>
      <c r="AN82" s="22">
        <v>10</v>
      </c>
      <c r="AO82" s="22">
        <v>4</v>
      </c>
      <c r="AP82" s="22">
        <v>4</v>
      </c>
      <c r="AQ82" s="22">
        <f t="shared" si="16"/>
        <v>8</v>
      </c>
      <c r="AR82" s="22">
        <v>2</v>
      </c>
      <c r="AS82" s="36"/>
    </row>
    <row r="83" spans="1:45" ht="15.75" customHeight="1" x14ac:dyDescent="0.25">
      <c r="A83" s="36"/>
      <c r="D83" s="21" t="s">
        <v>147</v>
      </c>
      <c r="E83" s="21"/>
      <c r="F83" s="21"/>
      <c r="G83" s="21" t="s">
        <v>154</v>
      </c>
      <c r="H83" s="22"/>
      <c r="I83" s="22">
        <v>19</v>
      </c>
      <c r="J83" s="22">
        <v>21</v>
      </c>
      <c r="K83" s="22">
        <v>14</v>
      </c>
      <c r="L83" s="49">
        <f t="shared" si="15"/>
        <v>35</v>
      </c>
      <c r="N83" s="22"/>
      <c r="O83" s="22"/>
      <c r="R83" s="36"/>
      <c r="S83" s="36"/>
      <c r="T83" s="27">
        <v>8</v>
      </c>
      <c r="U83" s="21" t="s">
        <v>320</v>
      </c>
      <c r="AA83" s="22">
        <v>7</v>
      </c>
      <c r="AB83" s="22">
        <v>1</v>
      </c>
      <c r="AC83" s="22">
        <v>4</v>
      </c>
      <c r="AD83" s="22">
        <f t="shared" si="17"/>
        <v>5</v>
      </c>
      <c r="AE83" s="22">
        <v>0</v>
      </c>
      <c r="AG83" s="27">
        <v>7.5</v>
      </c>
      <c r="AH83" s="21" t="s">
        <v>417</v>
      </c>
      <c r="AN83" s="22">
        <v>2</v>
      </c>
      <c r="AO83" s="22">
        <v>0</v>
      </c>
      <c r="AP83" s="22">
        <v>1</v>
      </c>
      <c r="AQ83" s="22">
        <f t="shared" si="16"/>
        <v>1</v>
      </c>
      <c r="AR83" s="22">
        <v>0</v>
      </c>
      <c r="AS83" s="36"/>
    </row>
    <row r="84" spans="1:45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13</v>
      </c>
      <c r="J84" s="22">
        <v>13</v>
      </c>
      <c r="K84" s="22">
        <v>17</v>
      </c>
      <c r="L84" s="49">
        <f t="shared" si="15"/>
        <v>30</v>
      </c>
      <c r="N84" s="22"/>
      <c r="O84" s="22"/>
      <c r="R84" s="36"/>
      <c r="S84" s="36"/>
      <c r="T84" s="27">
        <v>7</v>
      </c>
      <c r="U84" s="21" t="s">
        <v>271</v>
      </c>
      <c r="AA84" s="22">
        <v>6</v>
      </c>
      <c r="AB84" s="22">
        <v>0</v>
      </c>
      <c r="AC84" s="22">
        <v>2</v>
      </c>
      <c r="AD84" s="22">
        <f t="shared" si="17"/>
        <v>2</v>
      </c>
      <c r="AE84" s="22">
        <v>0</v>
      </c>
      <c r="AG84" s="27">
        <v>9.5</v>
      </c>
      <c r="AH84" s="21" t="s">
        <v>272</v>
      </c>
      <c r="AN84" s="22">
        <v>5</v>
      </c>
      <c r="AO84" s="22">
        <v>4</v>
      </c>
      <c r="AP84" s="22">
        <v>5</v>
      </c>
      <c r="AQ84" s="22">
        <f t="shared" si="16"/>
        <v>9</v>
      </c>
      <c r="AR84" s="22">
        <v>0</v>
      </c>
      <c r="AS84" s="36"/>
    </row>
    <row r="85" spans="1:45" ht="15.75" customHeight="1" x14ac:dyDescent="0.25">
      <c r="A85" s="36"/>
      <c r="D85" s="21" t="s">
        <v>184</v>
      </c>
      <c r="G85" s="21" t="s">
        <v>154</v>
      </c>
      <c r="H85" s="22"/>
      <c r="I85" s="22">
        <v>19</v>
      </c>
      <c r="J85" s="22">
        <v>13</v>
      </c>
      <c r="K85" s="22">
        <v>15</v>
      </c>
      <c r="L85" s="49">
        <f t="shared" si="15"/>
        <v>28</v>
      </c>
      <c r="N85" s="22"/>
      <c r="O85" s="22"/>
      <c r="R85" s="36"/>
      <c r="S85" s="36"/>
      <c r="T85" s="27">
        <v>8</v>
      </c>
      <c r="U85" s="21" t="s">
        <v>157</v>
      </c>
      <c r="AA85" s="22">
        <v>9</v>
      </c>
      <c r="AB85" s="22">
        <v>6</v>
      </c>
      <c r="AC85" s="22">
        <v>4</v>
      </c>
      <c r="AD85" s="22">
        <f t="shared" si="17"/>
        <v>10</v>
      </c>
      <c r="AE85" s="22">
        <v>0</v>
      </c>
      <c r="AG85" s="27">
        <v>8.5</v>
      </c>
      <c r="AH85" s="21" t="s">
        <v>472</v>
      </c>
      <c r="AN85" s="22">
        <v>1</v>
      </c>
      <c r="AO85" s="22">
        <v>0</v>
      </c>
      <c r="AP85" s="22">
        <v>0</v>
      </c>
      <c r="AQ85" s="22">
        <f t="shared" si="16"/>
        <v>0</v>
      </c>
      <c r="AR85" s="22">
        <v>0</v>
      </c>
      <c r="AS85" s="36"/>
    </row>
    <row r="86" spans="1:45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21</v>
      </c>
      <c r="J86" s="22">
        <v>8</v>
      </c>
      <c r="K86" s="22">
        <v>19</v>
      </c>
      <c r="L86" s="49">
        <f t="shared" si="15"/>
        <v>27</v>
      </c>
      <c r="N86" s="22"/>
      <c r="O86" s="22"/>
      <c r="R86" s="40"/>
      <c r="S86" s="40"/>
      <c r="T86" s="27">
        <v>9</v>
      </c>
      <c r="U86" s="21" t="s">
        <v>446</v>
      </c>
      <c r="AA86" s="22">
        <v>3</v>
      </c>
      <c r="AB86" s="22">
        <v>5</v>
      </c>
      <c r="AC86" s="22">
        <v>0</v>
      </c>
      <c r="AD86" s="22">
        <f t="shared" si="17"/>
        <v>5</v>
      </c>
      <c r="AE86" s="22">
        <v>0</v>
      </c>
      <c r="AG86" s="27">
        <v>8</v>
      </c>
      <c r="AH86" s="21" t="s">
        <v>473</v>
      </c>
      <c r="AN86" s="22">
        <v>6</v>
      </c>
      <c r="AO86" s="22">
        <v>6</v>
      </c>
      <c r="AP86" s="22">
        <v>0</v>
      </c>
      <c r="AQ86" s="22">
        <f t="shared" si="16"/>
        <v>6</v>
      </c>
      <c r="AR86" s="22">
        <v>0</v>
      </c>
      <c r="AS86" s="40"/>
    </row>
    <row r="87" spans="1:45" ht="15.75" customHeight="1" x14ac:dyDescent="0.25">
      <c r="A87" s="36"/>
      <c r="D87" s="21" t="s">
        <v>80</v>
      </c>
      <c r="E87" s="21"/>
      <c r="F87" s="21"/>
      <c r="G87" s="21" t="s">
        <v>117</v>
      </c>
      <c r="H87" s="22"/>
      <c r="I87" s="22">
        <v>21</v>
      </c>
      <c r="J87" s="22">
        <v>12</v>
      </c>
      <c r="K87" s="22">
        <v>13</v>
      </c>
      <c r="L87" s="49">
        <f t="shared" si="15"/>
        <v>25</v>
      </c>
      <c r="N87" s="22"/>
      <c r="O87" s="22"/>
      <c r="R87" s="40"/>
      <c r="S87" s="40"/>
      <c r="T87" s="27">
        <v>9.5</v>
      </c>
      <c r="U87" s="21" t="s">
        <v>526</v>
      </c>
      <c r="AA87" s="22">
        <v>3</v>
      </c>
      <c r="AB87" s="22">
        <v>4</v>
      </c>
      <c r="AC87" s="22">
        <v>2</v>
      </c>
      <c r="AD87" s="22">
        <f t="shared" si="17"/>
        <v>6</v>
      </c>
      <c r="AE87" s="22">
        <v>0</v>
      </c>
      <c r="AG87" s="27">
        <v>8</v>
      </c>
      <c r="AH87" s="21" t="s">
        <v>319</v>
      </c>
      <c r="AN87" s="22">
        <v>1</v>
      </c>
      <c r="AO87" s="22">
        <v>0</v>
      </c>
      <c r="AP87" s="22">
        <v>0</v>
      </c>
      <c r="AQ87" s="22">
        <f t="shared" si="16"/>
        <v>0</v>
      </c>
      <c r="AR87" s="22">
        <v>0</v>
      </c>
      <c r="AS87" s="40"/>
    </row>
    <row r="88" spans="1:45" ht="15.75" customHeight="1" x14ac:dyDescent="0.25">
      <c r="A88" s="36"/>
      <c r="D88" s="21" t="s">
        <v>182</v>
      </c>
      <c r="E88" s="21"/>
      <c r="F88" s="21"/>
      <c r="G88" s="21" t="s">
        <v>117</v>
      </c>
      <c r="H88" s="22"/>
      <c r="I88" s="22">
        <v>17</v>
      </c>
      <c r="J88" s="22">
        <v>14</v>
      </c>
      <c r="K88" s="22">
        <v>11</v>
      </c>
      <c r="L88" s="49">
        <f t="shared" si="15"/>
        <v>25</v>
      </c>
      <c r="N88" s="22"/>
      <c r="O88" s="22"/>
      <c r="R88" s="40"/>
      <c r="S88" s="40"/>
      <c r="T88" s="27">
        <v>6.5</v>
      </c>
      <c r="U88" s="21" t="s">
        <v>145</v>
      </c>
      <c r="AA88" s="22">
        <v>14</v>
      </c>
      <c r="AB88" s="22">
        <v>2</v>
      </c>
      <c r="AC88" s="22">
        <v>4</v>
      </c>
      <c r="AD88" s="22">
        <f t="shared" si="17"/>
        <v>6</v>
      </c>
      <c r="AE88" s="22">
        <v>2</v>
      </c>
      <c r="AG88" s="27">
        <v>7.5</v>
      </c>
      <c r="AH88" s="21" t="s">
        <v>498</v>
      </c>
      <c r="AN88" s="22">
        <v>1</v>
      </c>
      <c r="AO88" s="22">
        <v>0</v>
      </c>
      <c r="AP88" s="22">
        <v>1</v>
      </c>
      <c r="AQ88" s="22">
        <f t="shared" si="16"/>
        <v>1</v>
      </c>
      <c r="AR88" s="22">
        <v>0</v>
      </c>
      <c r="AS88" s="40"/>
    </row>
    <row r="89" spans="1:45" ht="15.75" customHeight="1" x14ac:dyDescent="0.25">
      <c r="A89" s="36"/>
      <c r="D89" s="21" t="s">
        <v>41</v>
      </c>
      <c r="E89" s="21"/>
      <c r="F89" s="21"/>
      <c r="G89" s="21" t="s">
        <v>106</v>
      </c>
      <c r="H89" s="22"/>
      <c r="I89" s="22">
        <v>21</v>
      </c>
      <c r="J89" s="22">
        <v>13</v>
      </c>
      <c r="K89" s="22">
        <v>10</v>
      </c>
      <c r="L89" s="49">
        <f t="shared" si="15"/>
        <v>23</v>
      </c>
      <c r="N89" s="22"/>
      <c r="O89" s="22"/>
      <c r="R89" s="41"/>
      <c r="S89" s="41"/>
      <c r="T89" s="27">
        <v>7.5</v>
      </c>
      <c r="U89" s="21" t="s">
        <v>266</v>
      </c>
      <c r="AA89" s="22">
        <v>5</v>
      </c>
      <c r="AB89" s="22">
        <v>0</v>
      </c>
      <c r="AC89" s="22">
        <v>4</v>
      </c>
      <c r="AD89" s="22">
        <f t="shared" si="17"/>
        <v>4</v>
      </c>
      <c r="AE89" s="22">
        <v>2</v>
      </c>
      <c r="AG89" s="27">
        <v>7.5</v>
      </c>
      <c r="AH89" s="21" t="s">
        <v>524</v>
      </c>
      <c r="AN89" s="22">
        <v>2</v>
      </c>
      <c r="AO89" s="22">
        <v>0</v>
      </c>
      <c r="AP89" s="22">
        <v>0</v>
      </c>
      <c r="AQ89" s="22">
        <f t="shared" si="16"/>
        <v>0</v>
      </c>
      <c r="AR89" s="22">
        <v>0</v>
      </c>
      <c r="AS89" s="41"/>
    </row>
    <row r="90" spans="1:45" ht="15.75" customHeight="1" x14ac:dyDescent="0.25">
      <c r="A90" s="36"/>
      <c r="D90" s="21" t="s">
        <v>59</v>
      </c>
      <c r="E90" s="21"/>
      <c r="F90" s="21"/>
      <c r="G90" s="21" t="s">
        <v>118</v>
      </c>
      <c r="H90" s="22"/>
      <c r="I90" s="22">
        <v>18</v>
      </c>
      <c r="J90" s="22">
        <v>15</v>
      </c>
      <c r="K90" s="22">
        <v>8</v>
      </c>
      <c r="L90" s="49">
        <f t="shared" si="15"/>
        <v>23</v>
      </c>
      <c r="N90" s="22"/>
      <c r="O90" s="22"/>
      <c r="R90" s="41"/>
      <c r="S90" s="41"/>
      <c r="T90" s="27">
        <v>8</v>
      </c>
      <c r="U90" s="21" t="s">
        <v>268</v>
      </c>
      <c r="AA90" s="22">
        <v>5</v>
      </c>
      <c r="AB90" s="22">
        <v>0</v>
      </c>
      <c r="AC90" s="22">
        <v>0</v>
      </c>
      <c r="AD90" s="22">
        <f t="shared" si="17"/>
        <v>0</v>
      </c>
      <c r="AE90" s="22">
        <v>0</v>
      </c>
      <c r="AG90" s="27">
        <v>7.5</v>
      </c>
      <c r="AH90" s="21" t="s">
        <v>384</v>
      </c>
      <c r="AN90" s="22">
        <v>5</v>
      </c>
      <c r="AO90" s="22">
        <v>0</v>
      </c>
      <c r="AP90" s="22">
        <v>1</v>
      </c>
      <c r="AQ90" s="22">
        <f>+AO90+AP90</f>
        <v>1</v>
      </c>
      <c r="AR90" s="22">
        <v>0</v>
      </c>
      <c r="AS90" s="41"/>
    </row>
    <row r="91" spans="1:45" ht="15.75" customHeight="1" x14ac:dyDescent="0.25">
      <c r="A91" s="36"/>
      <c r="D91" s="21" t="s">
        <v>181</v>
      </c>
      <c r="E91" s="21"/>
      <c r="F91" s="21"/>
      <c r="G91" s="16" t="s">
        <v>107</v>
      </c>
      <c r="H91" s="22"/>
      <c r="I91" s="22">
        <v>17</v>
      </c>
      <c r="J91" s="22">
        <v>9</v>
      </c>
      <c r="K91" s="22">
        <v>13</v>
      </c>
      <c r="L91" s="49">
        <f t="shared" si="15"/>
        <v>22</v>
      </c>
      <c r="N91" s="22"/>
      <c r="O91" s="22"/>
      <c r="R91" s="41"/>
      <c r="S91" s="41"/>
      <c r="T91" s="27">
        <v>7.5</v>
      </c>
      <c r="U91" s="21" t="s">
        <v>269</v>
      </c>
      <c r="AA91" s="22">
        <v>17</v>
      </c>
      <c r="AB91" s="22">
        <v>19</v>
      </c>
      <c r="AC91" s="22">
        <v>7</v>
      </c>
      <c r="AD91" s="22">
        <f t="shared" si="17"/>
        <v>26</v>
      </c>
      <c r="AE91" s="22">
        <v>0</v>
      </c>
      <c r="AG91" s="27">
        <v>8.5</v>
      </c>
      <c r="AH91" s="21" t="s">
        <v>242</v>
      </c>
      <c r="AN91" s="22">
        <v>3</v>
      </c>
      <c r="AO91" s="22">
        <v>2</v>
      </c>
      <c r="AP91" s="22">
        <v>3</v>
      </c>
      <c r="AQ91" s="22">
        <f>+AO91+AP91</f>
        <v>5</v>
      </c>
      <c r="AR91" s="22">
        <v>0</v>
      </c>
      <c r="AS91" s="41"/>
    </row>
    <row r="92" spans="1:45" ht="15.75" customHeight="1" x14ac:dyDescent="0.25">
      <c r="A92" s="36"/>
      <c r="D92" s="21" t="s">
        <v>151</v>
      </c>
      <c r="E92" s="21"/>
      <c r="F92" s="21"/>
      <c r="G92" s="21" t="s">
        <v>106</v>
      </c>
      <c r="H92" s="22"/>
      <c r="I92" s="22">
        <v>21</v>
      </c>
      <c r="J92" s="22">
        <v>9</v>
      </c>
      <c r="K92" s="22">
        <v>12</v>
      </c>
      <c r="L92" s="49">
        <f t="shared" si="15"/>
        <v>21</v>
      </c>
      <c r="N92" s="22"/>
      <c r="O92" s="22"/>
      <c r="R92" s="41"/>
      <c r="S92" s="41"/>
      <c r="T92" s="27">
        <v>7</v>
      </c>
      <c r="U92" s="21" t="s">
        <v>544</v>
      </c>
      <c r="AA92" s="22">
        <v>1</v>
      </c>
      <c r="AB92" s="22">
        <v>0</v>
      </c>
      <c r="AC92" s="22">
        <v>1</v>
      </c>
      <c r="AD92" s="22">
        <f>+AB92+AC92</f>
        <v>1</v>
      </c>
      <c r="AE92" s="22">
        <v>0</v>
      </c>
      <c r="AG92" s="27">
        <v>7.5</v>
      </c>
      <c r="AH92" s="21" t="s">
        <v>238</v>
      </c>
      <c r="AN92" s="22">
        <v>11</v>
      </c>
      <c r="AO92" s="22">
        <v>4</v>
      </c>
      <c r="AP92" s="22">
        <v>4</v>
      </c>
      <c r="AQ92" s="22">
        <f>+AO92+AP92</f>
        <v>8</v>
      </c>
      <c r="AR92" s="22">
        <v>2</v>
      </c>
      <c r="AS92" s="41"/>
    </row>
    <row r="93" spans="1:45" ht="15.75" customHeight="1" thickBot="1" x14ac:dyDescent="0.3">
      <c r="A93" s="36"/>
      <c r="D93" s="21" t="s">
        <v>46</v>
      </c>
      <c r="E93" s="21"/>
      <c r="F93" s="21"/>
      <c r="G93" s="21" t="s">
        <v>117</v>
      </c>
      <c r="H93" s="22"/>
      <c r="I93" s="22">
        <v>19</v>
      </c>
      <c r="J93" s="22">
        <v>9</v>
      </c>
      <c r="K93" s="22">
        <v>11</v>
      </c>
      <c r="L93" s="49">
        <f t="shared" si="15"/>
        <v>20</v>
      </c>
      <c r="N93" s="22"/>
      <c r="O93" s="22"/>
      <c r="R93" s="41"/>
      <c r="S93" s="41"/>
      <c r="T93" s="27">
        <v>6.5</v>
      </c>
      <c r="U93" s="21" t="s">
        <v>585</v>
      </c>
      <c r="AA93" s="22">
        <v>2</v>
      </c>
      <c r="AB93" s="22">
        <v>2</v>
      </c>
      <c r="AC93" s="22">
        <v>0</v>
      </c>
      <c r="AD93" s="22">
        <f>+AB93+AC93</f>
        <v>2</v>
      </c>
      <c r="AE93" s="22">
        <v>0</v>
      </c>
      <c r="AG93" s="27">
        <v>7.5</v>
      </c>
      <c r="AH93" s="21" t="s">
        <v>159</v>
      </c>
      <c r="AN93" s="22">
        <v>2</v>
      </c>
      <c r="AO93" s="22">
        <v>1</v>
      </c>
      <c r="AP93" s="22">
        <v>0</v>
      </c>
      <c r="AQ93" s="22">
        <f>+AO93+AP93</f>
        <v>1</v>
      </c>
      <c r="AR93" s="22">
        <v>0</v>
      </c>
      <c r="AS93" s="41"/>
    </row>
    <row r="94" spans="1:45" ht="15.75" customHeight="1" thickBot="1" x14ac:dyDescent="0.3">
      <c r="A94" s="36"/>
      <c r="D94" s="21" t="s">
        <v>49</v>
      </c>
      <c r="E94" s="21"/>
      <c r="F94" s="21"/>
      <c r="G94" s="16" t="s">
        <v>107</v>
      </c>
      <c r="H94" s="22"/>
      <c r="I94" s="22">
        <v>21</v>
      </c>
      <c r="J94" s="22">
        <v>1</v>
      </c>
      <c r="K94" s="22">
        <v>18</v>
      </c>
      <c r="L94" s="49">
        <f t="shared" si="15"/>
        <v>19</v>
      </c>
      <c r="N94" s="22"/>
      <c r="O94" s="22"/>
      <c r="R94" s="41"/>
      <c r="S94" s="41"/>
      <c r="T94" s="8"/>
      <c r="U94" s="31"/>
      <c r="V94" s="8"/>
      <c r="W94" s="8"/>
      <c r="X94" s="8"/>
      <c r="Y94" s="8"/>
      <c r="Z94" s="8"/>
      <c r="AA94" s="15"/>
      <c r="AB94" s="15"/>
      <c r="AC94" s="15"/>
      <c r="AD94" s="15"/>
      <c r="AE94" s="15"/>
      <c r="AG94" s="27">
        <v>7.5</v>
      </c>
      <c r="AH94" s="21" t="s">
        <v>418</v>
      </c>
      <c r="AN94" s="22">
        <v>2</v>
      </c>
      <c r="AO94" s="22">
        <v>0</v>
      </c>
      <c r="AP94" s="22">
        <v>0</v>
      </c>
      <c r="AQ94" s="22">
        <f>+AO94+AP94</f>
        <v>0</v>
      </c>
      <c r="AR94" s="22">
        <v>0</v>
      </c>
      <c r="AS94" s="41"/>
    </row>
    <row r="95" spans="1:45" ht="15.75" customHeight="1" x14ac:dyDescent="0.25">
      <c r="A95" s="36"/>
      <c r="D95" s="21" t="s">
        <v>130</v>
      </c>
      <c r="E95" s="21"/>
      <c r="F95" s="21"/>
      <c r="G95" s="21" t="s">
        <v>115</v>
      </c>
      <c r="H95" s="22"/>
      <c r="I95" s="22">
        <v>20</v>
      </c>
      <c r="J95" s="22">
        <v>1</v>
      </c>
      <c r="K95" s="22">
        <v>18</v>
      </c>
      <c r="L95" s="49">
        <f t="shared" si="15"/>
        <v>19</v>
      </c>
      <c r="N95" s="22"/>
      <c r="O95" s="22"/>
      <c r="R95" s="41"/>
      <c r="S95" s="41"/>
      <c r="AG95" s="8"/>
      <c r="AH95" s="31" t="s">
        <v>93</v>
      </c>
      <c r="AI95" s="8"/>
      <c r="AJ95" s="8"/>
      <c r="AK95" s="8"/>
      <c r="AL95" s="8"/>
      <c r="AM95" s="8"/>
      <c r="AN95" s="15">
        <f>SUM(AA77:AA93)+SUM(AN77:AN94)</f>
        <v>175</v>
      </c>
      <c r="AO95" s="15">
        <f t="shared" ref="AO95:AR95" si="18">SUM(AB77:AB93)+SUM(AO77:AO94)</f>
        <v>76</v>
      </c>
      <c r="AP95" s="15">
        <f t="shared" si="18"/>
        <v>70</v>
      </c>
      <c r="AQ95" s="15">
        <f t="shared" si="18"/>
        <v>146</v>
      </c>
      <c r="AR95" s="15">
        <f t="shared" si="18"/>
        <v>12</v>
      </c>
      <c r="AS95" s="41"/>
    </row>
    <row r="96" spans="1:45" ht="15.75" customHeight="1" x14ac:dyDescent="0.25">
      <c r="A96" s="36"/>
      <c r="D96" s="21" t="s">
        <v>60</v>
      </c>
      <c r="E96" s="21"/>
      <c r="F96" s="21"/>
      <c r="G96" s="21" t="s">
        <v>154</v>
      </c>
      <c r="H96" s="22"/>
      <c r="I96" s="22">
        <v>20</v>
      </c>
      <c r="J96" s="22">
        <v>9</v>
      </c>
      <c r="K96" s="22">
        <v>10</v>
      </c>
      <c r="L96" s="49">
        <f t="shared" si="15"/>
        <v>19</v>
      </c>
      <c r="N96" s="22"/>
      <c r="O96" s="22"/>
      <c r="R96" s="41"/>
      <c r="S96" s="41"/>
      <c r="AS96" s="41"/>
    </row>
    <row r="97" spans="1:45" ht="15.75" customHeight="1" thickBot="1" x14ac:dyDescent="0.3">
      <c r="A97" s="36"/>
      <c r="D97" s="21" t="s">
        <v>142</v>
      </c>
      <c r="E97" s="21"/>
      <c r="F97" s="21"/>
      <c r="G97" s="16" t="s">
        <v>107</v>
      </c>
      <c r="H97" s="22"/>
      <c r="I97" s="22">
        <v>21</v>
      </c>
      <c r="J97" s="22">
        <v>9</v>
      </c>
      <c r="K97" s="22">
        <v>9</v>
      </c>
      <c r="L97" s="49">
        <f t="shared" si="15"/>
        <v>18</v>
      </c>
      <c r="N97" s="22"/>
      <c r="O97" s="22"/>
      <c r="R97" s="41"/>
      <c r="S97" s="41"/>
      <c r="T97" s="28" t="s">
        <v>119</v>
      </c>
      <c r="U97" s="28" t="s">
        <v>122</v>
      </c>
      <c r="V97" s="28"/>
      <c r="W97" s="38"/>
      <c r="X97" s="38"/>
      <c r="Y97" s="38"/>
      <c r="Z97" s="38"/>
      <c r="AA97" s="38" t="s">
        <v>3</v>
      </c>
      <c r="AB97" s="38" t="s">
        <v>23</v>
      </c>
      <c r="AC97" s="38" t="s">
        <v>24</v>
      </c>
      <c r="AD97" s="38" t="s">
        <v>25</v>
      </c>
      <c r="AE97" s="38" t="s">
        <v>2</v>
      </c>
      <c r="AG97" s="28" t="s">
        <v>119</v>
      </c>
      <c r="AH97" s="28" t="s">
        <v>122</v>
      </c>
      <c r="AI97" s="28"/>
      <c r="AJ97" s="38"/>
      <c r="AK97" s="38"/>
      <c r="AL97" s="38"/>
      <c r="AM97" s="38"/>
      <c r="AN97" s="38" t="s">
        <v>3</v>
      </c>
      <c r="AO97" s="38" t="s">
        <v>23</v>
      </c>
      <c r="AP97" s="38" t="s">
        <v>24</v>
      </c>
      <c r="AQ97" s="38" t="s">
        <v>25</v>
      </c>
      <c r="AR97" s="38" t="s">
        <v>2</v>
      </c>
      <c r="AS97" s="41"/>
    </row>
    <row r="98" spans="1:45" ht="15.75" customHeight="1" x14ac:dyDescent="0.25">
      <c r="A98" s="36"/>
      <c r="D98" s="21" t="s">
        <v>29</v>
      </c>
      <c r="E98" s="21"/>
      <c r="F98" s="21"/>
      <c r="G98" s="16" t="s">
        <v>107</v>
      </c>
      <c r="H98" s="22"/>
      <c r="I98" s="22">
        <v>20</v>
      </c>
      <c r="J98" s="22">
        <v>5</v>
      </c>
      <c r="K98" s="22">
        <v>13</v>
      </c>
      <c r="L98" s="49">
        <f t="shared" si="15"/>
        <v>18</v>
      </c>
      <c r="N98" s="22"/>
      <c r="O98" s="22"/>
      <c r="R98" s="41"/>
      <c r="S98" s="41"/>
      <c r="T98" s="27">
        <v>6</v>
      </c>
      <c r="U98" s="21" t="s">
        <v>133</v>
      </c>
      <c r="V98" s="21"/>
      <c r="W98" s="21"/>
      <c r="X98" s="21"/>
      <c r="AA98" s="22">
        <v>1</v>
      </c>
      <c r="AB98" s="22">
        <v>0</v>
      </c>
      <c r="AC98" s="22">
        <v>1</v>
      </c>
      <c r="AD98" s="22">
        <f t="shared" ref="AD98:AD107" si="19">+AB98+AC98</f>
        <v>1</v>
      </c>
      <c r="AE98" s="22">
        <v>0</v>
      </c>
      <c r="AG98" s="27">
        <v>7.5</v>
      </c>
      <c r="AH98" s="21" t="s">
        <v>146</v>
      </c>
      <c r="AN98" s="22">
        <v>1</v>
      </c>
      <c r="AO98" s="22">
        <v>0</v>
      </c>
      <c r="AP98" s="22">
        <v>0</v>
      </c>
      <c r="AQ98" s="22">
        <f t="shared" ref="AQ98:AQ103" si="20">+AO98+AP98</f>
        <v>0</v>
      </c>
      <c r="AR98" s="22">
        <v>0</v>
      </c>
      <c r="AS98" s="41"/>
    </row>
    <row r="99" spans="1:45" ht="15.75" customHeight="1" x14ac:dyDescent="0.25">
      <c r="A99" s="36"/>
      <c r="D99" s="21" t="s">
        <v>123</v>
      </c>
      <c r="E99" s="21"/>
      <c r="F99" s="21"/>
      <c r="G99" s="21" t="s">
        <v>115</v>
      </c>
      <c r="H99" s="22"/>
      <c r="I99" s="22">
        <v>17</v>
      </c>
      <c r="J99" s="22">
        <v>4</v>
      </c>
      <c r="K99" s="22">
        <v>14</v>
      </c>
      <c r="L99" s="49">
        <f t="shared" si="15"/>
        <v>18</v>
      </c>
      <c r="N99" s="22"/>
      <c r="O99" s="22"/>
      <c r="R99" s="41"/>
      <c r="S99" s="41"/>
      <c r="T99" s="27">
        <v>6.5</v>
      </c>
      <c r="U99" s="21" t="s">
        <v>52</v>
      </c>
      <c r="AA99" s="22">
        <v>1</v>
      </c>
      <c r="AB99" s="22">
        <v>0</v>
      </c>
      <c r="AC99" s="22">
        <v>2</v>
      </c>
      <c r="AD99" s="22">
        <f t="shared" si="19"/>
        <v>2</v>
      </c>
      <c r="AE99" s="22">
        <v>0</v>
      </c>
      <c r="AG99" s="27">
        <v>6.5</v>
      </c>
      <c r="AH99" s="21" t="s">
        <v>32</v>
      </c>
      <c r="AN99" s="22">
        <v>7</v>
      </c>
      <c r="AO99" s="22">
        <v>0</v>
      </c>
      <c r="AP99" s="22">
        <v>2</v>
      </c>
      <c r="AQ99" s="22">
        <f t="shared" si="20"/>
        <v>2</v>
      </c>
      <c r="AR99" s="22">
        <v>2</v>
      </c>
      <c r="AS99" s="41"/>
    </row>
    <row r="100" spans="1:45" ht="15.75" customHeight="1" x14ac:dyDescent="0.25">
      <c r="A100" s="36"/>
      <c r="D100" s="21" t="s">
        <v>108</v>
      </c>
      <c r="E100" s="21"/>
      <c r="F100" s="21"/>
      <c r="G100" s="21" t="s">
        <v>106</v>
      </c>
      <c r="H100" s="22"/>
      <c r="I100" s="22">
        <v>21</v>
      </c>
      <c r="J100" s="22">
        <v>6</v>
      </c>
      <c r="K100" s="22">
        <v>11</v>
      </c>
      <c r="L100" s="49">
        <f t="shared" si="15"/>
        <v>17</v>
      </c>
      <c r="N100" s="22"/>
      <c r="O100" s="22"/>
      <c r="R100" s="41"/>
      <c r="S100" s="41"/>
      <c r="T100" s="27">
        <v>8</v>
      </c>
      <c r="U100" s="21" t="s">
        <v>181</v>
      </c>
      <c r="AA100" s="22">
        <v>1</v>
      </c>
      <c r="AB100" s="22">
        <v>0</v>
      </c>
      <c r="AC100" s="22">
        <v>1</v>
      </c>
      <c r="AD100" s="22">
        <f t="shared" si="19"/>
        <v>1</v>
      </c>
      <c r="AE100" s="22">
        <v>0</v>
      </c>
      <c r="AG100" s="27">
        <v>8</v>
      </c>
      <c r="AH100" s="21" t="s">
        <v>149</v>
      </c>
      <c r="AN100" s="22">
        <v>2</v>
      </c>
      <c r="AO100" s="22">
        <v>0</v>
      </c>
      <c r="AP100" s="22">
        <v>1</v>
      </c>
      <c r="AQ100" s="22">
        <f t="shared" si="20"/>
        <v>1</v>
      </c>
      <c r="AR100" s="22">
        <v>0</v>
      </c>
      <c r="AS100" s="41"/>
    </row>
    <row r="101" spans="1:45" ht="15.75" customHeight="1" x14ac:dyDescent="0.25">
      <c r="A101" s="36"/>
      <c r="D101" s="21" t="s">
        <v>67</v>
      </c>
      <c r="E101" s="21"/>
      <c r="F101" s="21"/>
      <c r="G101" s="21" t="s">
        <v>117</v>
      </c>
      <c r="H101" s="22"/>
      <c r="I101" s="22">
        <v>19</v>
      </c>
      <c r="J101" s="22">
        <v>2</v>
      </c>
      <c r="K101" s="22">
        <v>15</v>
      </c>
      <c r="L101" s="49">
        <f t="shared" si="15"/>
        <v>17</v>
      </c>
      <c r="N101" s="22"/>
      <c r="O101" s="22"/>
      <c r="R101" s="41"/>
      <c r="S101" s="41"/>
      <c r="T101" s="27">
        <v>7</v>
      </c>
      <c r="U101" s="21" t="s">
        <v>70</v>
      </c>
      <c r="AA101" s="22">
        <v>2</v>
      </c>
      <c r="AB101" s="22">
        <v>1</v>
      </c>
      <c r="AC101" s="22">
        <v>0</v>
      </c>
      <c r="AD101" s="22">
        <f t="shared" si="19"/>
        <v>1</v>
      </c>
      <c r="AE101" s="22">
        <v>0</v>
      </c>
      <c r="AG101" s="27">
        <v>8.5</v>
      </c>
      <c r="AH101" s="21" t="s">
        <v>132</v>
      </c>
      <c r="AI101" s="21"/>
      <c r="AJ101" s="21"/>
      <c r="AN101" s="22">
        <v>4</v>
      </c>
      <c r="AO101" s="22">
        <v>0</v>
      </c>
      <c r="AP101" s="22">
        <v>2</v>
      </c>
      <c r="AQ101" s="22">
        <f t="shared" si="20"/>
        <v>2</v>
      </c>
      <c r="AR101" s="22">
        <v>0</v>
      </c>
      <c r="AS101" s="41"/>
    </row>
    <row r="102" spans="1:45" ht="15.75" customHeight="1" x14ac:dyDescent="0.25">
      <c r="A102" s="36"/>
      <c r="D102" s="21" t="s">
        <v>140</v>
      </c>
      <c r="E102" s="21"/>
      <c r="F102" s="21"/>
      <c r="G102" s="21" t="s">
        <v>115</v>
      </c>
      <c r="H102" s="22"/>
      <c r="I102" s="22">
        <v>18</v>
      </c>
      <c r="J102" s="22">
        <v>5</v>
      </c>
      <c r="K102" s="22">
        <v>11</v>
      </c>
      <c r="L102" s="49">
        <f t="shared" si="15"/>
        <v>16</v>
      </c>
      <c r="N102" s="22"/>
      <c r="O102" s="22"/>
      <c r="R102" s="41"/>
      <c r="S102" s="41"/>
      <c r="T102" s="27">
        <v>8</v>
      </c>
      <c r="U102" s="21" t="s">
        <v>33</v>
      </c>
      <c r="V102" s="21"/>
      <c r="W102" s="21"/>
      <c r="X102" s="21"/>
      <c r="AA102" s="22">
        <v>1</v>
      </c>
      <c r="AB102" s="22">
        <v>0</v>
      </c>
      <c r="AC102" s="22">
        <v>0</v>
      </c>
      <c r="AD102" s="22">
        <f t="shared" si="19"/>
        <v>0</v>
      </c>
      <c r="AE102" s="22">
        <v>0</v>
      </c>
      <c r="AG102" s="27">
        <v>8.5</v>
      </c>
      <c r="AH102" s="21" t="s">
        <v>30</v>
      </c>
      <c r="AI102" s="21"/>
      <c r="AJ102" s="21"/>
      <c r="AN102" s="22">
        <v>1</v>
      </c>
      <c r="AO102" s="22">
        <v>0</v>
      </c>
      <c r="AP102" s="22">
        <v>0</v>
      </c>
      <c r="AQ102" s="22">
        <f t="shared" si="20"/>
        <v>0</v>
      </c>
      <c r="AR102" s="22">
        <v>0</v>
      </c>
      <c r="AS102" s="41"/>
    </row>
    <row r="103" spans="1:45" ht="15.75" customHeight="1" x14ac:dyDescent="0.25">
      <c r="A103" s="36"/>
      <c r="D103" s="21" t="s">
        <v>149</v>
      </c>
      <c r="G103" s="21" t="s">
        <v>154</v>
      </c>
      <c r="H103" s="22"/>
      <c r="I103" s="22">
        <v>18</v>
      </c>
      <c r="J103" s="22">
        <v>2</v>
      </c>
      <c r="K103" s="22">
        <v>14</v>
      </c>
      <c r="L103" s="49">
        <f t="shared" si="15"/>
        <v>16</v>
      </c>
      <c r="N103" s="22"/>
      <c r="O103" s="22"/>
      <c r="R103" s="41"/>
      <c r="S103" s="41"/>
      <c r="T103" s="27">
        <v>6.5</v>
      </c>
      <c r="U103" s="21" t="s">
        <v>43</v>
      </c>
      <c r="AA103" s="22">
        <v>5</v>
      </c>
      <c r="AB103" s="22">
        <v>0</v>
      </c>
      <c r="AC103" s="22">
        <v>0</v>
      </c>
      <c r="AD103" s="22">
        <f t="shared" si="19"/>
        <v>0</v>
      </c>
      <c r="AE103" s="22">
        <v>2</v>
      </c>
      <c r="AG103" s="27">
        <v>7</v>
      </c>
      <c r="AH103" s="21" t="s">
        <v>113</v>
      </c>
      <c r="AN103" s="22">
        <v>1</v>
      </c>
      <c r="AO103" s="22">
        <v>0</v>
      </c>
      <c r="AP103" s="22">
        <v>0</v>
      </c>
      <c r="AQ103" s="22">
        <f t="shared" si="20"/>
        <v>0</v>
      </c>
      <c r="AR103" s="22">
        <v>0</v>
      </c>
      <c r="AS103" s="41"/>
    </row>
    <row r="104" spans="1:45" ht="15.75" customHeight="1" x14ac:dyDescent="0.25">
      <c r="A104" s="36"/>
      <c r="D104" s="21"/>
      <c r="F104" s="21"/>
      <c r="G104" s="21"/>
      <c r="H104" s="22"/>
      <c r="I104" s="22"/>
      <c r="J104" s="22"/>
      <c r="K104" s="22"/>
      <c r="L104" s="22"/>
      <c r="N104" s="22"/>
      <c r="O104" s="22"/>
      <c r="R104" s="41"/>
      <c r="S104" s="41"/>
      <c r="T104" s="27">
        <v>6.5</v>
      </c>
      <c r="U104" s="21" t="s">
        <v>136</v>
      </c>
      <c r="V104" s="21"/>
      <c r="W104" s="21"/>
      <c r="X104" s="21"/>
      <c r="AA104" s="22">
        <v>5</v>
      </c>
      <c r="AB104" s="22">
        <v>0</v>
      </c>
      <c r="AC104" s="22">
        <v>1</v>
      </c>
      <c r="AD104" s="22">
        <f t="shared" si="19"/>
        <v>1</v>
      </c>
      <c r="AE104" s="22">
        <v>0</v>
      </c>
      <c r="AG104" s="27">
        <v>6.5</v>
      </c>
      <c r="AH104" s="21" t="s">
        <v>55</v>
      </c>
      <c r="AI104" s="21"/>
      <c r="AJ104" s="21"/>
      <c r="AN104" s="22">
        <v>4</v>
      </c>
      <c r="AO104" s="22">
        <v>0</v>
      </c>
      <c r="AP104" s="22">
        <v>0</v>
      </c>
      <c r="AQ104" s="22">
        <f t="shared" ref="AQ104:AQ110" si="21">+AO104+AP104</f>
        <v>0</v>
      </c>
      <c r="AR104" s="22">
        <v>0</v>
      </c>
      <c r="AS104" s="41"/>
    </row>
    <row r="105" spans="1:45" ht="15.75" customHeight="1" x14ac:dyDescent="0.25">
      <c r="A105" s="36"/>
      <c r="D105" s="21"/>
      <c r="E105" s="21"/>
      <c r="F105" s="21"/>
      <c r="G105" s="16"/>
      <c r="H105" s="22"/>
      <c r="I105" s="22"/>
      <c r="J105" s="22"/>
      <c r="K105" s="22"/>
      <c r="L105" s="22"/>
      <c r="N105" s="22"/>
      <c r="O105" s="22"/>
      <c r="R105" s="41"/>
      <c r="S105" s="41"/>
      <c r="T105" s="27">
        <v>6.5</v>
      </c>
      <c r="U105" s="21" t="s">
        <v>44</v>
      </c>
      <c r="V105" s="21"/>
      <c r="W105" s="21"/>
      <c r="AA105" s="22">
        <v>2</v>
      </c>
      <c r="AB105" s="22">
        <v>0</v>
      </c>
      <c r="AC105" s="22">
        <v>0</v>
      </c>
      <c r="AD105" s="22">
        <f t="shared" si="19"/>
        <v>0</v>
      </c>
      <c r="AE105" s="22">
        <v>0</v>
      </c>
      <c r="AG105" s="27">
        <v>7</v>
      </c>
      <c r="AH105" s="21" t="s">
        <v>36</v>
      </c>
      <c r="AI105" s="21"/>
      <c r="AJ105" s="21"/>
      <c r="AN105" s="22">
        <v>3</v>
      </c>
      <c r="AO105" s="22">
        <v>0</v>
      </c>
      <c r="AP105" s="22">
        <v>0</v>
      </c>
      <c r="AQ105" s="22">
        <f t="shared" si="21"/>
        <v>0</v>
      </c>
      <c r="AR105" s="22">
        <v>0</v>
      </c>
      <c r="AS105" s="41"/>
    </row>
    <row r="106" spans="1:45" ht="15.75" customHeight="1" thickBot="1" x14ac:dyDescent="0.3">
      <c r="A106" s="36"/>
      <c r="D106" s="21"/>
      <c r="E106" s="2" t="s">
        <v>84</v>
      </c>
      <c r="F106" s="2"/>
      <c r="G106" s="2"/>
      <c r="H106" s="4" t="s">
        <v>1</v>
      </c>
      <c r="I106" s="4"/>
      <c r="J106" s="4" t="s">
        <v>3</v>
      </c>
      <c r="K106" s="50" t="s">
        <v>2</v>
      </c>
      <c r="L106" s="22"/>
      <c r="N106" s="22"/>
      <c r="O106" s="22"/>
      <c r="R106" s="41"/>
      <c r="S106" s="41"/>
      <c r="T106" s="27">
        <v>6.5</v>
      </c>
      <c r="U106" s="21" t="s">
        <v>69</v>
      </c>
      <c r="AA106" s="22">
        <v>1</v>
      </c>
      <c r="AB106" s="22">
        <v>0</v>
      </c>
      <c r="AC106" s="22">
        <v>0</v>
      </c>
      <c r="AD106" s="22">
        <f t="shared" si="19"/>
        <v>0</v>
      </c>
      <c r="AE106" s="22">
        <v>0</v>
      </c>
      <c r="AG106" s="27">
        <v>6</v>
      </c>
      <c r="AH106" s="21" t="s">
        <v>114</v>
      </c>
      <c r="AN106" s="22">
        <v>1</v>
      </c>
      <c r="AO106" s="22">
        <v>0</v>
      </c>
      <c r="AP106" s="22">
        <v>0</v>
      </c>
      <c r="AQ106" s="22">
        <f t="shared" si="21"/>
        <v>0</v>
      </c>
      <c r="AR106" s="22">
        <v>0</v>
      </c>
      <c r="AS106" s="41"/>
    </row>
    <row r="107" spans="1:45" ht="15.75" customHeight="1" x14ac:dyDescent="0.25">
      <c r="A107" s="36"/>
      <c r="D107" s="21"/>
      <c r="E107" s="21" t="s">
        <v>126</v>
      </c>
      <c r="H107" s="21" t="s">
        <v>118</v>
      </c>
      <c r="I107" s="22"/>
      <c r="J107" s="22">
        <v>15</v>
      </c>
      <c r="K107" s="49">
        <v>10</v>
      </c>
      <c r="L107" s="22"/>
      <c r="M107" s="22"/>
      <c r="N107" s="22"/>
      <c r="R107" s="41"/>
      <c r="S107" s="41"/>
      <c r="T107" s="27">
        <v>9.5</v>
      </c>
      <c r="U107" s="21" t="s">
        <v>176</v>
      </c>
      <c r="AA107" s="22">
        <v>1</v>
      </c>
      <c r="AB107" s="22">
        <v>0</v>
      </c>
      <c r="AC107" s="22">
        <v>2</v>
      </c>
      <c r="AD107" s="22">
        <f t="shared" si="19"/>
        <v>2</v>
      </c>
      <c r="AE107" s="22">
        <v>0</v>
      </c>
      <c r="AG107" s="27">
        <v>8.5</v>
      </c>
      <c r="AH107" s="21" t="s">
        <v>140</v>
      </c>
      <c r="AI107" s="21"/>
      <c r="AN107" s="22">
        <v>1</v>
      </c>
      <c r="AO107" s="22">
        <v>0</v>
      </c>
      <c r="AP107" s="22">
        <v>0</v>
      </c>
      <c r="AQ107" s="22">
        <f t="shared" si="21"/>
        <v>0</v>
      </c>
      <c r="AR107" s="22">
        <v>0</v>
      </c>
      <c r="AS107" s="41"/>
    </row>
    <row r="108" spans="1:45" ht="15.75" customHeight="1" x14ac:dyDescent="0.25">
      <c r="A108" s="36"/>
      <c r="D108" s="21"/>
      <c r="E108" s="21" t="s">
        <v>162</v>
      </c>
      <c r="F108" s="21"/>
      <c r="G108" s="21"/>
      <c r="H108" s="21" t="s">
        <v>116</v>
      </c>
      <c r="I108" s="22"/>
      <c r="J108" s="22">
        <v>18</v>
      </c>
      <c r="K108" s="49">
        <v>8</v>
      </c>
      <c r="L108" s="22"/>
      <c r="M108" s="22"/>
      <c r="N108" s="22"/>
      <c r="R108" s="41"/>
      <c r="S108" s="41"/>
      <c r="T108" s="27">
        <v>9</v>
      </c>
      <c r="U108" s="21" t="s">
        <v>474</v>
      </c>
      <c r="AA108" s="22">
        <v>1</v>
      </c>
      <c r="AB108" s="22">
        <v>0</v>
      </c>
      <c r="AC108" s="22">
        <v>0</v>
      </c>
      <c r="AD108" s="22">
        <f>+AB108+AC108</f>
        <v>0</v>
      </c>
      <c r="AE108" s="22">
        <v>0</v>
      </c>
      <c r="AG108" s="27">
        <v>6</v>
      </c>
      <c r="AH108" s="21" t="s">
        <v>100</v>
      </c>
      <c r="AN108" s="22">
        <v>4</v>
      </c>
      <c r="AO108" s="22">
        <v>0</v>
      </c>
      <c r="AP108" s="22">
        <v>1</v>
      </c>
      <c r="AQ108" s="22">
        <f t="shared" si="21"/>
        <v>1</v>
      </c>
      <c r="AR108" s="22">
        <v>0</v>
      </c>
      <c r="AS108" s="41"/>
    </row>
    <row r="109" spans="1:45" ht="15.75" customHeight="1" thickBot="1" x14ac:dyDescent="0.3">
      <c r="A109" s="36"/>
      <c r="D109" s="21"/>
      <c r="E109" s="21" t="s">
        <v>144</v>
      </c>
      <c r="G109" s="21"/>
      <c r="H109" s="21" t="s">
        <v>115</v>
      </c>
      <c r="I109" s="22"/>
      <c r="J109" s="22">
        <v>19</v>
      </c>
      <c r="K109" s="49">
        <v>8</v>
      </c>
      <c r="L109" s="22"/>
      <c r="M109" s="22"/>
      <c r="N109" s="22"/>
      <c r="R109" s="41"/>
      <c r="S109" s="41"/>
      <c r="T109" s="27">
        <v>6.5</v>
      </c>
      <c r="U109" s="21" t="s">
        <v>49</v>
      </c>
      <c r="AA109" s="22">
        <v>1</v>
      </c>
      <c r="AB109" s="22">
        <v>0</v>
      </c>
      <c r="AC109" s="22">
        <v>1</v>
      </c>
      <c r="AD109" s="22">
        <f>+AB109+AC109</f>
        <v>1</v>
      </c>
      <c r="AE109" s="22">
        <v>0</v>
      </c>
      <c r="AG109" s="27">
        <v>9</v>
      </c>
      <c r="AH109" s="21" t="s">
        <v>96</v>
      </c>
      <c r="AN109" s="22">
        <v>1</v>
      </c>
      <c r="AO109" s="22">
        <v>0</v>
      </c>
      <c r="AP109" s="22">
        <v>0</v>
      </c>
      <c r="AQ109" s="22">
        <f t="shared" si="21"/>
        <v>0</v>
      </c>
      <c r="AR109" s="22">
        <v>0</v>
      </c>
      <c r="AS109" s="41"/>
    </row>
    <row r="110" spans="1:45" ht="15.75" customHeight="1" thickBot="1" x14ac:dyDescent="0.3">
      <c r="A110" s="36"/>
      <c r="D110" s="21"/>
      <c r="E110" s="21" t="s">
        <v>59</v>
      </c>
      <c r="F110" s="21"/>
      <c r="G110" s="21"/>
      <c r="H110" s="21" t="s">
        <v>118</v>
      </c>
      <c r="I110" s="22"/>
      <c r="J110" s="22">
        <v>18</v>
      </c>
      <c r="K110" s="49">
        <v>6</v>
      </c>
      <c r="L110" s="22"/>
      <c r="M110" s="22"/>
      <c r="N110" s="22"/>
      <c r="R110" s="41"/>
      <c r="S110" s="41"/>
      <c r="T110" s="8"/>
      <c r="U110" s="31"/>
      <c r="V110" s="8"/>
      <c r="W110" s="8"/>
      <c r="X110" s="8"/>
      <c r="Y110" s="8"/>
      <c r="Z110" s="8"/>
      <c r="AA110" s="55"/>
      <c r="AB110" s="55"/>
      <c r="AC110" s="55"/>
      <c r="AD110" s="55"/>
      <c r="AE110" s="55"/>
      <c r="AG110" s="27">
        <v>7.5</v>
      </c>
      <c r="AH110" s="21" t="s">
        <v>50</v>
      </c>
      <c r="AN110" s="22">
        <v>1</v>
      </c>
      <c r="AO110" s="22">
        <v>0</v>
      </c>
      <c r="AP110" s="22">
        <v>0</v>
      </c>
      <c r="AQ110" s="22">
        <f t="shared" si="21"/>
        <v>0</v>
      </c>
      <c r="AR110" s="22">
        <v>0</v>
      </c>
      <c r="AS110" s="41"/>
    </row>
    <row r="111" spans="1:45" ht="15.75" customHeight="1" x14ac:dyDescent="0.25">
      <c r="A111" s="36"/>
      <c r="D111" s="21"/>
      <c r="E111" s="21" t="s">
        <v>86</v>
      </c>
      <c r="F111" s="21"/>
      <c r="G111" s="21"/>
      <c r="H111" s="21" t="s">
        <v>17</v>
      </c>
      <c r="I111" s="22"/>
      <c r="J111" s="22">
        <v>18</v>
      </c>
      <c r="K111" s="49">
        <v>6</v>
      </c>
      <c r="L111" s="22"/>
      <c r="M111" s="22"/>
      <c r="N111" s="22"/>
      <c r="R111" s="41"/>
      <c r="S111" s="41"/>
      <c r="AG111" s="8"/>
      <c r="AH111" s="31" t="s">
        <v>211</v>
      </c>
      <c r="AI111" s="8"/>
      <c r="AJ111" s="8"/>
      <c r="AK111" s="8"/>
      <c r="AL111" s="8"/>
      <c r="AM111" s="8"/>
      <c r="AN111" s="55">
        <f>SUM(AA98:AA110)+SUM(AN98:AN110)</f>
        <v>53</v>
      </c>
      <c r="AO111" s="55">
        <f>SUM(AB98:AB110)+SUM(AO98:AO110)</f>
        <v>1</v>
      </c>
      <c r="AP111" s="55">
        <f>SUM(AC98:AC110)+SUM(AP98:AP110)</f>
        <v>14</v>
      </c>
      <c r="AQ111" s="55">
        <f>SUM(AD98:AD110)+SUM(AQ98:AQ110)</f>
        <v>15</v>
      </c>
      <c r="AR111" s="55">
        <f>SUM(AE98:AE110)+SUM(AR98:AR110)</f>
        <v>4</v>
      </c>
      <c r="AS111" s="41"/>
    </row>
    <row r="112" spans="1:45" ht="15.75" customHeight="1" x14ac:dyDescent="0.25">
      <c r="A112" s="36"/>
      <c r="D112" s="21"/>
      <c r="E112" s="21" t="s">
        <v>55</v>
      </c>
      <c r="F112" s="21"/>
      <c r="G112" s="21"/>
      <c r="H112" s="21" t="s">
        <v>117</v>
      </c>
      <c r="I112" s="22"/>
      <c r="J112" s="22">
        <v>21</v>
      </c>
      <c r="K112" s="49">
        <v>6</v>
      </c>
      <c r="L112" s="22"/>
      <c r="M112" s="22"/>
      <c r="N112" s="22"/>
      <c r="R112" s="41"/>
      <c r="S112" s="41"/>
      <c r="U112" s="21" t="s">
        <v>93</v>
      </c>
      <c r="AA112" s="56">
        <f>AN95+AD133+AN111-0.3</f>
        <v>253</v>
      </c>
      <c r="AB112" s="56">
        <f>AO111+AO95</f>
        <v>77</v>
      </c>
      <c r="AC112" s="56">
        <f>AP111+AP95+AN133</f>
        <v>85</v>
      </c>
      <c r="AD112" s="56">
        <f>+AC112+AB112</f>
        <v>162</v>
      </c>
      <c r="AE112" s="56">
        <f>AR111+AR95+AO133</f>
        <v>16</v>
      </c>
      <c r="AS112" s="41"/>
    </row>
    <row r="113" spans="1:45" ht="15.75" customHeight="1" x14ac:dyDescent="0.25">
      <c r="A113" s="36"/>
      <c r="D113" s="21"/>
      <c r="E113" s="21" t="s">
        <v>170</v>
      </c>
      <c r="F113" s="21"/>
      <c r="G113" s="21"/>
      <c r="H113" s="21" t="s">
        <v>116</v>
      </c>
      <c r="I113" s="22"/>
      <c r="J113" s="22">
        <v>15</v>
      </c>
      <c r="K113" s="49">
        <v>4</v>
      </c>
      <c r="L113" s="22"/>
      <c r="M113" s="22"/>
      <c r="N113" s="22"/>
      <c r="R113" s="41"/>
      <c r="S113" s="41"/>
      <c r="U113" s="21" t="s">
        <v>82</v>
      </c>
      <c r="AA113" s="22">
        <f>+AA15+AA28+AA41+AA54+AN15+AN28+AN41+AN54</f>
        <v>253</v>
      </c>
      <c r="AB113" s="22">
        <f>+AB15+AB28+AB41+AB54+AO15+AO28+AO41+AO54</f>
        <v>77</v>
      </c>
      <c r="AC113" s="22">
        <f>+AC15+AC28+AC41+AC54+AP15+AP28+AP41+AP54</f>
        <v>85</v>
      </c>
      <c r="AD113" s="22">
        <f>+AD15+AD28+AD41+AD54+AQ15+AQ28+AQ41+AQ54</f>
        <v>162</v>
      </c>
      <c r="AE113" s="22">
        <f>+AE15+AE28+AE41+AE54+AR15+AR28+AR41+AR54</f>
        <v>16</v>
      </c>
      <c r="AN113" s="22"/>
      <c r="AO113" s="22"/>
      <c r="AP113" s="22"/>
      <c r="AQ113" s="22"/>
      <c r="AS113" s="41"/>
    </row>
    <row r="114" spans="1:45" ht="15.75" customHeight="1" x14ac:dyDescent="0.25">
      <c r="A114" s="36"/>
      <c r="D114" s="21"/>
      <c r="E114" s="21" t="s">
        <v>95</v>
      </c>
      <c r="F114" s="21"/>
      <c r="G114" s="21"/>
      <c r="H114" s="21" t="s">
        <v>118</v>
      </c>
      <c r="I114" s="22"/>
      <c r="J114" s="22">
        <v>16</v>
      </c>
      <c r="K114" s="49">
        <v>4</v>
      </c>
      <c r="L114" s="22"/>
      <c r="M114" s="22"/>
      <c r="N114" s="22"/>
      <c r="R114" s="41"/>
      <c r="S114" s="41"/>
      <c r="AN114" s="22"/>
      <c r="AO114" s="22"/>
      <c r="AP114" s="22"/>
      <c r="AQ114" s="22"/>
      <c r="AR114" s="22"/>
      <c r="AS114" s="41"/>
    </row>
    <row r="115" spans="1:45" ht="15.75" customHeight="1" x14ac:dyDescent="0.25">
      <c r="A115" s="36"/>
      <c r="E115" s="21" t="s">
        <v>51</v>
      </c>
      <c r="H115" s="21" t="s">
        <v>118</v>
      </c>
      <c r="I115" s="22"/>
      <c r="J115" s="22">
        <v>17</v>
      </c>
      <c r="K115" s="49">
        <v>4</v>
      </c>
      <c r="L115" s="22"/>
      <c r="M115" s="22"/>
      <c r="N115" s="22"/>
      <c r="R115" s="41"/>
      <c r="S115" s="41"/>
      <c r="AN115" s="22"/>
      <c r="AO115" s="22"/>
      <c r="AP115" s="22"/>
      <c r="AQ115" s="22"/>
      <c r="AR115" s="22"/>
      <c r="AS115" s="41"/>
    </row>
    <row r="116" spans="1:45" ht="15.75" customHeight="1" x14ac:dyDescent="0.25">
      <c r="A116" s="36"/>
      <c r="E116" s="21" t="s">
        <v>165</v>
      </c>
      <c r="H116" s="21" t="s">
        <v>17</v>
      </c>
      <c r="I116" s="22"/>
      <c r="J116" s="22">
        <v>18</v>
      </c>
      <c r="K116" s="49">
        <v>4</v>
      </c>
      <c r="L116" s="22"/>
      <c r="M116" s="22"/>
      <c r="N116" s="22"/>
      <c r="R116" s="41"/>
      <c r="S116" s="41"/>
      <c r="AQ116" s="22"/>
      <c r="AS116" s="41"/>
    </row>
    <row r="117" spans="1:45" ht="15.75" customHeight="1" x14ac:dyDescent="0.25">
      <c r="A117" s="36"/>
      <c r="E117" s="21" t="s">
        <v>88</v>
      </c>
      <c r="F117" s="21"/>
      <c r="G117" s="21"/>
      <c r="H117" s="21" t="s">
        <v>116</v>
      </c>
      <c r="I117" s="22"/>
      <c r="J117" s="22">
        <v>19</v>
      </c>
      <c r="K117" s="49">
        <v>4</v>
      </c>
      <c r="L117" s="22"/>
      <c r="M117" s="22"/>
      <c r="N117" s="22"/>
      <c r="R117" s="41"/>
      <c r="S117" s="41"/>
      <c r="AP117" s="22"/>
      <c r="AS117" s="41"/>
    </row>
    <row r="118" spans="1:45" ht="15.75" customHeight="1" x14ac:dyDescent="0.25">
      <c r="A118" s="36"/>
      <c r="E118" s="21" t="s">
        <v>166</v>
      </c>
      <c r="F118" s="21"/>
      <c r="G118" s="21"/>
      <c r="H118" s="21" t="s">
        <v>154</v>
      </c>
      <c r="I118" s="22"/>
      <c r="J118" s="22">
        <v>19</v>
      </c>
      <c r="K118" s="49">
        <v>4</v>
      </c>
      <c r="L118" s="22"/>
      <c r="M118" s="22"/>
      <c r="N118" s="22"/>
      <c r="R118" s="41"/>
      <c r="S118" s="41"/>
      <c r="AS118" s="41"/>
    </row>
    <row r="119" spans="1:45" ht="15.75" customHeight="1" x14ac:dyDescent="0.25">
      <c r="A119" s="36"/>
      <c r="E119" s="21" t="s">
        <v>167</v>
      </c>
      <c r="F119" s="21"/>
      <c r="G119" s="21"/>
      <c r="H119" s="21" t="s">
        <v>106</v>
      </c>
      <c r="I119" s="22"/>
      <c r="J119" s="22">
        <v>19</v>
      </c>
      <c r="K119" s="49">
        <v>4</v>
      </c>
      <c r="L119" s="22"/>
      <c r="M119" s="22"/>
      <c r="N119" s="22"/>
      <c r="R119" s="41"/>
      <c r="S119" s="41"/>
      <c r="AP119" s="22"/>
      <c r="AS119" s="41"/>
    </row>
    <row r="120" spans="1:45" ht="15.75" customHeight="1" x14ac:dyDescent="0.25">
      <c r="A120" s="36"/>
      <c r="E120" s="21" t="s">
        <v>92</v>
      </c>
      <c r="F120" s="21"/>
      <c r="G120" s="21"/>
      <c r="H120" s="21" t="s">
        <v>115</v>
      </c>
      <c r="I120" s="22"/>
      <c r="J120" s="22">
        <v>20</v>
      </c>
      <c r="K120" s="49">
        <v>4</v>
      </c>
      <c r="L120" s="22"/>
      <c r="M120" s="22"/>
      <c r="N120" s="22"/>
      <c r="R120" s="41"/>
      <c r="S120" s="41"/>
      <c r="AP120" s="22"/>
      <c r="AS120" s="41"/>
    </row>
    <row r="121" spans="1:45" ht="15.75" customHeight="1" x14ac:dyDescent="0.25">
      <c r="A121" s="36"/>
      <c r="E121" s="21" t="s">
        <v>130</v>
      </c>
      <c r="F121" s="21"/>
      <c r="G121" s="21"/>
      <c r="H121" s="21" t="s">
        <v>115</v>
      </c>
      <c r="I121" s="22"/>
      <c r="J121" s="22">
        <v>20</v>
      </c>
      <c r="K121" s="49">
        <v>4</v>
      </c>
      <c r="L121" s="22"/>
      <c r="M121" s="22"/>
      <c r="N121" s="22"/>
      <c r="R121" s="41"/>
      <c r="S121" s="41"/>
      <c r="AP121" s="22"/>
      <c r="AS121" s="41"/>
    </row>
    <row r="122" spans="1:45" ht="15.75" customHeight="1" thickBot="1" x14ac:dyDescent="0.3">
      <c r="A122" s="36"/>
      <c r="E122" s="21" t="s">
        <v>66</v>
      </c>
      <c r="F122" s="21"/>
      <c r="G122" s="21"/>
      <c r="H122" s="21" t="s">
        <v>115</v>
      </c>
      <c r="I122" s="22"/>
      <c r="J122" s="22">
        <v>20</v>
      </c>
      <c r="K122" s="49">
        <v>4</v>
      </c>
      <c r="L122" s="22"/>
      <c r="M122" s="22"/>
      <c r="N122" s="22"/>
      <c r="R122" s="41"/>
      <c r="S122" s="41"/>
      <c r="V122" s="37" t="s">
        <v>119</v>
      </c>
      <c r="W122" s="10" t="s">
        <v>129</v>
      </c>
      <c r="X122" s="10"/>
      <c r="Y122" s="10"/>
      <c r="Z122" s="10"/>
      <c r="AA122" s="10"/>
      <c r="AB122" s="10"/>
      <c r="AC122" s="10"/>
      <c r="AD122" s="37" t="s">
        <v>3</v>
      </c>
      <c r="AE122" s="37" t="s">
        <v>7</v>
      </c>
      <c r="AF122" s="37" t="s">
        <v>8</v>
      </c>
      <c r="AG122" s="37" t="s">
        <v>9</v>
      </c>
      <c r="AH122" s="82" t="s">
        <v>77</v>
      </c>
      <c r="AI122" s="82"/>
      <c r="AJ122" s="37" t="s">
        <v>4</v>
      </c>
      <c r="AK122" s="37" t="s">
        <v>6</v>
      </c>
      <c r="AL122" s="37" t="s">
        <v>5</v>
      </c>
      <c r="AM122" s="37" t="s">
        <v>78</v>
      </c>
      <c r="AN122" s="37" t="s">
        <v>24</v>
      </c>
      <c r="AO122" s="37" t="s">
        <v>2</v>
      </c>
      <c r="AP122" s="22"/>
      <c r="AS122" s="41"/>
    </row>
    <row r="123" spans="1:45" ht="15.75" customHeight="1" x14ac:dyDescent="0.25">
      <c r="A123" s="36"/>
      <c r="E123" s="21" t="s">
        <v>185</v>
      </c>
      <c r="F123" s="21"/>
      <c r="G123" s="21"/>
      <c r="H123" s="21" t="s">
        <v>154</v>
      </c>
      <c r="I123" s="22"/>
      <c r="J123" s="22">
        <v>20</v>
      </c>
      <c r="K123" s="49">
        <v>4</v>
      </c>
      <c r="L123" s="22"/>
      <c r="M123" s="22"/>
      <c r="N123" s="22"/>
      <c r="R123" s="41"/>
      <c r="S123" s="41"/>
      <c r="V123" s="27">
        <v>8</v>
      </c>
      <c r="W123" s="21" t="s">
        <v>15</v>
      </c>
      <c r="AD123" s="22">
        <f>+AE123+AF123+AG123</f>
        <v>2</v>
      </c>
      <c r="AE123" s="22">
        <v>0</v>
      </c>
      <c r="AF123" s="22">
        <v>1</v>
      </c>
      <c r="AG123" s="22">
        <v>1</v>
      </c>
      <c r="AH123" s="79">
        <f t="shared" ref="AH123:AH128" si="22">+(AE123*2+AG123)/(2*AD123)</f>
        <v>0.25</v>
      </c>
      <c r="AI123" s="79"/>
      <c r="AJ123" s="22">
        <v>3</v>
      </c>
      <c r="AK123" s="22">
        <v>0</v>
      </c>
      <c r="AL123" s="22">
        <v>0</v>
      </c>
      <c r="AM123" s="24">
        <f t="shared" ref="AM123:AM128" si="23">+AJ123/AD123</f>
        <v>1.5</v>
      </c>
      <c r="AN123" s="22">
        <v>0</v>
      </c>
      <c r="AO123" s="22">
        <v>0</v>
      </c>
      <c r="AS123" s="41"/>
    </row>
    <row r="124" spans="1:45" ht="15.75" customHeight="1" x14ac:dyDescent="0.25">
      <c r="A124" s="36"/>
      <c r="E124" s="21" t="s">
        <v>164</v>
      </c>
      <c r="F124" s="21"/>
      <c r="G124" s="21"/>
      <c r="H124" s="21" t="s">
        <v>115</v>
      </c>
      <c r="I124" s="22"/>
      <c r="J124" s="22">
        <v>21</v>
      </c>
      <c r="K124" s="49">
        <v>4</v>
      </c>
      <c r="L124" s="22"/>
      <c r="M124" s="22"/>
      <c r="N124" s="22"/>
      <c r="R124" s="41"/>
      <c r="S124" s="41"/>
      <c r="V124" s="27">
        <v>7</v>
      </c>
      <c r="W124" s="21" t="s">
        <v>366</v>
      </c>
      <c r="X124" s="21"/>
      <c r="Y124" s="21"/>
      <c r="Z124" s="21"/>
      <c r="AA124" s="22"/>
      <c r="AD124" s="22">
        <f>+AE124+AF124+AG124</f>
        <v>7</v>
      </c>
      <c r="AE124" s="22">
        <v>2</v>
      </c>
      <c r="AF124" s="22">
        <v>4</v>
      </c>
      <c r="AG124" s="22">
        <v>1</v>
      </c>
      <c r="AH124" s="79">
        <f t="shared" si="22"/>
        <v>0.35714285714285715</v>
      </c>
      <c r="AI124" s="79"/>
      <c r="AJ124" s="22">
        <v>20</v>
      </c>
      <c r="AK124" s="22">
        <v>1</v>
      </c>
      <c r="AL124" s="22">
        <v>0</v>
      </c>
      <c r="AM124" s="24">
        <f t="shared" si="23"/>
        <v>2.8571428571428572</v>
      </c>
      <c r="AN124" s="22">
        <v>0</v>
      </c>
      <c r="AO124" s="22">
        <v>0</v>
      </c>
      <c r="AS124" s="41"/>
    </row>
    <row r="125" spans="1:45" ht="15.75" customHeight="1" x14ac:dyDescent="0.25">
      <c r="A125" s="36"/>
      <c r="E125" s="21" t="s">
        <v>125</v>
      </c>
      <c r="F125" s="21"/>
      <c r="G125" s="21"/>
      <c r="H125" s="21" t="s">
        <v>116</v>
      </c>
      <c r="I125" s="22"/>
      <c r="J125" s="22">
        <v>21</v>
      </c>
      <c r="K125" s="49">
        <v>4</v>
      </c>
      <c r="L125" s="22"/>
      <c r="M125" s="22"/>
      <c r="N125" s="22"/>
      <c r="R125" s="41"/>
      <c r="S125" s="41"/>
      <c r="V125" s="27">
        <v>7</v>
      </c>
      <c r="W125" s="21" t="s">
        <v>499</v>
      </c>
      <c r="X125" s="21"/>
      <c r="Y125" s="21"/>
      <c r="Z125" s="21"/>
      <c r="AA125" s="22"/>
      <c r="AD125" s="22">
        <f>+AE125+AF125+AG125</f>
        <v>1</v>
      </c>
      <c r="AE125" s="22">
        <v>0</v>
      </c>
      <c r="AF125" s="22">
        <v>1</v>
      </c>
      <c r="AG125" s="22">
        <v>0</v>
      </c>
      <c r="AH125" s="79">
        <f t="shared" si="22"/>
        <v>0</v>
      </c>
      <c r="AI125" s="79"/>
      <c r="AJ125" s="22">
        <v>7</v>
      </c>
      <c r="AK125" s="22">
        <v>0</v>
      </c>
      <c r="AL125" s="22">
        <v>0</v>
      </c>
      <c r="AM125" s="24">
        <f t="shared" si="23"/>
        <v>7</v>
      </c>
      <c r="AN125" s="22">
        <v>0</v>
      </c>
      <c r="AO125" s="22">
        <v>0</v>
      </c>
      <c r="AS125" s="41"/>
    </row>
    <row r="126" spans="1:45" ht="15.75" customHeight="1" x14ac:dyDescent="0.25">
      <c r="A126" s="36"/>
      <c r="E126" s="21" t="s">
        <v>96</v>
      </c>
      <c r="H126" s="21" t="s">
        <v>154</v>
      </c>
      <c r="I126" s="22"/>
      <c r="J126" s="22">
        <v>21</v>
      </c>
      <c r="K126" s="49">
        <v>4</v>
      </c>
      <c r="L126" s="22"/>
      <c r="M126" s="22"/>
      <c r="N126" s="22"/>
      <c r="R126" s="41"/>
      <c r="S126" s="41"/>
      <c r="V126" s="27">
        <v>7.5</v>
      </c>
      <c r="W126" s="21" t="s">
        <v>61</v>
      </c>
      <c r="X126" s="21"/>
      <c r="Y126" s="21"/>
      <c r="AD126" s="22">
        <f>+AE126+AF126+AG126</f>
        <v>4</v>
      </c>
      <c r="AE126" s="22">
        <v>2</v>
      </c>
      <c r="AF126" s="22">
        <v>2</v>
      </c>
      <c r="AG126" s="22">
        <v>0</v>
      </c>
      <c r="AH126" s="79">
        <f t="shared" si="22"/>
        <v>0.5</v>
      </c>
      <c r="AI126" s="79"/>
      <c r="AJ126" s="22">
        <v>7</v>
      </c>
      <c r="AK126" s="22">
        <v>1</v>
      </c>
      <c r="AL126" s="22">
        <v>1</v>
      </c>
      <c r="AM126" s="24">
        <f t="shared" si="23"/>
        <v>1.75</v>
      </c>
      <c r="AN126" s="22">
        <v>0</v>
      </c>
      <c r="AO126" s="22">
        <v>0</v>
      </c>
      <c r="AS126" s="41"/>
    </row>
    <row r="127" spans="1:45" ht="15.75" customHeight="1" x14ac:dyDescent="0.25">
      <c r="A127" s="36"/>
      <c r="E127" s="21" t="s">
        <v>34</v>
      </c>
      <c r="F127" s="21"/>
      <c r="G127" s="21"/>
      <c r="H127" s="21" t="s">
        <v>106</v>
      </c>
      <c r="I127" s="22"/>
      <c r="J127" s="22">
        <v>21</v>
      </c>
      <c r="K127" s="49">
        <v>4</v>
      </c>
      <c r="L127" s="22"/>
      <c r="M127" s="22"/>
      <c r="N127" s="22"/>
      <c r="R127" s="41"/>
      <c r="S127" s="41"/>
      <c r="V127" s="27"/>
      <c r="W127" s="21" t="s">
        <v>147</v>
      </c>
      <c r="X127" s="21"/>
      <c r="Y127" s="21"/>
      <c r="Z127" s="21"/>
      <c r="AA127" s="22"/>
      <c r="AD127" s="22">
        <f>+AE127+AF127+AG127+0.3</f>
        <v>0.3</v>
      </c>
      <c r="AE127" s="22">
        <v>0</v>
      </c>
      <c r="AF127" s="22">
        <v>0</v>
      </c>
      <c r="AG127" s="22">
        <v>0</v>
      </c>
      <c r="AH127" s="79">
        <f t="shared" si="22"/>
        <v>0</v>
      </c>
      <c r="AI127" s="79"/>
      <c r="AJ127" s="22">
        <v>0</v>
      </c>
      <c r="AK127" s="22">
        <v>0</v>
      </c>
      <c r="AL127" s="22">
        <v>0</v>
      </c>
      <c r="AM127" s="24">
        <f t="shared" si="23"/>
        <v>0</v>
      </c>
      <c r="AN127" s="22">
        <v>0</v>
      </c>
      <c r="AO127" s="22">
        <v>0</v>
      </c>
      <c r="AS127" s="41"/>
    </row>
    <row r="128" spans="1:45" ht="15.75" customHeight="1" x14ac:dyDescent="0.25">
      <c r="A128" s="36"/>
      <c r="E128" s="21" t="s">
        <v>41</v>
      </c>
      <c r="F128" s="21"/>
      <c r="G128" s="21"/>
      <c r="H128" s="21" t="s">
        <v>106</v>
      </c>
      <c r="I128" s="22"/>
      <c r="J128" s="22">
        <v>21</v>
      </c>
      <c r="K128" s="49">
        <v>4</v>
      </c>
      <c r="L128" s="22"/>
      <c r="M128" s="22"/>
      <c r="N128" s="22"/>
      <c r="R128" s="41"/>
      <c r="S128" s="41"/>
      <c r="V128" s="27">
        <v>7</v>
      </c>
      <c r="W128" s="21" t="s">
        <v>74</v>
      </c>
      <c r="X128" s="21"/>
      <c r="Y128" s="21"/>
      <c r="Z128" s="21"/>
      <c r="AA128" s="22"/>
      <c r="AD128" s="22">
        <f>+AE128+AF128+AG128</f>
        <v>1</v>
      </c>
      <c r="AE128" s="22">
        <v>0</v>
      </c>
      <c r="AF128" s="22">
        <v>1</v>
      </c>
      <c r="AG128" s="22">
        <v>0</v>
      </c>
      <c r="AH128" s="79">
        <f t="shared" si="22"/>
        <v>0</v>
      </c>
      <c r="AI128" s="79"/>
      <c r="AJ128" s="22">
        <v>1</v>
      </c>
      <c r="AK128" s="22">
        <v>0</v>
      </c>
      <c r="AL128" s="22">
        <v>0</v>
      </c>
      <c r="AM128" s="24">
        <f t="shared" si="23"/>
        <v>1</v>
      </c>
      <c r="AN128" s="22">
        <v>0</v>
      </c>
      <c r="AO128" s="22">
        <v>0</v>
      </c>
      <c r="AS128" s="41"/>
    </row>
    <row r="129" spans="1:45" ht="15.75" customHeight="1" x14ac:dyDescent="0.25">
      <c r="A129" s="36"/>
      <c r="R129" s="41"/>
      <c r="S129" s="41"/>
      <c r="V129" s="27">
        <v>8</v>
      </c>
      <c r="W129" s="21" t="s">
        <v>601</v>
      </c>
      <c r="AD129" s="22">
        <f>+AE129+AF129+AG129</f>
        <v>1</v>
      </c>
      <c r="AE129" s="22">
        <v>0</v>
      </c>
      <c r="AF129" s="22">
        <v>0</v>
      </c>
      <c r="AG129" s="22">
        <v>1</v>
      </c>
      <c r="AH129" s="79">
        <f t="shared" ref="AH129" si="24">+(AE129*2+AG129)/(2*AD129)</f>
        <v>0.5</v>
      </c>
      <c r="AI129" s="79"/>
      <c r="AJ129" s="22">
        <v>2</v>
      </c>
      <c r="AK129" s="22">
        <v>0</v>
      </c>
      <c r="AL129" s="22">
        <v>0</v>
      </c>
      <c r="AM129" s="24">
        <f t="shared" ref="AM129" si="25">+AJ129/AD129</f>
        <v>2</v>
      </c>
      <c r="AN129" s="22">
        <v>0</v>
      </c>
      <c r="AO129" s="22">
        <v>0</v>
      </c>
      <c r="AS129" s="41"/>
    </row>
    <row r="130" spans="1:45" ht="15.75" customHeight="1" x14ac:dyDescent="0.25">
      <c r="A130" s="36"/>
      <c r="R130" s="41"/>
      <c r="S130" s="41"/>
      <c r="V130" s="27">
        <v>7</v>
      </c>
      <c r="W130" s="21" t="s">
        <v>317</v>
      </c>
      <c r="X130" s="21"/>
      <c r="Y130" s="21"/>
      <c r="Z130" s="21"/>
      <c r="AA130" s="22"/>
      <c r="AD130" s="22">
        <f>+AE130+AF130+AG130</f>
        <v>2</v>
      </c>
      <c r="AE130" s="22">
        <v>0</v>
      </c>
      <c r="AF130" s="22">
        <v>0</v>
      </c>
      <c r="AG130" s="22">
        <v>2</v>
      </c>
      <c r="AH130" s="79">
        <f>+(AE130*2+AG130)/(2*AD130)</f>
        <v>0.5</v>
      </c>
      <c r="AI130" s="79"/>
      <c r="AJ130" s="22">
        <v>4</v>
      </c>
      <c r="AK130" s="22">
        <v>0</v>
      </c>
      <c r="AL130" s="22">
        <v>1</v>
      </c>
      <c r="AM130" s="24">
        <f>+AJ130/AD130</f>
        <v>2</v>
      </c>
      <c r="AN130" s="22">
        <v>0</v>
      </c>
      <c r="AO130" s="22">
        <v>0</v>
      </c>
      <c r="AS130" s="41"/>
    </row>
    <row r="131" spans="1:45" ht="15.75" customHeight="1" x14ac:dyDescent="0.25">
      <c r="A131" s="36"/>
      <c r="R131" s="41"/>
      <c r="S131" s="41"/>
      <c r="T131" s="27"/>
      <c r="V131" s="27">
        <v>7.5</v>
      </c>
      <c r="W131" s="21" t="s">
        <v>75</v>
      </c>
      <c r="Y131" s="21"/>
      <c r="AD131" s="22">
        <f>+AE131+AF131+AG131</f>
        <v>1</v>
      </c>
      <c r="AE131" s="22">
        <v>0</v>
      </c>
      <c r="AF131" s="22">
        <v>0</v>
      </c>
      <c r="AG131" s="22">
        <v>1</v>
      </c>
      <c r="AH131" s="79">
        <f>+(AE131*2+AG131)/(2*AD131)</f>
        <v>0.5</v>
      </c>
      <c r="AI131" s="79"/>
      <c r="AJ131" s="22">
        <v>4</v>
      </c>
      <c r="AK131" s="22">
        <v>0</v>
      </c>
      <c r="AL131" s="22">
        <v>0</v>
      </c>
      <c r="AM131" s="24">
        <f>+AJ131/AD131</f>
        <v>4</v>
      </c>
      <c r="AN131" s="22">
        <v>1</v>
      </c>
      <c r="AO131" s="22">
        <v>0</v>
      </c>
      <c r="AS131" s="41"/>
    </row>
    <row r="132" spans="1:45" ht="15.75" customHeight="1" thickBot="1" x14ac:dyDescent="0.3">
      <c r="A132" s="36"/>
      <c r="R132" s="41"/>
      <c r="S132" s="41"/>
      <c r="T132" s="27"/>
      <c r="V132" s="27">
        <v>8</v>
      </c>
      <c r="W132" s="21" t="s">
        <v>267</v>
      </c>
      <c r="Y132" s="21"/>
      <c r="Z132" s="21"/>
      <c r="AA132" s="16"/>
      <c r="AD132" s="22">
        <f>+AE132+AF132+AG132</f>
        <v>6</v>
      </c>
      <c r="AE132" s="22">
        <v>1</v>
      </c>
      <c r="AF132" s="22">
        <v>4</v>
      </c>
      <c r="AG132" s="22">
        <v>1</v>
      </c>
      <c r="AH132" s="79">
        <f>+(AE132*2+AG132)/(2*AD132)</f>
        <v>0.25</v>
      </c>
      <c r="AI132" s="79"/>
      <c r="AJ132" s="22">
        <v>16</v>
      </c>
      <c r="AK132" s="22">
        <v>1</v>
      </c>
      <c r="AL132" s="22">
        <v>0</v>
      </c>
      <c r="AM132" s="24">
        <f>+AJ132/AD132</f>
        <v>2.6666666666666665</v>
      </c>
      <c r="AN132" s="22">
        <v>0</v>
      </c>
      <c r="AO132" s="22">
        <v>0</v>
      </c>
      <c r="AS132" s="41"/>
    </row>
    <row r="133" spans="1:45" ht="15.75" customHeight="1" x14ac:dyDescent="0.25">
      <c r="A133" s="36"/>
      <c r="R133" s="41"/>
      <c r="S133" s="41"/>
      <c r="V133" s="8"/>
      <c r="W133" s="32"/>
      <c r="X133" s="31" t="s">
        <v>21</v>
      </c>
      <c r="Y133" s="32"/>
      <c r="Z133" s="32"/>
      <c r="AA133" s="15"/>
      <c r="AB133" s="8"/>
      <c r="AC133" s="8"/>
      <c r="AD133" s="15">
        <f>SUM(AD123:AD132)</f>
        <v>25.3</v>
      </c>
      <c r="AE133" s="15">
        <f>SUM(AE123:AE132)</f>
        <v>5</v>
      </c>
      <c r="AF133" s="15">
        <f>SUM(AF123:AF132)</f>
        <v>13</v>
      </c>
      <c r="AG133" s="15">
        <f>SUM(AG123:AG132)</f>
        <v>7</v>
      </c>
      <c r="AH133" s="80">
        <f>+(AE133*2+AG133)/(2*AD133)</f>
        <v>0.33596837944664032</v>
      </c>
      <c r="AI133" s="80"/>
      <c r="AJ133" s="15">
        <f>SUM(AJ123:AJ132)</f>
        <v>64</v>
      </c>
      <c r="AK133" s="15">
        <f>SUM(AK123:AK132)</f>
        <v>3</v>
      </c>
      <c r="AL133" s="15">
        <f>SUM(AL123:AL132)</f>
        <v>2</v>
      </c>
      <c r="AM133" s="33">
        <f>+AJ133/AD133</f>
        <v>2.5296442687747036</v>
      </c>
      <c r="AN133" s="15">
        <f>SUM(AN123:AN132)</f>
        <v>1</v>
      </c>
      <c r="AO133" s="15">
        <f>SUM(AO123:AO132)</f>
        <v>0</v>
      </c>
      <c r="AS133" s="41"/>
    </row>
    <row r="134" spans="1:45" ht="15.75" customHeight="1" x14ac:dyDescent="0.25">
      <c r="A134" s="36"/>
      <c r="R134" s="41"/>
      <c r="S134" s="41"/>
      <c r="AS134" s="41"/>
    </row>
    <row r="135" spans="1:45" ht="15.75" customHeight="1" x14ac:dyDescent="0.25">
      <c r="A135" s="36"/>
      <c r="R135" s="36"/>
      <c r="S135" s="36"/>
      <c r="AS135" s="36"/>
    </row>
    <row r="136" spans="1:45" ht="15.75" customHeight="1" x14ac:dyDescent="0.25">
      <c r="A136" s="36"/>
      <c r="R136" s="36"/>
      <c r="S136" s="36"/>
      <c r="AS136" s="36"/>
    </row>
    <row r="137" spans="1:45" ht="15.75" customHeight="1" x14ac:dyDescent="0.25">
      <c r="A137" s="36"/>
      <c r="R137" s="36"/>
      <c r="S137" s="36"/>
      <c r="AS137" s="36"/>
    </row>
    <row r="138" spans="1:45" ht="15.75" customHeight="1" x14ac:dyDescent="0.25">
      <c r="A138" s="36"/>
      <c r="R138" s="36"/>
      <c r="S138" s="36"/>
      <c r="T138" s="27"/>
      <c r="U138" s="21"/>
      <c r="AS138" s="36"/>
    </row>
    <row r="139" spans="1:45" ht="15.75" customHeight="1" x14ac:dyDescent="0.25">
      <c r="A139" s="36"/>
      <c r="R139" s="36"/>
      <c r="S139" s="36"/>
      <c r="T139" s="27"/>
      <c r="U139" s="21"/>
      <c r="AS139" s="36"/>
    </row>
    <row r="140" spans="1:45" ht="15.75" customHeight="1" x14ac:dyDescent="0.25">
      <c r="A140" s="36"/>
      <c r="R140" s="36"/>
      <c r="S140" s="36"/>
      <c r="T140" s="27"/>
      <c r="U140" s="21"/>
      <c r="AS140" s="36"/>
    </row>
    <row r="141" spans="1:45" ht="15.75" customHeight="1" x14ac:dyDescent="0.25">
      <c r="A141" s="36"/>
      <c r="R141" s="39"/>
      <c r="S141" s="39"/>
      <c r="AS141" s="39"/>
    </row>
    <row r="142" spans="1:45" ht="15.75" customHeight="1" x14ac:dyDescent="0.25">
      <c r="A142" s="36"/>
      <c r="H142" s="21"/>
      <c r="R142" s="39"/>
      <c r="S142" s="39"/>
      <c r="AS142" s="39"/>
    </row>
    <row r="143" spans="1:45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</row>
    <row r="144" spans="1:45" ht="15.75" x14ac:dyDescent="0.25">
      <c r="A144" s="36"/>
      <c r="R144" s="39"/>
      <c r="S144" s="39"/>
      <c r="AS144" s="39"/>
    </row>
    <row r="145" spans="1:45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</row>
  </sheetData>
  <mergeCells count="30">
    <mergeCell ref="AH10:AI10"/>
    <mergeCell ref="B1:Q1"/>
    <mergeCell ref="T1:AR1"/>
    <mergeCell ref="G2:M2"/>
    <mergeCell ref="AH2:AI2"/>
    <mergeCell ref="AH3:AI3"/>
    <mergeCell ref="AH4:AI4"/>
    <mergeCell ref="AH5:AI5"/>
    <mergeCell ref="AH6:AI6"/>
    <mergeCell ref="AH7:AI7"/>
    <mergeCell ref="AH8:AI8"/>
    <mergeCell ref="AH9:AI9"/>
    <mergeCell ref="AH127:AI127"/>
    <mergeCell ref="AH11:AI11"/>
    <mergeCell ref="E14:F14"/>
    <mergeCell ref="B73:Q73"/>
    <mergeCell ref="T73:AR73"/>
    <mergeCell ref="G74:M74"/>
    <mergeCell ref="T74:AR74"/>
    <mergeCell ref="AH122:AI122"/>
    <mergeCell ref="AH123:AI123"/>
    <mergeCell ref="AH124:AI124"/>
    <mergeCell ref="AH125:AI125"/>
    <mergeCell ref="AH126:AI126"/>
    <mergeCell ref="AH131:AI131"/>
    <mergeCell ref="AH132:AI132"/>
    <mergeCell ref="AH133:AI133"/>
    <mergeCell ref="AH128:AI128"/>
    <mergeCell ref="AH130:AI130"/>
    <mergeCell ref="AH129:AI129"/>
  </mergeCells>
  <conditionalFormatting sqref="AA113">
    <cfRule type="cellIs" dxfId="104" priority="5" operator="notEqual">
      <formula>$AA$112</formula>
    </cfRule>
  </conditionalFormatting>
  <conditionalFormatting sqref="AB113">
    <cfRule type="cellIs" dxfId="103" priority="4" operator="notEqual">
      <formula>$AB$112</formula>
    </cfRule>
  </conditionalFormatting>
  <conditionalFormatting sqref="AC113">
    <cfRule type="cellIs" dxfId="102" priority="3" operator="notEqual">
      <formula>$AC$112</formula>
    </cfRule>
  </conditionalFormatting>
  <conditionalFormatting sqref="AD113">
    <cfRule type="cellIs" dxfId="101" priority="2" operator="notEqual">
      <formula>$AD$112</formula>
    </cfRule>
  </conditionalFormatting>
  <conditionalFormatting sqref="AE113">
    <cfRule type="cellIs" dxfId="100" priority="1" operator="notEqual">
      <formula>$AE$112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4EE99-17F4-4EC8-B7DA-8A6501C30A3B}">
  <dimension ref="A1:AS145"/>
  <sheetViews>
    <sheetView topLeftCell="B63" zoomScale="70" zoomScaleNormal="70" zoomScaleSheetLayoutView="78" workbookViewId="0">
      <selection activeCell="AN28" sqref="AN28:AN3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5" width="2.7109375" customWidth="1"/>
  </cols>
  <sheetData>
    <row r="1" spans="1:45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</row>
    <row r="2" spans="1:45" ht="18.600000000000001" customHeight="1" thickBot="1" x14ac:dyDescent="0.35">
      <c r="A2" s="36"/>
      <c r="B2" s="26" t="s">
        <v>83</v>
      </c>
      <c r="C2" s="26">
        <v>20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V2" s="37" t="s">
        <v>119</v>
      </c>
      <c r="W2" s="10" t="s">
        <v>0</v>
      </c>
      <c r="X2" s="10"/>
      <c r="Y2" s="10"/>
      <c r="Z2" s="10"/>
      <c r="AA2" s="10" t="s">
        <v>1</v>
      </c>
      <c r="AB2" s="10"/>
      <c r="AC2" s="10"/>
      <c r="AD2" s="37" t="s">
        <v>3</v>
      </c>
      <c r="AE2" s="37" t="s">
        <v>7</v>
      </c>
      <c r="AF2" s="37" t="s">
        <v>8</v>
      </c>
      <c r="AG2" s="37" t="s">
        <v>9</v>
      </c>
      <c r="AH2" s="82" t="s">
        <v>77</v>
      </c>
      <c r="AI2" s="82"/>
      <c r="AJ2" s="37" t="s">
        <v>4</v>
      </c>
      <c r="AK2" s="37" t="s">
        <v>6</v>
      </c>
      <c r="AL2" s="37" t="s">
        <v>5</v>
      </c>
      <c r="AM2" s="37" t="s">
        <v>78</v>
      </c>
      <c r="AN2" s="21"/>
      <c r="AO2" s="11"/>
      <c r="AP2" s="11"/>
      <c r="AQ2" s="22"/>
      <c r="AR2" s="22"/>
      <c r="AS2" s="39"/>
    </row>
    <row r="3" spans="1:45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19</v>
      </c>
      <c r="R3" s="36"/>
      <c r="S3" s="36"/>
      <c r="V3" s="27">
        <v>8</v>
      </c>
      <c r="W3" s="21" t="s">
        <v>167</v>
      </c>
      <c r="Y3" s="21"/>
      <c r="AA3" s="21" t="s">
        <v>106</v>
      </c>
      <c r="AC3" s="22"/>
      <c r="AD3" s="15">
        <f t="shared" ref="AD3" si="0">+AE3+AF3+AG3</f>
        <v>19</v>
      </c>
      <c r="AE3" s="15">
        <v>14</v>
      </c>
      <c r="AF3" s="15">
        <v>4</v>
      </c>
      <c r="AG3" s="15">
        <v>1</v>
      </c>
      <c r="AH3" s="80">
        <f t="shared" ref="AH3:AH11" si="1">+(AE3*2+AG3)/(2*AD3)</f>
        <v>0.76315789473684215</v>
      </c>
      <c r="AI3" s="80"/>
      <c r="AJ3" s="15">
        <v>33</v>
      </c>
      <c r="AK3" s="15">
        <v>1</v>
      </c>
      <c r="AL3" s="15">
        <v>5</v>
      </c>
      <c r="AM3" s="54">
        <f t="shared" ref="AM3:AM10" si="2">+AJ3/AD3</f>
        <v>1.736842105263158</v>
      </c>
      <c r="AO3" s="22"/>
      <c r="AR3" s="22"/>
      <c r="AS3" s="39"/>
    </row>
    <row r="4" spans="1:45" ht="18" x14ac:dyDescent="0.25">
      <c r="A4" s="36"/>
      <c r="B4" s="5">
        <v>1</v>
      </c>
      <c r="C4" s="6" t="s">
        <v>101</v>
      </c>
      <c r="D4" s="11"/>
      <c r="E4" s="6"/>
      <c r="F4" s="11"/>
      <c r="G4" s="5">
        <v>14</v>
      </c>
      <c r="H4" s="5">
        <v>5</v>
      </c>
      <c r="I4" s="5">
        <v>1</v>
      </c>
      <c r="J4" s="5">
        <f t="shared" ref="J4:J11" si="3">2*G4+I4</f>
        <v>29</v>
      </c>
      <c r="K4" s="35">
        <f t="shared" ref="K4:K11" si="4">+J4/((G4+H4+I4)*2)</f>
        <v>0.72499999999999998</v>
      </c>
      <c r="L4" s="5">
        <f>+$AB$27</f>
        <v>66</v>
      </c>
      <c r="M4" s="5">
        <v>36</v>
      </c>
      <c r="N4" s="5">
        <f>+L4-M4</f>
        <v>30</v>
      </c>
      <c r="O4" s="5">
        <f>+$AC$27</f>
        <v>101</v>
      </c>
      <c r="P4" s="5">
        <f>+$AE$27</f>
        <v>16</v>
      </c>
      <c r="Q4" s="5">
        <v>1</v>
      </c>
      <c r="R4" s="40"/>
      <c r="S4" s="36"/>
      <c r="V4" s="27">
        <v>7.5</v>
      </c>
      <c r="W4" s="21" t="s">
        <v>75</v>
      </c>
      <c r="Y4" s="21"/>
      <c r="AA4" s="21" t="s">
        <v>16</v>
      </c>
      <c r="AC4" s="22"/>
      <c r="AD4" s="22">
        <f>+AE4+AF4+AG4</f>
        <v>19</v>
      </c>
      <c r="AE4" s="22">
        <v>12</v>
      </c>
      <c r="AF4" s="22">
        <v>5</v>
      </c>
      <c r="AG4" s="22">
        <v>2</v>
      </c>
      <c r="AH4" s="79">
        <f t="shared" ref="AH4:AH9" si="5">+(AE4*2+AG4)/(2*AD4)</f>
        <v>0.68421052631578949</v>
      </c>
      <c r="AI4" s="79"/>
      <c r="AJ4" s="22">
        <v>39</v>
      </c>
      <c r="AK4" s="22">
        <v>0</v>
      </c>
      <c r="AL4" s="22">
        <v>3</v>
      </c>
      <c r="AM4" s="24">
        <f t="shared" ref="AM4:AM9" si="6">+AJ4/AD4</f>
        <v>2.0526315789473686</v>
      </c>
      <c r="AO4" s="22"/>
      <c r="AP4" s="5"/>
      <c r="AR4" s="22"/>
      <c r="AS4" s="39"/>
    </row>
    <row r="5" spans="1:45" ht="18" x14ac:dyDescent="0.25">
      <c r="A5" s="36"/>
      <c r="B5" s="5">
        <v>3</v>
      </c>
      <c r="C5" s="6" t="s">
        <v>127</v>
      </c>
      <c r="D5" s="11"/>
      <c r="E5" s="11"/>
      <c r="F5" s="11"/>
      <c r="G5" s="5">
        <v>12</v>
      </c>
      <c r="H5" s="5">
        <v>6</v>
      </c>
      <c r="I5" s="5">
        <v>2</v>
      </c>
      <c r="J5" s="5">
        <f t="shared" ref="J5:J10" si="7">2*G5+I5</f>
        <v>26</v>
      </c>
      <c r="K5" s="35">
        <f t="shared" ref="K5:K10" si="8">+J5/((G5+H5+I5)*2)</f>
        <v>0.65</v>
      </c>
      <c r="L5" s="5">
        <f>+$AB$53</f>
        <v>71</v>
      </c>
      <c r="M5" s="5">
        <v>40</v>
      </c>
      <c r="N5" s="5">
        <f>+L5-M5</f>
        <v>31</v>
      </c>
      <c r="O5" s="5">
        <f>+$AC$53</f>
        <v>128</v>
      </c>
      <c r="P5" s="5">
        <f>+$AE$53</f>
        <v>26</v>
      </c>
      <c r="Q5" s="5">
        <v>3</v>
      </c>
      <c r="R5" s="40"/>
      <c r="S5" s="36"/>
      <c r="V5" s="27">
        <v>7.5</v>
      </c>
      <c r="W5" s="21" t="s">
        <v>61</v>
      </c>
      <c r="AA5" s="21" t="s">
        <v>102</v>
      </c>
      <c r="AC5" s="22"/>
      <c r="AD5" s="22">
        <f>+AE5+AF5+AG5</f>
        <v>20</v>
      </c>
      <c r="AE5" s="22">
        <v>10</v>
      </c>
      <c r="AF5" s="22">
        <v>9</v>
      </c>
      <c r="AG5" s="22">
        <v>1</v>
      </c>
      <c r="AH5" s="79">
        <f t="shared" si="5"/>
        <v>0.52500000000000002</v>
      </c>
      <c r="AI5" s="79"/>
      <c r="AJ5" s="22">
        <v>45</v>
      </c>
      <c r="AK5" s="22">
        <v>2</v>
      </c>
      <c r="AL5" s="22">
        <v>5</v>
      </c>
      <c r="AM5" s="24">
        <f t="shared" si="6"/>
        <v>2.25</v>
      </c>
      <c r="AO5" s="22"/>
      <c r="AP5" s="5"/>
      <c r="AR5" s="22"/>
      <c r="AS5" s="39"/>
    </row>
    <row r="6" spans="1:45" ht="18" x14ac:dyDescent="0.25">
      <c r="A6" s="36"/>
      <c r="B6" s="5">
        <v>8</v>
      </c>
      <c r="C6" s="6" t="s">
        <v>148</v>
      </c>
      <c r="D6" s="11"/>
      <c r="E6" s="6"/>
      <c r="F6" s="11"/>
      <c r="G6" s="5">
        <v>11</v>
      </c>
      <c r="H6" s="5">
        <v>6</v>
      </c>
      <c r="I6" s="5">
        <v>3</v>
      </c>
      <c r="J6" s="5">
        <f t="shared" si="7"/>
        <v>25</v>
      </c>
      <c r="K6" s="35">
        <f t="shared" si="8"/>
        <v>0.625</v>
      </c>
      <c r="L6" s="5">
        <f>+$AO$66</f>
        <v>77</v>
      </c>
      <c r="M6" s="5">
        <v>63</v>
      </c>
      <c r="N6" s="5">
        <f>+L6-M6</f>
        <v>14</v>
      </c>
      <c r="O6" s="5">
        <f>$AP$66</f>
        <v>102</v>
      </c>
      <c r="P6" s="5">
        <f>$AR$66</f>
        <v>22</v>
      </c>
      <c r="Q6" s="5">
        <v>2</v>
      </c>
      <c r="R6" s="40"/>
      <c r="S6" s="36"/>
      <c r="V6" s="27">
        <v>8</v>
      </c>
      <c r="W6" s="21" t="s">
        <v>15</v>
      </c>
      <c r="Y6" s="21"/>
      <c r="Z6" s="21"/>
      <c r="AA6" s="21" t="s">
        <v>17</v>
      </c>
      <c r="AC6" s="22"/>
      <c r="AD6" s="22">
        <f>+AE6+AF6+AG6</f>
        <v>19</v>
      </c>
      <c r="AE6" s="22">
        <v>4</v>
      </c>
      <c r="AF6" s="22">
        <v>10</v>
      </c>
      <c r="AG6" s="22">
        <v>5</v>
      </c>
      <c r="AH6" s="79">
        <f t="shared" si="5"/>
        <v>0.34210526315789475</v>
      </c>
      <c r="AI6" s="79"/>
      <c r="AJ6" s="22">
        <v>52</v>
      </c>
      <c r="AK6" s="22">
        <v>0</v>
      </c>
      <c r="AL6" s="22">
        <v>3</v>
      </c>
      <c r="AM6" s="24">
        <f t="shared" si="6"/>
        <v>2.736842105263158</v>
      </c>
      <c r="AO6" s="22"/>
      <c r="AP6" s="5"/>
      <c r="AR6" s="22"/>
      <c r="AS6" s="39"/>
    </row>
    <row r="7" spans="1:45" ht="18" x14ac:dyDescent="0.25">
      <c r="A7" s="36"/>
      <c r="B7" s="5">
        <v>4</v>
      </c>
      <c r="C7" s="6" t="s">
        <v>102</v>
      </c>
      <c r="D7" s="11"/>
      <c r="E7" s="11"/>
      <c r="F7" s="11"/>
      <c r="G7" s="5">
        <v>10</v>
      </c>
      <c r="H7" s="5">
        <v>9</v>
      </c>
      <c r="I7" s="5">
        <v>1</v>
      </c>
      <c r="J7" s="5">
        <f t="shared" si="7"/>
        <v>21</v>
      </c>
      <c r="K7" s="35">
        <f t="shared" si="8"/>
        <v>0.52500000000000002</v>
      </c>
      <c r="L7" s="5">
        <f>+$AB$66</f>
        <v>55</v>
      </c>
      <c r="M7" s="5">
        <v>47</v>
      </c>
      <c r="N7" s="5">
        <f t="shared" ref="N7:N11" si="9">+L7-M7</f>
        <v>8</v>
      </c>
      <c r="O7" s="5">
        <f>+$AC$66</f>
        <v>99</v>
      </c>
      <c r="P7" s="5">
        <f>+$AE$66</f>
        <v>6</v>
      </c>
      <c r="Q7" s="5">
        <v>4</v>
      </c>
      <c r="R7" s="40"/>
      <c r="S7" s="36"/>
      <c r="V7" s="27">
        <v>7</v>
      </c>
      <c r="W7" s="21" t="s">
        <v>74</v>
      </c>
      <c r="Y7" s="21"/>
      <c r="AA7" s="21" t="s">
        <v>156</v>
      </c>
      <c r="AC7" s="22"/>
      <c r="AD7" s="22">
        <f>+AE7+AF7+AG7-0.3</f>
        <v>18.7</v>
      </c>
      <c r="AE7" s="22">
        <v>11</v>
      </c>
      <c r="AF7" s="22">
        <v>5</v>
      </c>
      <c r="AG7" s="22">
        <v>3</v>
      </c>
      <c r="AH7" s="79">
        <f t="shared" si="5"/>
        <v>0.66844919786096257</v>
      </c>
      <c r="AI7" s="79"/>
      <c r="AJ7" s="22">
        <v>59</v>
      </c>
      <c r="AK7" s="22">
        <v>2</v>
      </c>
      <c r="AL7" s="22">
        <v>0</v>
      </c>
      <c r="AM7" s="24">
        <f t="shared" si="6"/>
        <v>3.1550802139037435</v>
      </c>
      <c r="AO7" s="22"/>
      <c r="AP7" s="5"/>
      <c r="AR7" s="22"/>
      <c r="AS7" s="39"/>
    </row>
    <row r="8" spans="1:45" ht="18" x14ac:dyDescent="0.25">
      <c r="A8" s="36"/>
      <c r="B8" s="5">
        <v>5</v>
      </c>
      <c r="C8" s="6" t="s">
        <v>14</v>
      </c>
      <c r="D8" s="11"/>
      <c r="E8" s="6"/>
      <c r="F8" s="11"/>
      <c r="G8" s="5">
        <v>7</v>
      </c>
      <c r="H8" s="5">
        <v>10</v>
      </c>
      <c r="I8" s="5">
        <v>3</v>
      </c>
      <c r="J8" s="5">
        <f t="shared" si="7"/>
        <v>17</v>
      </c>
      <c r="K8" s="35">
        <f t="shared" si="8"/>
        <v>0.42499999999999999</v>
      </c>
      <c r="L8" s="5">
        <f>+$AO$27</f>
        <v>54</v>
      </c>
      <c r="M8" s="5">
        <v>72</v>
      </c>
      <c r="N8" s="5">
        <f t="shared" si="9"/>
        <v>-18</v>
      </c>
      <c r="O8" s="5">
        <f>$AP$27</f>
        <v>81</v>
      </c>
      <c r="P8" s="5">
        <f>$AR$27</f>
        <v>12</v>
      </c>
      <c r="Q8" s="5">
        <v>5</v>
      </c>
      <c r="R8" s="40"/>
      <c r="S8" s="36"/>
      <c r="V8" s="27">
        <v>7.5</v>
      </c>
      <c r="W8" s="21" t="s">
        <v>85</v>
      </c>
      <c r="Y8" s="21"/>
      <c r="AA8" s="21" t="s">
        <v>18</v>
      </c>
      <c r="AC8" s="22"/>
      <c r="AD8" s="22">
        <f>+AE8+AF8+AG8</f>
        <v>11</v>
      </c>
      <c r="AE8" s="22">
        <v>3</v>
      </c>
      <c r="AF8" s="22">
        <v>6</v>
      </c>
      <c r="AG8" s="22">
        <v>2</v>
      </c>
      <c r="AH8" s="79">
        <f t="shared" si="5"/>
        <v>0.36363636363636365</v>
      </c>
      <c r="AI8" s="79"/>
      <c r="AJ8" s="22">
        <v>37</v>
      </c>
      <c r="AK8" s="22">
        <v>0</v>
      </c>
      <c r="AL8" s="22">
        <v>1</v>
      </c>
      <c r="AM8" s="24">
        <f t="shared" si="6"/>
        <v>3.3636363636363638</v>
      </c>
      <c r="AO8" s="22"/>
      <c r="AP8" s="5"/>
      <c r="AR8" s="22"/>
      <c r="AS8" s="39"/>
    </row>
    <row r="9" spans="1:45" ht="18" x14ac:dyDescent="0.25">
      <c r="A9" s="36"/>
      <c r="B9" s="5">
        <v>7</v>
      </c>
      <c r="C9" s="6" t="s">
        <v>18</v>
      </c>
      <c r="D9" s="11"/>
      <c r="E9" s="6"/>
      <c r="F9" s="11"/>
      <c r="G9" s="5">
        <v>6</v>
      </c>
      <c r="H9" s="5">
        <v>9</v>
      </c>
      <c r="I9" s="5">
        <v>5</v>
      </c>
      <c r="J9" s="5">
        <f t="shared" si="7"/>
        <v>17</v>
      </c>
      <c r="K9" s="35">
        <f t="shared" si="8"/>
        <v>0.42499999999999999</v>
      </c>
      <c r="L9" s="5">
        <f>+$AO$53</f>
        <v>44</v>
      </c>
      <c r="M9" s="5">
        <v>60</v>
      </c>
      <c r="N9" s="5">
        <f t="shared" si="9"/>
        <v>-16</v>
      </c>
      <c r="O9" s="5">
        <f>$AP$53</f>
        <v>67</v>
      </c>
      <c r="P9" s="5">
        <f>$AR$53</f>
        <v>30</v>
      </c>
      <c r="Q9" s="5">
        <v>6</v>
      </c>
      <c r="R9" s="40"/>
      <c r="S9" s="36"/>
      <c r="V9" s="27">
        <v>8</v>
      </c>
      <c r="W9" s="21" t="s">
        <v>153</v>
      </c>
      <c r="Y9" s="21"/>
      <c r="AA9" s="21" t="s">
        <v>14</v>
      </c>
      <c r="AC9" s="22"/>
      <c r="AD9" s="22">
        <f>+AE9+AF9+AG9</f>
        <v>14</v>
      </c>
      <c r="AE9" s="22">
        <v>6</v>
      </c>
      <c r="AF9" s="22">
        <v>6</v>
      </c>
      <c r="AG9" s="22">
        <v>2</v>
      </c>
      <c r="AH9" s="79">
        <f t="shared" si="5"/>
        <v>0.5</v>
      </c>
      <c r="AI9" s="79"/>
      <c r="AJ9" s="22">
        <v>49</v>
      </c>
      <c r="AK9" s="22">
        <v>2</v>
      </c>
      <c r="AL9" s="22">
        <v>2</v>
      </c>
      <c r="AM9" s="24">
        <f t="shared" si="6"/>
        <v>3.5</v>
      </c>
      <c r="AO9" s="22"/>
      <c r="AP9" s="5"/>
      <c r="AR9" s="22"/>
      <c r="AS9" s="39"/>
    </row>
    <row r="10" spans="1:45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11</v>
      </c>
      <c r="I10" s="5">
        <v>5</v>
      </c>
      <c r="J10" s="5">
        <f t="shared" si="7"/>
        <v>13</v>
      </c>
      <c r="K10" s="35">
        <f t="shared" si="8"/>
        <v>0.32500000000000001</v>
      </c>
      <c r="L10" s="5">
        <f>+$AB$40</f>
        <v>29</v>
      </c>
      <c r="M10" s="5">
        <v>54</v>
      </c>
      <c r="N10" s="5">
        <f t="shared" si="9"/>
        <v>-25</v>
      </c>
      <c r="O10" s="5">
        <f>+$AC$40</f>
        <v>54</v>
      </c>
      <c r="P10" s="5">
        <f>+$AE$40</f>
        <v>16</v>
      </c>
      <c r="Q10" s="5">
        <v>7</v>
      </c>
      <c r="R10" s="40"/>
      <c r="S10" s="40"/>
      <c r="V10" s="27">
        <v>7</v>
      </c>
      <c r="W10" s="21" t="s">
        <v>171</v>
      </c>
      <c r="Y10" s="21"/>
      <c r="AA10" s="21" t="s">
        <v>19</v>
      </c>
      <c r="AC10" s="22"/>
      <c r="AD10" s="22">
        <f>+AE10+AF10+AG10</f>
        <v>17</v>
      </c>
      <c r="AE10" s="22">
        <v>4</v>
      </c>
      <c r="AF10" s="22">
        <v>10</v>
      </c>
      <c r="AG10" s="22">
        <v>3</v>
      </c>
      <c r="AH10" s="79">
        <f t="shared" si="1"/>
        <v>0.3235294117647059</v>
      </c>
      <c r="AI10" s="79"/>
      <c r="AJ10" s="22">
        <v>65</v>
      </c>
      <c r="AK10" s="22">
        <v>1</v>
      </c>
      <c r="AL10" s="22">
        <v>1</v>
      </c>
      <c r="AM10" s="24">
        <f t="shared" si="2"/>
        <v>3.8235294117647061</v>
      </c>
      <c r="AO10" s="22"/>
      <c r="AP10" s="5"/>
      <c r="AR10" s="22"/>
      <c r="AS10" s="39"/>
    </row>
    <row r="11" spans="1:45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4</v>
      </c>
      <c r="H11" s="5">
        <v>12</v>
      </c>
      <c r="I11" s="5">
        <v>4</v>
      </c>
      <c r="J11" s="5">
        <f t="shared" si="3"/>
        <v>12</v>
      </c>
      <c r="K11" s="35">
        <f t="shared" si="4"/>
        <v>0.3</v>
      </c>
      <c r="L11" s="5">
        <f>+$AO$40</f>
        <v>53</v>
      </c>
      <c r="M11" s="5">
        <v>77</v>
      </c>
      <c r="N11" s="5">
        <f t="shared" si="9"/>
        <v>-24</v>
      </c>
      <c r="O11" s="5">
        <f>$AP$40</f>
        <v>71</v>
      </c>
      <c r="P11" s="5">
        <f>$AR$40</f>
        <v>30</v>
      </c>
      <c r="Q11" s="5">
        <v>8</v>
      </c>
      <c r="R11" s="40"/>
      <c r="S11" s="40"/>
      <c r="W11" s="21" t="s">
        <v>20</v>
      </c>
      <c r="Y11" s="21"/>
      <c r="Z11" s="21"/>
      <c r="AA11" s="11"/>
      <c r="AB11" s="21"/>
      <c r="AC11" s="22"/>
      <c r="AD11" s="22">
        <f>+AD132</f>
        <v>22.3</v>
      </c>
      <c r="AE11" s="22">
        <f>+AE132</f>
        <v>4</v>
      </c>
      <c r="AF11" s="22">
        <f>+AF132</f>
        <v>13</v>
      </c>
      <c r="AG11" s="22">
        <f>+AG132</f>
        <v>5</v>
      </c>
      <c r="AH11" s="79">
        <f t="shared" si="1"/>
        <v>0.2914798206278027</v>
      </c>
      <c r="AI11" s="79"/>
      <c r="AJ11" s="22">
        <f>+AJ132</f>
        <v>59</v>
      </c>
      <c r="AK11" s="22">
        <f>+AK132</f>
        <v>3</v>
      </c>
      <c r="AL11" s="22">
        <f>+AL132</f>
        <v>2</v>
      </c>
      <c r="AM11" s="24">
        <f>+AM132</f>
        <v>2.6457399103139014</v>
      </c>
      <c r="AN11" s="21"/>
      <c r="AO11" s="11"/>
      <c r="AP11" s="5"/>
      <c r="AR11" s="11"/>
      <c r="AS11" s="39"/>
    </row>
    <row r="12" spans="1:45" ht="18" x14ac:dyDescent="0.25">
      <c r="A12" s="40"/>
      <c r="B12" s="7"/>
      <c r="C12" s="7"/>
      <c r="D12" s="7"/>
      <c r="E12" s="8"/>
      <c r="F12" s="7"/>
      <c r="G12" s="9">
        <f>SUM(G4:G11)</f>
        <v>68</v>
      </c>
      <c r="H12" s="9">
        <f>SUM(H4:H11)</f>
        <v>68</v>
      </c>
      <c r="I12" s="9">
        <f>SUM(I4:I11)</f>
        <v>24</v>
      </c>
      <c r="J12" s="9"/>
      <c r="K12" s="9"/>
      <c r="L12" s="9">
        <f>SUM(L4:L11)</f>
        <v>449</v>
      </c>
      <c r="M12" s="9">
        <f>SUM(M4:M11)</f>
        <v>449</v>
      </c>
      <c r="N12" s="9"/>
      <c r="O12" s="9">
        <f>SUM(O4:O11)</f>
        <v>703</v>
      </c>
      <c r="P12" s="9">
        <f>SUM(P4:P11)</f>
        <v>158</v>
      </c>
      <c r="Q12" s="9"/>
      <c r="R12" s="40"/>
      <c r="S12" s="40"/>
      <c r="V12" s="32"/>
      <c r="W12" s="32"/>
      <c r="X12" s="31" t="s">
        <v>21</v>
      </c>
      <c r="Y12" s="32"/>
      <c r="Z12" s="32"/>
      <c r="AA12" s="32"/>
      <c r="AB12" s="31"/>
      <c r="AC12" s="15"/>
      <c r="AD12" s="15">
        <f>SUM(AD3:AD11)</f>
        <v>160</v>
      </c>
      <c r="AE12" s="15">
        <f>SUM(AE3:AE11)</f>
        <v>68</v>
      </c>
      <c r="AF12" s="15">
        <f>SUM(AF3:AF11)</f>
        <v>68</v>
      </c>
      <c r="AG12" s="15">
        <f>SUM(AG3:AG11)</f>
        <v>24</v>
      </c>
      <c r="AH12" s="15"/>
      <c r="AI12" s="15"/>
      <c r="AJ12" s="15">
        <f>SUM(AJ3:AJ11)</f>
        <v>438</v>
      </c>
      <c r="AK12" s="15">
        <f>SUM(AK3:AK11)</f>
        <v>11</v>
      </c>
      <c r="AL12" s="15">
        <f>SUM(AL3:AL11)</f>
        <v>22</v>
      </c>
      <c r="AM12" s="33">
        <f>+AJ12/AD12</f>
        <v>2.7374999999999998</v>
      </c>
      <c r="AS12" s="39"/>
    </row>
    <row r="13" spans="1:45" ht="15.75" x14ac:dyDescent="0.25">
      <c r="A13" s="41"/>
      <c r="B13" s="1"/>
      <c r="C13" s="1"/>
      <c r="D13" s="1"/>
      <c r="Q13" s="1"/>
      <c r="R13" s="41"/>
      <c r="S13" s="41"/>
      <c r="AS13" s="39"/>
    </row>
    <row r="14" spans="1:45" ht="15.95" customHeight="1" thickBot="1" x14ac:dyDescent="0.3">
      <c r="A14" s="41"/>
      <c r="B14" s="47" t="str">
        <f>"Week "&amp;TEXT(C2,"##")&amp;" Summary:"</f>
        <v>Week 20 Summary:</v>
      </c>
      <c r="C14" s="48"/>
      <c r="D14" s="48"/>
      <c r="E14" s="90">
        <v>45677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T14" s="23" t="s">
        <v>119</v>
      </c>
      <c r="U14" s="53" t="s">
        <v>87</v>
      </c>
      <c r="V14" s="53"/>
      <c r="W14" s="53"/>
      <c r="X14" s="53"/>
      <c r="Y14" s="53" t="s">
        <v>120</v>
      </c>
      <c r="Z14" s="17" t="s">
        <v>22</v>
      </c>
      <c r="AA14" s="23" t="s">
        <v>3</v>
      </c>
      <c r="AB14" s="23" t="s">
        <v>23</v>
      </c>
      <c r="AC14" s="23" t="s">
        <v>24</v>
      </c>
      <c r="AD14" s="23" t="s">
        <v>25</v>
      </c>
      <c r="AE14" s="23" t="s">
        <v>2</v>
      </c>
      <c r="AF14" s="45"/>
      <c r="AG14" s="23" t="s">
        <v>119</v>
      </c>
      <c r="AH14" s="53" t="s">
        <v>87</v>
      </c>
      <c r="AI14" s="53"/>
      <c r="AJ14" s="53"/>
      <c r="AK14" s="53"/>
      <c r="AL14" s="53" t="s">
        <v>120</v>
      </c>
      <c r="AM14" s="17" t="s">
        <v>22</v>
      </c>
      <c r="AN14" s="23" t="s">
        <v>3</v>
      </c>
      <c r="AO14" s="23" t="s">
        <v>23</v>
      </c>
      <c r="AP14" s="23" t="s">
        <v>24</v>
      </c>
      <c r="AQ14" s="23" t="s">
        <v>25</v>
      </c>
      <c r="AR14" s="23" t="s">
        <v>2</v>
      </c>
      <c r="AS14" s="39"/>
    </row>
    <row r="15" spans="1:45" ht="15.95" customHeight="1" x14ac:dyDescent="0.25">
      <c r="A15" s="41"/>
      <c r="B15" s="42" t="s">
        <v>172</v>
      </c>
      <c r="C15" s="6" t="s">
        <v>191</v>
      </c>
      <c r="E15" s="21"/>
      <c r="F15" s="21"/>
      <c r="G15" s="5">
        <v>3</v>
      </c>
      <c r="H15" s="22">
        <v>2</v>
      </c>
      <c r="I15" s="21" t="s">
        <v>571</v>
      </c>
      <c r="J15" s="21"/>
      <c r="K15" s="21"/>
      <c r="L15" s="21" t="s">
        <v>393</v>
      </c>
      <c r="M15" s="21"/>
      <c r="N15" s="21"/>
      <c r="O15" s="21"/>
      <c r="P15" s="21"/>
      <c r="Q15" s="21"/>
      <c r="R15" s="41"/>
      <c r="S15" s="41"/>
      <c r="T15" s="12" t="s">
        <v>101</v>
      </c>
      <c r="U15" s="12"/>
      <c r="V15" s="12"/>
      <c r="W15" s="12"/>
      <c r="X15" s="13"/>
      <c r="Y15" s="14" t="s">
        <v>105</v>
      </c>
      <c r="AA15" s="22">
        <v>18</v>
      </c>
      <c r="AB15" s="22">
        <v>8</v>
      </c>
      <c r="AC15" s="22">
        <v>6</v>
      </c>
      <c r="AD15" s="22">
        <f>+AB15+AC15</f>
        <v>14</v>
      </c>
      <c r="AE15" s="22">
        <v>0</v>
      </c>
      <c r="AF15" s="45"/>
      <c r="AG15" s="19" t="s">
        <v>14</v>
      </c>
      <c r="AH15" s="19"/>
      <c r="AI15" s="19"/>
      <c r="AJ15" s="19"/>
      <c r="AK15" s="19"/>
      <c r="AL15" s="16" t="s">
        <v>27</v>
      </c>
      <c r="AN15" s="22">
        <v>27</v>
      </c>
      <c r="AO15" s="22">
        <v>13</v>
      </c>
      <c r="AP15" s="22">
        <v>9</v>
      </c>
      <c r="AQ15" s="22">
        <f t="shared" ref="AQ15:AQ26" si="10">+AO15+AP15</f>
        <v>22</v>
      </c>
      <c r="AR15" s="22">
        <v>2</v>
      </c>
      <c r="AS15" s="39"/>
    </row>
    <row r="16" spans="1:45" ht="15.95" customHeight="1" x14ac:dyDescent="0.25">
      <c r="A16" s="41"/>
      <c r="B16" s="22" t="s">
        <v>28</v>
      </c>
      <c r="C16" s="21" t="s">
        <v>568</v>
      </c>
      <c r="D16" s="21"/>
      <c r="E16" s="21"/>
      <c r="F16" s="21"/>
      <c r="G16" s="5"/>
      <c r="H16" s="22">
        <v>2</v>
      </c>
      <c r="I16" s="21" t="s">
        <v>125</v>
      </c>
      <c r="J16" s="21"/>
      <c r="K16" s="21"/>
      <c r="L16" s="21" t="s">
        <v>162</v>
      </c>
      <c r="M16" s="21"/>
      <c r="N16" s="21"/>
      <c r="O16" s="21"/>
      <c r="P16" s="21"/>
      <c r="Q16" s="21"/>
      <c r="R16" s="41"/>
      <c r="S16" s="41"/>
      <c r="T16" s="27">
        <v>8</v>
      </c>
      <c r="U16" s="21" t="s">
        <v>167</v>
      </c>
      <c r="V16" s="21"/>
      <c r="W16" s="21"/>
      <c r="X16" s="27"/>
      <c r="Y16" s="22">
        <v>1</v>
      </c>
      <c r="Z16" s="21" t="s">
        <v>106</v>
      </c>
      <c r="AA16" s="22">
        <v>19</v>
      </c>
      <c r="AB16" s="22">
        <v>0</v>
      </c>
      <c r="AC16" s="22">
        <v>2</v>
      </c>
      <c r="AD16" s="22">
        <f t="shared" ref="AD16:AD26" si="11">+AB16+AC16</f>
        <v>2</v>
      </c>
      <c r="AE16" s="22">
        <v>4</v>
      </c>
      <c r="AF16" s="45"/>
      <c r="AG16" s="27">
        <v>8</v>
      </c>
      <c r="AH16" s="21" t="s">
        <v>153</v>
      </c>
      <c r="AL16" s="22">
        <v>1</v>
      </c>
      <c r="AM16" s="21" t="s">
        <v>117</v>
      </c>
      <c r="AN16" s="22">
        <v>14</v>
      </c>
      <c r="AO16" s="22">
        <v>0</v>
      </c>
      <c r="AP16" s="22">
        <v>0</v>
      </c>
      <c r="AQ16" s="22">
        <f t="shared" si="10"/>
        <v>0</v>
      </c>
      <c r="AR16" s="22">
        <v>0</v>
      </c>
      <c r="AS16" s="39"/>
    </row>
    <row r="17" spans="1:45" ht="15.95" customHeight="1" x14ac:dyDescent="0.25">
      <c r="A17" s="41"/>
      <c r="B17" s="22"/>
      <c r="C17" s="21" t="s">
        <v>409</v>
      </c>
      <c r="D17" s="21"/>
      <c r="E17" s="21"/>
      <c r="F17" s="21"/>
      <c r="H17" s="22">
        <v>2</v>
      </c>
      <c r="I17" s="21" t="s">
        <v>571</v>
      </c>
      <c r="J17" s="21"/>
      <c r="K17" s="21"/>
      <c r="L17" s="21" t="s">
        <v>572</v>
      </c>
      <c r="M17" s="21"/>
      <c r="N17" s="21"/>
      <c r="O17" s="21"/>
      <c r="P17" s="21"/>
      <c r="Q17" s="21"/>
      <c r="R17" s="41"/>
      <c r="S17" s="41"/>
      <c r="T17" s="27">
        <v>9.5</v>
      </c>
      <c r="U17" s="21" t="s">
        <v>176</v>
      </c>
      <c r="V17" s="21"/>
      <c r="W17" s="21"/>
      <c r="X17" s="27"/>
      <c r="Y17" s="22">
        <v>2</v>
      </c>
      <c r="Z17" s="21" t="s">
        <v>106</v>
      </c>
      <c r="AA17" s="22">
        <v>13</v>
      </c>
      <c r="AB17" s="22">
        <v>13</v>
      </c>
      <c r="AC17" s="22">
        <v>17</v>
      </c>
      <c r="AD17" s="22">
        <f t="shared" si="11"/>
        <v>30</v>
      </c>
      <c r="AE17" s="22">
        <v>2</v>
      </c>
      <c r="AF17" s="45"/>
      <c r="AG17" s="27">
        <v>9</v>
      </c>
      <c r="AH17" s="21" t="s">
        <v>182</v>
      </c>
      <c r="AI17" s="21"/>
      <c r="AJ17" s="21"/>
      <c r="AK17" s="21"/>
      <c r="AL17" s="22">
        <v>75</v>
      </c>
      <c r="AM17" s="21" t="s">
        <v>117</v>
      </c>
      <c r="AN17" s="22">
        <v>16</v>
      </c>
      <c r="AO17" s="22">
        <v>13</v>
      </c>
      <c r="AP17" s="22">
        <v>11</v>
      </c>
      <c r="AQ17" s="22">
        <f t="shared" si="10"/>
        <v>24</v>
      </c>
      <c r="AR17" s="22">
        <v>0</v>
      </c>
      <c r="AS17" s="39"/>
    </row>
    <row r="18" spans="1:45" ht="15.95" customHeight="1" x14ac:dyDescent="0.25">
      <c r="A18" s="41"/>
      <c r="C18" s="21" t="s">
        <v>569</v>
      </c>
      <c r="D18" s="21"/>
      <c r="E18" s="21"/>
      <c r="F18" s="21"/>
      <c r="R18" s="41"/>
      <c r="S18" s="41"/>
      <c r="T18" s="27">
        <v>8.5</v>
      </c>
      <c r="U18" s="21" t="s">
        <v>132</v>
      </c>
      <c r="V18" s="21"/>
      <c r="W18" s="21"/>
      <c r="X18" s="27"/>
      <c r="Y18" s="22">
        <v>55</v>
      </c>
      <c r="Z18" s="21" t="s">
        <v>106</v>
      </c>
      <c r="AA18" s="22">
        <v>18</v>
      </c>
      <c r="AB18" s="22">
        <v>6</v>
      </c>
      <c r="AC18" s="22">
        <v>3</v>
      </c>
      <c r="AD18" s="22">
        <f t="shared" si="11"/>
        <v>9</v>
      </c>
      <c r="AE18" s="22">
        <v>0</v>
      </c>
      <c r="AF18" s="45"/>
      <c r="AG18" s="27">
        <v>8.5</v>
      </c>
      <c r="AH18" s="21" t="s">
        <v>46</v>
      </c>
      <c r="AI18" s="21"/>
      <c r="AJ18" s="21"/>
      <c r="AK18" s="21"/>
      <c r="AL18" s="22">
        <v>10</v>
      </c>
      <c r="AM18" s="21" t="s">
        <v>117</v>
      </c>
      <c r="AN18" s="22">
        <v>18</v>
      </c>
      <c r="AO18" s="22">
        <v>9</v>
      </c>
      <c r="AP18" s="22">
        <v>11</v>
      </c>
      <c r="AQ18" s="22">
        <f t="shared" si="10"/>
        <v>20</v>
      </c>
      <c r="AR18" s="22">
        <v>0</v>
      </c>
      <c r="AS18" s="39"/>
    </row>
    <row r="19" spans="1:45" ht="15.95" customHeight="1" x14ac:dyDescent="0.25">
      <c r="A19" s="41"/>
      <c r="C19" s="21" t="s">
        <v>570</v>
      </c>
      <c r="D19" s="21"/>
      <c r="E19" s="21"/>
      <c r="F19" s="21"/>
      <c r="R19" s="41"/>
      <c r="S19" s="41"/>
      <c r="T19" s="27">
        <v>7.5</v>
      </c>
      <c r="U19" s="21" t="s">
        <v>151</v>
      </c>
      <c r="V19" s="21"/>
      <c r="W19" s="21"/>
      <c r="X19" s="27"/>
      <c r="Y19" s="22">
        <v>5</v>
      </c>
      <c r="Z19" s="21" t="s">
        <v>106</v>
      </c>
      <c r="AA19" s="22">
        <v>20</v>
      </c>
      <c r="AB19" s="22">
        <v>7</v>
      </c>
      <c r="AC19" s="22">
        <v>12</v>
      </c>
      <c r="AD19" s="22">
        <f t="shared" si="11"/>
        <v>19</v>
      </c>
      <c r="AE19" s="22">
        <v>2</v>
      </c>
      <c r="AF19" s="45"/>
      <c r="AG19" s="27">
        <v>8</v>
      </c>
      <c r="AH19" s="21" t="s">
        <v>80</v>
      </c>
      <c r="AI19" s="21"/>
      <c r="AJ19" s="21"/>
      <c r="AK19" s="21"/>
      <c r="AL19" s="22">
        <v>71</v>
      </c>
      <c r="AM19" s="21" t="s">
        <v>117</v>
      </c>
      <c r="AN19" s="22">
        <v>20</v>
      </c>
      <c r="AO19" s="22">
        <v>12</v>
      </c>
      <c r="AP19" s="22">
        <v>13</v>
      </c>
      <c r="AQ19" s="22">
        <f t="shared" si="10"/>
        <v>25</v>
      </c>
      <c r="AR19" s="22">
        <v>2</v>
      </c>
      <c r="AS19" s="39"/>
    </row>
    <row r="20" spans="1:45" ht="15.95" customHeight="1" x14ac:dyDescent="0.25">
      <c r="A20" s="41"/>
      <c r="C20" s="21"/>
      <c r="D20" s="21"/>
      <c r="E20" s="21"/>
      <c r="F20" s="21"/>
      <c r="R20" s="41"/>
      <c r="S20" s="41"/>
      <c r="T20" s="27">
        <v>8</v>
      </c>
      <c r="U20" s="21" t="s">
        <v>41</v>
      </c>
      <c r="V20" s="21"/>
      <c r="W20" s="21"/>
      <c r="X20" s="27"/>
      <c r="Y20" s="22">
        <v>91</v>
      </c>
      <c r="Z20" s="21" t="s">
        <v>106</v>
      </c>
      <c r="AA20" s="22">
        <v>20</v>
      </c>
      <c r="AB20" s="22">
        <v>13</v>
      </c>
      <c r="AC20" s="22">
        <v>9</v>
      </c>
      <c r="AD20" s="22">
        <f t="shared" si="11"/>
        <v>22</v>
      </c>
      <c r="AE20" s="22">
        <v>4</v>
      </c>
      <c r="AF20" s="45"/>
      <c r="AG20" s="27">
        <v>7.5</v>
      </c>
      <c r="AH20" s="21" t="s">
        <v>160</v>
      </c>
      <c r="AI20" s="21"/>
      <c r="AJ20" s="21"/>
      <c r="AK20" s="21"/>
      <c r="AL20" s="22">
        <v>97</v>
      </c>
      <c r="AM20" s="21" t="s">
        <v>117</v>
      </c>
      <c r="AN20" s="22">
        <v>16</v>
      </c>
      <c r="AO20" s="22">
        <v>2</v>
      </c>
      <c r="AP20" s="22">
        <v>2</v>
      </c>
      <c r="AQ20" s="22">
        <f t="shared" si="10"/>
        <v>4</v>
      </c>
      <c r="AR20" s="22">
        <v>0</v>
      </c>
      <c r="AS20" s="39"/>
    </row>
    <row r="21" spans="1:45" ht="15.95" customHeight="1" x14ac:dyDescent="0.25">
      <c r="A21" s="41"/>
      <c r="B21" s="22" t="s">
        <v>42</v>
      </c>
      <c r="C21" s="6" t="s">
        <v>190</v>
      </c>
      <c r="D21" s="11"/>
      <c r="E21" s="21"/>
      <c r="F21" s="21"/>
      <c r="G21" s="5">
        <v>3</v>
      </c>
      <c r="H21" s="22">
        <v>1</v>
      </c>
      <c r="I21" s="21" t="s">
        <v>60</v>
      </c>
      <c r="J21" s="21"/>
      <c r="K21" s="21"/>
      <c r="L21" s="21" t="s">
        <v>43</v>
      </c>
      <c r="M21" s="21"/>
      <c r="N21" s="21"/>
      <c r="O21" s="21"/>
      <c r="P21" s="21"/>
      <c r="Q21" s="21"/>
      <c r="R21" s="41"/>
      <c r="S21" s="41"/>
      <c r="T21" s="27">
        <v>7.5</v>
      </c>
      <c r="U21" s="21" t="s">
        <v>34</v>
      </c>
      <c r="V21" s="21"/>
      <c r="W21" s="21"/>
      <c r="X21" s="27"/>
      <c r="Y21" s="22">
        <v>7</v>
      </c>
      <c r="Z21" s="21" t="s">
        <v>106</v>
      </c>
      <c r="AA21" s="22">
        <v>20</v>
      </c>
      <c r="AB21" s="22">
        <v>8</v>
      </c>
      <c r="AC21" s="22">
        <v>19</v>
      </c>
      <c r="AD21" s="22">
        <f t="shared" si="11"/>
        <v>27</v>
      </c>
      <c r="AE21" s="22">
        <v>4</v>
      </c>
      <c r="AF21" s="45"/>
      <c r="AG21" s="27">
        <v>7.5</v>
      </c>
      <c r="AH21" s="21" t="s">
        <v>168</v>
      </c>
      <c r="AI21" s="21"/>
      <c r="AJ21" s="21"/>
      <c r="AK21" s="21"/>
      <c r="AL21" s="22">
        <v>59</v>
      </c>
      <c r="AM21" s="21" t="s">
        <v>117</v>
      </c>
      <c r="AN21" s="22">
        <v>16</v>
      </c>
      <c r="AO21" s="22">
        <v>0</v>
      </c>
      <c r="AP21" s="22">
        <v>4</v>
      </c>
      <c r="AQ21" s="22">
        <f t="shared" si="10"/>
        <v>4</v>
      </c>
      <c r="AR21" s="22">
        <v>0</v>
      </c>
      <c r="AS21" s="39"/>
    </row>
    <row r="22" spans="1:45" ht="15.95" customHeight="1" x14ac:dyDescent="0.25">
      <c r="A22" s="41"/>
      <c r="B22" s="22" t="s">
        <v>28</v>
      </c>
      <c r="C22" s="21" t="s">
        <v>567</v>
      </c>
      <c r="D22" s="21"/>
      <c r="E22" s="21"/>
      <c r="F22" s="21"/>
      <c r="G22" s="5"/>
      <c r="H22" s="22">
        <v>2</v>
      </c>
      <c r="I22" s="21" t="s">
        <v>60</v>
      </c>
      <c r="J22" s="21"/>
      <c r="K22" s="21"/>
      <c r="L22" s="21" t="s">
        <v>573</v>
      </c>
      <c r="M22" s="21"/>
      <c r="N22" s="21"/>
      <c r="O22" s="21"/>
      <c r="P22" s="21"/>
      <c r="Q22" s="21"/>
      <c r="R22" s="41"/>
      <c r="S22" s="41"/>
      <c r="T22" s="27">
        <v>7</v>
      </c>
      <c r="U22" s="21" t="s">
        <v>131</v>
      </c>
      <c r="V22" s="21"/>
      <c r="W22" s="21"/>
      <c r="X22" s="27"/>
      <c r="Y22" s="22">
        <v>6</v>
      </c>
      <c r="Z22" s="21" t="s">
        <v>106</v>
      </c>
      <c r="AA22" s="22">
        <v>18</v>
      </c>
      <c r="AB22" s="22">
        <v>3</v>
      </c>
      <c r="AC22" s="22">
        <v>8</v>
      </c>
      <c r="AD22" s="22">
        <f t="shared" si="11"/>
        <v>11</v>
      </c>
      <c r="AE22" s="22">
        <v>0</v>
      </c>
      <c r="AF22" s="45"/>
      <c r="AG22" s="27">
        <v>7.5</v>
      </c>
      <c r="AH22" s="21" t="s">
        <v>146</v>
      </c>
      <c r="AI22" s="21"/>
      <c r="AJ22" s="21"/>
      <c r="AK22" s="21"/>
      <c r="AL22" s="22">
        <v>24</v>
      </c>
      <c r="AM22" s="21" t="s">
        <v>117</v>
      </c>
      <c r="AN22" s="22">
        <v>16</v>
      </c>
      <c r="AO22" s="22">
        <v>3</v>
      </c>
      <c r="AP22" s="22">
        <v>6</v>
      </c>
      <c r="AQ22" s="22">
        <f t="shared" si="10"/>
        <v>9</v>
      </c>
      <c r="AR22" s="22">
        <v>0</v>
      </c>
      <c r="AS22" s="39"/>
    </row>
    <row r="23" spans="1:45" ht="15.95" customHeight="1" x14ac:dyDescent="0.25">
      <c r="A23" s="41"/>
      <c r="C23" s="21"/>
      <c r="D23" s="21"/>
      <c r="E23" s="21"/>
      <c r="H23" s="22">
        <v>2</v>
      </c>
      <c r="I23" s="21" t="s">
        <v>96</v>
      </c>
      <c r="J23" s="21"/>
      <c r="K23" s="21"/>
      <c r="L23" s="21" t="s">
        <v>574</v>
      </c>
      <c r="M23" s="21"/>
      <c r="N23" s="21"/>
      <c r="O23" s="21"/>
      <c r="P23" s="21"/>
      <c r="Q23" s="21"/>
      <c r="R23" s="41"/>
      <c r="S23" s="41"/>
      <c r="T23" s="27">
        <v>7</v>
      </c>
      <c r="U23" s="21" t="s">
        <v>36</v>
      </c>
      <c r="V23" s="21"/>
      <c r="W23" s="21"/>
      <c r="X23" s="27"/>
      <c r="Y23" s="22">
        <v>4</v>
      </c>
      <c r="Z23" s="21" t="s">
        <v>106</v>
      </c>
      <c r="AA23" s="22">
        <v>16</v>
      </c>
      <c r="AB23" s="22">
        <v>1</v>
      </c>
      <c r="AC23" s="22">
        <v>5</v>
      </c>
      <c r="AD23" s="22">
        <f t="shared" si="11"/>
        <v>6</v>
      </c>
      <c r="AE23" s="22">
        <v>0</v>
      </c>
      <c r="AF23" s="45"/>
      <c r="AG23" s="27">
        <v>7</v>
      </c>
      <c r="AH23" s="21" t="s">
        <v>67</v>
      </c>
      <c r="AI23" s="21"/>
      <c r="AJ23" s="21"/>
      <c r="AK23" s="21"/>
      <c r="AL23" s="22">
        <v>7</v>
      </c>
      <c r="AM23" s="21" t="s">
        <v>117</v>
      </c>
      <c r="AN23" s="22">
        <v>19</v>
      </c>
      <c r="AO23" s="22">
        <v>2</v>
      </c>
      <c r="AP23" s="22">
        <v>15</v>
      </c>
      <c r="AQ23" s="22">
        <f t="shared" si="10"/>
        <v>17</v>
      </c>
      <c r="AR23" s="22">
        <v>2</v>
      </c>
      <c r="AS23" s="44"/>
    </row>
    <row r="24" spans="1:45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5"/>
      <c r="R24" s="41"/>
      <c r="S24" s="41"/>
      <c r="T24" s="27">
        <v>6.5</v>
      </c>
      <c r="U24" s="21" t="s">
        <v>54</v>
      </c>
      <c r="V24" s="21"/>
      <c r="W24" s="21"/>
      <c r="X24" s="27"/>
      <c r="Y24" s="22">
        <v>3</v>
      </c>
      <c r="Z24" s="21" t="s">
        <v>106</v>
      </c>
      <c r="AA24" s="22">
        <v>20</v>
      </c>
      <c r="AB24" s="22">
        <v>0</v>
      </c>
      <c r="AC24" s="22">
        <v>5</v>
      </c>
      <c r="AD24" s="22">
        <f t="shared" si="11"/>
        <v>5</v>
      </c>
      <c r="AE24" s="22">
        <v>0</v>
      </c>
      <c r="AF24" s="45"/>
      <c r="AG24" s="27">
        <v>6.5</v>
      </c>
      <c r="AH24" s="21" t="s">
        <v>32</v>
      </c>
      <c r="AI24" s="21"/>
      <c r="AJ24" s="21"/>
      <c r="AK24" s="21"/>
      <c r="AL24" s="22">
        <v>53</v>
      </c>
      <c r="AM24" s="21" t="s">
        <v>117</v>
      </c>
      <c r="AN24" s="22">
        <v>20</v>
      </c>
      <c r="AO24" s="22">
        <v>0</v>
      </c>
      <c r="AP24" s="22">
        <v>6</v>
      </c>
      <c r="AQ24" s="22">
        <f t="shared" si="10"/>
        <v>6</v>
      </c>
      <c r="AR24" s="22">
        <v>0</v>
      </c>
      <c r="AS24" s="36"/>
    </row>
    <row r="25" spans="1:45" ht="15.95" customHeight="1" x14ac:dyDescent="0.25">
      <c r="A25" s="41"/>
      <c r="B25" s="42" t="s">
        <v>173</v>
      </c>
      <c r="C25" s="6" t="s">
        <v>189</v>
      </c>
      <c r="F25" s="21"/>
      <c r="G25" s="5">
        <v>8</v>
      </c>
      <c r="H25" s="22">
        <v>1</v>
      </c>
      <c r="I25" s="21" t="s">
        <v>291</v>
      </c>
      <c r="J25" s="21"/>
      <c r="K25" s="21"/>
      <c r="L25" s="21" t="s">
        <v>316</v>
      </c>
      <c r="M25" s="21"/>
      <c r="N25" s="21"/>
      <c r="O25" s="21"/>
      <c r="P25" s="21"/>
      <c r="Q25" s="21"/>
      <c r="R25" s="41"/>
      <c r="S25" s="41"/>
      <c r="T25" s="27">
        <v>6</v>
      </c>
      <c r="U25" s="21" t="s">
        <v>262</v>
      </c>
      <c r="Y25" s="22">
        <v>19</v>
      </c>
      <c r="Z25" s="21" t="s">
        <v>106</v>
      </c>
      <c r="AA25" s="22">
        <v>18</v>
      </c>
      <c r="AB25" s="22">
        <v>1</v>
      </c>
      <c r="AC25" s="22">
        <v>4</v>
      </c>
      <c r="AD25" s="22">
        <f t="shared" si="11"/>
        <v>5</v>
      </c>
      <c r="AE25" s="22">
        <v>0</v>
      </c>
      <c r="AF25" s="45"/>
      <c r="AG25" s="27">
        <v>6.5</v>
      </c>
      <c r="AH25" s="21" t="s">
        <v>35</v>
      </c>
      <c r="AI25" s="21"/>
      <c r="AJ25" s="21"/>
      <c r="AK25" s="21"/>
      <c r="AL25" s="22">
        <v>66</v>
      </c>
      <c r="AM25" s="21" t="s">
        <v>117</v>
      </c>
      <c r="AN25" s="22">
        <v>18</v>
      </c>
      <c r="AO25" s="22">
        <v>0</v>
      </c>
      <c r="AP25" s="22">
        <v>1</v>
      </c>
      <c r="AQ25" s="22">
        <f t="shared" si="10"/>
        <v>1</v>
      </c>
      <c r="AR25" s="22">
        <v>0</v>
      </c>
      <c r="AS25" s="36"/>
    </row>
    <row r="26" spans="1:45" ht="15.95" customHeight="1" x14ac:dyDescent="0.25">
      <c r="A26" s="41"/>
      <c r="B26" s="22" t="s">
        <v>28</v>
      </c>
      <c r="C26" s="16"/>
      <c r="D26" s="21" t="s">
        <v>109</v>
      </c>
      <c r="E26" s="21"/>
      <c r="F26" s="21"/>
      <c r="G26" s="5"/>
      <c r="H26" s="22">
        <v>1</v>
      </c>
      <c r="I26" s="21" t="s">
        <v>123</v>
      </c>
      <c r="J26" s="21"/>
      <c r="K26" s="21"/>
      <c r="L26" s="21" t="s">
        <v>469</v>
      </c>
      <c r="M26" s="21"/>
      <c r="N26" s="21"/>
      <c r="O26" s="21"/>
      <c r="P26" s="21"/>
      <c r="Q26" s="21"/>
      <c r="R26" s="41"/>
      <c r="S26" s="41"/>
      <c r="T26" s="27">
        <v>6.5</v>
      </c>
      <c r="U26" s="21" t="s">
        <v>108</v>
      </c>
      <c r="V26" s="21"/>
      <c r="W26" s="21"/>
      <c r="X26" s="27"/>
      <c r="Y26" s="22">
        <v>27</v>
      </c>
      <c r="Z26" s="21" t="s">
        <v>106</v>
      </c>
      <c r="AA26" s="22">
        <v>20</v>
      </c>
      <c r="AB26" s="22">
        <v>6</v>
      </c>
      <c r="AC26" s="22">
        <v>11</v>
      </c>
      <c r="AD26" s="22">
        <f t="shared" si="11"/>
        <v>17</v>
      </c>
      <c r="AE26" s="22">
        <v>0</v>
      </c>
      <c r="AF26" s="45"/>
      <c r="AG26" s="27">
        <v>6.5</v>
      </c>
      <c r="AH26" s="21" t="s">
        <v>55</v>
      </c>
      <c r="AI26" s="21"/>
      <c r="AJ26" s="21"/>
      <c r="AK26" s="21"/>
      <c r="AL26" s="22">
        <v>2</v>
      </c>
      <c r="AM26" s="21" t="s">
        <v>117</v>
      </c>
      <c r="AN26" s="22">
        <v>20</v>
      </c>
      <c r="AO26" s="22">
        <v>0</v>
      </c>
      <c r="AP26" s="22">
        <v>3</v>
      </c>
      <c r="AQ26" s="22">
        <f t="shared" si="10"/>
        <v>3</v>
      </c>
      <c r="AR26" s="22">
        <v>6</v>
      </c>
      <c r="AS26" s="36"/>
    </row>
    <row r="27" spans="1:45" ht="15.95" customHeight="1" thickBot="1" x14ac:dyDescent="0.3">
      <c r="A27" s="41"/>
      <c r="H27" s="22">
        <v>1</v>
      </c>
      <c r="I27" s="21" t="s">
        <v>66</v>
      </c>
      <c r="J27" s="21"/>
      <c r="K27" s="21"/>
      <c r="L27" s="21" t="s">
        <v>578</v>
      </c>
      <c r="M27" s="21"/>
      <c r="N27" s="21"/>
      <c r="O27" s="21"/>
      <c r="P27" s="21"/>
      <c r="Q27" s="21"/>
      <c r="R27" s="41"/>
      <c r="S27" s="41"/>
      <c r="T27" s="17" t="s">
        <v>103</v>
      </c>
      <c r="U27" s="17"/>
      <c r="V27" s="17"/>
      <c r="W27" s="17"/>
      <c r="X27" s="17"/>
      <c r="Y27" s="17"/>
      <c r="Z27" s="17"/>
      <c r="AA27" s="23">
        <f>SUM(AA15:AA26)</f>
        <v>220</v>
      </c>
      <c r="AB27" s="23">
        <f>SUM(AB15:AB26)</f>
        <v>66</v>
      </c>
      <c r="AC27" s="23">
        <f>SUM(AC15:AC26)</f>
        <v>101</v>
      </c>
      <c r="AD27" s="23">
        <f>+AC27+AB27</f>
        <v>167</v>
      </c>
      <c r="AE27" s="23">
        <f>SUM(AE15:AE26)</f>
        <v>16</v>
      </c>
      <c r="AF27" s="45"/>
      <c r="AG27" s="17" t="s">
        <v>37</v>
      </c>
      <c r="AH27" s="17"/>
      <c r="AI27" s="17"/>
      <c r="AJ27" s="17"/>
      <c r="AK27" s="17"/>
      <c r="AL27" s="17"/>
      <c r="AM27" s="17"/>
      <c r="AN27" s="23">
        <f>SUM(AN15:AN26)</f>
        <v>220</v>
      </c>
      <c r="AO27" s="23">
        <f>SUM(AO15:AO26)</f>
        <v>54</v>
      </c>
      <c r="AP27" s="23">
        <f>SUM(AP15:AP26)</f>
        <v>81</v>
      </c>
      <c r="AQ27" s="23">
        <f>+AP27+AO27</f>
        <v>135</v>
      </c>
      <c r="AR27" s="23">
        <f>SUM(AR15:AR26)</f>
        <v>12</v>
      </c>
      <c r="AS27" s="36"/>
    </row>
    <row r="28" spans="1:45" ht="15.95" customHeight="1" x14ac:dyDescent="0.25">
      <c r="A28" s="41"/>
      <c r="H28" s="22">
        <v>1</v>
      </c>
      <c r="I28" s="21" t="s">
        <v>92</v>
      </c>
      <c r="L28" s="21" t="s">
        <v>164</v>
      </c>
      <c r="M28" s="21"/>
      <c r="N28" s="21"/>
      <c r="O28" s="21"/>
      <c r="P28" s="21"/>
      <c r="Q28" s="21"/>
      <c r="R28" s="41"/>
      <c r="S28" s="41"/>
      <c r="T28" s="19" t="s">
        <v>17</v>
      </c>
      <c r="U28" s="19"/>
      <c r="V28" s="19"/>
      <c r="W28" s="19"/>
      <c r="X28" s="19"/>
      <c r="Y28" s="16" t="s">
        <v>57</v>
      </c>
      <c r="AA28" s="22">
        <v>36</v>
      </c>
      <c r="AB28" s="22">
        <v>12</v>
      </c>
      <c r="AC28" s="22">
        <v>13</v>
      </c>
      <c r="AD28" s="22">
        <f t="shared" ref="AD28:AD39" si="12">+AB28+AC28</f>
        <v>25</v>
      </c>
      <c r="AE28" s="22">
        <v>0</v>
      </c>
      <c r="AF28" s="45"/>
      <c r="AG28" s="18" t="s">
        <v>39</v>
      </c>
      <c r="AH28" s="18"/>
      <c r="AI28" s="18"/>
      <c r="AJ28" s="18"/>
      <c r="AK28" s="18"/>
      <c r="AL28" s="16" t="s">
        <v>40</v>
      </c>
      <c r="AN28" s="22">
        <v>44</v>
      </c>
      <c r="AO28" s="22">
        <v>10</v>
      </c>
      <c r="AP28" s="22">
        <v>16</v>
      </c>
      <c r="AQ28" s="22">
        <f t="shared" ref="AQ28:AQ39" si="13">+AO28+AP28</f>
        <v>26</v>
      </c>
      <c r="AR28" s="22">
        <v>8</v>
      </c>
      <c r="AS28" s="36"/>
    </row>
    <row r="29" spans="1:45" ht="15.95" customHeight="1" x14ac:dyDescent="0.25">
      <c r="A29" s="41"/>
      <c r="H29" s="22">
        <v>1</v>
      </c>
      <c r="I29" s="21" t="s">
        <v>291</v>
      </c>
      <c r="L29" s="21" t="s">
        <v>583</v>
      </c>
      <c r="M29" s="21"/>
      <c r="N29" s="21"/>
      <c r="O29" s="21"/>
      <c r="P29" s="21"/>
      <c r="Q29" s="21"/>
      <c r="R29" s="41"/>
      <c r="S29" s="41"/>
      <c r="T29" s="27">
        <v>8</v>
      </c>
      <c r="U29" s="21" t="s">
        <v>15</v>
      </c>
      <c r="V29" s="21"/>
      <c r="W29" s="21"/>
      <c r="X29" s="21"/>
      <c r="Y29" s="22">
        <v>1</v>
      </c>
      <c r="Z29" s="21" t="s">
        <v>17</v>
      </c>
      <c r="AA29" s="22">
        <v>19</v>
      </c>
      <c r="AB29" s="22">
        <v>0</v>
      </c>
      <c r="AC29" s="22">
        <v>0</v>
      </c>
      <c r="AD29" s="22">
        <f t="shared" si="12"/>
        <v>0</v>
      </c>
      <c r="AE29" s="22">
        <v>0</v>
      </c>
      <c r="AF29" s="45"/>
      <c r="AG29" s="27">
        <v>7</v>
      </c>
      <c r="AH29" s="21" t="s">
        <v>171</v>
      </c>
      <c r="AL29" s="22"/>
      <c r="AM29" s="21" t="s">
        <v>116</v>
      </c>
      <c r="AN29" s="22">
        <v>17</v>
      </c>
      <c r="AO29" s="22">
        <v>0</v>
      </c>
      <c r="AP29" s="22">
        <v>0</v>
      </c>
      <c r="AQ29" s="22">
        <f t="shared" si="13"/>
        <v>0</v>
      </c>
      <c r="AR29" s="22">
        <v>0</v>
      </c>
      <c r="AS29" s="36"/>
    </row>
    <row r="30" spans="1:45" ht="15.95" customHeight="1" x14ac:dyDescent="0.25">
      <c r="A30" s="41"/>
      <c r="H30" s="22">
        <v>2</v>
      </c>
      <c r="I30" s="21" t="s">
        <v>92</v>
      </c>
      <c r="L30" s="21" t="s">
        <v>584</v>
      </c>
      <c r="M30" s="21"/>
      <c r="N30" s="21"/>
      <c r="O30" s="21"/>
      <c r="P30" s="21"/>
      <c r="Q30" s="21"/>
      <c r="R30" s="41"/>
      <c r="S30" s="41"/>
      <c r="T30" s="27">
        <v>9</v>
      </c>
      <c r="U30" s="21" t="s">
        <v>86</v>
      </c>
      <c r="V30" s="21"/>
      <c r="W30" s="21"/>
      <c r="X30" s="21"/>
      <c r="Y30" s="22">
        <v>44</v>
      </c>
      <c r="Z30" s="21" t="s">
        <v>17</v>
      </c>
      <c r="AA30" s="22">
        <v>17</v>
      </c>
      <c r="AB30" s="22">
        <v>6</v>
      </c>
      <c r="AC30" s="22">
        <v>8</v>
      </c>
      <c r="AD30" s="22">
        <f t="shared" si="12"/>
        <v>14</v>
      </c>
      <c r="AE30" s="22">
        <v>6</v>
      </c>
      <c r="AF30" s="45"/>
      <c r="AG30" s="27">
        <v>9.5</v>
      </c>
      <c r="AH30" s="21" t="s">
        <v>125</v>
      </c>
      <c r="AI30" s="21"/>
      <c r="AJ30" s="21"/>
      <c r="AK30" s="21"/>
      <c r="AL30" s="22">
        <v>9</v>
      </c>
      <c r="AM30" s="21" t="s">
        <v>116</v>
      </c>
      <c r="AN30" s="22">
        <v>20</v>
      </c>
      <c r="AO30" s="22">
        <v>23</v>
      </c>
      <c r="AP30" s="22">
        <v>12</v>
      </c>
      <c r="AQ30" s="22">
        <f t="shared" si="13"/>
        <v>35</v>
      </c>
      <c r="AR30" s="22">
        <v>4</v>
      </c>
      <c r="AS30" s="36"/>
    </row>
    <row r="31" spans="1:45" ht="15.95" customHeight="1" x14ac:dyDescent="0.25">
      <c r="A31" s="41"/>
      <c r="H31" s="22">
        <v>2</v>
      </c>
      <c r="I31" s="21" t="s">
        <v>92</v>
      </c>
      <c r="L31" s="21" t="s">
        <v>311</v>
      </c>
      <c r="M31" s="21"/>
      <c r="N31" s="21"/>
      <c r="O31" s="21"/>
      <c r="P31" s="21"/>
      <c r="Q31" s="21"/>
      <c r="R31" s="41"/>
      <c r="S31" s="41"/>
      <c r="T31" s="27">
        <v>8.5</v>
      </c>
      <c r="U31" s="21" t="s">
        <v>124</v>
      </c>
      <c r="V31" s="21"/>
      <c r="W31" s="21"/>
      <c r="X31" s="21"/>
      <c r="Y31" s="22">
        <v>11</v>
      </c>
      <c r="Z31" s="21" t="s">
        <v>17</v>
      </c>
      <c r="AA31" s="22">
        <v>11</v>
      </c>
      <c r="AB31" s="22">
        <v>2</v>
      </c>
      <c r="AC31" s="22">
        <v>4</v>
      </c>
      <c r="AD31" s="22">
        <f t="shared" si="12"/>
        <v>6</v>
      </c>
      <c r="AE31" s="22">
        <v>0</v>
      </c>
      <c r="AF31" s="45"/>
      <c r="AG31" s="27">
        <v>9</v>
      </c>
      <c r="AH31" s="21" t="s">
        <v>474</v>
      </c>
      <c r="AI31" s="21"/>
      <c r="AJ31" s="21"/>
      <c r="AK31" s="21"/>
      <c r="AL31" s="22">
        <v>7</v>
      </c>
      <c r="AM31" s="21" t="s">
        <v>116</v>
      </c>
      <c r="AN31" s="22">
        <v>1</v>
      </c>
      <c r="AO31" s="22">
        <v>0</v>
      </c>
      <c r="AP31" s="22">
        <v>0</v>
      </c>
      <c r="AQ31" s="22">
        <f t="shared" si="13"/>
        <v>0</v>
      </c>
      <c r="AR31" s="22">
        <v>0</v>
      </c>
      <c r="AS31" s="36"/>
    </row>
    <row r="32" spans="1:45" ht="15.95" customHeight="1" x14ac:dyDescent="0.25">
      <c r="A32" s="41"/>
      <c r="H32" s="22">
        <v>2</v>
      </c>
      <c r="I32" s="21" t="s">
        <v>164</v>
      </c>
      <c r="L32" s="21" t="s">
        <v>316</v>
      </c>
      <c r="M32" s="21"/>
      <c r="N32" s="21"/>
      <c r="O32" s="21"/>
      <c r="P32" s="21"/>
      <c r="Q32" s="21"/>
      <c r="R32" s="41"/>
      <c r="S32" s="41"/>
      <c r="T32" s="27">
        <v>8</v>
      </c>
      <c r="U32" s="21" t="s">
        <v>141</v>
      </c>
      <c r="V32" s="21"/>
      <c r="W32" s="21"/>
      <c r="X32" s="21"/>
      <c r="Y32" s="22">
        <v>33</v>
      </c>
      <c r="Z32" s="16" t="s">
        <v>17</v>
      </c>
      <c r="AA32" s="22">
        <v>11</v>
      </c>
      <c r="AB32" s="22">
        <v>1</v>
      </c>
      <c r="AC32" s="22">
        <v>4</v>
      </c>
      <c r="AD32" s="22">
        <f t="shared" si="12"/>
        <v>5</v>
      </c>
      <c r="AE32" s="22">
        <v>2</v>
      </c>
      <c r="AF32" s="45"/>
      <c r="AG32" s="27">
        <v>8.5</v>
      </c>
      <c r="AH32" s="21" t="s">
        <v>162</v>
      </c>
      <c r="AI32" s="21"/>
      <c r="AJ32" s="21"/>
      <c r="AK32" s="21"/>
      <c r="AL32" s="22">
        <v>6</v>
      </c>
      <c r="AM32" s="21" t="s">
        <v>116</v>
      </c>
      <c r="AN32" s="22">
        <v>18</v>
      </c>
      <c r="AO32" s="22">
        <v>0</v>
      </c>
      <c r="AP32" s="22">
        <v>12</v>
      </c>
      <c r="AQ32" s="22">
        <f t="shared" si="13"/>
        <v>12</v>
      </c>
      <c r="AR32" s="22">
        <v>8</v>
      </c>
      <c r="AS32" s="36"/>
    </row>
    <row r="33" spans="1:45" ht="15.95" customHeight="1" x14ac:dyDescent="0.25">
      <c r="A33" s="41"/>
      <c r="R33" s="41"/>
      <c r="S33" s="41"/>
      <c r="T33" s="27">
        <v>7.5</v>
      </c>
      <c r="U33" s="21" t="s">
        <v>165</v>
      </c>
      <c r="Y33" s="22">
        <v>13</v>
      </c>
      <c r="Z33" s="21" t="s">
        <v>17</v>
      </c>
      <c r="AA33" s="22">
        <v>17</v>
      </c>
      <c r="AB33" s="22">
        <v>3</v>
      </c>
      <c r="AC33" s="22">
        <v>5</v>
      </c>
      <c r="AD33" s="22">
        <f t="shared" si="12"/>
        <v>8</v>
      </c>
      <c r="AE33" s="22">
        <v>4</v>
      </c>
      <c r="AF33" s="45"/>
      <c r="AG33" s="27">
        <v>8</v>
      </c>
      <c r="AH33" s="21" t="s">
        <v>33</v>
      </c>
      <c r="AI33" s="21"/>
      <c r="AJ33" s="21"/>
      <c r="AK33" s="21"/>
      <c r="AL33" s="22">
        <v>4</v>
      </c>
      <c r="AM33" s="21" t="s">
        <v>116</v>
      </c>
      <c r="AN33" s="22">
        <v>13</v>
      </c>
      <c r="AO33" s="22">
        <v>0</v>
      </c>
      <c r="AP33" s="22">
        <v>4</v>
      </c>
      <c r="AQ33" s="22">
        <f t="shared" si="13"/>
        <v>4</v>
      </c>
      <c r="AR33" s="22">
        <v>0</v>
      </c>
      <c r="AS33" s="36"/>
    </row>
    <row r="34" spans="1:45" ht="15.95" customHeight="1" x14ac:dyDescent="0.25">
      <c r="A34" s="41"/>
      <c r="C34" s="6" t="s">
        <v>188</v>
      </c>
      <c r="F34" s="21"/>
      <c r="G34" s="5">
        <v>1</v>
      </c>
      <c r="H34" s="22">
        <v>2</v>
      </c>
      <c r="I34" s="21" t="s">
        <v>182</v>
      </c>
      <c r="J34" s="21"/>
      <c r="K34" s="21"/>
      <c r="L34" s="21" t="s">
        <v>577</v>
      </c>
      <c r="M34" s="21"/>
      <c r="N34" s="21"/>
      <c r="O34" s="21"/>
      <c r="P34" s="21"/>
      <c r="Q34" s="21"/>
      <c r="R34" s="41"/>
      <c r="S34" s="41"/>
      <c r="T34" s="27">
        <v>7.5</v>
      </c>
      <c r="U34" s="21" t="s">
        <v>91</v>
      </c>
      <c r="X34" s="21"/>
      <c r="Y34" s="22">
        <v>9</v>
      </c>
      <c r="Z34" s="21" t="s">
        <v>17</v>
      </c>
      <c r="AA34" s="22">
        <v>15</v>
      </c>
      <c r="AB34" s="22">
        <v>1</v>
      </c>
      <c r="AC34" s="22">
        <v>1</v>
      </c>
      <c r="AD34" s="22">
        <f t="shared" si="12"/>
        <v>2</v>
      </c>
      <c r="AE34" s="22">
        <v>0</v>
      </c>
      <c r="AF34" s="45"/>
      <c r="AG34" s="27">
        <v>7</v>
      </c>
      <c r="AH34" s="21" t="s">
        <v>113</v>
      </c>
      <c r="AI34" s="21"/>
      <c r="AJ34" s="21"/>
      <c r="AK34" s="21"/>
      <c r="AL34" s="22">
        <v>14</v>
      </c>
      <c r="AM34" s="21" t="s">
        <v>116</v>
      </c>
      <c r="AN34" s="22">
        <v>20</v>
      </c>
      <c r="AO34" s="22">
        <v>9</v>
      </c>
      <c r="AP34" s="22">
        <v>5</v>
      </c>
      <c r="AQ34" s="22">
        <f t="shared" si="13"/>
        <v>14</v>
      </c>
      <c r="AR34" s="22">
        <v>0</v>
      </c>
      <c r="AS34" s="36"/>
    </row>
    <row r="35" spans="1:45" ht="15.95" customHeight="1" x14ac:dyDescent="0.25">
      <c r="A35" s="41" t="s">
        <v>48</v>
      </c>
      <c r="B35" s="22" t="s">
        <v>28</v>
      </c>
      <c r="C35" s="21"/>
      <c r="D35" s="16" t="s">
        <v>109</v>
      </c>
      <c r="E35" s="21"/>
      <c r="G35" s="5"/>
      <c r="H35" s="22"/>
      <c r="I35" s="21"/>
      <c r="J35" s="21"/>
      <c r="K35" s="21"/>
      <c r="L35" s="21"/>
      <c r="M35" s="21"/>
      <c r="N35" s="21"/>
      <c r="O35" s="21"/>
      <c r="P35" s="21"/>
      <c r="Q35" s="21"/>
      <c r="R35" s="41"/>
      <c r="S35" s="41"/>
      <c r="T35" s="27">
        <v>7.5</v>
      </c>
      <c r="U35" s="21" t="s">
        <v>138</v>
      </c>
      <c r="Y35" s="22">
        <v>7</v>
      </c>
      <c r="Z35" s="21" t="s">
        <v>17</v>
      </c>
      <c r="AA35" s="22">
        <v>17</v>
      </c>
      <c r="AB35" s="22">
        <v>0</v>
      </c>
      <c r="AC35" s="22">
        <v>4</v>
      </c>
      <c r="AD35" s="22">
        <f t="shared" si="12"/>
        <v>4</v>
      </c>
      <c r="AE35" s="22">
        <v>0</v>
      </c>
      <c r="AF35" s="45"/>
      <c r="AG35" s="27">
        <v>7.5</v>
      </c>
      <c r="AH35" s="21" t="s">
        <v>88</v>
      </c>
      <c r="AI35" s="21"/>
      <c r="AJ35" s="21"/>
      <c r="AK35" s="21"/>
      <c r="AL35" s="22">
        <v>5</v>
      </c>
      <c r="AM35" s="21" t="s">
        <v>116</v>
      </c>
      <c r="AN35" s="22">
        <v>19</v>
      </c>
      <c r="AO35" s="22">
        <v>5</v>
      </c>
      <c r="AP35" s="22">
        <v>8</v>
      </c>
      <c r="AQ35" s="22">
        <f t="shared" si="13"/>
        <v>13</v>
      </c>
      <c r="AR35" s="22">
        <v>4</v>
      </c>
      <c r="AS35" s="36"/>
    </row>
    <row r="36" spans="1:45" ht="15.95" customHeight="1" x14ac:dyDescent="0.25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5"/>
      <c r="L36" s="45"/>
      <c r="M36" s="45"/>
      <c r="N36" s="45"/>
      <c r="O36" s="45"/>
      <c r="P36" s="45"/>
      <c r="Q36" s="45"/>
      <c r="R36" s="41"/>
      <c r="S36" s="41"/>
      <c r="T36" s="27">
        <v>7</v>
      </c>
      <c r="U36" s="21" t="s">
        <v>70</v>
      </c>
      <c r="V36" s="21"/>
      <c r="W36" s="21"/>
      <c r="X36" s="21"/>
      <c r="Y36" s="22">
        <v>2</v>
      </c>
      <c r="Z36" s="21" t="s">
        <v>17</v>
      </c>
      <c r="AA36" s="22">
        <v>18</v>
      </c>
      <c r="AB36" s="22">
        <v>0</v>
      </c>
      <c r="AC36" s="22">
        <v>4</v>
      </c>
      <c r="AD36" s="22">
        <f t="shared" si="12"/>
        <v>4</v>
      </c>
      <c r="AE36" s="22">
        <v>2</v>
      </c>
      <c r="AF36" s="45"/>
      <c r="AG36" s="27">
        <v>6</v>
      </c>
      <c r="AH36" s="21" t="s">
        <v>112</v>
      </c>
      <c r="AI36" s="21"/>
      <c r="AJ36" s="21"/>
      <c r="AK36" s="21"/>
      <c r="AL36" s="22">
        <v>15</v>
      </c>
      <c r="AM36" s="21" t="s">
        <v>116</v>
      </c>
      <c r="AN36" s="22">
        <v>18</v>
      </c>
      <c r="AO36" s="22">
        <v>0</v>
      </c>
      <c r="AP36" s="22">
        <v>1</v>
      </c>
      <c r="AQ36" s="22">
        <f t="shared" si="13"/>
        <v>1</v>
      </c>
      <c r="AR36" s="22">
        <v>0</v>
      </c>
      <c r="AS36" s="36"/>
    </row>
    <row r="37" spans="1:45" ht="15.95" customHeight="1" x14ac:dyDescent="0.25">
      <c r="A37" s="41"/>
      <c r="B37" s="42" t="s">
        <v>174</v>
      </c>
      <c r="C37" s="6" t="s">
        <v>187</v>
      </c>
      <c r="F37" s="20"/>
      <c r="G37" s="5">
        <v>0</v>
      </c>
      <c r="H37" s="22"/>
      <c r="I37" s="21"/>
      <c r="J37" s="21"/>
      <c r="L37" s="21"/>
      <c r="M37" s="21"/>
      <c r="N37" s="21"/>
      <c r="O37" s="21"/>
      <c r="R37" s="41"/>
      <c r="S37" s="41"/>
      <c r="T37" s="27">
        <v>6.5</v>
      </c>
      <c r="U37" s="21" t="s">
        <v>44</v>
      </c>
      <c r="V37" s="21"/>
      <c r="W37" s="21"/>
      <c r="X37" s="21"/>
      <c r="Y37" s="22">
        <v>4</v>
      </c>
      <c r="Z37" s="21" t="s">
        <v>17</v>
      </c>
      <c r="AA37" s="22">
        <v>20</v>
      </c>
      <c r="AB37" s="22">
        <v>0</v>
      </c>
      <c r="AC37" s="22">
        <v>2</v>
      </c>
      <c r="AD37" s="22">
        <f t="shared" si="12"/>
        <v>2</v>
      </c>
      <c r="AE37" s="22">
        <v>0</v>
      </c>
      <c r="AF37" s="45"/>
      <c r="AG37" s="27">
        <v>6.5</v>
      </c>
      <c r="AH37" s="21" t="s">
        <v>170</v>
      </c>
      <c r="AI37" s="21"/>
      <c r="AJ37" s="21"/>
      <c r="AK37" s="21"/>
      <c r="AL37" s="22">
        <v>13</v>
      </c>
      <c r="AM37" s="21" t="s">
        <v>116</v>
      </c>
      <c r="AN37" s="22">
        <v>15</v>
      </c>
      <c r="AO37" s="22">
        <v>3</v>
      </c>
      <c r="AP37" s="22">
        <v>3</v>
      </c>
      <c r="AQ37" s="22">
        <f t="shared" si="13"/>
        <v>6</v>
      </c>
      <c r="AR37" s="22">
        <v>4</v>
      </c>
      <c r="AS37" s="36"/>
    </row>
    <row r="38" spans="1:45" ht="15.95" customHeight="1" x14ac:dyDescent="0.25">
      <c r="A38" s="41"/>
      <c r="B38" s="22" t="s">
        <v>28</v>
      </c>
      <c r="C38" s="16"/>
      <c r="D38" s="21" t="s">
        <v>109</v>
      </c>
      <c r="E38" s="21"/>
      <c r="H38" s="22"/>
      <c r="I38" s="21"/>
      <c r="J38" s="21"/>
      <c r="K38" s="21"/>
      <c r="L38" s="21"/>
      <c r="M38" s="21"/>
      <c r="N38" s="21"/>
      <c r="O38" s="21"/>
      <c r="P38" s="21"/>
      <c r="Q38" s="21"/>
      <c r="R38" s="41"/>
      <c r="S38" s="41"/>
      <c r="T38" s="27">
        <v>6.5</v>
      </c>
      <c r="U38" s="21" t="s">
        <v>136</v>
      </c>
      <c r="V38" s="21"/>
      <c r="W38" s="21"/>
      <c r="X38" s="21"/>
      <c r="Y38" s="22">
        <v>5</v>
      </c>
      <c r="Z38" s="21" t="s">
        <v>17</v>
      </c>
      <c r="AA38" s="22">
        <v>20</v>
      </c>
      <c r="AB38" s="22">
        <v>3</v>
      </c>
      <c r="AC38" s="22">
        <v>6</v>
      </c>
      <c r="AD38" s="22">
        <f t="shared" si="12"/>
        <v>9</v>
      </c>
      <c r="AE38" s="22">
        <v>0</v>
      </c>
      <c r="AF38" s="45"/>
      <c r="AG38" s="27">
        <v>6</v>
      </c>
      <c r="AH38" s="21" t="s">
        <v>133</v>
      </c>
      <c r="AI38" s="21"/>
      <c r="AJ38" s="21"/>
      <c r="AK38" s="21"/>
      <c r="AL38" s="22">
        <v>10</v>
      </c>
      <c r="AM38" s="21" t="s">
        <v>116</v>
      </c>
      <c r="AN38" s="22">
        <v>20</v>
      </c>
      <c r="AO38" s="22">
        <v>2</v>
      </c>
      <c r="AP38" s="22">
        <v>10</v>
      </c>
      <c r="AQ38" s="22">
        <f t="shared" si="13"/>
        <v>12</v>
      </c>
      <c r="AR38" s="22">
        <v>2</v>
      </c>
      <c r="AS38" s="36"/>
    </row>
    <row r="39" spans="1:45" ht="15.95" customHeight="1" x14ac:dyDescent="0.25">
      <c r="A39" s="41"/>
      <c r="C39" s="16"/>
      <c r="H39" s="22"/>
      <c r="I39" s="21"/>
      <c r="J39" s="21"/>
      <c r="K39" s="21"/>
      <c r="L39" s="21"/>
      <c r="M39" s="21"/>
      <c r="N39" s="21"/>
      <c r="O39" s="21"/>
      <c r="P39" s="21"/>
      <c r="Q39" s="21"/>
      <c r="R39" s="41"/>
      <c r="S39" s="41"/>
      <c r="T39" s="27">
        <v>6</v>
      </c>
      <c r="U39" s="21" t="s">
        <v>100</v>
      </c>
      <c r="Y39" s="22">
        <v>24</v>
      </c>
      <c r="Z39" s="21" t="s">
        <v>17</v>
      </c>
      <c r="AA39" s="22">
        <v>19</v>
      </c>
      <c r="AB39" s="22">
        <v>1</v>
      </c>
      <c r="AC39" s="22">
        <v>3</v>
      </c>
      <c r="AD39" s="22">
        <f t="shared" si="12"/>
        <v>4</v>
      </c>
      <c r="AE39" s="22">
        <v>2</v>
      </c>
      <c r="AF39" s="45"/>
      <c r="AG39" s="27">
        <v>6</v>
      </c>
      <c r="AH39" s="21" t="s">
        <v>65</v>
      </c>
      <c r="AI39" s="21"/>
      <c r="AJ39" s="21"/>
      <c r="AK39" s="21"/>
      <c r="AL39" s="22">
        <v>30</v>
      </c>
      <c r="AM39" s="21" t="s">
        <v>116</v>
      </c>
      <c r="AN39" s="22">
        <v>14</v>
      </c>
      <c r="AO39" s="22">
        <v>1</v>
      </c>
      <c r="AP39" s="22">
        <v>0</v>
      </c>
      <c r="AQ39" s="22">
        <f t="shared" si="13"/>
        <v>1</v>
      </c>
      <c r="AR39" s="22">
        <v>0</v>
      </c>
      <c r="AS39" s="36"/>
    </row>
    <row r="40" spans="1:45" ht="15.95" customHeight="1" thickBot="1" x14ac:dyDescent="0.3">
      <c r="A40" s="41"/>
      <c r="C40" s="6" t="s">
        <v>192</v>
      </c>
      <c r="D40" s="1"/>
      <c r="E40" s="21"/>
      <c r="F40" s="21"/>
      <c r="G40" s="5">
        <v>1</v>
      </c>
      <c r="H40" s="22">
        <v>2</v>
      </c>
      <c r="I40" s="21" t="s">
        <v>59</v>
      </c>
      <c r="J40" s="21"/>
      <c r="K40" s="21"/>
      <c r="L40" s="21" t="s">
        <v>575</v>
      </c>
      <c r="M40" s="21"/>
      <c r="N40" s="21"/>
      <c r="O40" s="21"/>
      <c r="P40" s="21"/>
      <c r="Q40" s="21"/>
      <c r="R40" s="41"/>
      <c r="S40" s="41"/>
      <c r="T40" s="17" t="s">
        <v>63</v>
      </c>
      <c r="U40" s="17"/>
      <c r="V40" s="17"/>
      <c r="W40" s="17"/>
      <c r="X40" s="17"/>
      <c r="Y40" s="17"/>
      <c r="Z40" s="17"/>
      <c r="AA40" s="23">
        <f>SUM(AA28:AA39)</f>
        <v>220</v>
      </c>
      <c r="AB40" s="23">
        <f>SUM(AB28:AB39)</f>
        <v>29</v>
      </c>
      <c r="AC40" s="23">
        <f>SUM(AC28:AC39)</f>
        <v>54</v>
      </c>
      <c r="AD40" s="23">
        <f>+AC40+AB40</f>
        <v>83</v>
      </c>
      <c r="AE40" s="23">
        <f>SUM(AE28:AE39)</f>
        <v>16</v>
      </c>
      <c r="AF40" s="45"/>
      <c r="AG40" s="17" t="s">
        <v>135</v>
      </c>
      <c r="AH40" s="17"/>
      <c r="AI40" s="17"/>
      <c r="AJ40" s="17"/>
      <c r="AK40" s="17"/>
      <c r="AL40" s="17"/>
      <c r="AM40" s="17"/>
      <c r="AN40" s="23">
        <f>SUM(AN28:AN39)</f>
        <v>219</v>
      </c>
      <c r="AO40" s="23">
        <f>SUM(AO28:AO39)</f>
        <v>53</v>
      </c>
      <c r="AP40" s="23">
        <f>SUM(AP28:AP39)</f>
        <v>71</v>
      </c>
      <c r="AQ40" s="23">
        <f>+AP40+AO40</f>
        <v>124</v>
      </c>
      <c r="AR40" s="23">
        <f>SUM(AR28:AR39)</f>
        <v>30</v>
      </c>
      <c r="AS40" s="36"/>
    </row>
    <row r="41" spans="1:45" ht="15.95" customHeight="1" x14ac:dyDescent="0.25">
      <c r="A41" s="41"/>
      <c r="B41" s="22" t="s">
        <v>28</v>
      </c>
      <c r="C41" s="21"/>
      <c r="D41" s="16" t="s">
        <v>109</v>
      </c>
      <c r="H41" s="22"/>
      <c r="I41" s="21"/>
      <c r="J41" s="21"/>
      <c r="K41" s="21"/>
      <c r="L41" s="21"/>
      <c r="M41" s="21"/>
      <c r="N41" s="21"/>
      <c r="O41" s="21"/>
      <c r="P41" s="21"/>
      <c r="Q41" s="21"/>
      <c r="R41" s="41"/>
      <c r="S41" s="41"/>
      <c r="T41" s="12" t="s">
        <v>127</v>
      </c>
      <c r="U41" s="12"/>
      <c r="V41" s="12"/>
      <c r="W41" s="12"/>
      <c r="X41" s="12"/>
      <c r="Y41" s="14" t="s">
        <v>38</v>
      </c>
      <c r="AA41" s="22">
        <v>27</v>
      </c>
      <c r="AB41" s="22">
        <v>13</v>
      </c>
      <c r="AC41" s="22">
        <v>12</v>
      </c>
      <c r="AD41" s="22">
        <f t="shared" ref="AD41:AD52" si="14">+AB41+AC41</f>
        <v>25</v>
      </c>
      <c r="AE41" s="22">
        <v>0</v>
      </c>
      <c r="AF41" s="45"/>
      <c r="AG41" s="19" t="s">
        <v>18</v>
      </c>
      <c r="AH41" s="19"/>
      <c r="AI41" s="19"/>
      <c r="AJ41" s="19"/>
      <c r="AK41" s="19"/>
      <c r="AL41" s="16" t="s">
        <v>45</v>
      </c>
      <c r="AN41" s="22">
        <v>42</v>
      </c>
      <c r="AO41" s="22">
        <v>3</v>
      </c>
      <c r="AP41" s="22">
        <v>8</v>
      </c>
      <c r="AQ41" s="22">
        <f t="shared" ref="AQ41:AQ52" si="15">+AO41+AP41</f>
        <v>11</v>
      </c>
      <c r="AR41" s="22">
        <v>2</v>
      </c>
      <c r="AS41" s="36"/>
    </row>
    <row r="42" spans="1:45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5"/>
      <c r="R42" s="41"/>
      <c r="S42" s="41"/>
      <c r="T42" s="27">
        <v>7.5</v>
      </c>
      <c r="U42" s="21" t="s">
        <v>75</v>
      </c>
      <c r="V42" s="21"/>
      <c r="W42" s="21"/>
      <c r="X42" s="21"/>
      <c r="Y42" s="22">
        <v>31</v>
      </c>
      <c r="Z42" s="21" t="s">
        <v>115</v>
      </c>
      <c r="AA42" s="22">
        <v>19</v>
      </c>
      <c r="AB42" s="22">
        <v>0</v>
      </c>
      <c r="AC42" s="22">
        <v>1</v>
      </c>
      <c r="AD42" s="22">
        <f t="shared" si="14"/>
        <v>1</v>
      </c>
      <c r="AE42" s="22">
        <v>0</v>
      </c>
      <c r="AF42" s="45"/>
      <c r="AG42" s="27">
        <v>7.5</v>
      </c>
      <c r="AH42" s="21" t="s">
        <v>85</v>
      </c>
      <c r="AL42" s="22"/>
      <c r="AM42" s="21" t="s">
        <v>118</v>
      </c>
      <c r="AN42" s="22">
        <v>11</v>
      </c>
      <c r="AO42" s="22">
        <v>0</v>
      </c>
      <c r="AP42" s="22">
        <v>2</v>
      </c>
      <c r="AQ42" s="22">
        <f t="shared" si="15"/>
        <v>2</v>
      </c>
      <c r="AR42" s="22">
        <v>0</v>
      </c>
      <c r="AS42" s="36"/>
    </row>
    <row r="43" spans="1:45" ht="15.95" customHeight="1" x14ac:dyDescent="0.25">
      <c r="A43" s="41"/>
      <c r="B43" s="42" t="s">
        <v>175</v>
      </c>
      <c r="C43" s="6" t="s">
        <v>193</v>
      </c>
      <c r="E43" s="11"/>
      <c r="F43" s="11"/>
      <c r="G43" s="5">
        <v>4</v>
      </c>
      <c r="H43" s="22">
        <v>1</v>
      </c>
      <c r="I43" s="21" t="s">
        <v>516</v>
      </c>
      <c r="J43" s="21"/>
      <c r="K43" s="21"/>
      <c r="L43" s="21" t="s">
        <v>581</v>
      </c>
      <c r="M43" s="21"/>
      <c r="N43" s="21"/>
      <c r="O43" s="21"/>
      <c r="P43" s="21"/>
      <c r="Q43" s="21"/>
      <c r="R43" s="41"/>
      <c r="S43" s="41"/>
      <c r="T43" s="27">
        <v>9.5</v>
      </c>
      <c r="U43" s="21" t="s">
        <v>92</v>
      </c>
      <c r="V43" s="21"/>
      <c r="W43" s="21"/>
      <c r="X43" s="21"/>
      <c r="Y43" s="22">
        <v>9</v>
      </c>
      <c r="Z43" s="21" t="s">
        <v>115</v>
      </c>
      <c r="AA43" s="22">
        <v>19</v>
      </c>
      <c r="AB43" s="22">
        <v>22</v>
      </c>
      <c r="AC43" s="22">
        <v>24</v>
      </c>
      <c r="AD43" s="22">
        <f t="shared" si="14"/>
        <v>46</v>
      </c>
      <c r="AE43" s="22">
        <v>4</v>
      </c>
      <c r="AF43" s="45"/>
      <c r="AG43" s="27">
        <v>9.5</v>
      </c>
      <c r="AH43" s="21" t="s">
        <v>59</v>
      </c>
      <c r="AI43" s="21"/>
      <c r="AJ43" s="21"/>
      <c r="AK43" s="27"/>
      <c r="AL43" s="22">
        <v>14</v>
      </c>
      <c r="AM43" s="21" t="s">
        <v>118</v>
      </c>
      <c r="AN43" s="22">
        <v>17</v>
      </c>
      <c r="AO43" s="22">
        <v>15</v>
      </c>
      <c r="AP43" s="22">
        <v>8</v>
      </c>
      <c r="AQ43" s="22">
        <f t="shared" si="15"/>
        <v>23</v>
      </c>
      <c r="AR43" s="22">
        <v>4</v>
      </c>
      <c r="AS43" s="36"/>
    </row>
    <row r="44" spans="1:45" ht="15.95" customHeight="1" x14ac:dyDescent="0.25">
      <c r="A44" s="41"/>
      <c r="B44" s="22" t="s">
        <v>28</v>
      </c>
      <c r="C44" s="16"/>
      <c r="D44" s="16" t="s">
        <v>109</v>
      </c>
      <c r="E44" s="16"/>
      <c r="H44" s="22">
        <v>1</v>
      </c>
      <c r="I44" s="21" t="s">
        <v>516</v>
      </c>
      <c r="J44" s="21"/>
      <c r="K44" s="21"/>
      <c r="L44" s="21" t="s">
        <v>370</v>
      </c>
      <c r="M44" s="21"/>
      <c r="N44" s="21"/>
      <c r="O44" s="21"/>
      <c r="P44" s="21"/>
      <c r="Q44" s="21"/>
      <c r="R44" s="41"/>
      <c r="S44" s="41"/>
      <c r="T44" s="27">
        <v>8.5</v>
      </c>
      <c r="U44" s="21" t="s">
        <v>164</v>
      </c>
      <c r="V44" s="21"/>
      <c r="W44" s="21"/>
      <c r="X44" s="21"/>
      <c r="Y44" s="22">
        <v>11</v>
      </c>
      <c r="Z44" s="21" t="s">
        <v>115</v>
      </c>
      <c r="AA44" s="22">
        <v>20</v>
      </c>
      <c r="AB44" s="22">
        <v>13</v>
      </c>
      <c r="AC44" s="22">
        <v>25</v>
      </c>
      <c r="AD44" s="22">
        <f t="shared" si="14"/>
        <v>38</v>
      </c>
      <c r="AE44" s="22">
        <v>4</v>
      </c>
      <c r="AF44" s="45"/>
      <c r="AG44" s="27">
        <v>8.5</v>
      </c>
      <c r="AH44" s="21" t="s">
        <v>95</v>
      </c>
      <c r="AI44" s="21"/>
      <c r="AJ44" s="21"/>
      <c r="AK44" s="27"/>
      <c r="AL44" s="22">
        <v>16</v>
      </c>
      <c r="AM44" s="21" t="s">
        <v>118</v>
      </c>
      <c r="AN44" s="22">
        <v>16</v>
      </c>
      <c r="AO44" s="22">
        <v>7</v>
      </c>
      <c r="AP44" s="22">
        <v>6</v>
      </c>
      <c r="AQ44" s="22">
        <f t="shared" si="15"/>
        <v>13</v>
      </c>
      <c r="AR44" s="22">
        <v>4</v>
      </c>
      <c r="AS44" s="36"/>
    </row>
    <row r="45" spans="1:45" ht="15.95" customHeight="1" x14ac:dyDescent="0.25">
      <c r="A45" s="41"/>
      <c r="H45" s="22">
        <v>1</v>
      </c>
      <c r="I45" s="21" t="s">
        <v>142</v>
      </c>
      <c r="J45" s="21"/>
      <c r="K45" s="21"/>
      <c r="L45" s="21" t="s">
        <v>582</v>
      </c>
      <c r="M45" s="21"/>
      <c r="N45" s="21"/>
      <c r="O45" s="21"/>
      <c r="P45" s="21"/>
      <c r="Q45" s="21"/>
      <c r="R45" s="41"/>
      <c r="S45" s="41"/>
      <c r="T45" s="27">
        <v>8.5</v>
      </c>
      <c r="U45" s="21" t="s">
        <v>140</v>
      </c>
      <c r="V45" s="21"/>
      <c r="W45" s="21"/>
      <c r="X45" s="21"/>
      <c r="Y45" s="22">
        <v>5</v>
      </c>
      <c r="Z45" s="21" t="s">
        <v>115</v>
      </c>
      <c r="AA45" s="22">
        <v>18</v>
      </c>
      <c r="AB45" s="22">
        <v>5</v>
      </c>
      <c r="AC45" s="22">
        <v>11</v>
      </c>
      <c r="AD45" s="22">
        <f t="shared" si="14"/>
        <v>16</v>
      </c>
      <c r="AE45" s="22">
        <v>2</v>
      </c>
      <c r="AF45" s="45"/>
      <c r="AG45" s="27">
        <v>8.5</v>
      </c>
      <c r="AH45" s="21" t="s">
        <v>30</v>
      </c>
      <c r="AI45" s="21"/>
      <c r="AJ45" s="21"/>
      <c r="AK45" s="27"/>
      <c r="AL45" s="22">
        <v>10</v>
      </c>
      <c r="AM45" s="21" t="s">
        <v>118</v>
      </c>
      <c r="AN45" s="22">
        <v>14</v>
      </c>
      <c r="AO45" s="22">
        <v>0</v>
      </c>
      <c r="AP45" s="22">
        <v>7</v>
      </c>
      <c r="AQ45" s="22">
        <f t="shared" si="15"/>
        <v>7</v>
      </c>
      <c r="AR45" s="22">
        <v>2</v>
      </c>
      <c r="AS45" s="36"/>
    </row>
    <row r="46" spans="1:45" ht="15.95" customHeight="1" x14ac:dyDescent="0.25">
      <c r="A46" s="41"/>
      <c r="H46" s="22">
        <v>2</v>
      </c>
      <c r="I46" s="21" t="s">
        <v>142</v>
      </c>
      <c r="L46" s="21" t="s">
        <v>286</v>
      </c>
      <c r="R46" s="41"/>
      <c r="S46" s="41"/>
      <c r="T46" s="27">
        <v>7.5</v>
      </c>
      <c r="U46" s="21" t="s">
        <v>130</v>
      </c>
      <c r="V46" s="21"/>
      <c r="W46" s="21"/>
      <c r="X46" s="21"/>
      <c r="Y46" s="22">
        <v>7</v>
      </c>
      <c r="Z46" s="21" t="s">
        <v>115</v>
      </c>
      <c r="AA46" s="22">
        <v>19</v>
      </c>
      <c r="AB46" s="22">
        <v>1</v>
      </c>
      <c r="AC46" s="22">
        <v>16</v>
      </c>
      <c r="AD46" s="22">
        <f t="shared" si="14"/>
        <v>17</v>
      </c>
      <c r="AE46" s="22">
        <v>4</v>
      </c>
      <c r="AF46" s="45"/>
      <c r="AG46" s="27">
        <v>7.5</v>
      </c>
      <c r="AH46" s="21" t="s">
        <v>51</v>
      </c>
      <c r="AL46" s="22">
        <v>72</v>
      </c>
      <c r="AM46" s="21" t="s">
        <v>118</v>
      </c>
      <c r="AN46" s="22">
        <v>16</v>
      </c>
      <c r="AO46" s="22">
        <v>1</v>
      </c>
      <c r="AP46" s="22">
        <v>6</v>
      </c>
      <c r="AQ46" s="22">
        <f t="shared" si="15"/>
        <v>7</v>
      </c>
      <c r="AR46" s="22">
        <v>4</v>
      </c>
      <c r="AS46" s="36"/>
    </row>
    <row r="47" spans="1:45" ht="15.95" customHeight="1" x14ac:dyDescent="0.25">
      <c r="A47" s="41"/>
      <c r="R47" s="41"/>
      <c r="S47" s="41"/>
      <c r="T47" s="27">
        <v>7.5</v>
      </c>
      <c r="U47" s="21" t="s">
        <v>144</v>
      </c>
      <c r="W47" s="21"/>
      <c r="X47" s="21"/>
      <c r="Y47" s="22">
        <v>10</v>
      </c>
      <c r="Z47" s="21" t="s">
        <v>115</v>
      </c>
      <c r="AA47" s="22">
        <v>19</v>
      </c>
      <c r="AB47" s="22">
        <v>8</v>
      </c>
      <c r="AC47" s="22">
        <v>7</v>
      </c>
      <c r="AD47" s="22">
        <f t="shared" si="14"/>
        <v>15</v>
      </c>
      <c r="AE47" s="22">
        <v>8</v>
      </c>
      <c r="AF47" s="45"/>
      <c r="AG47" s="27">
        <v>7.5</v>
      </c>
      <c r="AH47" s="21" t="s">
        <v>163</v>
      </c>
      <c r="AI47" s="21"/>
      <c r="AJ47" s="21"/>
      <c r="AK47" s="27"/>
      <c r="AL47" s="22">
        <v>4</v>
      </c>
      <c r="AM47" s="21" t="s">
        <v>118</v>
      </c>
      <c r="AN47" s="22">
        <v>20</v>
      </c>
      <c r="AO47" s="22">
        <v>4</v>
      </c>
      <c r="AP47" s="22">
        <v>9</v>
      </c>
      <c r="AQ47" s="22">
        <f t="shared" si="15"/>
        <v>13</v>
      </c>
      <c r="AR47" s="22">
        <v>0</v>
      </c>
      <c r="AS47" s="36"/>
    </row>
    <row r="48" spans="1:45" ht="15.95" customHeight="1" x14ac:dyDescent="0.25">
      <c r="A48" s="41"/>
      <c r="C48" s="6" t="s">
        <v>186</v>
      </c>
      <c r="G48" s="5">
        <v>5</v>
      </c>
      <c r="H48" s="22">
        <v>1</v>
      </c>
      <c r="I48" s="21" t="s">
        <v>260</v>
      </c>
      <c r="J48" s="21"/>
      <c r="K48" s="21"/>
      <c r="L48" s="21" t="s">
        <v>399</v>
      </c>
      <c r="M48" s="21"/>
      <c r="N48" s="21"/>
      <c r="O48" s="21"/>
      <c r="P48" s="21"/>
      <c r="Q48" s="21"/>
      <c r="R48" s="41"/>
      <c r="S48" s="41"/>
      <c r="T48" s="27">
        <v>7.5</v>
      </c>
      <c r="U48" s="21" t="s">
        <v>66</v>
      </c>
      <c r="V48" s="21"/>
      <c r="W48" s="21"/>
      <c r="X48" s="21"/>
      <c r="Y48" s="22">
        <v>1</v>
      </c>
      <c r="Z48" s="21" t="s">
        <v>115</v>
      </c>
      <c r="AA48" s="22">
        <v>19</v>
      </c>
      <c r="AB48" s="22">
        <v>5</v>
      </c>
      <c r="AC48" s="22">
        <v>8</v>
      </c>
      <c r="AD48" s="22">
        <f t="shared" si="14"/>
        <v>13</v>
      </c>
      <c r="AE48" s="22">
        <v>4</v>
      </c>
      <c r="AF48" s="45"/>
      <c r="AG48" s="27">
        <v>7.5</v>
      </c>
      <c r="AH48" s="21" t="s">
        <v>183</v>
      </c>
      <c r="AI48" s="21"/>
      <c r="AJ48" s="21"/>
      <c r="AK48" s="27"/>
      <c r="AL48" s="22">
        <v>15</v>
      </c>
      <c r="AM48" s="21" t="s">
        <v>118</v>
      </c>
      <c r="AN48" s="22">
        <v>19</v>
      </c>
      <c r="AO48" s="22">
        <v>8</v>
      </c>
      <c r="AP48" s="22">
        <v>4</v>
      </c>
      <c r="AQ48" s="22">
        <f t="shared" si="15"/>
        <v>12</v>
      </c>
      <c r="AR48" s="22">
        <v>2</v>
      </c>
      <c r="AS48" s="36"/>
    </row>
    <row r="49" spans="1:45" ht="15.95" customHeight="1" x14ac:dyDescent="0.25">
      <c r="A49" s="41"/>
      <c r="B49" s="22" t="s">
        <v>28</v>
      </c>
      <c r="C49" s="21"/>
      <c r="D49" s="21" t="s">
        <v>109</v>
      </c>
      <c r="E49" s="21"/>
      <c r="F49" s="21"/>
      <c r="G49" s="21"/>
      <c r="H49" s="22">
        <v>1</v>
      </c>
      <c r="I49" s="21" t="s">
        <v>132</v>
      </c>
      <c r="J49" s="21"/>
      <c r="K49" s="21"/>
      <c r="L49" s="21" t="s">
        <v>399</v>
      </c>
      <c r="M49" s="21"/>
      <c r="N49" s="21"/>
      <c r="O49" s="21"/>
      <c r="P49" s="21"/>
      <c r="Q49" s="21"/>
      <c r="R49" s="41"/>
      <c r="S49" s="41"/>
      <c r="T49" s="27">
        <v>7.5</v>
      </c>
      <c r="U49" s="21" t="s">
        <v>58</v>
      </c>
      <c r="V49" s="21"/>
      <c r="W49" s="21"/>
      <c r="X49" s="21"/>
      <c r="Y49" s="22">
        <v>12</v>
      </c>
      <c r="Z49" s="21" t="s">
        <v>115</v>
      </c>
      <c r="AA49" s="22">
        <v>10</v>
      </c>
      <c r="AB49" s="22">
        <v>0</v>
      </c>
      <c r="AC49" s="22">
        <v>3</v>
      </c>
      <c r="AD49" s="22">
        <f t="shared" si="14"/>
        <v>3</v>
      </c>
      <c r="AE49" s="22">
        <v>0</v>
      </c>
      <c r="AF49" s="45"/>
      <c r="AG49" s="27">
        <v>7</v>
      </c>
      <c r="AH49" s="21" t="s">
        <v>94</v>
      </c>
      <c r="AI49" s="21"/>
      <c r="AJ49" s="21"/>
      <c r="AK49" s="27"/>
      <c r="AL49" s="22">
        <v>2</v>
      </c>
      <c r="AM49" s="21" t="s">
        <v>118</v>
      </c>
      <c r="AN49" s="22">
        <v>18</v>
      </c>
      <c r="AO49" s="22">
        <v>5</v>
      </c>
      <c r="AP49" s="22">
        <v>5</v>
      </c>
      <c r="AQ49" s="22">
        <f t="shared" si="15"/>
        <v>10</v>
      </c>
      <c r="AR49" s="22">
        <v>0</v>
      </c>
      <c r="AS49" s="36"/>
    </row>
    <row r="50" spans="1:45" ht="15.95" customHeight="1" x14ac:dyDescent="0.25">
      <c r="A50" s="41"/>
      <c r="H50" s="22">
        <v>2</v>
      </c>
      <c r="I50" s="21" t="s">
        <v>260</v>
      </c>
      <c r="J50" s="21"/>
      <c r="K50" s="21"/>
      <c r="L50" s="21" t="s">
        <v>279</v>
      </c>
      <c r="M50" s="21"/>
      <c r="N50" s="21"/>
      <c r="O50" s="21"/>
      <c r="P50" s="21"/>
      <c r="Q50" s="21"/>
      <c r="R50" s="41"/>
      <c r="S50" s="41"/>
      <c r="T50" s="27">
        <v>6.5</v>
      </c>
      <c r="U50" s="21" t="s">
        <v>152</v>
      </c>
      <c r="V50" s="21"/>
      <c r="W50" s="21"/>
      <c r="X50" s="21"/>
      <c r="Y50" s="22">
        <v>2</v>
      </c>
      <c r="Z50" s="21" t="s">
        <v>115</v>
      </c>
      <c r="AA50" s="22">
        <v>18</v>
      </c>
      <c r="AB50" s="22">
        <v>0</v>
      </c>
      <c r="AC50" s="22">
        <v>4</v>
      </c>
      <c r="AD50" s="22">
        <f t="shared" si="14"/>
        <v>4</v>
      </c>
      <c r="AE50" s="22">
        <v>0</v>
      </c>
      <c r="AF50" s="45"/>
      <c r="AG50" s="27">
        <v>6.5</v>
      </c>
      <c r="AH50" s="21" t="s">
        <v>52</v>
      </c>
      <c r="AL50" s="22">
        <v>25</v>
      </c>
      <c r="AM50" s="21" t="s">
        <v>118</v>
      </c>
      <c r="AN50" s="22">
        <v>16</v>
      </c>
      <c r="AO50" s="22">
        <v>0</v>
      </c>
      <c r="AP50" s="22">
        <v>8</v>
      </c>
      <c r="AQ50" s="22">
        <f t="shared" si="15"/>
        <v>8</v>
      </c>
      <c r="AR50" s="22">
        <v>0</v>
      </c>
      <c r="AS50" s="36"/>
    </row>
    <row r="51" spans="1:45" ht="15.95" customHeight="1" x14ac:dyDescent="0.25">
      <c r="A51" s="41"/>
      <c r="H51" s="22">
        <v>2</v>
      </c>
      <c r="I51" s="21" t="s">
        <v>108</v>
      </c>
      <c r="L51" s="21" t="s">
        <v>579</v>
      </c>
      <c r="M51" s="21"/>
      <c r="N51" s="21"/>
      <c r="O51" s="21"/>
      <c r="P51" s="21"/>
      <c r="Q51" s="21"/>
      <c r="R51" s="41"/>
      <c r="S51" s="41"/>
      <c r="T51" s="27">
        <v>6</v>
      </c>
      <c r="U51" s="21" t="s">
        <v>114</v>
      </c>
      <c r="V51" s="21"/>
      <c r="W51" s="21"/>
      <c r="X51" s="21"/>
      <c r="Y51" s="22">
        <v>4</v>
      </c>
      <c r="Z51" s="21" t="s">
        <v>115</v>
      </c>
      <c r="AA51" s="22">
        <v>16</v>
      </c>
      <c r="AB51" s="22">
        <v>0</v>
      </c>
      <c r="AC51" s="22">
        <v>5</v>
      </c>
      <c r="AD51" s="22">
        <f t="shared" si="14"/>
        <v>5</v>
      </c>
      <c r="AE51" s="22">
        <v>0</v>
      </c>
      <c r="AF51" s="45"/>
      <c r="AG51" s="27">
        <v>6.5</v>
      </c>
      <c r="AH51" s="21" t="s">
        <v>126</v>
      </c>
      <c r="AL51" s="22">
        <v>35</v>
      </c>
      <c r="AM51" s="21" t="s">
        <v>118</v>
      </c>
      <c r="AN51" s="22">
        <v>15</v>
      </c>
      <c r="AO51" s="22">
        <v>0</v>
      </c>
      <c r="AP51" s="22">
        <v>3</v>
      </c>
      <c r="AQ51" s="22">
        <f t="shared" si="15"/>
        <v>3</v>
      </c>
      <c r="AR51" s="22">
        <v>10</v>
      </c>
      <c r="AS51" s="36"/>
    </row>
    <row r="52" spans="1:45" ht="15.95" customHeight="1" x14ac:dyDescent="0.25">
      <c r="A52" s="41"/>
      <c r="H52" s="22">
        <v>2</v>
      </c>
      <c r="I52" s="21" t="s">
        <v>41</v>
      </c>
      <c r="L52" s="21" t="s">
        <v>580</v>
      </c>
      <c r="M52" s="21"/>
      <c r="N52" s="21"/>
      <c r="O52" s="21"/>
      <c r="P52" s="21"/>
      <c r="Q52" s="21"/>
      <c r="R52" s="41"/>
      <c r="S52" s="41"/>
      <c r="T52" s="27">
        <v>6</v>
      </c>
      <c r="U52" s="21" t="s">
        <v>123</v>
      </c>
      <c r="V52" s="21"/>
      <c r="W52" s="21"/>
      <c r="X52" s="21"/>
      <c r="Y52" s="22">
        <v>6</v>
      </c>
      <c r="Z52" s="21" t="s">
        <v>115</v>
      </c>
      <c r="AA52" s="22">
        <v>16</v>
      </c>
      <c r="AB52" s="22">
        <v>4</v>
      </c>
      <c r="AC52" s="22">
        <v>12</v>
      </c>
      <c r="AD52" s="22">
        <f t="shared" si="14"/>
        <v>16</v>
      </c>
      <c r="AE52" s="22">
        <v>0</v>
      </c>
      <c r="AF52" s="45"/>
      <c r="AG52" s="27">
        <v>6</v>
      </c>
      <c r="AH52" s="21" t="s">
        <v>81</v>
      </c>
      <c r="AI52" s="21"/>
      <c r="AJ52" s="21"/>
      <c r="AK52" s="27"/>
      <c r="AL52" s="22">
        <v>20</v>
      </c>
      <c r="AM52" s="21" t="s">
        <v>118</v>
      </c>
      <c r="AN52" s="22">
        <v>16</v>
      </c>
      <c r="AO52" s="22">
        <v>1</v>
      </c>
      <c r="AP52" s="22">
        <v>1</v>
      </c>
      <c r="AQ52" s="22">
        <f t="shared" si="15"/>
        <v>2</v>
      </c>
      <c r="AR52" s="22">
        <v>2</v>
      </c>
      <c r="AS52" s="36"/>
    </row>
    <row r="53" spans="1:45" ht="15.95" customHeight="1" thickBot="1" x14ac:dyDescent="0.3">
      <c r="A53" s="41"/>
      <c r="B53" s="36"/>
      <c r="C53" s="46"/>
      <c r="D53" s="46"/>
      <c r="E53" s="46"/>
      <c r="F53" s="46"/>
      <c r="G53" s="42"/>
      <c r="H53" s="45"/>
      <c r="I53" s="46"/>
      <c r="J53" s="46"/>
      <c r="K53" s="45"/>
      <c r="L53" s="45"/>
      <c r="M53" s="45"/>
      <c r="N53" s="45"/>
      <c r="O53" s="45"/>
      <c r="P53" s="45"/>
      <c r="Q53" s="45"/>
      <c r="R53" s="41"/>
      <c r="S53" s="41"/>
      <c r="T53" s="17" t="s">
        <v>128</v>
      </c>
      <c r="U53" s="17"/>
      <c r="V53" s="17"/>
      <c r="W53" s="17"/>
      <c r="X53" s="17"/>
      <c r="Y53" s="17"/>
      <c r="Z53" s="17"/>
      <c r="AA53" s="23">
        <f>SUM(AA41:AA52)</f>
        <v>220</v>
      </c>
      <c r="AB53" s="23">
        <f>SUM(AB41:AB52)</f>
        <v>71</v>
      </c>
      <c r="AC53" s="23">
        <f>SUM(AC41:AC52)</f>
        <v>128</v>
      </c>
      <c r="AD53" s="23">
        <f>+AC53+AB53</f>
        <v>199</v>
      </c>
      <c r="AE53" s="23">
        <f>SUM(AE41:AE52)</f>
        <v>26</v>
      </c>
      <c r="AF53" s="45"/>
      <c r="AG53" s="17" t="s">
        <v>56</v>
      </c>
      <c r="AH53" s="17"/>
      <c r="AI53" s="17"/>
      <c r="AJ53" s="17"/>
      <c r="AK53" s="17"/>
      <c r="AL53" s="17"/>
      <c r="AM53" s="17"/>
      <c r="AN53" s="23">
        <f>SUM(AN41:AN52)</f>
        <v>220</v>
      </c>
      <c r="AO53" s="23">
        <f>SUM(AO41:AO52)</f>
        <v>44</v>
      </c>
      <c r="AP53" s="23">
        <f>SUM(AP41:AP52)</f>
        <v>67</v>
      </c>
      <c r="AQ53" s="23">
        <f>+AP53+AO53</f>
        <v>111</v>
      </c>
      <c r="AR53" s="23">
        <f>SUM(AR41:AR52)</f>
        <v>30</v>
      </c>
      <c r="AS53" s="36"/>
    </row>
    <row r="54" spans="1:45" ht="15.95" customHeight="1" x14ac:dyDescent="0.25">
      <c r="A54" s="41"/>
      <c r="B54" s="11"/>
      <c r="C54" s="11"/>
      <c r="D54" s="11"/>
      <c r="E54" s="21" t="s">
        <v>111</v>
      </c>
      <c r="F54" s="21"/>
      <c r="G54" s="5">
        <f>SUM(G14:G53)</f>
        <v>25</v>
      </c>
      <c r="H54" s="5"/>
      <c r="I54" s="20"/>
      <c r="J54" s="21" t="s">
        <v>62</v>
      </c>
      <c r="K54" s="20"/>
      <c r="L54" s="5">
        <f>COUNTA(C14:C53)-8</f>
        <v>5</v>
      </c>
      <c r="O54" s="21" t="s">
        <v>79</v>
      </c>
      <c r="P54" s="5">
        <f>+L54*2</f>
        <v>10</v>
      </c>
      <c r="Q54" s="11"/>
      <c r="R54" s="41"/>
      <c r="S54" s="41"/>
      <c r="T54" s="12" t="s">
        <v>102</v>
      </c>
      <c r="U54" s="12"/>
      <c r="V54" s="12"/>
      <c r="W54" s="12"/>
      <c r="X54" s="13"/>
      <c r="Y54" s="14" t="s">
        <v>180</v>
      </c>
      <c r="AA54" s="22">
        <v>23</v>
      </c>
      <c r="AB54" s="22">
        <v>11</v>
      </c>
      <c r="AC54" s="22">
        <v>9</v>
      </c>
      <c r="AD54" s="22">
        <f t="shared" ref="AD54:AD65" si="16">+AB54+AC54</f>
        <v>20</v>
      </c>
      <c r="AE54" s="22">
        <v>0</v>
      </c>
      <c r="AF54" s="45"/>
      <c r="AG54" s="18" t="s">
        <v>148</v>
      </c>
      <c r="AH54" s="18"/>
      <c r="AI54" s="18"/>
      <c r="AJ54" s="18"/>
      <c r="AK54" s="18"/>
      <c r="AL54" s="16" t="s">
        <v>155</v>
      </c>
      <c r="AN54" s="22">
        <v>17</v>
      </c>
      <c r="AO54" s="22">
        <v>4</v>
      </c>
      <c r="AP54" s="22">
        <v>7</v>
      </c>
      <c r="AQ54" s="22">
        <f t="shared" ref="AQ54:AQ65" si="17">+AO54+AP54</f>
        <v>11</v>
      </c>
      <c r="AR54" s="22">
        <v>2</v>
      </c>
      <c r="AS54" s="36"/>
    </row>
    <row r="55" spans="1:45" ht="15.95" customHeight="1" x14ac:dyDescent="0.25">
      <c r="A55" s="41"/>
      <c r="E55" s="21" t="s">
        <v>110</v>
      </c>
      <c r="F55" s="21"/>
      <c r="G55" s="5">
        <f>COUNTA(L15:L53)+COUNTIF(L15:L53,"*&amp;*")</f>
        <v>47</v>
      </c>
      <c r="P55" t="s">
        <v>169</v>
      </c>
      <c r="R55" s="41"/>
      <c r="S55" s="41"/>
      <c r="T55" s="27">
        <v>7.5</v>
      </c>
      <c r="U55" s="21" t="s">
        <v>61</v>
      </c>
      <c r="V55" s="21"/>
      <c r="W55" s="21"/>
      <c r="X55" s="27"/>
      <c r="Y55" s="22">
        <v>1</v>
      </c>
      <c r="Z55" s="16" t="s">
        <v>107</v>
      </c>
      <c r="AA55" s="22">
        <v>20</v>
      </c>
      <c r="AB55" s="22">
        <v>0</v>
      </c>
      <c r="AC55" s="22">
        <v>0</v>
      </c>
      <c r="AD55" s="22">
        <f t="shared" si="16"/>
        <v>0</v>
      </c>
      <c r="AE55" s="22">
        <v>0</v>
      </c>
      <c r="AF55" s="45"/>
      <c r="AG55" s="27">
        <v>7</v>
      </c>
      <c r="AH55" s="21" t="s">
        <v>74</v>
      </c>
      <c r="AI55" s="21"/>
      <c r="AJ55" s="21"/>
      <c r="AK55" s="21"/>
      <c r="AL55" s="22">
        <v>30</v>
      </c>
      <c r="AM55" s="21" t="s">
        <v>154</v>
      </c>
      <c r="AN55" s="22">
        <v>19</v>
      </c>
      <c r="AO55" s="22">
        <v>0</v>
      </c>
      <c r="AP55" s="22">
        <v>0</v>
      </c>
      <c r="AQ55" s="22">
        <f t="shared" si="17"/>
        <v>0</v>
      </c>
      <c r="AR55" s="22">
        <v>0</v>
      </c>
      <c r="AS55" s="36"/>
    </row>
    <row r="56" spans="1:45" ht="15.95" customHeight="1" x14ac:dyDescent="0.25">
      <c r="A56" s="41"/>
      <c r="R56" s="41"/>
      <c r="S56" s="41"/>
      <c r="T56" s="27">
        <v>9.5</v>
      </c>
      <c r="U56" s="21" t="s">
        <v>142</v>
      </c>
      <c r="V56" s="21"/>
      <c r="W56" s="21"/>
      <c r="X56" s="27"/>
      <c r="Y56" s="22">
        <v>6</v>
      </c>
      <c r="Z56" s="16" t="s">
        <v>107</v>
      </c>
      <c r="AA56" s="22">
        <v>20</v>
      </c>
      <c r="AB56" s="22">
        <v>9</v>
      </c>
      <c r="AC56" s="22">
        <v>9</v>
      </c>
      <c r="AD56" s="22">
        <f t="shared" si="16"/>
        <v>18</v>
      </c>
      <c r="AE56" s="22">
        <v>0</v>
      </c>
      <c r="AF56" s="45"/>
      <c r="AG56" s="27">
        <v>9.5</v>
      </c>
      <c r="AH56" s="21" t="s">
        <v>147</v>
      </c>
      <c r="AI56" s="21"/>
      <c r="AJ56" s="21"/>
      <c r="AK56" s="21"/>
      <c r="AL56" s="22">
        <v>66</v>
      </c>
      <c r="AM56" s="21" t="s">
        <v>154</v>
      </c>
      <c r="AN56" s="22">
        <v>18</v>
      </c>
      <c r="AO56" s="22">
        <v>21</v>
      </c>
      <c r="AP56" s="22">
        <v>14</v>
      </c>
      <c r="AQ56" s="22">
        <f t="shared" si="17"/>
        <v>35</v>
      </c>
      <c r="AR56" s="22">
        <v>2</v>
      </c>
      <c r="AS56" s="36"/>
    </row>
    <row r="57" spans="1:45" ht="15.95" customHeight="1" x14ac:dyDescent="0.25">
      <c r="A57" s="41"/>
      <c r="B57" s="6" t="s">
        <v>90</v>
      </c>
      <c r="C57" s="6"/>
      <c r="O57" s="6"/>
      <c r="P57" s="6"/>
      <c r="R57" s="41"/>
      <c r="S57" s="41"/>
      <c r="T57" s="27">
        <v>8.5</v>
      </c>
      <c r="U57" s="21" t="s">
        <v>89</v>
      </c>
      <c r="V57" s="21"/>
      <c r="W57" s="21"/>
      <c r="X57" s="27"/>
      <c r="Y57" s="22">
        <v>9</v>
      </c>
      <c r="Z57" s="16" t="s">
        <v>107</v>
      </c>
      <c r="AA57" s="22">
        <v>18</v>
      </c>
      <c r="AB57" s="22">
        <v>2</v>
      </c>
      <c r="AC57" s="22">
        <v>13</v>
      </c>
      <c r="AD57" s="22">
        <f t="shared" si="16"/>
        <v>15</v>
      </c>
      <c r="AE57" s="22">
        <v>2</v>
      </c>
      <c r="AF57" s="45"/>
      <c r="AG57" s="27">
        <v>9</v>
      </c>
      <c r="AH57" s="21" t="s">
        <v>96</v>
      </c>
      <c r="AK57" s="21"/>
      <c r="AL57" s="22">
        <v>77</v>
      </c>
      <c r="AM57" s="21" t="s">
        <v>154</v>
      </c>
      <c r="AN57" s="22">
        <v>20</v>
      </c>
      <c r="AO57" s="22">
        <v>24</v>
      </c>
      <c r="AP57" s="22">
        <v>9</v>
      </c>
      <c r="AQ57" s="22">
        <f t="shared" si="17"/>
        <v>33</v>
      </c>
      <c r="AR57" s="22">
        <v>4</v>
      </c>
      <c r="AS57" s="36"/>
    </row>
    <row r="58" spans="1:45" ht="15.95" customHeight="1" x14ac:dyDescent="0.25">
      <c r="A58" s="41"/>
      <c r="C58" s="6" t="s">
        <v>64</v>
      </c>
      <c r="H58" s="6" t="s">
        <v>71</v>
      </c>
      <c r="M58" s="6" t="s">
        <v>72</v>
      </c>
      <c r="N58" s="6"/>
      <c r="R58" s="41"/>
      <c r="S58" s="41"/>
      <c r="T58" s="27">
        <v>8</v>
      </c>
      <c r="U58" s="21" t="s">
        <v>181</v>
      </c>
      <c r="V58" s="21"/>
      <c r="W58" s="21"/>
      <c r="X58" s="27"/>
      <c r="Y58" s="22">
        <v>10</v>
      </c>
      <c r="Z58" s="16" t="s">
        <v>107</v>
      </c>
      <c r="AA58" s="22">
        <v>16</v>
      </c>
      <c r="AB58" s="22">
        <v>9</v>
      </c>
      <c r="AC58" s="22">
        <v>12</v>
      </c>
      <c r="AD58" s="22">
        <f t="shared" si="16"/>
        <v>21</v>
      </c>
      <c r="AE58" s="22">
        <v>0</v>
      </c>
      <c r="AF58" s="45"/>
      <c r="AG58" s="27">
        <v>8</v>
      </c>
      <c r="AH58" s="21" t="s">
        <v>149</v>
      </c>
      <c r="AL58" s="22">
        <v>7</v>
      </c>
      <c r="AM58" s="21" t="s">
        <v>154</v>
      </c>
      <c r="AN58" s="22">
        <v>18</v>
      </c>
      <c r="AO58" s="22">
        <v>2</v>
      </c>
      <c r="AP58" s="22">
        <v>14</v>
      </c>
      <c r="AQ58" s="22">
        <f t="shared" si="17"/>
        <v>16</v>
      </c>
      <c r="AR58" s="22">
        <v>2</v>
      </c>
      <c r="AS58" s="36"/>
    </row>
    <row r="59" spans="1:45" ht="15.95" customHeight="1" x14ac:dyDescent="0.25">
      <c r="A59" s="41"/>
      <c r="C59" s="21" t="s">
        <v>576</v>
      </c>
      <c r="D59" s="21"/>
      <c r="E59" s="21"/>
      <c r="F59" s="21"/>
      <c r="G59" s="21"/>
      <c r="H59" s="21" t="s">
        <v>321</v>
      </c>
      <c r="I59" s="21"/>
      <c r="J59" s="21"/>
      <c r="K59" s="21"/>
      <c r="L59" s="21"/>
      <c r="M59" s="21" t="s">
        <v>321</v>
      </c>
      <c r="N59" s="21"/>
      <c r="O59" s="21"/>
      <c r="P59" s="21"/>
      <c r="Q59" s="21"/>
      <c r="R59" s="41"/>
      <c r="S59" s="41"/>
      <c r="T59" s="27">
        <v>8</v>
      </c>
      <c r="U59" s="21" t="s">
        <v>29</v>
      </c>
      <c r="V59" s="21"/>
      <c r="W59" s="21"/>
      <c r="X59" s="27"/>
      <c r="Y59" s="22">
        <v>11</v>
      </c>
      <c r="Z59" s="16" t="s">
        <v>107</v>
      </c>
      <c r="AA59" s="22">
        <v>19</v>
      </c>
      <c r="AB59" s="22">
        <v>5</v>
      </c>
      <c r="AC59" s="22">
        <v>13</v>
      </c>
      <c r="AD59" s="22">
        <f t="shared" si="16"/>
        <v>18</v>
      </c>
      <c r="AE59" s="22">
        <v>2</v>
      </c>
      <c r="AF59" s="45"/>
      <c r="AG59" s="27">
        <v>8</v>
      </c>
      <c r="AH59" s="21" t="s">
        <v>184</v>
      </c>
      <c r="AK59" s="21"/>
      <c r="AL59" s="22">
        <v>17</v>
      </c>
      <c r="AM59" s="21" t="s">
        <v>154</v>
      </c>
      <c r="AN59" s="22">
        <v>18</v>
      </c>
      <c r="AO59" s="22">
        <v>12</v>
      </c>
      <c r="AP59" s="22">
        <v>15</v>
      </c>
      <c r="AQ59" s="22">
        <f t="shared" si="17"/>
        <v>27</v>
      </c>
      <c r="AR59" s="22">
        <v>0</v>
      </c>
      <c r="AS59" s="36"/>
    </row>
    <row r="60" spans="1:45" ht="15.95" customHeight="1" x14ac:dyDescent="0.25">
      <c r="A60" s="4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 t="s">
        <v>586</v>
      </c>
      <c r="N60" s="21"/>
      <c r="O60" s="21"/>
      <c r="P60" s="21"/>
      <c r="Q60" s="21"/>
      <c r="R60" s="41"/>
      <c r="S60" s="41"/>
      <c r="T60" s="27">
        <v>7.5</v>
      </c>
      <c r="U60" s="21" t="s">
        <v>158</v>
      </c>
      <c r="V60" s="21"/>
      <c r="W60" s="21"/>
      <c r="X60" s="27"/>
      <c r="Y60" s="22">
        <v>12</v>
      </c>
      <c r="Z60" s="16" t="s">
        <v>107</v>
      </c>
      <c r="AA60" s="22">
        <v>8</v>
      </c>
      <c r="AB60" s="22">
        <v>6</v>
      </c>
      <c r="AC60" s="22">
        <v>3</v>
      </c>
      <c r="AD60" s="22">
        <f t="shared" si="16"/>
        <v>9</v>
      </c>
      <c r="AE60" s="22">
        <v>0</v>
      </c>
      <c r="AF60" s="45"/>
      <c r="AG60" s="27">
        <v>7.5</v>
      </c>
      <c r="AH60" s="21" t="s">
        <v>50</v>
      </c>
      <c r="AI60" s="21"/>
      <c r="AJ60" s="21"/>
      <c r="AK60" s="21"/>
      <c r="AL60" s="22">
        <v>2</v>
      </c>
      <c r="AM60" s="21" t="s">
        <v>154</v>
      </c>
      <c r="AN60" s="22">
        <v>19</v>
      </c>
      <c r="AO60" s="22">
        <v>2</v>
      </c>
      <c r="AP60" s="22">
        <v>12</v>
      </c>
      <c r="AQ60" s="22">
        <f t="shared" si="17"/>
        <v>14</v>
      </c>
      <c r="AR60" s="22">
        <v>2</v>
      </c>
      <c r="AS60" s="36"/>
    </row>
    <row r="61" spans="1:45" ht="15.95" customHeight="1" x14ac:dyDescent="0.25">
      <c r="A61" s="4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 t="s">
        <v>587</v>
      </c>
      <c r="N61" s="21"/>
      <c r="O61" s="21"/>
      <c r="P61" s="21"/>
      <c r="Q61" s="21"/>
      <c r="R61" s="36"/>
      <c r="S61" s="41"/>
      <c r="T61" s="27">
        <v>7.5</v>
      </c>
      <c r="U61" s="21" t="s">
        <v>68</v>
      </c>
      <c r="V61" s="21"/>
      <c r="W61" s="21"/>
      <c r="X61" s="27"/>
      <c r="Y61" s="22">
        <v>4</v>
      </c>
      <c r="Z61" s="16" t="s">
        <v>107</v>
      </c>
      <c r="AA61" s="22">
        <v>17</v>
      </c>
      <c r="AB61" s="22">
        <v>8</v>
      </c>
      <c r="AC61" s="22">
        <v>6</v>
      </c>
      <c r="AD61" s="22">
        <f t="shared" si="16"/>
        <v>14</v>
      </c>
      <c r="AE61" s="22">
        <v>0</v>
      </c>
      <c r="AF61" s="45"/>
      <c r="AG61" s="27">
        <v>7.5</v>
      </c>
      <c r="AH61" s="21" t="s">
        <v>60</v>
      </c>
      <c r="AI61" s="21"/>
      <c r="AJ61" s="21"/>
      <c r="AL61" s="22">
        <v>22</v>
      </c>
      <c r="AM61" s="21" t="s">
        <v>154</v>
      </c>
      <c r="AN61" s="22">
        <v>19</v>
      </c>
      <c r="AO61" s="22">
        <v>9</v>
      </c>
      <c r="AP61" s="22">
        <v>10</v>
      </c>
      <c r="AQ61" s="22">
        <f t="shared" si="17"/>
        <v>19</v>
      </c>
      <c r="AR61" s="22">
        <v>0</v>
      </c>
      <c r="AS61" s="36"/>
    </row>
    <row r="62" spans="1:45" ht="15.95" customHeight="1" x14ac:dyDescent="0.25">
      <c r="A62" s="41"/>
      <c r="M62" s="21" t="s">
        <v>588</v>
      </c>
      <c r="R62" s="41"/>
      <c r="S62" s="41"/>
      <c r="T62" s="27">
        <v>7</v>
      </c>
      <c r="U62" s="21" t="s">
        <v>31</v>
      </c>
      <c r="V62" s="21"/>
      <c r="W62" s="21"/>
      <c r="X62" s="27"/>
      <c r="Y62" s="22">
        <v>15</v>
      </c>
      <c r="Z62" s="16" t="s">
        <v>107</v>
      </c>
      <c r="AA62" s="22">
        <v>19</v>
      </c>
      <c r="AB62" s="22">
        <v>0</v>
      </c>
      <c r="AC62" s="22">
        <v>6</v>
      </c>
      <c r="AD62" s="22">
        <f t="shared" si="16"/>
        <v>6</v>
      </c>
      <c r="AE62" s="22">
        <v>0</v>
      </c>
      <c r="AF62" s="45"/>
      <c r="AG62" s="27">
        <v>7</v>
      </c>
      <c r="AH62" s="21" t="s">
        <v>43</v>
      </c>
      <c r="AI62" s="21"/>
      <c r="AJ62" s="21"/>
      <c r="AK62" s="21"/>
      <c r="AL62" s="22">
        <v>44</v>
      </c>
      <c r="AM62" s="21" t="s">
        <v>154</v>
      </c>
      <c r="AN62" s="22">
        <v>18</v>
      </c>
      <c r="AO62" s="22">
        <v>2</v>
      </c>
      <c r="AP62" s="22">
        <v>6</v>
      </c>
      <c r="AQ62" s="22">
        <f t="shared" si="17"/>
        <v>8</v>
      </c>
      <c r="AR62" s="22">
        <v>0</v>
      </c>
      <c r="AS62" s="36"/>
    </row>
    <row r="63" spans="1:45" ht="15.95" customHeight="1" x14ac:dyDescent="0.25">
      <c r="A63" s="36"/>
      <c r="R63" s="36"/>
      <c r="S63" s="41"/>
      <c r="T63" s="27">
        <v>6.5</v>
      </c>
      <c r="U63" s="21" t="s">
        <v>49</v>
      </c>
      <c r="V63" s="21"/>
      <c r="W63" s="21"/>
      <c r="X63" s="27"/>
      <c r="Y63" s="22">
        <v>2</v>
      </c>
      <c r="Z63" s="16" t="s">
        <v>107</v>
      </c>
      <c r="AA63" s="22">
        <v>20</v>
      </c>
      <c r="AB63" s="22">
        <v>1</v>
      </c>
      <c r="AC63" s="22">
        <v>17</v>
      </c>
      <c r="AD63" s="22">
        <f t="shared" si="16"/>
        <v>18</v>
      </c>
      <c r="AE63" s="22">
        <v>2</v>
      </c>
      <c r="AF63" s="45"/>
      <c r="AG63" s="27">
        <v>6.5</v>
      </c>
      <c r="AH63" s="21" t="s">
        <v>166</v>
      </c>
      <c r="AI63" s="21"/>
      <c r="AJ63" s="21"/>
      <c r="AK63" s="21"/>
      <c r="AL63" s="22">
        <v>19</v>
      </c>
      <c r="AM63" s="21" t="s">
        <v>154</v>
      </c>
      <c r="AN63" s="22">
        <v>19</v>
      </c>
      <c r="AO63" s="22">
        <v>1</v>
      </c>
      <c r="AP63" s="22">
        <v>5</v>
      </c>
      <c r="AQ63" s="22">
        <f t="shared" si="17"/>
        <v>6</v>
      </c>
      <c r="AR63" s="22">
        <v>4</v>
      </c>
      <c r="AS63" s="36"/>
    </row>
    <row r="64" spans="1:45" ht="15.95" customHeight="1" x14ac:dyDescent="0.25">
      <c r="A64" s="41"/>
      <c r="R64" s="41"/>
      <c r="S64" s="41"/>
      <c r="T64" s="27">
        <v>6.5</v>
      </c>
      <c r="U64" s="21" t="s">
        <v>69</v>
      </c>
      <c r="Y64" s="22">
        <v>14</v>
      </c>
      <c r="Z64" s="16" t="s">
        <v>107</v>
      </c>
      <c r="AA64" s="22">
        <v>19</v>
      </c>
      <c r="AB64" s="22">
        <v>4</v>
      </c>
      <c r="AC64" s="22">
        <v>8</v>
      </c>
      <c r="AD64" s="22">
        <f t="shared" si="16"/>
        <v>12</v>
      </c>
      <c r="AE64" s="22">
        <v>0</v>
      </c>
      <c r="AF64" s="45"/>
      <c r="AG64" s="27">
        <v>6.5</v>
      </c>
      <c r="AH64" s="21" t="s">
        <v>161</v>
      </c>
      <c r="AI64" s="21"/>
      <c r="AJ64" s="21"/>
      <c r="AK64" s="21"/>
      <c r="AL64" s="22">
        <v>12</v>
      </c>
      <c r="AM64" s="21" t="s">
        <v>154</v>
      </c>
      <c r="AN64" s="22">
        <v>16</v>
      </c>
      <c r="AO64" s="22">
        <v>0</v>
      </c>
      <c r="AP64" s="22">
        <v>7</v>
      </c>
      <c r="AQ64" s="22">
        <f t="shared" si="17"/>
        <v>7</v>
      </c>
      <c r="AR64" s="22">
        <v>2</v>
      </c>
      <c r="AS64" s="36"/>
    </row>
    <row r="65" spans="1:45" ht="15.95" customHeight="1" x14ac:dyDescent="0.25">
      <c r="A65" s="36"/>
      <c r="C65" s="21"/>
      <c r="R65" s="36"/>
      <c r="S65" s="41"/>
      <c r="T65" s="27">
        <v>6</v>
      </c>
      <c r="U65" s="21" t="s">
        <v>53</v>
      </c>
      <c r="V65" s="21"/>
      <c r="W65" s="21"/>
      <c r="X65" s="27"/>
      <c r="Y65" s="22">
        <v>3</v>
      </c>
      <c r="Z65" s="16" t="s">
        <v>107</v>
      </c>
      <c r="AA65" s="22">
        <v>20</v>
      </c>
      <c r="AB65" s="22">
        <v>0</v>
      </c>
      <c r="AC65" s="22">
        <v>3</v>
      </c>
      <c r="AD65" s="22">
        <f t="shared" si="16"/>
        <v>3</v>
      </c>
      <c r="AE65" s="22">
        <v>0</v>
      </c>
      <c r="AF65" s="45"/>
      <c r="AG65" s="27">
        <v>6</v>
      </c>
      <c r="AH65" s="21" t="s">
        <v>185</v>
      </c>
      <c r="AI65" s="21"/>
      <c r="AJ65" s="21"/>
      <c r="AK65" s="21"/>
      <c r="AL65" s="22">
        <v>4</v>
      </c>
      <c r="AM65" s="21" t="s">
        <v>154</v>
      </c>
      <c r="AN65" s="22">
        <v>19</v>
      </c>
      <c r="AO65" s="22">
        <v>0</v>
      </c>
      <c r="AP65" s="22">
        <v>3</v>
      </c>
      <c r="AQ65" s="22">
        <f t="shared" si="17"/>
        <v>3</v>
      </c>
      <c r="AR65" s="22">
        <v>4</v>
      </c>
      <c r="AS65" s="36"/>
    </row>
    <row r="66" spans="1:45" ht="15.95" customHeight="1" thickBot="1" x14ac:dyDescent="0.3">
      <c r="A66" s="41"/>
      <c r="R66" s="36"/>
      <c r="S66" s="41"/>
      <c r="T66" s="17" t="s">
        <v>104</v>
      </c>
      <c r="U66" s="17"/>
      <c r="V66" s="17"/>
      <c r="W66" s="17"/>
      <c r="X66" s="17"/>
      <c r="Y66" s="17"/>
      <c r="Z66" s="17"/>
      <c r="AA66" s="23">
        <f>SUM(AA54:AA65)</f>
        <v>219</v>
      </c>
      <c r="AB66" s="23">
        <f>SUM(AB54:AB65)</f>
        <v>55</v>
      </c>
      <c r="AC66" s="23">
        <f>SUM(AC54:AC65)</f>
        <v>99</v>
      </c>
      <c r="AD66" s="23">
        <f>+AC66+AB66</f>
        <v>154</v>
      </c>
      <c r="AE66" s="23">
        <f>SUM(AE54:AE65)</f>
        <v>6</v>
      </c>
      <c r="AF66" s="45"/>
      <c r="AG66" s="17" t="s">
        <v>150</v>
      </c>
      <c r="AH66" s="17"/>
      <c r="AI66" s="17"/>
      <c r="AJ66" s="17"/>
      <c r="AK66" s="17"/>
      <c r="AL66" s="17"/>
      <c r="AM66" s="17"/>
      <c r="AN66" s="23">
        <f>SUM(AN54:AN65)</f>
        <v>220</v>
      </c>
      <c r="AO66" s="23">
        <f>SUM(AO54:AO65)</f>
        <v>77</v>
      </c>
      <c r="AP66" s="23">
        <f>SUM(AP54:AP65)</f>
        <v>102</v>
      </c>
      <c r="AQ66" s="23">
        <f>+AP66+AO66</f>
        <v>179</v>
      </c>
      <c r="AR66" s="23">
        <f>SUM(AR54:AR65)</f>
        <v>22</v>
      </c>
      <c r="AS66" s="36"/>
    </row>
    <row r="67" spans="1:45" ht="15.95" customHeight="1" x14ac:dyDescent="0.25">
      <c r="A67" s="41"/>
      <c r="R67" s="36"/>
      <c r="S67" s="36"/>
      <c r="T67" s="11"/>
      <c r="U67" s="31"/>
      <c r="V67" s="11"/>
      <c r="W67" s="11"/>
      <c r="X67" s="11"/>
      <c r="Y67" s="11"/>
      <c r="Z67" s="11"/>
      <c r="AA67" s="15"/>
      <c r="AB67" s="15"/>
      <c r="AC67" s="15"/>
      <c r="AD67" s="15"/>
      <c r="AE67" s="15"/>
      <c r="AF67" s="11"/>
      <c r="AG67" s="21" t="s">
        <v>137</v>
      </c>
      <c r="AH67" s="11"/>
      <c r="AI67" s="11"/>
      <c r="AJ67" s="11"/>
      <c r="AK67" s="21"/>
      <c r="AL67" s="21"/>
      <c r="AM67" s="11"/>
      <c r="AN67" s="15">
        <f>+AN66+AN53+AN40+AN27+AA27+AA40+AA53+AA66</f>
        <v>1758</v>
      </c>
      <c r="AO67" s="15">
        <f>+AO66+AO53+AO40+AO27+AB27+AB40+AB53+AB66</f>
        <v>449</v>
      </c>
      <c r="AP67" s="15">
        <f>+AP66+AP53+AP40+AP27+AC27+AC40+AC53+AC66</f>
        <v>703</v>
      </c>
      <c r="AQ67" s="15">
        <f>+AQ66+AQ53+AQ40+AQ27+AD27+AD40+AD53+AD66</f>
        <v>1152</v>
      </c>
      <c r="AR67" s="15">
        <f>+AR66+AR53+AR40+AR27+AE27+AE40+AE53+AE66</f>
        <v>158</v>
      </c>
      <c r="AS67" s="36"/>
    </row>
    <row r="68" spans="1:45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K68" s="21"/>
      <c r="AL68" s="21"/>
      <c r="AM68" s="11"/>
      <c r="AN68" s="22"/>
      <c r="AO68" s="22"/>
      <c r="AP68" s="22"/>
      <c r="AQ68" s="22"/>
      <c r="AR68" s="22"/>
      <c r="AS68" s="36"/>
    </row>
    <row r="69" spans="1:45" ht="15.95" customHeight="1" x14ac:dyDescent="0.25">
      <c r="A69" s="41"/>
      <c r="R69" s="36"/>
      <c r="S69" s="36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21"/>
      <c r="AH69" s="11"/>
      <c r="AI69" s="11"/>
      <c r="AJ69" s="11"/>
      <c r="AK69" s="21"/>
      <c r="AL69" s="21"/>
      <c r="AM69" s="11"/>
      <c r="AN69" s="22"/>
      <c r="AO69" s="22"/>
      <c r="AP69" s="22"/>
      <c r="AQ69" s="22"/>
      <c r="AR69" s="22"/>
      <c r="AS69" s="36"/>
    </row>
    <row r="70" spans="1:45" ht="15.95" customHeight="1" x14ac:dyDescent="0.25">
      <c r="A70" s="41"/>
      <c r="R70" s="36"/>
      <c r="S70" s="36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21"/>
      <c r="AH70" s="11"/>
      <c r="AI70" s="11"/>
      <c r="AJ70" s="11"/>
      <c r="AK70" s="21"/>
      <c r="AL70" s="21"/>
      <c r="AM70" s="11"/>
      <c r="AN70" s="22"/>
      <c r="AO70" s="22"/>
      <c r="AP70" s="22"/>
      <c r="AQ70" s="34"/>
      <c r="AR70" s="22"/>
      <c r="AS70" s="36"/>
    </row>
    <row r="71" spans="1:45" ht="15.95" customHeight="1" x14ac:dyDescent="0.25">
      <c r="A71" s="41"/>
      <c r="R71" s="36"/>
      <c r="S71" s="39"/>
      <c r="AS71" s="43"/>
    </row>
    <row r="72" spans="1:45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</row>
    <row r="73" spans="1:45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</row>
    <row r="74" spans="1:45" ht="20.25" x14ac:dyDescent="0.3">
      <c r="A74" s="39"/>
      <c r="B74" s="26" t="s">
        <v>83</v>
      </c>
      <c r="C74" s="26">
        <f>+C2</f>
        <v>20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6"/>
      <c r="O74" s="25"/>
      <c r="P74" s="25"/>
      <c r="Q74" s="25"/>
      <c r="R74" s="39"/>
      <c r="S74" s="39"/>
      <c r="T74" s="77" t="s">
        <v>97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</row>
    <row r="75" spans="1:45" ht="18.600000000000001" customHeight="1" x14ac:dyDescent="0.3">
      <c r="A75" s="36"/>
      <c r="O75" s="25"/>
      <c r="P75" s="25"/>
      <c r="Q75" s="25"/>
      <c r="R75" s="36"/>
      <c r="S75" s="36"/>
      <c r="U75" s="16"/>
      <c r="V75" s="16"/>
      <c r="W75" s="16"/>
      <c r="X75" s="16"/>
      <c r="Y75" s="16"/>
      <c r="Z75" s="16"/>
      <c r="AA75" s="16"/>
      <c r="AB75" s="29"/>
      <c r="AC75" s="29"/>
      <c r="AD75" s="29"/>
      <c r="AE75" s="29"/>
      <c r="AF75" s="30"/>
      <c r="AG75" s="29"/>
      <c r="AH75" s="29"/>
      <c r="AI75" s="29"/>
      <c r="AJ75" s="29"/>
      <c r="AK75" s="29"/>
      <c r="AL75" s="29"/>
      <c r="AM75" s="29"/>
      <c r="AN75" s="21"/>
      <c r="AO75" s="11"/>
      <c r="AP75" s="11"/>
      <c r="AQ75" s="22"/>
      <c r="AR75" s="22"/>
      <c r="AS75" s="36"/>
    </row>
    <row r="76" spans="1:45" ht="16.5" thickBot="1" x14ac:dyDescent="0.3">
      <c r="A76" s="36"/>
      <c r="R76" s="39"/>
      <c r="S76" s="39"/>
      <c r="T76" s="28" t="s">
        <v>119</v>
      </c>
      <c r="U76" s="28" t="s">
        <v>121</v>
      </c>
      <c r="V76" s="28"/>
      <c r="W76" s="38"/>
      <c r="X76" s="38"/>
      <c r="Y76" s="38"/>
      <c r="Z76" s="38"/>
      <c r="AA76" s="38" t="s">
        <v>3</v>
      </c>
      <c r="AB76" s="38" t="s">
        <v>23</v>
      </c>
      <c r="AC76" s="38" t="s">
        <v>24</v>
      </c>
      <c r="AD76" s="38" t="s">
        <v>25</v>
      </c>
      <c r="AE76" s="38" t="s">
        <v>2</v>
      </c>
      <c r="AF76" s="22"/>
      <c r="AG76" s="28" t="s">
        <v>119</v>
      </c>
      <c r="AH76" s="28" t="s">
        <v>121</v>
      </c>
      <c r="AI76" s="28"/>
      <c r="AJ76" s="38"/>
      <c r="AK76" s="38"/>
      <c r="AL76" s="38"/>
      <c r="AM76" s="38"/>
      <c r="AN76" s="38" t="s">
        <v>3</v>
      </c>
      <c r="AO76" s="38" t="s">
        <v>23</v>
      </c>
      <c r="AP76" s="38" t="s">
        <v>24</v>
      </c>
      <c r="AQ76" s="38" t="s">
        <v>25</v>
      </c>
      <c r="AR76" s="38" t="s">
        <v>2</v>
      </c>
      <c r="AS76" s="39"/>
    </row>
    <row r="77" spans="1:45" ht="15.75" customHeight="1" x14ac:dyDescent="0.25">
      <c r="A77" s="36"/>
      <c r="R77" s="39"/>
      <c r="S77" s="39"/>
      <c r="T77" s="27">
        <v>8</v>
      </c>
      <c r="U77" s="21" t="s">
        <v>444</v>
      </c>
      <c r="W77" s="21"/>
      <c r="Z77" s="21"/>
      <c r="AA77" s="22">
        <v>3</v>
      </c>
      <c r="AB77" s="22">
        <v>1</v>
      </c>
      <c r="AC77" s="22">
        <v>0</v>
      </c>
      <c r="AD77" s="22">
        <f t="shared" ref="AD77:AD79" si="18">+AB77+AC77</f>
        <v>1</v>
      </c>
      <c r="AE77" s="22">
        <v>2</v>
      </c>
      <c r="AG77" s="27">
        <v>7</v>
      </c>
      <c r="AH77" s="21" t="s">
        <v>562</v>
      </c>
      <c r="AN77" s="22">
        <v>2</v>
      </c>
      <c r="AO77" s="22">
        <v>0</v>
      </c>
      <c r="AP77" s="22">
        <v>0</v>
      </c>
      <c r="AQ77" s="22">
        <f>+AO77+AP77</f>
        <v>0</v>
      </c>
      <c r="AR77" s="22">
        <v>0</v>
      </c>
      <c r="AS77" s="39"/>
    </row>
    <row r="78" spans="1:45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R78" s="36"/>
      <c r="S78" s="36"/>
      <c r="T78" s="27">
        <v>8.5</v>
      </c>
      <c r="U78" s="21" t="s">
        <v>241</v>
      </c>
      <c r="W78" s="21"/>
      <c r="Z78" s="21"/>
      <c r="AA78" s="22">
        <v>4</v>
      </c>
      <c r="AB78" s="22">
        <v>0</v>
      </c>
      <c r="AC78" s="22">
        <v>1</v>
      </c>
      <c r="AD78" s="22">
        <f t="shared" si="18"/>
        <v>1</v>
      </c>
      <c r="AE78" s="22">
        <v>0</v>
      </c>
      <c r="AG78" s="27">
        <v>7.5</v>
      </c>
      <c r="AH78" s="21" t="s">
        <v>485</v>
      </c>
      <c r="AN78" s="22">
        <v>1</v>
      </c>
      <c r="AO78" s="22">
        <v>0</v>
      </c>
      <c r="AP78" s="22">
        <v>0</v>
      </c>
      <c r="AQ78" s="22">
        <f>+AO78+AP78</f>
        <v>0</v>
      </c>
      <c r="AR78" s="22">
        <v>0</v>
      </c>
      <c r="AS78" s="36"/>
    </row>
    <row r="79" spans="1:45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19</v>
      </c>
      <c r="J79" s="22">
        <v>22</v>
      </c>
      <c r="K79" s="22">
        <v>24</v>
      </c>
      <c r="L79" s="49">
        <f t="shared" ref="L79:L103" si="19">+J79+K79</f>
        <v>46</v>
      </c>
      <c r="N79" s="22"/>
      <c r="O79" s="22"/>
      <c r="R79" s="36"/>
      <c r="S79" s="36"/>
      <c r="T79" s="27">
        <v>8.5</v>
      </c>
      <c r="U79" s="21" t="s">
        <v>139</v>
      </c>
      <c r="W79" s="21"/>
      <c r="Z79" s="21"/>
      <c r="AA79" s="22">
        <v>3</v>
      </c>
      <c r="AB79" s="22">
        <v>1</v>
      </c>
      <c r="AC79" s="22">
        <v>2</v>
      </c>
      <c r="AD79" s="22">
        <f t="shared" si="18"/>
        <v>3</v>
      </c>
      <c r="AE79" s="22">
        <v>0</v>
      </c>
      <c r="AG79" s="27">
        <v>9.5</v>
      </c>
      <c r="AH79" s="21" t="s">
        <v>471</v>
      </c>
      <c r="AN79" s="22">
        <v>1</v>
      </c>
      <c r="AO79" s="22">
        <v>0</v>
      </c>
      <c r="AP79" s="22">
        <v>0</v>
      </c>
      <c r="AQ79" s="22">
        <f>+AO79+AP79</f>
        <v>0</v>
      </c>
      <c r="AR79" s="22">
        <v>0</v>
      </c>
      <c r="AS79" s="36"/>
    </row>
    <row r="80" spans="1:45" ht="15.75" customHeight="1" x14ac:dyDescent="0.25">
      <c r="A80" s="36"/>
      <c r="D80" s="21" t="s">
        <v>164</v>
      </c>
      <c r="E80" s="21"/>
      <c r="F80" s="21"/>
      <c r="G80" s="21" t="s">
        <v>115</v>
      </c>
      <c r="H80" s="22"/>
      <c r="I80" s="22">
        <v>20</v>
      </c>
      <c r="J80" s="22">
        <v>13</v>
      </c>
      <c r="K80" s="22">
        <v>25</v>
      </c>
      <c r="L80" s="49">
        <f t="shared" si="19"/>
        <v>38</v>
      </c>
      <c r="N80" s="22"/>
      <c r="O80" s="22"/>
      <c r="R80" s="36"/>
      <c r="S80" s="36"/>
      <c r="T80" s="27">
        <v>7.5</v>
      </c>
      <c r="U80" s="21" t="s">
        <v>207</v>
      </c>
      <c r="AA80" s="22">
        <v>17</v>
      </c>
      <c r="AB80" s="22">
        <v>8</v>
      </c>
      <c r="AC80" s="22">
        <v>5</v>
      </c>
      <c r="AD80" s="22">
        <f>+AB80+AC80</f>
        <v>13</v>
      </c>
      <c r="AE80" s="22">
        <v>0</v>
      </c>
      <c r="AG80" s="27">
        <v>9</v>
      </c>
      <c r="AH80" s="21" t="s">
        <v>47</v>
      </c>
      <c r="AI80" s="21"/>
      <c r="AJ80" s="21"/>
      <c r="AK80" s="21"/>
      <c r="AL80" s="22"/>
      <c r="AM80" s="21" t="s">
        <v>116</v>
      </c>
      <c r="AN80" s="22">
        <v>14</v>
      </c>
      <c r="AO80" s="22">
        <v>4</v>
      </c>
      <c r="AP80" s="22">
        <v>14</v>
      </c>
      <c r="AQ80" s="22">
        <f t="shared" ref="AQ80:AQ89" si="20">+AO80+AP80</f>
        <v>18</v>
      </c>
      <c r="AR80" s="22">
        <v>2</v>
      </c>
      <c r="AS80" s="36"/>
    </row>
    <row r="81" spans="1:45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20</v>
      </c>
      <c r="J81" s="22">
        <v>23</v>
      </c>
      <c r="K81" s="22">
        <v>12</v>
      </c>
      <c r="L81" s="49">
        <f t="shared" si="19"/>
        <v>35</v>
      </c>
      <c r="N81" s="22"/>
      <c r="O81" s="22"/>
      <c r="R81" s="36"/>
      <c r="S81" s="36"/>
      <c r="T81" s="27">
        <v>8</v>
      </c>
      <c r="U81" s="21" t="s">
        <v>240</v>
      </c>
      <c r="AA81" s="22">
        <v>1</v>
      </c>
      <c r="AB81" s="22">
        <v>0</v>
      </c>
      <c r="AC81" s="22">
        <v>0</v>
      </c>
      <c r="AD81" s="22">
        <f>+AB81+AC81</f>
        <v>0</v>
      </c>
      <c r="AE81" s="22">
        <v>0</v>
      </c>
      <c r="AG81" s="27">
        <v>9</v>
      </c>
      <c r="AH81" s="21" t="s">
        <v>525</v>
      </c>
      <c r="AN81" s="22">
        <v>1</v>
      </c>
      <c r="AO81" s="22">
        <v>1</v>
      </c>
      <c r="AP81" s="22">
        <v>1</v>
      </c>
      <c r="AQ81" s="22">
        <f t="shared" si="20"/>
        <v>2</v>
      </c>
      <c r="AR81" s="22">
        <v>0</v>
      </c>
      <c r="AS81" s="36"/>
    </row>
    <row r="82" spans="1:45" ht="15.75" customHeight="1" x14ac:dyDescent="0.25">
      <c r="A82" s="36"/>
      <c r="D82" s="21" t="s">
        <v>147</v>
      </c>
      <c r="E82" s="21"/>
      <c r="F82" s="21"/>
      <c r="G82" s="21" t="s">
        <v>154</v>
      </c>
      <c r="H82" s="22"/>
      <c r="I82" s="22">
        <v>18</v>
      </c>
      <c r="J82" s="22">
        <v>21</v>
      </c>
      <c r="K82" s="22">
        <v>14</v>
      </c>
      <c r="L82" s="49">
        <f t="shared" si="19"/>
        <v>35</v>
      </c>
      <c r="N82" s="22"/>
      <c r="O82" s="22"/>
      <c r="R82" s="36"/>
      <c r="S82" s="36"/>
      <c r="T82" s="27">
        <v>7</v>
      </c>
      <c r="U82" s="21" t="s">
        <v>270</v>
      </c>
      <c r="AA82" s="22">
        <v>3</v>
      </c>
      <c r="AB82" s="22">
        <v>0</v>
      </c>
      <c r="AC82" s="22">
        <v>0</v>
      </c>
      <c r="AD82" s="22">
        <f t="shared" ref="AD82:AD91" si="21">+AB82+AC82</f>
        <v>0</v>
      </c>
      <c r="AE82" s="22">
        <v>0</v>
      </c>
      <c r="AG82" s="27">
        <v>9</v>
      </c>
      <c r="AH82" s="21" t="s">
        <v>239</v>
      </c>
      <c r="AN82" s="22">
        <v>10</v>
      </c>
      <c r="AO82" s="22">
        <v>4</v>
      </c>
      <c r="AP82" s="22">
        <v>4</v>
      </c>
      <c r="AQ82" s="22">
        <f t="shared" si="20"/>
        <v>8</v>
      </c>
      <c r="AR82" s="22">
        <v>2</v>
      </c>
      <c r="AS82" s="36"/>
    </row>
    <row r="83" spans="1:45" ht="15.75" customHeight="1" x14ac:dyDescent="0.25">
      <c r="A83" s="36"/>
      <c r="D83" s="21" t="s">
        <v>96</v>
      </c>
      <c r="G83" s="21" t="s">
        <v>154</v>
      </c>
      <c r="H83" s="22"/>
      <c r="I83" s="22">
        <v>20</v>
      </c>
      <c r="J83" s="22">
        <v>24</v>
      </c>
      <c r="K83" s="22">
        <v>9</v>
      </c>
      <c r="L83" s="49">
        <f t="shared" si="19"/>
        <v>33</v>
      </c>
      <c r="N83" s="22"/>
      <c r="O83" s="22"/>
      <c r="R83" s="36"/>
      <c r="S83" s="36"/>
      <c r="T83" s="27">
        <v>8</v>
      </c>
      <c r="U83" s="21" t="s">
        <v>320</v>
      </c>
      <c r="AA83" s="22">
        <v>6</v>
      </c>
      <c r="AB83" s="22">
        <v>1</v>
      </c>
      <c r="AC83" s="22">
        <v>3</v>
      </c>
      <c r="AD83" s="22">
        <f t="shared" si="21"/>
        <v>4</v>
      </c>
      <c r="AE83" s="22">
        <v>0</v>
      </c>
      <c r="AG83" s="27">
        <v>7.5</v>
      </c>
      <c r="AH83" s="21" t="s">
        <v>417</v>
      </c>
      <c r="AN83" s="22">
        <v>2</v>
      </c>
      <c r="AO83" s="22">
        <v>0</v>
      </c>
      <c r="AP83" s="22">
        <v>1</v>
      </c>
      <c r="AQ83" s="22">
        <f t="shared" si="20"/>
        <v>1</v>
      </c>
      <c r="AR83" s="22">
        <v>0</v>
      </c>
      <c r="AS83" s="36"/>
    </row>
    <row r="84" spans="1:45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13</v>
      </c>
      <c r="J84" s="22">
        <v>13</v>
      </c>
      <c r="K84" s="22">
        <v>17</v>
      </c>
      <c r="L84" s="49">
        <f t="shared" si="19"/>
        <v>30</v>
      </c>
      <c r="N84" s="22"/>
      <c r="O84" s="22"/>
      <c r="R84" s="36"/>
      <c r="S84" s="36"/>
      <c r="T84" s="27">
        <v>7</v>
      </c>
      <c r="U84" s="21" t="s">
        <v>271</v>
      </c>
      <c r="AA84" s="22">
        <v>6</v>
      </c>
      <c r="AB84" s="22">
        <v>0</v>
      </c>
      <c r="AC84" s="22">
        <v>2</v>
      </c>
      <c r="AD84" s="22">
        <f t="shared" si="21"/>
        <v>2</v>
      </c>
      <c r="AE84" s="22">
        <v>0</v>
      </c>
      <c r="AG84" s="27">
        <v>9.5</v>
      </c>
      <c r="AH84" s="21" t="s">
        <v>272</v>
      </c>
      <c r="AN84" s="22">
        <v>4</v>
      </c>
      <c r="AO84" s="22">
        <v>4</v>
      </c>
      <c r="AP84" s="22">
        <v>4</v>
      </c>
      <c r="AQ84" s="22">
        <f t="shared" si="20"/>
        <v>8</v>
      </c>
      <c r="AR84" s="22">
        <v>0</v>
      </c>
      <c r="AS84" s="36"/>
    </row>
    <row r="85" spans="1:45" ht="15.75" customHeight="1" x14ac:dyDescent="0.25">
      <c r="A85" s="36"/>
      <c r="D85" s="21" t="s">
        <v>184</v>
      </c>
      <c r="G85" s="21" t="s">
        <v>154</v>
      </c>
      <c r="H85" s="22"/>
      <c r="I85" s="22">
        <v>18</v>
      </c>
      <c r="J85" s="22">
        <v>12</v>
      </c>
      <c r="K85" s="22">
        <v>15</v>
      </c>
      <c r="L85" s="49">
        <f t="shared" si="19"/>
        <v>27</v>
      </c>
      <c r="N85" s="22"/>
      <c r="O85" s="22"/>
      <c r="R85" s="36"/>
      <c r="S85" s="36"/>
      <c r="T85" s="27">
        <v>8</v>
      </c>
      <c r="U85" s="21" t="s">
        <v>157</v>
      </c>
      <c r="AA85" s="22">
        <v>9</v>
      </c>
      <c r="AB85" s="22">
        <v>6</v>
      </c>
      <c r="AC85" s="22">
        <v>4</v>
      </c>
      <c r="AD85" s="22">
        <f t="shared" si="21"/>
        <v>10</v>
      </c>
      <c r="AE85" s="22">
        <v>0</v>
      </c>
      <c r="AG85" s="27">
        <v>8.5</v>
      </c>
      <c r="AH85" s="21" t="s">
        <v>472</v>
      </c>
      <c r="AN85" s="22">
        <v>1</v>
      </c>
      <c r="AO85" s="22">
        <v>0</v>
      </c>
      <c r="AP85" s="22">
        <v>0</v>
      </c>
      <c r="AQ85" s="22">
        <f t="shared" si="20"/>
        <v>0</v>
      </c>
      <c r="AR85" s="22">
        <v>0</v>
      </c>
      <c r="AS85" s="36"/>
    </row>
    <row r="86" spans="1:45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20</v>
      </c>
      <c r="J86" s="22">
        <v>8</v>
      </c>
      <c r="K86" s="22">
        <v>19</v>
      </c>
      <c r="L86" s="49">
        <f t="shared" si="19"/>
        <v>27</v>
      </c>
      <c r="N86" s="22"/>
      <c r="O86" s="22"/>
      <c r="R86" s="40"/>
      <c r="S86" s="40"/>
      <c r="T86" s="27">
        <v>9</v>
      </c>
      <c r="U86" s="21" t="s">
        <v>446</v>
      </c>
      <c r="AA86" s="22">
        <v>3</v>
      </c>
      <c r="AB86" s="22">
        <v>5</v>
      </c>
      <c r="AC86" s="22">
        <v>0</v>
      </c>
      <c r="AD86" s="22">
        <f t="shared" si="21"/>
        <v>5</v>
      </c>
      <c r="AE86" s="22">
        <v>0</v>
      </c>
      <c r="AG86" s="27">
        <v>8</v>
      </c>
      <c r="AH86" s="21" t="s">
        <v>473</v>
      </c>
      <c r="AN86" s="22">
        <v>5</v>
      </c>
      <c r="AO86" s="22">
        <v>5</v>
      </c>
      <c r="AP86" s="22">
        <v>0</v>
      </c>
      <c r="AQ86" s="22">
        <f t="shared" si="20"/>
        <v>5</v>
      </c>
      <c r="AR86" s="22">
        <v>0</v>
      </c>
      <c r="AS86" s="40"/>
    </row>
    <row r="87" spans="1:45" ht="15.75" customHeight="1" x14ac:dyDescent="0.25">
      <c r="A87" s="36"/>
      <c r="D87" s="21" t="s">
        <v>80</v>
      </c>
      <c r="E87" s="21"/>
      <c r="F87" s="21"/>
      <c r="G87" s="21" t="s">
        <v>117</v>
      </c>
      <c r="H87" s="22"/>
      <c r="I87" s="22">
        <v>20</v>
      </c>
      <c r="J87" s="22">
        <v>12</v>
      </c>
      <c r="K87" s="22">
        <v>13</v>
      </c>
      <c r="L87" s="49">
        <f t="shared" si="19"/>
        <v>25</v>
      </c>
      <c r="N87" s="22"/>
      <c r="O87" s="22"/>
      <c r="R87" s="40"/>
      <c r="S87" s="40"/>
      <c r="T87" s="27">
        <v>9.5</v>
      </c>
      <c r="U87" s="21" t="s">
        <v>526</v>
      </c>
      <c r="AA87" s="22">
        <v>3</v>
      </c>
      <c r="AB87" s="22">
        <v>4</v>
      </c>
      <c r="AC87" s="22">
        <v>2</v>
      </c>
      <c r="AD87" s="22">
        <f t="shared" si="21"/>
        <v>6</v>
      </c>
      <c r="AE87" s="22">
        <v>0</v>
      </c>
      <c r="AG87" s="27">
        <v>8</v>
      </c>
      <c r="AH87" s="21" t="s">
        <v>319</v>
      </c>
      <c r="AN87" s="22">
        <v>1</v>
      </c>
      <c r="AO87" s="22">
        <v>0</v>
      </c>
      <c r="AP87" s="22">
        <v>0</v>
      </c>
      <c r="AQ87" s="22">
        <f t="shared" si="20"/>
        <v>0</v>
      </c>
      <c r="AR87" s="22">
        <v>0</v>
      </c>
      <c r="AS87" s="40"/>
    </row>
    <row r="88" spans="1:45" ht="15.75" customHeight="1" x14ac:dyDescent="0.25">
      <c r="A88" s="36"/>
      <c r="D88" s="21" t="s">
        <v>182</v>
      </c>
      <c r="E88" s="21"/>
      <c r="F88" s="21"/>
      <c r="G88" s="21" t="s">
        <v>117</v>
      </c>
      <c r="H88" s="22"/>
      <c r="I88" s="22">
        <v>16</v>
      </c>
      <c r="J88" s="22">
        <v>13</v>
      </c>
      <c r="K88" s="22">
        <v>11</v>
      </c>
      <c r="L88" s="49">
        <f t="shared" si="19"/>
        <v>24</v>
      </c>
      <c r="N88" s="22"/>
      <c r="O88" s="22"/>
      <c r="R88" s="40"/>
      <c r="S88" s="40"/>
      <c r="T88" s="27">
        <v>6.5</v>
      </c>
      <c r="U88" s="21" t="s">
        <v>145</v>
      </c>
      <c r="AA88" s="22">
        <v>13</v>
      </c>
      <c r="AB88" s="22">
        <v>2</v>
      </c>
      <c r="AC88" s="22">
        <v>4</v>
      </c>
      <c r="AD88" s="22">
        <f t="shared" si="21"/>
        <v>6</v>
      </c>
      <c r="AE88" s="22">
        <v>2</v>
      </c>
      <c r="AG88" s="27">
        <v>7.5</v>
      </c>
      <c r="AH88" s="21" t="s">
        <v>498</v>
      </c>
      <c r="AN88" s="22">
        <v>1</v>
      </c>
      <c r="AO88" s="22">
        <v>0</v>
      </c>
      <c r="AP88" s="22">
        <v>1</v>
      </c>
      <c r="AQ88" s="22">
        <f t="shared" si="20"/>
        <v>1</v>
      </c>
      <c r="AR88" s="22">
        <v>0</v>
      </c>
      <c r="AS88" s="40"/>
    </row>
    <row r="89" spans="1:45" ht="15.75" customHeight="1" x14ac:dyDescent="0.25">
      <c r="A89" s="36"/>
      <c r="D89" s="21" t="s">
        <v>59</v>
      </c>
      <c r="E89" s="21"/>
      <c r="F89" s="21"/>
      <c r="G89" s="21" t="s">
        <v>118</v>
      </c>
      <c r="H89" s="22"/>
      <c r="I89" s="22">
        <v>17</v>
      </c>
      <c r="J89" s="22">
        <v>15</v>
      </c>
      <c r="K89" s="22">
        <v>8</v>
      </c>
      <c r="L89" s="49">
        <f t="shared" si="19"/>
        <v>23</v>
      </c>
      <c r="N89" s="22"/>
      <c r="O89" s="22"/>
      <c r="R89" s="41"/>
      <c r="S89" s="41"/>
      <c r="T89" s="27">
        <v>7.5</v>
      </c>
      <c r="U89" s="21" t="s">
        <v>266</v>
      </c>
      <c r="AA89" s="22">
        <v>4</v>
      </c>
      <c r="AB89" s="22">
        <v>0</v>
      </c>
      <c r="AC89" s="22">
        <v>3</v>
      </c>
      <c r="AD89" s="22">
        <f t="shared" si="21"/>
        <v>3</v>
      </c>
      <c r="AE89" s="22">
        <v>2</v>
      </c>
      <c r="AG89" s="27">
        <v>7.5</v>
      </c>
      <c r="AH89" s="21" t="s">
        <v>524</v>
      </c>
      <c r="AN89" s="22">
        <v>1</v>
      </c>
      <c r="AO89" s="22">
        <v>0</v>
      </c>
      <c r="AP89" s="22">
        <v>0</v>
      </c>
      <c r="AQ89" s="22">
        <f t="shared" si="20"/>
        <v>0</v>
      </c>
      <c r="AR89" s="22">
        <v>0</v>
      </c>
      <c r="AS89" s="41"/>
    </row>
    <row r="90" spans="1:45" ht="15.75" customHeight="1" x14ac:dyDescent="0.25">
      <c r="A90" s="36"/>
      <c r="D90" s="21" t="s">
        <v>41</v>
      </c>
      <c r="E90" s="21"/>
      <c r="F90" s="21"/>
      <c r="G90" s="21" t="s">
        <v>106</v>
      </c>
      <c r="H90" s="22"/>
      <c r="I90" s="22">
        <v>20</v>
      </c>
      <c r="J90" s="22">
        <v>13</v>
      </c>
      <c r="K90" s="22">
        <v>9</v>
      </c>
      <c r="L90" s="49">
        <f t="shared" si="19"/>
        <v>22</v>
      </c>
      <c r="N90" s="22"/>
      <c r="O90" s="22"/>
      <c r="R90" s="41"/>
      <c r="S90" s="41"/>
      <c r="T90" s="27">
        <v>8</v>
      </c>
      <c r="U90" s="21" t="s">
        <v>268</v>
      </c>
      <c r="AA90" s="22">
        <v>5</v>
      </c>
      <c r="AB90" s="22">
        <v>0</v>
      </c>
      <c r="AC90" s="22">
        <v>0</v>
      </c>
      <c r="AD90" s="22">
        <f t="shared" si="21"/>
        <v>0</v>
      </c>
      <c r="AE90" s="22">
        <v>0</v>
      </c>
      <c r="AG90" s="27">
        <v>7.5</v>
      </c>
      <c r="AH90" s="21" t="s">
        <v>384</v>
      </c>
      <c r="AN90" s="22">
        <v>4</v>
      </c>
      <c r="AO90" s="22">
        <v>0</v>
      </c>
      <c r="AP90" s="22">
        <v>1</v>
      </c>
      <c r="AQ90" s="22">
        <f>+AO90+AP90</f>
        <v>1</v>
      </c>
      <c r="AR90" s="22">
        <v>0</v>
      </c>
      <c r="AS90" s="41"/>
    </row>
    <row r="91" spans="1:45" ht="15.75" customHeight="1" x14ac:dyDescent="0.25">
      <c r="A91" s="36"/>
      <c r="D91" s="21" t="s">
        <v>181</v>
      </c>
      <c r="E91" s="21"/>
      <c r="F91" s="21"/>
      <c r="G91" s="16" t="s">
        <v>107</v>
      </c>
      <c r="H91" s="22"/>
      <c r="I91" s="22">
        <v>16</v>
      </c>
      <c r="J91" s="22">
        <v>9</v>
      </c>
      <c r="K91" s="22">
        <v>12</v>
      </c>
      <c r="L91" s="49">
        <f t="shared" si="19"/>
        <v>21</v>
      </c>
      <c r="N91" s="22"/>
      <c r="O91" s="22"/>
      <c r="R91" s="41"/>
      <c r="S91" s="41"/>
      <c r="T91" s="27">
        <v>7.5</v>
      </c>
      <c r="U91" s="21" t="s">
        <v>269</v>
      </c>
      <c r="AA91" s="22">
        <v>16</v>
      </c>
      <c r="AB91" s="22">
        <v>19</v>
      </c>
      <c r="AC91" s="22">
        <v>5</v>
      </c>
      <c r="AD91" s="22">
        <f t="shared" si="21"/>
        <v>24</v>
      </c>
      <c r="AE91" s="22">
        <v>0</v>
      </c>
      <c r="AG91" s="27">
        <v>8.5</v>
      </c>
      <c r="AH91" s="21" t="s">
        <v>242</v>
      </c>
      <c r="AN91" s="22">
        <v>3</v>
      </c>
      <c r="AO91" s="22">
        <v>2</v>
      </c>
      <c r="AP91" s="22">
        <v>3</v>
      </c>
      <c r="AQ91" s="22">
        <f>+AO91+AP91</f>
        <v>5</v>
      </c>
      <c r="AR91" s="22">
        <v>0</v>
      </c>
      <c r="AS91" s="41"/>
    </row>
    <row r="92" spans="1:45" ht="15.75" customHeight="1" x14ac:dyDescent="0.25">
      <c r="A92" s="36"/>
      <c r="D92" s="21" t="s">
        <v>46</v>
      </c>
      <c r="E92" s="21"/>
      <c r="F92" s="21"/>
      <c r="G92" s="21" t="s">
        <v>117</v>
      </c>
      <c r="H92" s="22"/>
      <c r="I92" s="22">
        <v>18</v>
      </c>
      <c r="J92" s="22">
        <v>9</v>
      </c>
      <c r="K92" s="22">
        <v>11</v>
      </c>
      <c r="L92" s="49">
        <f t="shared" si="19"/>
        <v>20</v>
      </c>
      <c r="N92" s="22"/>
      <c r="O92" s="22"/>
      <c r="R92" s="41"/>
      <c r="S92" s="41"/>
      <c r="T92" s="27">
        <v>7</v>
      </c>
      <c r="U92" s="21" t="s">
        <v>544</v>
      </c>
      <c r="AA92" s="22">
        <v>1</v>
      </c>
      <c r="AB92" s="22">
        <v>0</v>
      </c>
      <c r="AC92" s="22">
        <v>1</v>
      </c>
      <c r="AD92" s="22">
        <f>+AB92+AC92</f>
        <v>1</v>
      </c>
      <c r="AE92" s="22">
        <v>0</v>
      </c>
      <c r="AG92" s="27">
        <v>7.5</v>
      </c>
      <c r="AH92" s="21" t="s">
        <v>238</v>
      </c>
      <c r="AN92" s="22">
        <v>10</v>
      </c>
      <c r="AO92" s="22">
        <v>4</v>
      </c>
      <c r="AP92" s="22">
        <v>4</v>
      </c>
      <c r="AQ92" s="22">
        <f>+AO92+AP92</f>
        <v>8</v>
      </c>
      <c r="AR92" s="22">
        <v>0</v>
      </c>
      <c r="AS92" s="41"/>
    </row>
    <row r="93" spans="1:45" ht="15.75" customHeight="1" thickBot="1" x14ac:dyDescent="0.3">
      <c r="A93" s="36"/>
      <c r="D93" s="21" t="s">
        <v>60</v>
      </c>
      <c r="E93" s="21"/>
      <c r="F93" s="21"/>
      <c r="G93" s="21" t="s">
        <v>154</v>
      </c>
      <c r="H93" s="22"/>
      <c r="I93" s="22">
        <v>19</v>
      </c>
      <c r="J93" s="22">
        <v>9</v>
      </c>
      <c r="K93" s="22">
        <v>10</v>
      </c>
      <c r="L93" s="49">
        <f t="shared" si="19"/>
        <v>19</v>
      </c>
      <c r="N93" s="22"/>
      <c r="O93" s="22"/>
      <c r="R93" s="41"/>
      <c r="S93" s="41"/>
      <c r="T93" s="27">
        <v>6.5</v>
      </c>
      <c r="U93" s="21" t="s">
        <v>585</v>
      </c>
      <c r="AA93" s="22">
        <v>1</v>
      </c>
      <c r="AB93" s="22">
        <v>2</v>
      </c>
      <c r="AC93" s="22">
        <v>0</v>
      </c>
      <c r="AD93" s="22">
        <f>+AB93+AC93</f>
        <v>2</v>
      </c>
      <c r="AE93" s="22">
        <v>0</v>
      </c>
      <c r="AG93" s="27">
        <v>7.5</v>
      </c>
      <c r="AH93" s="21" t="s">
        <v>159</v>
      </c>
      <c r="AN93" s="22">
        <v>2</v>
      </c>
      <c r="AO93" s="22">
        <v>1</v>
      </c>
      <c r="AP93" s="22">
        <v>0</v>
      </c>
      <c r="AQ93" s="22">
        <f>+AO93+AP93</f>
        <v>1</v>
      </c>
      <c r="AR93" s="22">
        <v>0</v>
      </c>
      <c r="AS93" s="41"/>
    </row>
    <row r="94" spans="1:45" ht="15.75" customHeight="1" thickBot="1" x14ac:dyDescent="0.3">
      <c r="A94" s="36"/>
      <c r="D94" s="21" t="s">
        <v>151</v>
      </c>
      <c r="E94" s="21"/>
      <c r="F94" s="21"/>
      <c r="G94" s="21" t="s">
        <v>106</v>
      </c>
      <c r="H94" s="22"/>
      <c r="I94" s="22">
        <v>20</v>
      </c>
      <c r="J94" s="22">
        <v>7</v>
      </c>
      <c r="K94" s="22">
        <v>12</v>
      </c>
      <c r="L94" s="49">
        <f t="shared" si="19"/>
        <v>19</v>
      </c>
      <c r="N94" s="22"/>
      <c r="O94" s="22"/>
      <c r="R94" s="41"/>
      <c r="S94" s="41"/>
      <c r="T94" s="8"/>
      <c r="U94" s="31"/>
      <c r="V94" s="8"/>
      <c r="W94" s="8"/>
      <c r="X94" s="8"/>
      <c r="Y94" s="8"/>
      <c r="Z94" s="8"/>
      <c r="AA94" s="15"/>
      <c r="AB94" s="15"/>
      <c r="AC94" s="15"/>
      <c r="AD94" s="15"/>
      <c r="AE94" s="15"/>
      <c r="AG94" s="27">
        <v>7.5</v>
      </c>
      <c r="AH94" s="21" t="s">
        <v>418</v>
      </c>
      <c r="AN94" s="22">
        <v>2</v>
      </c>
      <c r="AO94" s="22">
        <v>0</v>
      </c>
      <c r="AP94" s="22">
        <v>0</v>
      </c>
      <c r="AQ94" s="22">
        <f>+AO94+AP94</f>
        <v>0</v>
      </c>
      <c r="AR94" s="22">
        <v>0</v>
      </c>
      <c r="AS94" s="41"/>
    </row>
    <row r="95" spans="1:45" ht="15.75" customHeight="1" x14ac:dyDescent="0.25">
      <c r="A95" s="36"/>
      <c r="D95" s="21" t="s">
        <v>142</v>
      </c>
      <c r="E95" s="21"/>
      <c r="F95" s="21"/>
      <c r="G95" s="16" t="s">
        <v>107</v>
      </c>
      <c r="H95" s="22"/>
      <c r="I95" s="22">
        <v>20</v>
      </c>
      <c r="J95" s="22">
        <v>9</v>
      </c>
      <c r="K95" s="22">
        <v>9</v>
      </c>
      <c r="L95" s="49">
        <f t="shared" si="19"/>
        <v>18</v>
      </c>
      <c r="N95" s="22"/>
      <c r="O95" s="22"/>
      <c r="R95" s="41"/>
      <c r="S95" s="41"/>
      <c r="AG95" s="8"/>
      <c r="AH95" s="31" t="s">
        <v>93</v>
      </c>
      <c r="AI95" s="8"/>
      <c r="AJ95" s="8"/>
      <c r="AK95" s="8"/>
      <c r="AL95" s="8"/>
      <c r="AM95" s="8"/>
      <c r="AN95" s="15">
        <f>SUM(AA77:AA93)+SUM(AN77:AN94)</f>
        <v>163</v>
      </c>
      <c r="AO95" s="15">
        <f t="shared" ref="AO95:AR95" si="22">SUM(AB77:AB93)+SUM(AO77:AO94)</f>
        <v>74</v>
      </c>
      <c r="AP95" s="15">
        <f t="shared" si="22"/>
        <v>65</v>
      </c>
      <c r="AQ95" s="15">
        <f t="shared" si="22"/>
        <v>139</v>
      </c>
      <c r="AR95" s="15">
        <f t="shared" si="22"/>
        <v>10</v>
      </c>
      <c r="AS95" s="41"/>
    </row>
    <row r="96" spans="1:45" ht="15.75" customHeight="1" x14ac:dyDescent="0.25">
      <c r="A96" s="36"/>
      <c r="D96" s="21" t="s">
        <v>29</v>
      </c>
      <c r="E96" s="21"/>
      <c r="F96" s="21"/>
      <c r="G96" s="16" t="s">
        <v>107</v>
      </c>
      <c r="H96" s="22"/>
      <c r="I96" s="22">
        <v>19</v>
      </c>
      <c r="J96" s="22">
        <v>5</v>
      </c>
      <c r="K96" s="22">
        <v>13</v>
      </c>
      <c r="L96" s="49">
        <f t="shared" si="19"/>
        <v>18</v>
      </c>
      <c r="N96" s="22"/>
      <c r="O96" s="22"/>
      <c r="R96" s="41"/>
      <c r="S96" s="41"/>
      <c r="AS96" s="41"/>
    </row>
    <row r="97" spans="1:45" ht="15.75" customHeight="1" thickBot="1" x14ac:dyDescent="0.3">
      <c r="A97" s="36"/>
      <c r="D97" s="21" t="s">
        <v>49</v>
      </c>
      <c r="E97" s="21"/>
      <c r="F97" s="21"/>
      <c r="G97" s="16" t="s">
        <v>107</v>
      </c>
      <c r="H97" s="22"/>
      <c r="I97" s="22">
        <v>20</v>
      </c>
      <c r="J97" s="22">
        <v>1</v>
      </c>
      <c r="K97" s="22">
        <v>17</v>
      </c>
      <c r="L97" s="49">
        <f t="shared" si="19"/>
        <v>18</v>
      </c>
      <c r="N97" s="22"/>
      <c r="O97" s="22"/>
      <c r="R97" s="41"/>
      <c r="S97" s="41"/>
      <c r="T97" s="28" t="s">
        <v>119</v>
      </c>
      <c r="U97" s="28" t="s">
        <v>122</v>
      </c>
      <c r="V97" s="28"/>
      <c r="W97" s="38"/>
      <c r="X97" s="38"/>
      <c r="Y97" s="38"/>
      <c r="Z97" s="38"/>
      <c r="AA97" s="38" t="s">
        <v>3</v>
      </c>
      <c r="AB97" s="38" t="s">
        <v>23</v>
      </c>
      <c r="AC97" s="38" t="s">
        <v>24</v>
      </c>
      <c r="AD97" s="38" t="s">
        <v>25</v>
      </c>
      <c r="AE97" s="38" t="s">
        <v>2</v>
      </c>
      <c r="AG97" s="28" t="s">
        <v>119</v>
      </c>
      <c r="AH97" s="28" t="s">
        <v>122</v>
      </c>
      <c r="AI97" s="28"/>
      <c r="AJ97" s="38"/>
      <c r="AK97" s="38"/>
      <c r="AL97" s="38"/>
      <c r="AM97" s="38"/>
      <c r="AN97" s="38" t="s">
        <v>3</v>
      </c>
      <c r="AO97" s="38" t="s">
        <v>23</v>
      </c>
      <c r="AP97" s="38" t="s">
        <v>24</v>
      </c>
      <c r="AQ97" s="38" t="s">
        <v>25</v>
      </c>
      <c r="AR97" s="38" t="s">
        <v>2</v>
      </c>
      <c r="AS97" s="41"/>
    </row>
    <row r="98" spans="1:45" ht="15.75" customHeight="1" x14ac:dyDescent="0.25">
      <c r="A98" s="36"/>
      <c r="D98" s="21" t="s">
        <v>108</v>
      </c>
      <c r="E98" s="21"/>
      <c r="F98" s="21"/>
      <c r="G98" s="21" t="s">
        <v>106</v>
      </c>
      <c r="H98" s="22"/>
      <c r="I98" s="22">
        <v>20</v>
      </c>
      <c r="J98" s="22">
        <v>6</v>
      </c>
      <c r="K98" s="22">
        <v>11</v>
      </c>
      <c r="L98" s="49">
        <f t="shared" si="19"/>
        <v>17</v>
      </c>
      <c r="N98" s="22"/>
      <c r="O98" s="22"/>
      <c r="R98" s="41"/>
      <c r="S98" s="41"/>
      <c r="T98" s="27">
        <v>6</v>
      </c>
      <c r="U98" s="21" t="s">
        <v>133</v>
      </c>
      <c r="V98" s="21"/>
      <c r="W98" s="21"/>
      <c r="X98" s="21"/>
      <c r="AA98" s="22">
        <v>1</v>
      </c>
      <c r="AB98" s="22">
        <v>0</v>
      </c>
      <c r="AC98" s="22">
        <v>1</v>
      </c>
      <c r="AD98" s="22">
        <f t="shared" ref="AD98:AD107" si="23">+AB98+AC98</f>
        <v>1</v>
      </c>
      <c r="AE98" s="22">
        <v>0</v>
      </c>
      <c r="AG98" s="27">
        <v>7.5</v>
      </c>
      <c r="AH98" s="21" t="s">
        <v>146</v>
      </c>
      <c r="AN98" s="22">
        <v>1</v>
      </c>
      <c r="AO98" s="22">
        <v>0</v>
      </c>
      <c r="AP98" s="22">
        <v>0</v>
      </c>
      <c r="AQ98" s="22">
        <f>+AO98+AP98</f>
        <v>0</v>
      </c>
      <c r="AR98" s="22">
        <v>0</v>
      </c>
      <c r="AS98" s="41"/>
    </row>
    <row r="99" spans="1:45" ht="15.75" customHeight="1" x14ac:dyDescent="0.25">
      <c r="A99" s="36"/>
      <c r="D99" s="21" t="s">
        <v>67</v>
      </c>
      <c r="E99" s="21"/>
      <c r="F99" s="21"/>
      <c r="G99" s="21" t="s">
        <v>117</v>
      </c>
      <c r="H99" s="22"/>
      <c r="I99" s="22">
        <v>19</v>
      </c>
      <c r="J99" s="22">
        <v>2</v>
      </c>
      <c r="K99" s="22">
        <v>15</v>
      </c>
      <c r="L99" s="49">
        <f t="shared" si="19"/>
        <v>17</v>
      </c>
      <c r="N99" s="22"/>
      <c r="O99" s="22"/>
      <c r="R99" s="41"/>
      <c r="S99" s="41"/>
      <c r="T99" s="27">
        <v>6.5</v>
      </c>
      <c r="U99" s="21" t="s">
        <v>52</v>
      </c>
      <c r="AA99" s="22">
        <v>1</v>
      </c>
      <c r="AB99" s="22">
        <v>0</v>
      </c>
      <c r="AC99" s="22">
        <v>2</v>
      </c>
      <c r="AD99" s="22">
        <f t="shared" si="23"/>
        <v>2</v>
      </c>
      <c r="AE99" s="22">
        <v>0</v>
      </c>
      <c r="AG99" s="27">
        <v>6.5</v>
      </c>
      <c r="AH99" s="21" t="s">
        <v>32</v>
      </c>
      <c r="AN99" s="22">
        <v>6</v>
      </c>
      <c r="AO99" s="22">
        <v>0</v>
      </c>
      <c r="AP99" s="22">
        <v>2</v>
      </c>
      <c r="AQ99" s="22">
        <f>+AO99+AP99</f>
        <v>2</v>
      </c>
      <c r="AR99" s="22">
        <v>2</v>
      </c>
      <c r="AS99" s="41"/>
    </row>
    <row r="100" spans="1:45" ht="15.75" customHeight="1" x14ac:dyDescent="0.25">
      <c r="A100" s="36"/>
      <c r="D100" s="21" t="s">
        <v>130</v>
      </c>
      <c r="E100" s="21"/>
      <c r="F100" s="21"/>
      <c r="G100" s="21" t="s">
        <v>115</v>
      </c>
      <c r="H100" s="22"/>
      <c r="I100" s="22">
        <v>19</v>
      </c>
      <c r="J100" s="22">
        <v>1</v>
      </c>
      <c r="K100" s="22">
        <v>16</v>
      </c>
      <c r="L100" s="49">
        <f t="shared" si="19"/>
        <v>17</v>
      </c>
      <c r="N100" s="22"/>
      <c r="O100" s="22"/>
      <c r="R100" s="41"/>
      <c r="S100" s="41"/>
      <c r="T100" s="27">
        <v>8</v>
      </c>
      <c r="U100" s="21" t="s">
        <v>181</v>
      </c>
      <c r="AA100" s="22">
        <v>1</v>
      </c>
      <c r="AB100" s="22">
        <v>0</v>
      </c>
      <c r="AC100" s="22">
        <v>1</v>
      </c>
      <c r="AD100" s="22">
        <f t="shared" si="23"/>
        <v>1</v>
      </c>
      <c r="AE100" s="22">
        <v>0</v>
      </c>
      <c r="AG100" s="27">
        <v>8</v>
      </c>
      <c r="AH100" s="21" t="s">
        <v>149</v>
      </c>
      <c r="AN100" s="22">
        <v>2</v>
      </c>
      <c r="AO100" s="22">
        <v>0</v>
      </c>
      <c r="AP100" s="22">
        <v>1</v>
      </c>
      <c r="AQ100" s="22">
        <f>+AO100+AP100</f>
        <v>1</v>
      </c>
      <c r="AR100" s="22">
        <v>0</v>
      </c>
      <c r="AS100" s="41"/>
    </row>
    <row r="101" spans="1:45" ht="15.75" customHeight="1" x14ac:dyDescent="0.25">
      <c r="A101" s="36"/>
      <c r="D101" s="21" t="s">
        <v>140</v>
      </c>
      <c r="E101" s="21"/>
      <c r="F101" s="21"/>
      <c r="G101" s="21" t="s">
        <v>115</v>
      </c>
      <c r="H101" s="22"/>
      <c r="I101" s="22">
        <v>18</v>
      </c>
      <c r="J101" s="22">
        <v>5</v>
      </c>
      <c r="K101" s="22">
        <v>11</v>
      </c>
      <c r="L101" s="49">
        <f t="shared" si="19"/>
        <v>16</v>
      </c>
      <c r="N101" s="22"/>
      <c r="O101" s="22"/>
      <c r="R101" s="41"/>
      <c r="S101" s="41"/>
      <c r="T101" s="27">
        <v>7</v>
      </c>
      <c r="U101" s="21" t="s">
        <v>70</v>
      </c>
      <c r="AA101" s="22">
        <v>1</v>
      </c>
      <c r="AB101" s="22">
        <v>0</v>
      </c>
      <c r="AC101" s="22">
        <v>0</v>
      </c>
      <c r="AD101" s="22">
        <f t="shared" si="23"/>
        <v>0</v>
      </c>
      <c r="AE101" s="22">
        <v>0</v>
      </c>
      <c r="AG101" s="27">
        <v>8.5</v>
      </c>
      <c r="AH101" s="21" t="s">
        <v>132</v>
      </c>
      <c r="AI101" s="21"/>
      <c r="AJ101" s="21"/>
      <c r="AN101" s="22">
        <v>4</v>
      </c>
      <c r="AO101" s="22">
        <v>0</v>
      </c>
      <c r="AP101" s="22">
        <v>2</v>
      </c>
      <c r="AQ101" s="22">
        <f>+AO101+AP101</f>
        <v>2</v>
      </c>
      <c r="AR101" s="22">
        <v>0</v>
      </c>
      <c r="AS101" s="41"/>
    </row>
    <row r="102" spans="1:45" ht="15.75" customHeight="1" x14ac:dyDescent="0.25">
      <c r="A102" s="36"/>
      <c r="D102" s="21" t="s">
        <v>123</v>
      </c>
      <c r="E102" s="21"/>
      <c r="F102" s="21"/>
      <c r="G102" s="21" t="s">
        <v>115</v>
      </c>
      <c r="H102" s="22"/>
      <c r="I102" s="22">
        <v>16</v>
      </c>
      <c r="J102" s="22">
        <v>4</v>
      </c>
      <c r="K102" s="22">
        <v>12</v>
      </c>
      <c r="L102" s="49">
        <f t="shared" si="19"/>
        <v>16</v>
      </c>
      <c r="N102" s="22"/>
      <c r="O102" s="22"/>
      <c r="R102" s="41"/>
      <c r="S102" s="41"/>
      <c r="T102" s="27">
        <v>8</v>
      </c>
      <c r="U102" s="21" t="s">
        <v>33</v>
      </c>
      <c r="V102" s="21"/>
      <c r="W102" s="21"/>
      <c r="X102" s="21"/>
      <c r="AA102" s="22">
        <v>1</v>
      </c>
      <c r="AB102" s="22">
        <v>0</v>
      </c>
      <c r="AC102" s="22">
        <v>0</v>
      </c>
      <c r="AD102" s="22">
        <f t="shared" si="23"/>
        <v>0</v>
      </c>
      <c r="AE102" s="22">
        <v>0</v>
      </c>
      <c r="AG102" s="27">
        <v>7</v>
      </c>
      <c r="AH102" s="21" t="s">
        <v>113</v>
      </c>
      <c r="AN102" s="22">
        <v>1</v>
      </c>
      <c r="AO102" s="22">
        <v>0</v>
      </c>
      <c r="AP102" s="22">
        <v>0</v>
      </c>
      <c r="AQ102" s="22">
        <f>+AO102+AP102</f>
        <v>0</v>
      </c>
      <c r="AR102" s="22">
        <v>0</v>
      </c>
      <c r="AS102" s="41"/>
    </row>
    <row r="103" spans="1:45" ht="15.75" customHeight="1" x14ac:dyDescent="0.25">
      <c r="A103" s="36"/>
      <c r="D103" s="21" t="s">
        <v>149</v>
      </c>
      <c r="G103" s="21" t="s">
        <v>154</v>
      </c>
      <c r="H103" s="22"/>
      <c r="I103" s="22">
        <v>18</v>
      </c>
      <c r="J103" s="22">
        <v>2</v>
      </c>
      <c r="K103" s="22">
        <v>14</v>
      </c>
      <c r="L103" s="49">
        <f t="shared" si="19"/>
        <v>16</v>
      </c>
      <c r="N103" s="22"/>
      <c r="O103" s="22"/>
      <c r="R103" s="41"/>
      <c r="S103" s="41"/>
      <c r="T103" s="27">
        <v>6.5</v>
      </c>
      <c r="U103" s="21" t="s">
        <v>43</v>
      </c>
      <c r="AA103" s="22">
        <v>5</v>
      </c>
      <c r="AB103" s="22">
        <v>0</v>
      </c>
      <c r="AC103" s="22">
        <v>0</v>
      </c>
      <c r="AD103" s="22">
        <f t="shared" si="23"/>
        <v>0</v>
      </c>
      <c r="AE103" s="22">
        <v>2</v>
      </c>
      <c r="AG103" s="27">
        <v>6.5</v>
      </c>
      <c r="AH103" s="21" t="s">
        <v>55</v>
      </c>
      <c r="AI103" s="21"/>
      <c r="AJ103" s="21"/>
      <c r="AN103" s="22">
        <v>3</v>
      </c>
      <c r="AO103" s="22">
        <v>0</v>
      </c>
      <c r="AP103" s="22">
        <v>0</v>
      </c>
      <c r="AQ103" s="22">
        <f t="shared" ref="AQ103:AQ109" si="24">+AO103+AP103</f>
        <v>0</v>
      </c>
      <c r="AR103" s="22">
        <v>0</v>
      </c>
      <c r="AS103" s="41"/>
    </row>
    <row r="104" spans="1:45" ht="15.75" customHeight="1" x14ac:dyDescent="0.25">
      <c r="A104" s="36"/>
      <c r="D104" s="21"/>
      <c r="F104" s="21"/>
      <c r="G104" s="21"/>
      <c r="H104" s="22"/>
      <c r="I104" s="22"/>
      <c r="J104" s="22"/>
      <c r="K104" s="22"/>
      <c r="L104" s="22"/>
      <c r="N104" s="22"/>
      <c r="O104" s="22"/>
      <c r="R104" s="41"/>
      <c r="S104" s="41"/>
      <c r="T104" s="27">
        <v>6.5</v>
      </c>
      <c r="U104" s="21" t="s">
        <v>136</v>
      </c>
      <c r="V104" s="21"/>
      <c r="W104" s="21"/>
      <c r="X104" s="21"/>
      <c r="AA104" s="22">
        <v>5</v>
      </c>
      <c r="AB104" s="22">
        <v>0</v>
      </c>
      <c r="AC104" s="22">
        <v>1</v>
      </c>
      <c r="AD104" s="22">
        <f t="shared" si="23"/>
        <v>1</v>
      </c>
      <c r="AE104" s="22">
        <v>0</v>
      </c>
      <c r="AG104" s="27">
        <v>7</v>
      </c>
      <c r="AH104" s="21" t="s">
        <v>36</v>
      </c>
      <c r="AI104" s="21"/>
      <c r="AJ104" s="21"/>
      <c r="AN104" s="22">
        <v>3</v>
      </c>
      <c r="AO104" s="22">
        <v>0</v>
      </c>
      <c r="AP104" s="22">
        <v>0</v>
      </c>
      <c r="AQ104" s="22">
        <f t="shared" si="24"/>
        <v>0</v>
      </c>
      <c r="AR104" s="22">
        <v>0</v>
      </c>
      <c r="AS104" s="41"/>
    </row>
    <row r="105" spans="1:45" ht="15.75" customHeight="1" x14ac:dyDescent="0.25">
      <c r="A105" s="36"/>
      <c r="D105" s="21"/>
      <c r="E105" s="21"/>
      <c r="F105" s="21"/>
      <c r="G105" s="16"/>
      <c r="H105" s="22"/>
      <c r="I105" s="22"/>
      <c r="J105" s="22"/>
      <c r="K105" s="22"/>
      <c r="L105" s="22"/>
      <c r="N105" s="22"/>
      <c r="O105" s="22"/>
      <c r="R105" s="41"/>
      <c r="S105" s="41"/>
      <c r="T105" s="27">
        <v>6.5</v>
      </c>
      <c r="U105" s="21" t="s">
        <v>44</v>
      </c>
      <c r="V105" s="21"/>
      <c r="W105" s="21"/>
      <c r="AA105" s="22">
        <v>2</v>
      </c>
      <c r="AB105" s="22">
        <v>0</v>
      </c>
      <c r="AC105" s="22">
        <v>0</v>
      </c>
      <c r="AD105" s="22">
        <f t="shared" si="23"/>
        <v>0</v>
      </c>
      <c r="AE105" s="22">
        <v>0</v>
      </c>
      <c r="AG105" s="27">
        <v>6</v>
      </c>
      <c r="AH105" s="21" t="s">
        <v>114</v>
      </c>
      <c r="AN105" s="22">
        <v>1</v>
      </c>
      <c r="AO105" s="22">
        <v>0</v>
      </c>
      <c r="AP105" s="22">
        <v>0</v>
      </c>
      <c r="AQ105" s="22">
        <f t="shared" si="24"/>
        <v>0</v>
      </c>
      <c r="AR105" s="22">
        <v>0</v>
      </c>
      <c r="AS105" s="41"/>
    </row>
    <row r="106" spans="1:45" ht="15.75" customHeight="1" thickBot="1" x14ac:dyDescent="0.3">
      <c r="A106" s="36"/>
      <c r="D106" s="21"/>
      <c r="E106" s="2" t="s">
        <v>84</v>
      </c>
      <c r="F106" s="2"/>
      <c r="G106" s="2"/>
      <c r="H106" s="4" t="s">
        <v>1</v>
      </c>
      <c r="I106" s="4"/>
      <c r="J106" s="4" t="s">
        <v>3</v>
      </c>
      <c r="K106" s="50" t="s">
        <v>2</v>
      </c>
      <c r="L106" s="22"/>
      <c r="N106" s="22"/>
      <c r="O106" s="22"/>
      <c r="R106" s="41"/>
      <c r="S106" s="41"/>
      <c r="T106" s="27">
        <v>6.5</v>
      </c>
      <c r="U106" s="21" t="s">
        <v>69</v>
      </c>
      <c r="AA106" s="22">
        <v>1</v>
      </c>
      <c r="AB106" s="22">
        <v>0</v>
      </c>
      <c r="AC106" s="22">
        <v>0</v>
      </c>
      <c r="AD106" s="22">
        <f t="shared" si="23"/>
        <v>0</v>
      </c>
      <c r="AE106" s="22">
        <v>0</v>
      </c>
      <c r="AG106" s="27">
        <v>8.5</v>
      </c>
      <c r="AH106" s="21" t="s">
        <v>140</v>
      </c>
      <c r="AI106" s="21"/>
      <c r="AN106" s="22">
        <v>1</v>
      </c>
      <c r="AO106" s="22">
        <v>0</v>
      </c>
      <c r="AP106" s="22">
        <v>0</v>
      </c>
      <c r="AQ106" s="22">
        <f t="shared" si="24"/>
        <v>0</v>
      </c>
      <c r="AR106" s="22">
        <v>0</v>
      </c>
      <c r="AS106" s="41"/>
    </row>
    <row r="107" spans="1:45" ht="15.75" customHeight="1" x14ac:dyDescent="0.25">
      <c r="A107" s="36"/>
      <c r="D107" s="21"/>
      <c r="E107" s="21" t="s">
        <v>126</v>
      </c>
      <c r="H107" s="21" t="s">
        <v>118</v>
      </c>
      <c r="I107" s="22"/>
      <c r="J107" s="22">
        <v>15</v>
      </c>
      <c r="K107" s="49">
        <v>10</v>
      </c>
      <c r="L107" s="22"/>
      <c r="M107" s="22"/>
      <c r="N107" s="22"/>
      <c r="R107" s="41"/>
      <c r="S107" s="41"/>
      <c r="T107" s="27">
        <v>9.5</v>
      </c>
      <c r="U107" s="21" t="s">
        <v>176</v>
      </c>
      <c r="AA107" s="22">
        <v>1</v>
      </c>
      <c r="AB107" s="22">
        <v>0</v>
      </c>
      <c r="AC107" s="22">
        <v>2</v>
      </c>
      <c r="AD107" s="22">
        <f t="shared" si="23"/>
        <v>2</v>
      </c>
      <c r="AE107" s="22">
        <v>0</v>
      </c>
      <c r="AG107" s="27">
        <v>6</v>
      </c>
      <c r="AH107" s="21" t="s">
        <v>100</v>
      </c>
      <c r="AN107" s="22">
        <v>4</v>
      </c>
      <c r="AO107" s="22">
        <v>0</v>
      </c>
      <c r="AP107" s="22">
        <v>1</v>
      </c>
      <c r="AQ107" s="22">
        <f t="shared" si="24"/>
        <v>1</v>
      </c>
      <c r="AR107" s="22">
        <v>0</v>
      </c>
      <c r="AS107" s="41"/>
    </row>
    <row r="108" spans="1:45" ht="15.75" customHeight="1" x14ac:dyDescent="0.25">
      <c r="A108" s="36"/>
      <c r="D108" s="21"/>
      <c r="E108" s="21" t="s">
        <v>162</v>
      </c>
      <c r="F108" s="21"/>
      <c r="G108" s="21"/>
      <c r="H108" s="21" t="s">
        <v>116</v>
      </c>
      <c r="I108" s="22"/>
      <c r="J108" s="22">
        <v>18</v>
      </c>
      <c r="K108" s="49">
        <v>8</v>
      </c>
      <c r="L108" s="22"/>
      <c r="M108" s="22"/>
      <c r="N108" s="22"/>
      <c r="R108" s="41"/>
      <c r="S108" s="41"/>
      <c r="T108" s="27">
        <v>9</v>
      </c>
      <c r="U108" s="21" t="s">
        <v>474</v>
      </c>
      <c r="AA108" s="22">
        <v>1</v>
      </c>
      <c r="AB108" s="22">
        <v>0</v>
      </c>
      <c r="AC108" s="22">
        <v>0</v>
      </c>
      <c r="AD108" s="22">
        <f>+AB108+AC108</f>
        <v>0</v>
      </c>
      <c r="AE108" s="22">
        <v>0</v>
      </c>
      <c r="AG108" s="27">
        <v>9</v>
      </c>
      <c r="AH108" s="21" t="s">
        <v>96</v>
      </c>
      <c r="AN108" s="22">
        <v>1</v>
      </c>
      <c r="AO108" s="22">
        <v>0</v>
      </c>
      <c r="AP108" s="22">
        <v>0</v>
      </c>
      <c r="AQ108" s="22">
        <f t="shared" si="24"/>
        <v>0</v>
      </c>
      <c r="AR108" s="22">
        <v>0</v>
      </c>
      <c r="AS108" s="41"/>
    </row>
    <row r="109" spans="1:45" ht="15.75" customHeight="1" thickBot="1" x14ac:dyDescent="0.3">
      <c r="A109" s="36"/>
      <c r="D109" s="21"/>
      <c r="E109" s="21" t="s">
        <v>144</v>
      </c>
      <c r="G109" s="21"/>
      <c r="H109" s="21" t="s">
        <v>115</v>
      </c>
      <c r="I109" s="22"/>
      <c r="J109" s="22">
        <v>19</v>
      </c>
      <c r="K109" s="49">
        <v>8</v>
      </c>
      <c r="L109" s="22"/>
      <c r="M109" s="22"/>
      <c r="N109" s="22"/>
      <c r="R109" s="41"/>
      <c r="S109" s="41"/>
      <c r="T109" s="27">
        <v>6.5</v>
      </c>
      <c r="U109" s="21" t="s">
        <v>49</v>
      </c>
      <c r="AA109" s="22">
        <v>1</v>
      </c>
      <c r="AB109" s="22">
        <v>0</v>
      </c>
      <c r="AC109" s="22">
        <v>1</v>
      </c>
      <c r="AD109" s="22">
        <f>+AB109+AC109</f>
        <v>1</v>
      </c>
      <c r="AE109" s="22">
        <v>0</v>
      </c>
      <c r="AG109" s="27">
        <v>7.5</v>
      </c>
      <c r="AH109" s="21" t="s">
        <v>50</v>
      </c>
      <c r="AN109" s="22">
        <v>1</v>
      </c>
      <c r="AO109" s="22">
        <v>0</v>
      </c>
      <c r="AP109" s="22">
        <v>0</v>
      </c>
      <c r="AQ109" s="22">
        <f t="shared" si="24"/>
        <v>0</v>
      </c>
      <c r="AR109" s="22">
        <v>0</v>
      </c>
      <c r="AS109" s="41"/>
    </row>
    <row r="110" spans="1:45" ht="15.75" customHeight="1" x14ac:dyDescent="0.25">
      <c r="A110" s="36"/>
      <c r="D110" s="21"/>
      <c r="E110" s="21" t="s">
        <v>86</v>
      </c>
      <c r="F110" s="21"/>
      <c r="G110" s="21"/>
      <c r="H110" s="21" t="s">
        <v>17</v>
      </c>
      <c r="I110" s="22"/>
      <c r="J110" s="22">
        <v>17</v>
      </c>
      <c r="K110" s="49">
        <v>6</v>
      </c>
      <c r="L110" s="22"/>
      <c r="M110" s="22"/>
      <c r="N110" s="22"/>
      <c r="R110" s="41"/>
      <c r="S110" s="41"/>
      <c r="T110" s="8"/>
      <c r="U110" s="31"/>
      <c r="V110" s="8"/>
      <c r="W110" s="8"/>
      <c r="X110" s="8"/>
      <c r="Y110" s="8"/>
      <c r="Z110" s="8"/>
      <c r="AA110" s="55"/>
      <c r="AB110" s="55"/>
      <c r="AC110" s="55"/>
      <c r="AD110" s="55"/>
      <c r="AE110" s="55"/>
      <c r="AG110" s="8"/>
      <c r="AH110" s="31" t="s">
        <v>211</v>
      </c>
      <c r="AI110" s="8"/>
      <c r="AJ110" s="8"/>
      <c r="AK110" s="8"/>
      <c r="AL110" s="8"/>
      <c r="AM110" s="8"/>
      <c r="AN110" s="55">
        <f>SUM(AA98:AA110)+SUM(AN98:AN109)</f>
        <v>49</v>
      </c>
      <c r="AO110" s="55">
        <f t="shared" ref="AO110:AR110" si="25">SUM(AB98:AB110)+SUM(AO98:AO109)</f>
        <v>0</v>
      </c>
      <c r="AP110" s="55">
        <f t="shared" si="25"/>
        <v>14</v>
      </c>
      <c r="AQ110" s="55">
        <f t="shared" si="25"/>
        <v>14</v>
      </c>
      <c r="AR110" s="55">
        <f t="shared" si="25"/>
        <v>4</v>
      </c>
      <c r="AS110" s="41"/>
    </row>
    <row r="111" spans="1:45" ht="15.75" customHeight="1" x14ac:dyDescent="0.25">
      <c r="A111" s="36"/>
      <c r="D111" s="21"/>
      <c r="E111" s="21" t="s">
        <v>55</v>
      </c>
      <c r="F111" s="21"/>
      <c r="G111" s="21"/>
      <c r="H111" s="21" t="s">
        <v>117</v>
      </c>
      <c r="I111" s="22"/>
      <c r="J111" s="22">
        <v>20</v>
      </c>
      <c r="K111" s="49">
        <v>6</v>
      </c>
      <c r="L111" s="22"/>
      <c r="M111" s="22"/>
      <c r="N111" s="22"/>
      <c r="R111" s="41"/>
      <c r="S111" s="41"/>
      <c r="AS111" s="41"/>
    </row>
    <row r="112" spans="1:45" ht="15.75" customHeight="1" x14ac:dyDescent="0.25">
      <c r="A112" s="36"/>
      <c r="D112" s="21"/>
      <c r="E112" s="21" t="s">
        <v>170</v>
      </c>
      <c r="F112" s="21"/>
      <c r="G112" s="21"/>
      <c r="H112" s="21" t="s">
        <v>116</v>
      </c>
      <c r="I112" s="22"/>
      <c r="J112" s="22">
        <v>15</v>
      </c>
      <c r="K112" s="49">
        <v>4</v>
      </c>
      <c r="L112" s="22"/>
      <c r="M112" s="22"/>
      <c r="N112" s="22"/>
      <c r="R112" s="41"/>
      <c r="S112" s="41"/>
      <c r="U112" s="21" t="s">
        <v>93</v>
      </c>
      <c r="AA112" s="56">
        <f>AN95+AD132+AN110-0.3</f>
        <v>234</v>
      </c>
      <c r="AB112" s="56">
        <f>AO110+AO95</f>
        <v>74</v>
      </c>
      <c r="AC112" s="56">
        <f>AP110+AP95+AN132</f>
        <v>80</v>
      </c>
      <c r="AD112" s="56">
        <f>+AC112+AB112</f>
        <v>154</v>
      </c>
      <c r="AE112" s="56">
        <f>AR110+AR95+AO132</f>
        <v>14</v>
      </c>
      <c r="AS112" s="41"/>
    </row>
    <row r="113" spans="1:45" ht="15.75" customHeight="1" x14ac:dyDescent="0.25">
      <c r="A113" s="36"/>
      <c r="D113" s="21"/>
      <c r="E113" s="21" t="s">
        <v>95</v>
      </c>
      <c r="F113" s="21"/>
      <c r="G113" s="21"/>
      <c r="H113" s="21" t="s">
        <v>118</v>
      </c>
      <c r="I113" s="22"/>
      <c r="J113" s="22">
        <v>16</v>
      </c>
      <c r="K113" s="49">
        <v>4</v>
      </c>
      <c r="L113" s="22"/>
      <c r="M113" s="22"/>
      <c r="N113" s="22"/>
      <c r="R113" s="41"/>
      <c r="S113" s="41"/>
      <c r="U113" s="21" t="s">
        <v>82</v>
      </c>
      <c r="AA113" s="22">
        <f>+AA15+AA28+AA41+AA54+AN15+AN28+AN41+AN54</f>
        <v>234</v>
      </c>
      <c r="AB113" s="22">
        <f>+AB15+AB28+AB41+AB54+AO15+AO28+AO41+AO54</f>
        <v>74</v>
      </c>
      <c r="AC113" s="22">
        <f>+AC15+AC28+AC41+AC54+AP15+AP28+AP41+AP54</f>
        <v>80</v>
      </c>
      <c r="AD113" s="22">
        <f>+AD15+AD28+AD41+AD54+AQ15+AQ28+AQ41+AQ54</f>
        <v>154</v>
      </c>
      <c r="AE113" s="22">
        <f>+AE15+AE28+AE41+AE54+AR15+AR28+AR41+AR54</f>
        <v>14</v>
      </c>
      <c r="AN113" s="22"/>
      <c r="AO113" s="22"/>
      <c r="AP113" s="22"/>
      <c r="AQ113" s="22"/>
      <c r="AS113" s="41"/>
    </row>
    <row r="114" spans="1:45" ht="15.75" customHeight="1" x14ac:dyDescent="0.25">
      <c r="A114" s="36"/>
      <c r="D114" s="21"/>
      <c r="E114" s="21" t="s">
        <v>51</v>
      </c>
      <c r="H114" s="21" t="s">
        <v>118</v>
      </c>
      <c r="I114" s="22"/>
      <c r="J114" s="22">
        <v>16</v>
      </c>
      <c r="K114" s="49">
        <v>4</v>
      </c>
      <c r="L114" s="22"/>
      <c r="M114" s="22"/>
      <c r="N114" s="22"/>
      <c r="R114" s="41"/>
      <c r="S114" s="41"/>
      <c r="AN114" s="22"/>
      <c r="AO114" s="22"/>
      <c r="AP114" s="22"/>
      <c r="AQ114" s="22"/>
      <c r="AR114" s="22"/>
      <c r="AS114" s="41"/>
    </row>
    <row r="115" spans="1:45" ht="15.75" customHeight="1" x14ac:dyDescent="0.25">
      <c r="A115" s="36"/>
      <c r="E115" s="21" t="s">
        <v>59</v>
      </c>
      <c r="F115" s="21"/>
      <c r="G115" s="21"/>
      <c r="H115" s="21" t="s">
        <v>118</v>
      </c>
      <c r="I115" s="22"/>
      <c r="J115" s="22">
        <v>17</v>
      </c>
      <c r="K115" s="49">
        <v>4</v>
      </c>
      <c r="L115" s="22"/>
      <c r="M115" s="22"/>
      <c r="N115" s="22"/>
      <c r="R115" s="41"/>
      <c r="S115" s="41"/>
      <c r="AN115" s="22"/>
      <c r="AO115" s="22"/>
      <c r="AP115" s="22"/>
      <c r="AQ115" s="22"/>
      <c r="AR115" s="22"/>
      <c r="AS115" s="41"/>
    </row>
    <row r="116" spans="1:45" ht="15.75" customHeight="1" x14ac:dyDescent="0.25">
      <c r="A116" s="36"/>
      <c r="E116" s="21" t="s">
        <v>165</v>
      </c>
      <c r="H116" s="21" t="s">
        <v>17</v>
      </c>
      <c r="I116" s="22"/>
      <c r="J116" s="22">
        <v>17</v>
      </c>
      <c r="K116" s="49">
        <v>4</v>
      </c>
      <c r="L116" s="22"/>
      <c r="M116" s="22"/>
      <c r="N116" s="22"/>
      <c r="R116" s="41"/>
      <c r="S116" s="41"/>
      <c r="AQ116" s="22"/>
      <c r="AS116" s="41"/>
    </row>
    <row r="117" spans="1:45" ht="15.75" customHeight="1" x14ac:dyDescent="0.25">
      <c r="A117" s="36"/>
      <c r="E117" s="21" t="s">
        <v>92</v>
      </c>
      <c r="F117" s="21"/>
      <c r="G117" s="21"/>
      <c r="H117" s="21" t="s">
        <v>115</v>
      </c>
      <c r="I117" s="22"/>
      <c r="J117" s="22">
        <v>19</v>
      </c>
      <c r="K117" s="49">
        <v>4</v>
      </c>
      <c r="L117" s="22"/>
      <c r="M117" s="22"/>
      <c r="N117" s="22"/>
      <c r="R117" s="41"/>
      <c r="S117" s="41"/>
      <c r="AP117" s="22"/>
      <c r="AS117" s="41"/>
    </row>
    <row r="118" spans="1:45" ht="15.75" customHeight="1" x14ac:dyDescent="0.25">
      <c r="A118" s="36"/>
      <c r="E118" s="21" t="s">
        <v>130</v>
      </c>
      <c r="F118" s="21"/>
      <c r="G118" s="21"/>
      <c r="H118" s="21" t="s">
        <v>115</v>
      </c>
      <c r="I118" s="22"/>
      <c r="J118" s="22">
        <v>19</v>
      </c>
      <c r="K118" s="49">
        <v>4</v>
      </c>
      <c r="L118" s="22"/>
      <c r="M118" s="22"/>
      <c r="N118" s="22"/>
      <c r="R118" s="41"/>
      <c r="S118" s="41"/>
      <c r="AS118" s="41"/>
    </row>
    <row r="119" spans="1:45" ht="15.75" customHeight="1" x14ac:dyDescent="0.25">
      <c r="A119" s="36"/>
      <c r="E119" s="21" t="s">
        <v>66</v>
      </c>
      <c r="F119" s="21"/>
      <c r="G119" s="21"/>
      <c r="H119" s="21" t="s">
        <v>115</v>
      </c>
      <c r="I119" s="22"/>
      <c r="J119" s="22">
        <v>19</v>
      </c>
      <c r="K119" s="49">
        <v>4</v>
      </c>
      <c r="L119" s="22"/>
      <c r="M119" s="22"/>
      <c r="N119" s="22"/>
      <c r="R119" s="41"/>
      <c r="S119" s="41"/>
      <c r="AP119" s="22"/>
      <c r="AS119" s="41"/>
    </row>
    <row r="120" spans="1:45" ht="15.75" customHeight="1" x14ac:dyDescent="0.25">
      <c r="A120" s="36"/>
      <c r="E120" s="21" t="s">
        <v>88</v>
      </c>
      <c r="F120" s="21"/>
      <c r="G120" s="21"/>
      <c r="H120" s="21" t="s">
        <v>116</v>
      </c>
      <c r="I120" s="22"/>
      <c r="J120" s="22">
        <v>19</v>
      </c>
      <c r="K120" s="49">
        <v>4</v>
      </c>
      <c r="L120" s="22"/>
      <c r="M120" s="22"/>
      <c r="N120" s="22"/>
      <c r="R120" s="41"/>
      <c r="S120" s="41"/>
      <c r="AP120" s="22"/>
      <c r="AS120" s="41"/>
    </row>
    <row r="121" spans="1:45" ht="15.75" customHeight="1" x14ac:dyDescent="0.25">
      <c r="A121" s="36"/>
      <c r="E121" s="21" t="s">
        <v>166</v>
      </c>
      <c r="F121" s="21"/>
      <c r="G121" s="21"/>
      <c r="H121" s="21" t="s">
        <v>154</v>
      </c>
      <c r="I121" s="22"/>
      <c r="J121" s="22">
        <v>19</v>
      </c>
      <c r="K121" s="49">
        <v>4</v>
      </c>
      <c r="L121" s="22"/>
      <c r="M121" s="22"/>
      <c r="N121" s="22"/>
      <c r="R121" s="41"/>
      <c r="S121" s="41"/>
      <c r="AP121" s="22"/>
      <c r="AS121" s="41"/>
    </row>
    <row r="122" spans="1:45" ht="15.75" customHeight="1" thickBot="1" x14ac:dyDescent="0.3">
      <c r="A122" s="36"/>
      <c r="E122" s="21" t="s">
        <v>185</v>
      </c>
      <c r="F122" s="21"/>
      <c r="G122" s="21"/>
      <c r="H122" s="21" t="s">
        <v>154</v>
      </c>
      <c r="I122" s="22"/>
      <c r="J122" s="22">
        <v>19</v>
      </c>
      <c r="K122" s="49">
        <v>4</v>
      </c>
      <c r="L122" s="22"/>
      <c r="M122" s="22"/>
      <c r="N122" s="22"/>
      <c r="R122" s="41"/>
      <c r="S122" s="41"/>
      <c r="V122" s="37" t="s">
        <v>119</v>
      </c>
      <c r="W122" s="10" t="s">
        <v>129</v>
      </c>
      <c r="X122" s="10"/>
      <c r="Y122" s="10"/>
      <c r="Z122" s="10"/>
      <c r="AA122" s="10"/>
      <c r="AB122" s="10"/>
      <c r="AC122" s="10"/>
      <c r="AD122" s="37" t="s">
        <v>3</v>
      </c>
      <c r="AE122" s="37" t="s">
        <v>7</v>
      </c>
      <c r="AF122" s="37" t="s">
        <v>8</v>
      </c>
      <c r="AG122" s="37" t="s">
        <v>9</v>
      </c>
      <c r="AH122" s="82" t="s">
        <v>77</v>
      </c>
      <c r="AI122" s="82"/>
      <c r="AJ122" s="37" t="s">
        <v>4</v>
      </c>
      <c r="AK122" s="37" t="s">
        <v>6</v>
      </c>
      <c r="AL122" s="37" t="s">
        <v>5</v>
      </c>
      <c r="AM122" s="37" t="s">
        <v>78</v>
      </c>
      <c r="AN122" s="37" t="s">
        <v>24</v>
      </c>
      <c r="AO122" s="37" t="s">
        <v>2</v>
      </c>
      <c r="AP122" s="22"/>
      <c r="AS122" s="41"/>
    </row>
    <row r="123" spans="1:45" ht="15.75" customHeight="1" x14ac:dyDescent="0.25">
      <c r="A123" s="36"/>
      <c r="E123" s="21" t="s">
        <v>167</v>
      </c>
      <c r="F123" s="21"/>
      <c r="G123" s="21"/>
      <c r="H123" s="21" t="s">
        <v>106</v>
      </c>
      <c r="I123" s="22"/>
      <c r="J123" s="22">
        <v>19</v>
      </c>
      <c r="K123" s="49">
        <v>4</v>
      </c>
      <c r="L123" s="22"/>
      <c r="M123" s="22"/>
      <c r="N123" s="22"/>
      <c r="R123" s="41"/>
      <c r="S123" s="41"/>
      <c r="V123" s="27">
        <v>8</v>
      </c>
      <c r="W123" s="21" t="s">
        <v>15</v>
      </c>
      <c r="AD123" s="22">
        <f>+AE123+AF123+AG123</f>
        <v>1</v>
      </c>
      <c r="AE123" s="22">
        <v>0</v>
      </c>
      <c r="AF123" s="22">
        <v>1</v>
      </c>
      <c r="AG123" s="22">
        <v>0</v>
      </c>
      <c r="AH123" s="79">
        <f t="shared" ref="AH123:AH132" si="26">+(AE123*2+AG123)/(2*AD123)</f>
        <v>0</v>
      </c>
      <c r="AI123" s="79"/>
      <c r="AJ123" s="22">
        <v>1</v>
      </c>
      <c r="AK123" s="22">
        <v>0</v>
      </c>
      <c r="AL123" s="22">
        <v>0</v>
      </c>
      <c r="AM123" s="24">
        <f t="shared" ref="AM123:AM132" si="27">+AJ123/AD123</f>
        <v>1</v>
      </c>
      <c r="AN123" s="22">
        <v>0</v>
      </c>
      <c r="AO123" s="22">
        <v>0</v>
      </c>
      <c r="AS123" s="41"/>
    </row>
    <row r="124" spans="1:45" ht="15.75" customHeight="1" x14ac:dyDescent="0.25">
      <c r="A124" s="36"/>
      <c r="E124" s="21" t="s">
        <v>164</v>
      </c>
      <c r="F124" s="21"/>
      <c r="G124" s="21"/>
      <c r="H124" s="21" t="s">
        <v>115</v>
      </c>
      <c r="I124" s="22"/>
      <c r="J124" s="22">
        <v>20</v>
      </c>
      <c r="K124" s="49">
        <v>4</v>
      </c>
      <c r="L124" s="22"/>
      <c r="M124" s="22"/>
      <c r="N124" s="22"/>
      <c r="R124" s="41"/>
      <c r="S124" s="41"/>
      <c r="V124" s="27">
        <v>7</v>
      </c>
      <c r="W124" s="21" t="s">
        <v>366</v>
      </c>
      <c r="X124" s="21"/>
      <c r="Y124" s="21"/>
      <c r="Z124" s="21"/>
      <c r="AA124" s="22"/>
      <c r="AD124" s="22">
        <f>+AE124+AF124+AG124</f>
        <v>6</v>
      </c>
      <c r="AE124" s="22">
        <v>1</v>
      </c>
      <c r="AF124" s="22">
        <v>4</v>
      </c>
      <c r="AG124" s="22">
        <v>1</v>
      </c>
      <c r="AH124" s="79">
        <f t="shared" si="26"/>
        <v>0.25</v>
      </c>
      <c r="AI124" s="79"/>
      <c r="AJ124" s="22">
        <v>19</v>
      </c>
      <c r="AK124" s="22">
        <v>1</v>
      </c>
      <c r="AL124" s="22">
        <v>0</v>
      </c>
      <c r="AM124" s="24">
        <f t="shared" si="27"/>
        <v>3.1666666666666665</v>
      </c>
      <c r="AN124" s="22">
        <v>0</v>
      </c>
      <c r="AO124" s="22">
        <v>0</v>
      </c>
      <c r="AS124" s="41"/>
    </row>
    <row r="125" spans="1:45" ht="15.75" customHeight="1" x14ac:dyDescent="0.25">
      <c r="A125" s="36"/>
      <c r="E125" s="21" t="s">
        <v>125</v>
      </c>
      <c r="F125" s="21"/>
      <c r="G125" s="21"/>
      <c r="H125" s="21" t="s">
        <v>116</v>
      </c>
      <c r="I125" s="22"/>
      <c r="J125" s="22">
        <v>20</v>
      </c>
      <c r="K125" s="49">
        <v>4</v>
      </c>
      <c r="L125" s="22"/>
      <c r="M125" s="22"/>
      <c r="N125" s="22"/>
      <c r="R125" s="41"/>
      <c r="S125" s="41"/>
      <c r="V125" s="27">
        <v>7</v>
      </c>
      <c r="W125" s="21" t="s">
        <v>499</v>
      </c>
      <c r="X125" s="21"/>
      <c r="Y125" s="21"/>
      <c r="Z125" s="21"/>
      <c r="AA125" s="22"/>
      <c r="AD125" s="22">
        <f>+AE125+AF125+AG125</f>
        <v>1</v>
      </c>
      <c r="AE125" s="22">
        <v>0</v>
      </c>
      <c r="AF125" s="22">
        <v>1</v>
      </c>
      <c r="AG125" s="22">
        <v>0</v>
      </c>
      <c r="AH125" s="79">
        <f t="shared" si="26"/>
        <v>0</v>
      </c>
      <c r="AI125" s="79"/>
      <c r="AJ125" s="22">
        <v>7</v>
      </c>
      <c r="AK125" s="22">
        <v>0</v>
      </c>
      <c r="AL125" s="22">
        <v>0</v>
      </c>
      <c r="AM125" s="24">
        <f t="shared" si="27"/>
        <v>7</v>
      </c>
      <c r="AN125" s="22">
        <v>0</v>
      </c>
      <c r="AO125" s="22">
        <v>0</v>
      </c>
      <c r="AS125" s="41"/>
    </row>
    <row r="126" spans="1:45" ht="15.75" customHeight="1" x14ac:dyDescent="0.25">
      <c r="A126" s="36"/>
      <c r="E126" s="21" t="s">
        <v>96</v>
      </c>
      <c r="H126" s="21" t="s">
        <v>154</v>
      </c>
      <c r="I126" s="22"/>
      <c r="J126" s="22">
        <v>20</v>
      </c>
      <c r="K126" s="49">
        <v>4</v>
      </c>
      <c r="L126" s="22"/>
      <c r="M126" s="22"/>
      <c r="N126" s="22"/>
      <c r="R126" s="41"/>
      <c r="S126" s="41"/>
      <c r="V126" s="27">
        <v>7.5</v>
      </c>
      <c r="W126" s="21" t="s">
        <v>61</v>
      </c>
      <c r="X126" s="21"/>
      <c r="Y126" s="21"/>
      <c r="AD126" s="22">
        <f>+AE126+AF126+AG126</f>
        <v>4</v>
      </c>
      <c r="AE126" s="22">
        <v>2</v>
      </c>
      <c r="AF126" s="22">
        <v>2</v>
      </c>
      <c r="AG126" s="22">
        <v>0</v>
      </c>
      <c r="AH126" s="79">
        <f t="shared" si="26"/>
        <v>0.5</v>
      </c>
      <c r="AI126" s="79"/>
      <c r="AJ126" s="22">
        <v>7</v>
      </c>
      <c r="AK126" s="22">
        <v>1</v>
      </c>
      <c r="AL126" s="22">
        <v>1</v>
      </c>
      <c r="AM126" s="24">
        <f t="shared" si="27"/>
        <v>1.75</v>
      </c>
      <c r="AN126" s="22">
        <v>0</v>
      </c>
      <c r="AO126" s="22">
        <v>0</v>
      </c>
      <c r="AS126" s="41"/>
    </row>
    <row r="127" spans="1:45" ht="15.75" customHeight="1" x14ac:dyDescent="0.25">
      <c r="A127" s="36"/>
      <c r="E127" s="21" t="s">
        <v>34</v>
      </c>
      <c r="F127" s="21"/>
      <c r="G127" s="21"/>
      <c r="H127" s="21" t="s">
        <v>106</v>
      </c>
      <c r="I127" s="22"/>
      <c r="J127" s="22">
        <v>20</v>
      </c>
      <c r="K127" s="49">
        <v>4</v>
      </c>
      <c r="L127" s="22"/>
      <c r="M127" s="22"/>
      <c r="N127" s="22"/>
      <c r="R127" s="41"/>
      <c r="S127" s="41"/>
      <c r="V127" s="27"/>
      <c r="W127" s="21" t="s">
        <v>147</v>
      </c>
      <c r="X127" s="21"/>
      <c r="Y127" s="21"/>
      <c r="Z127" s="21"/>
      <c r="AA127" s="22"/>
      <c r="AD127" s="22">
        <f>+AE127+AF127+AG127+0.3</f>
        <v>0.3</v>
      </c>
      <c r="AE127" s="22">
        <v>0</v>
      </c>
      <c r="AF127" s="22">
        <v>0</v>
      </c>
      <c r="AG127" s="22">
        <v>0</v>
      </c>
      <c r="AH127" s="79">
        <f t="shared" si="26"/>
        <v>0</v>
      </c>
      <c r="AI127" s="79"/>
      <c r="AJ127" s="22">
        <v>0</v>
      </c>
      <c r="AK127" s="22">
        <v>0</v>
      </c>
      <c r="AL127" s="22">
        <v>0</v>
      </c>
      <c r="AM127" s="24">
        <f t="shared" si="27"/>
        <v>0</v>
      </c>
      <c r="AN127" s="22">
        <v>0</v>
      </c>
      <c r="AO127" s="22">
        <v>0</v>
      </c>
      <c r="AS127" s="41"/>
    </row>
    <row r="128" spans="1:45" ht="15.75" customHeight="1" x14ac:dyDescent="0.25">
      <c r="A128" s="36"/>
      <c r="E128" s="21" t="s">
        <v>41</v>
      </c>
      <c r="F128" s="21"/>
      <c r="G128" s="21"/>
      <c r="H128" s="21" t="s">
        <v>106</v>
      </c>
      <c r="I128" s="22"/>
      <c r="J128" s="22">
        <v>20</v>
      </c>
      <c r="K128" s="49">
        <v>4</v>
      </c>
      <c r="L128" s="22"/>
      <c r="M128" s="22"/>
      <c r="N128" s="22"/>
      <c r="R128" s="41"/>
      <c r="S128" s="41"/>
      <c r="V128" s="27">
        <v>7</v>
      </c>
      <c r="W128" s="21" t="s">
        <v>74</v>
      </c>
      <c r="X128" s="21"/>
      <c r="Y128" s="21"/>
      <c r="Z128" s="21"/>
      <c r="AA128" s="22"/>
      <c r="AD128" s="22">
        <f>+AE128+AF128+AG128</f>
        <v>1</v>
      </c>
      <c r="AE128" s="22">
        <v>0</v>
      </c>
      <c r="AF128" s="22">
        <v>1</v>
      </c>
      <c r="AG128" s="22">
        <v>0</v>
      </c>
      <c r="AH128" s="79">
        <f t="shared" si="26"/>
        <v>0</v>
      </c>
      <c r="AI128" s="79"/>
      <c r="AJ128" s="22">
        <v>1</v>
      </c>
      <c r="AK128" s="22">
        <v>0</v>
      </c>
      <c r="AL128" s="22">
        <v>0</v>
      </c>
      <c r="AM128" s="24">
        <f t="shared" si="27"/>
        <v>1</v>
      </c>
      <c r="AN128" s="22">
        <v>0</v>
      </c>
      <c r="AO128" s="22">
        <v>0</v>
      </c>
      <c r="AS128" s="41"/>
    </row>
    <row r="129" spans="1:45" ht="15.75" customHeight="1" x14ac:dyDescent="0.25">
      <c r="A129" s="36"/>
      <c r="R129" s="41"/>
      <c r="S129" s="41"/>
      <c r="V129" s="27">
        <v>7</v>
      </c>
      <c r="W129" s="21" t="s">
        <v>317</v>
      </c>
      <c r="X129" s="21"/>
      <c r="Y129" s="21"/>
      <c r="Z129" s="21"/>
      <c r="AA129" s="22"/>
      <c r="AD129" s="22">
        <f>+AE129+AF129+AG129</f>
        <v>2</v>
      </c>
      <c r="AE129" s="22">
        <v>0</v>
      </c>
      <c r="AF129" s="22">
        <v>0</v>
      </c>
      <c r="AG129" s="22">
        <v>2</v>
      </c>
      <c r="AH129" s="79">
        <f t="shared" si="26"/>
        <v>0.5</v>
      </c>
      <c r="AI129" s="79"/>
      <c r="AJ129" s="22">
        <v>4</v>
      </c>
      <c r="AK129" s="22">
        <v>0</v>
      </c>
      <c r="AL129" s="22">
        <v>1</v>
      </c>
      <c r="AM129" s="24">
        <f t="shared" si="27"/>
        <v>2</v>
      </c>
      <c r="AN129" s="22">
        <v>0</v>
      </c>
      <c r="AO129" s="22">
        <v>0</v>
      </c>
      <c r="AS129" s="41"/>
    </row>
    <row r="130" spans="1:45" ht="15.75" customHeight="1" x14ac:dyDescent="0.25">
      <c r="A130" s="36"/>
      <c r="R130" s="41"/>
      <c r="S130" s="41"/>
      <c r="V130" s="27">
        <v>7.5</v>
      </c>
      <c r="W130" s="21" t="s">
        <v>75</v>
      </c>
      <c r="Y130" s="21"/>
      <c r="AD130" s="22">
        <f>+AE130+AF130+AG130</f>
        <v>1</v>
      </c>
      <c r="AE130" s="22">
        <v>0</v>
      </c>
      <c r="AF130" s="22">
        <v>0</v>
      </c>
      <c r="AG130" s="22">
        <v>1</v>
      </c>
      <c r="AH130" s="79">
        <f t="shared" si="26"/>
        <v>0.5</v>
      </c>
      <c r="AI130" s="79"/>
      <c r="AJ130" s="22">
        <v>4</v>
      </c>
      <c r="AK130" s="22">
        <v>0</v>
      </c>
      <c r="AL130" s="22">
        <v>0</v>
      </c>
      <c r="AM130" s="24">
        <f t="shared" si="27"/>
        <v>4</v>
      </c>
      <c r="AN130" s="22">
        <v>1</v>
      </c>
      <c r="AO130" s="22">
        <v>0</v>
      </c>
      <c r="AS130" s="41"/>
    </row>
    <row r="131" spans="1:45" ht="15.75" customHeight="1" thickBot="1" x14ac:dyDescent="0.3">
      <c r="A131" s="36"/>
      <c r="R131" s="41"/>
      <c r="S131" s="41"/>
      <c r="T131" s="27"/>
      <c r="V131" s="27">
        <v>8</v>
      </c>
      <c r="W131" s="21" t="s">
        <v>267</v>
      </c>
      <c r="Y131" s="21"/>
      <c r="Z131" s="21"/>
      <c r="AA131" s="16"/>
      <c r="AD131" s="22">
        <f>+AE131+AF131+AG131</f>
        <v>6</v>
      </c>
      <c r="AE131" s="22">
        <v>1</v>
      </c>
      <c r="AF131" s="22">
        <v>4</v>
      </c>
      <c r="AG131" s="22">
        <v>1</v>
      </c>
      <c r="AH131" s="79">
        <f t="shared" si="26"/>
        <v>0.25</v>
      </c>
      <c r="AI131" s="79"/>
      <c r="AJ131" s="22">
        <v>16</v>
      </c>
      <c r="AK131" s="22">
        <v>1</v>
      </c>
      <c r="AL131" s="22">
        <v>0</v>
      </c>
      <c r="AM131" s="24">
        <f t="shared" si="27"/>
        <v>2.6666666666666665</v>
      </c>
      <c r="AN131" s="22">
        <v>0</v>
      </c>
      <c r="AO131" s="22">
        <v>0</v>
      </c>
      <c r="AS131" s="41"/>
    </row>
    <row r="132" spans="1:45" ht="15.75" customHeight="1" x14ac:dyDescent="0.25">
      <c r="A132" s="36"/>
      <c r="R132" s="41"/>
      <c r="S132" s="41"/>
      <c r="T132" s="27"/>
      <c r="V132" s="8"/>
      <c r="W132" s="32"/>
      <c r="X132" s="31" t="s">
        <v>21</v>
      </c>
      <c r="Y132" s="32"/>
      <c r="Z132" s="32"/>
      <c r="AA132" s="15"/>
      <c r="AB132" s="8"/>
      <c r="AC132" s="8"/>
      <c r="AD132" s="15">
        <f>SUM(AD123:AD131)</f>
        <v>22.3</v>
      </c>
      <c r="AE132" s="15">
        <f>SUM(AE123:AE131)</f>
        <v>4</v>
      </c>
      <c r="AF132" s="15">
        <f>SUM(AF123:AF131)</f>
        <v>13</v>
      </c>
      <c r="AG132" s="15">
        <f>SUM(AG123:AG131)</f>
        <v>5</v>
      </c>
      <c r="AH132" s="80">
        <f t="shared" si="26"/>
        <v>0.2914798206278027</v>
      </c>
      <c r="AI132" s="80"/>
      <c r="AJ132" s="15">
        <f>SUM(AJ123:AJ131)</f>
        <v>59</v>
      </c>
      <c r="AK132" s="15">
        <f>SUM(AK123:AK131)</f>
        <v>3</v>
      </c>
      <c r="AL132" s="15">
        <f>SUM(AL123:AL131)</f>
        <v>2</v>
      </c>
      <c r="AM132" s="33">
        <f t="shared" si="27"/>
        <v>2.6457399103139014</v>
      </c>
      <c r="AN132" s="15">
        <f>SUM(AN123:AN131)</f>
        <v>1</v>
      </c>
      <c r="AO132" s="15">
        <f>SUM(AO123:AO131)</f>
        <v>0</v>
      </c>
      <c r="AS132" s="41"/>
    </row>
    <row r="133" spans="1:45" ht="15.75" customHeight="1" x14ac:dyDescent="0.25">
      <c r="A133" s="36"/>
      <c r="R133" s="41"/>
      <c r="S133" s="41"/>
      <c r="AS133" s="41"/>
    </row>
    <row r="134" spans="1:45" ht="15.75" customHeight="1" x14ac:dyDescent="0.25">
      <c r="A134" s="36"/>
      <c r="R134" s="41"/>
      <c r="S134" s="41"/>
      <c r="AS134" s="41"/>
    </row>
    <row r="135" spans="1:45" ht="15.75" customHeight="1" x14ac:dyDescent="0.25">
      <c r="A135" s="36"/>
      <c r="R135" s="36"/>
      <c r="S135" s="36"/>
      <c r="AS135" s="36"/>
    </row>
    <row r="136" spans="1:45" ht="15.75" customHeight="1" x14ac:dyDescent="0.25">
      <c r="A136" s="36"/>
      <c r="R136" s="36"/>
      <c r="S136" s="36"/>
      <c r="AS136" s="36"/>
    </row>
    <row r="137" spans="1:45" ht="15.75" customHeight="1" x14ac:dyDescent="0.25">
      <c r="A137" s="36"/>
      <c r="R137" s="36"/>
      <c r="S137" s="36"/>
      <c r="AS137" s="36"/>
    </row>
    <row r="138" spans="1:45" ht="15.75" customHeight="1" x14ac:dyDescent="0.25">
      <c r="A138" s="36"/>
      <c r="R138" s="36"/>
      <c r="S138" s="36"/>
      <c r="T138" s="27"/>
      <c r="U138" s="21"/>
      <c r="AS138" s="36"/>
    </row>
    <row r="139" spans="1:45" ht="15.75" customHeight="1" x14ac:dyDescent="0.25">
      <c r="A139" s="36"/>
      <c r="R139" s="36"/>
      <c r="S139" s="36"/>
      <c r="T139" s="27"/>
      <c r="U139" s="21"/>
      <c r="AS139" s="36"/>
    </row>
    <row r="140" spans="1:45" ht="15.75" customHeight="1" x14ac:dyDescent="0.25">
      <c r="A140" s="36"/>
      <c r="R140" s="36"/>
      <c r="S140" s="36"/>
      <c r="T140" s="27"/>
      <c r="U140" s="21"/>
      <c r="AS140" s="36"/>
    </row>
    <row r="141" spans="1:45" ht="15.75" customHeight="1" x14ac:dyDescent="0.25">
      <c r="A141" s="36"/>
      <c r="R141" s="39"/>
      <c r="S141" s="39"/>
      <c r="AS141" s="39"/>
    </row>
    <row r="142" spans="1:45" ht="15.75" customHeight="1" x14ac:dyDescent="0.25">
      <c r="A142" s="36"/>
      <c r="H142" s="21"/>
      <c r="R142" s="39"/>
      <c r="S142" s="39"/>
      <c r="AS142" s="39"/>
    </row>
    <row r="143" spans="1:45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</row>
    <row r="144" spans="1:45" ht="15.75" x14ac:dyDescent="0.25">
      <c r="A144" s="36"/>
      <c r="R144" s="39"/>
      <c r="S144" s="39"/>
      <c r="AS144" s="39"/>
    </row>
    <row r="145" spans="1:45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</row>
  </sheetData>
  <mergeCells count="29">
    <mergeCell ref="AH128:AI128"/>
    <mergeCell ref="AH129:AI129"/>
    <mergeCell ref="AH130:AI130"/>
    <mergeCell ref="AH131:AI131"/>
    <mergeCell ref="AH132:AI132"/>
    <mergeCell ref="AH127:AI127"/>
    <mergeCell ref="AH11:AI11"/>
    <mergeCell ref="E14:F14"/>
    <mergeCell ref="B73:Q73"/>
    <mergeCell ref="T73:AR73"/>
    <mergeCell ref="G74:M74"/>
    <mergeCell ref="T74:AR74"/>
    <mergeCell ref="AH122:AI122"/>
    <mergeCell ref="AH123:AI123"/>
    <mergeCell ref="AH124:AI124"/>
    <mergeCell ref="AH125:AI125"/>
    <mergeCell ref="AH126:AI126"/>
    <mergeCell ref="AH10:AI10"/>
    <mergeCell ref="B1:Q1"/>
    <mergeCell ref="T1:AR1"/>
    <mergeCell ref="G2:M2"/>
    <mergeCell ref="AH2:AI2"/>
    <mergeCell ref="AH3:AI3"/>
    <mergeCell ref="AH4:AI4"/>
    <mergeCell ref="AH5:AI5"/>
    <mergeCell ref="AH6:AI6"/>
    <mergeCell ref="AH7:AI7"/>
    <mergeCell ref="AH8:AI8"/>
    <mergeCell ref="AH9:AI9"/>
  </mergeCells>
  <conditionalFormatting sqref="AA113">
    <cfRule type="cellIs" dxfId="99" priority="5" operator="notEqual">
      <formula>$AA$112</formula>
    </cfRule>
  </conditionalFormatting>
  <conditionalFormatting sqref="AB113">
    <cfRule type="cellIs" dxfId="98" priority="4" operator="notEqual">
      <formula>$AB$112</formula>
    </cfRule>
  </conditionalFormatting>
  <conditionalFormatting sqref="AC113">
    <cfRule type="cellIs" dxfId="97" priority="3" operator="notEqual">
      <formula>$AC$112</formula>
    </cfRule>
  </conditionalFormatting>
  <conditionalFormatting sqref="AD113">
    <cfRule type="cellIs" dxfId="96" priority="2" operator="notEqual">
      <formula>$AD$112</formula>
    </cfRule>
  </conditionalFormatting>
  <conditionalFormatting sqref="AE113">
    <cfRule type="cellIs" dxfId="95" priority="1" operator="notEqual">
      <formula>$AE$112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E409-33E5-40DB-B771-C821529D0A82}">
  <dimension ref="A1:AS145"/>
  <sheetViews>
    <sheetView topLeftCell="A30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5" width="2.7109375" customWidth="1"/>
  </cols>
  <sheetData>
    <row r="1" spans="1:45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</row>
    <row r="2" spans="1:45" ht="18.600000000000001" customHeight="1" thickBot="1" x14ac:dyDescent="0.35">
      <c r="A2" s="36"/>
      <c r="B2" s="26" t="s">
        <v>83</v>
      </c>
      <c r="C2" s="26">
        <v>19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V2" s="37" t="s">
        <v>119</v>
      </c>
      <c r="W2" s="10" t="s">
        <v>0</v>
      </c>
      <c r="X2" s="10"/>
      <c r="Y2" s="10"/>
      <c r="Z2" s="10"/>
      <c r="AA2" s="10" t="s">
        <v>1</v>
      </c>
      <c r="AB2" s="10"/>
      <c r="AC2" s="10"/>
      <c r="AD2" s="37" t="s">
        <v>3</v>
      </c>
      <c r="AE2" s="37" t="s">
        <v>7</v>
      </c>
      <c r="AF2" s="37" t="s">
        <v>8</v>
      </c>
      <c r="AG2" s="37" t="s">
        <v>9</v>
      </c>
      <c r="AH2" s="82" t="s">
        <v>77</v>
      </c>
      <c r="AI2" s="82"/>
      <c r="AJ2" s="37" t="s">
        <v>4</v>
      </c>
      <c r="AK2" s="37" t="s">
        <v>6</v>
      </c>
      <c r="AL2" s="37" t="s">
        <v>5</v>
      </c>
      <c r="AM2" s="37" t="s">
        <v>78</v>
      </c>
      <c r="AN2" s="21"/>
      <c r="AO2" s="11"/>
      <c r="AP2" s="11"/>
      <c r="AQ2" s="22"/>
      <c r="AR2" s="22"/>
      <c r="AS2" s="39"/>
    </row>
    <row r="3" spans="1:45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18</v>
      </c>
      <c r="R3" s="36"/>
      <c r="S3" s="36"/>
      <c r="V3" s="27">
        <v>8</v>
      </c>
      <c r="W3" s="21" t="s">
        <v>167</v>
      </c>
      <c r="Y3" s="21"/>
      <c r="AA3" s="21" t="s">
        <v>106</v>
      </c>
      <c r="AC3" s="22"/>
      <c r="AD3" s="15">
        <f t="shared" ref="AD3" si="0">+AE3+AF3+AG3</f>
        <v>18</v>
      </c>
      <c r="AE3" s="15">
        <v>13</v>
      </c>
      <c r="AF3" s="15">
        <v>4</v>
      </c>
      <c r="AG3" s="15">
        <v>1</v>
      </c>
      <c r="AH3" s="80">
        <f t="shared" ref="AH3:AH11" si="1">+(AE3*2+AG3)/(2*AD3)</f>
        <v>0.75</v>
      </c>
      <c r="AI3" s="80"/>
      <c r="AJ3" s="15">
        <v>29</v>
      </c>
      <c r="AK3" s="15">
        <v>1</v>
      </c>
      <c r="AL3" s="15">
        <v>5</v>
      </c>
      <c r="AM3" s="54">
        <f t="shared" ref="AM3:AM10" si="2">+AJ3/AD3</f>
        <v>1.6111111111111112</v>
      </c>
      <c r="AO3" s="22"/>
      <c r="AR3" s="22"/>
      <c r="AS3" s="39"/>
    </row>
    <row r="4" spans="1:45" ht="18" x14ac:dyDescent="0.25">
      <c r="A4" s="36"/>
      <c r="B4" s="5">
        <v>1</v>
      </c>
      <c r="C4" s="6" t="s">
        <v>101</v>
      </c>
      <c r="D4" s="11"/>
      <c r="E4" s="6"/>
      <c r="F4" s="11"/>
      <c r="G4" s="5">
        <v>13</v>
      </c>
      <c r="H4" s="5">
        <v>5</v>
      </c>
      <c r="I4" s="5">
        <v>1</v>
      </c>
      <c r="J4" s="5">
        <f t="shared" ref="J4:J11" si="3">2*G4+I4</f>
        <v>27</v>
      </c>
      <c r="K4" s="35">
        <f t="shared" ref="K4:K11" si="4">+J4/((G4+H4+I4)*2)</f>
        <v>0.71052631578947367</v>
      </c>
      <c r="L4" s="5">
        <f>+$AB$27</f>
        <v>61</v>
      </c>
      <c r="M4" s="5">
        <v>32</v>
      </c>
      <c r="N4" s="5">
        <f>+L4-M4</f>
        <v>29</v>
      </c>
      <c r="O4" s="5">
        <f>+$AC$27</f>
        <v>91</v>
      </c>
      <c r="P4" s="5">
        <f>+$AE$27</f>
        <v>16</v>
      </c>
      <c r="Q4" s="5">
        <v>1</v>
      </c>
      <c r="R4" s="40"/>
      <c r="S4" s="36"/>
      <c r="V4" s="27">
        <v>7.5</v>
      </c>
      <c r="W4" s="21" t="s">
        <v>61</v>
      </c>
      <c r="AA4" s="21" t="s">
        <v>102</v>
      </c>
      <c r="AC4" s="22"/>
      <c r="AD4" s="22">
        <f>+AE4+AF4+AG4</f>
        <v>19</v>
      </c>
      <c r="AE4" s="22">
        <v>10</v>
      </c>
      <c r="AF4" s="22">
        <v>8</v>
      </c>
      <c r="AG4" s="22">
        <v>1</v>
      </c>
      <c r="AH4" s="79">
        <f>+(AE4*2+AG4)/(2*AD4)</f>
        <v>0.55263157894736847</v>
      </c>
      <c r="AI4" s="79"/>
      <c r="AJ4" s="22">
        <v>40</v>
      </c>
      <c r="AK4" s="22">
        <v>2</v>
      </c>
      <c r="AL4" s="22">
        <v>5</v>
      </c>
      <c r="AM4" s="24">
        <f>+AJ4/AD4</f>
        <v>2.1052631578947367</v>
      </c>
      <c r="AO4" s="22"/>
      <c r="AP4" s="5"/>
      <c r="AR4" s="22"/>
      <c r="AS4" s="39"/>
    </row>
    <row r="5" spans="1:45" ht="18" x14ac:dyDescent="0.25">
      <c r="A5" s="36"/>
      <c r="B5" s="5">
        <v>8</v>
      </c>
      <c r="C5" s="6" t="s">
        <v>148</v>
      </c>
      <c r="D5" s="11"/>
      <c r="E5" s="6"/>
      <c r="F5" s="11"/>
      <c r="G5" s="5">
        <v>11</v>
      </c>
      <c r="H5" s="5">
        <v>6</v>
      </c>
      <c r="I5" s="5">
        <v>2</v>
      </c>
      <c r="J5" s="5">
        <f t="shared" si="3"/>
        <v>24</v>
      </c>
      <c r="K5" s="35">
        <f t="shared" si="4"/>
        <v>0.63157894736842102</v>
      </c>
      <c r="L5" s="5">
        <f>+$AO$66</f>
        <v>74</v>
      </c>
      <c r="M5" s="5">
        <v>60</v>
      </c>
      <c r="N5" s="5">
        <f t="shared" ref="N5:N11" si="5">+L5-M5</f>
        <v>14</v>
      </c>
      <c r="O5" s="5">
        <f>$AP$66</f>
        <v>97</v>
      </c>
      <c r="P5" s="5">
        <f>$AR$66</f>
        <v>20</v>
      </c>
      <c r="Q5" s="5">
        <v>2</v>
      </c>
      <c r="R5" s="40"/>
      <c r="S5" s="36"/>
      <c r="V5" s="27">
        <v>7.5</v>
      </c>
      <c r="W5" s="21" t="s">
        <v>75</v>
      </c>
      <c r="Y5" s="21"/>
      <c r="AA5" s="21" t="s">
        <v>16</v>
      </c>
      <c r="AC5" s="22"/>
      <c r="AD5" s="22">
        <f>+AE5+AF5+AG5</f>
        <v>18</v>
      </c>
      <c r="AE5" s="22">
        <v>11</v>
      </c>
      <c r="AF5" s="22">
        <v>5</v>
      </c>
      <c r="AG5" s="22">
        <v>2</v>
      </c>
      <c r="AH5" s="79">
        <f>+(AE5*2+AG5)/(2*AD5)</f>
        <v>0.66666666666666663</v>
      </c>
      <c r="AI5" s="79"/>
      <c r="AJ5" s="22">
        <v>38</v>
      </c>
      <c r="AK5" s="22">
        <v>0</v>
      </c>
      <c r="AL5" s="22">
        <v>3</v>
      </c>
      <c r="AM5" s="24">
        <f>+AJ5/AD5</f>
        <v>2.1111111111111112</v>
      </c>
      <c r="AO5" s="22"/>
      <c r="AP5" s="5"/>
      <c r="AR5" s="22"/>
      <c r="AS5" s="39"/>
    </row>
    <row r="6" spans="1:45" ht="18" x14ac:dyDescent="0.25">
      <c r="A6" s="36"/>
      <c r="B6" s="5">
        <v>3</v>
      </c>
      <c r="C6" s="6" t="s">
        <v>127</v>
      </c>
      <c r="D6" s="11"/>
      <c r="E6" s="11"/>
      <c r="F6" s="11"/>
      <c r="G6" s="5">
        <v>11</v>
      </c>
      <c r="H6" s="5">
        <v>6</v>
      </c>
      <c r="I6" s="5">
        <v>2</v>
      </c>
      <c r="J6" s="5">
        <f>2*G6+I6</f>
        <v>24</v>
      </c>
      <c r="K6" s="35">
        <f>+J6/((G6+H6+I6)*2)</f>
        <v>0.63157894736842102</v>
      </c>
      <c r="L6" s="5">
        <f>+$AB$53</f>
        <v>63</v>
      </c>
      <c r="M6" s="5">
        <v>39</v>
      </c>
      <c r="N6" s="5">
        <f t="shared" si="5"/>
        <v>24</v>
      </c>
      <c r="O6" s="5">
        <f>+$AC$53</f>
        <v>113</v>
      </c>
      <c r="P6" s="5">
        <f>+$AE$53</f>
        <v>26</v>
      </c>
      <c r="Q6" s="5">
        <v>3</v>
      </c>
      <c r="R6" s="40"/>
      <c r="S6" s="36"/>
      <c r="V6" s="27">
        <v>8</v>
      </c>
      <c r="W6" s="21" t="s">
        <v>15</v>
      </c>
      <c r="Y6" s="21"/>
      <c r="Z6" s="21"/>
      <c r="AA6" s="21" t="s">
        <v>17</v>
      </c>
      <c r="AC6" s="22"/>
      <c r="AD6" s="22">
        <f>+AE6+AF6+AG6</f>
        <v>18</v>
      </c>
      <c r="AE6" s="22">
        <v>4</v>
      </c>
      <c r="AF6" s="22">
        <v>9</v>
      </c>
      <c r="AG6" s="22">
        <v>5</v>
      </c>
      <c r="AH6" s="79">
        <f t="shared" si="1"/>
        <v>0.3611111111111111</v>
      </c>
      <c r="AI6" s="79"/>
      <c r="AJ6" s="22">
        <v>51</v>
      </c>
      <c r="AK6" s="22">
        <v>0</v>
      </c>
      <c r="AL6" s="22">
        <v>3</v>
      </c>
      <c r="AM6" s="24">
        <f t="shared" si="2"/>
        <v>2.8333333333333335</v>
      </c>
      <c r="AO6" s="22"/>
      <c r="AP6" s="5"/>
      <c r="AR6" s="22"/>
      <c r="AS6" s="39"/>
    </row>
    <row r="7" spans="1:45" ht="18" x14ac:dyDescent="0.25">
      <c r="A7" s="36"/>
      <c r="B7" s="5">
        <v>4</v>
      </c>
      <c r="C7" s="6" t="s">
        <v>102</v>
      </c>
      <c r="D7" s="11"/>
      <c r="E7" s="11"/>
      <c r="F7" s="11"/>
      <c r="G7" s="5">
        <v>10</v>
      </c>
      <c r="H7" s="5">
        <v>8</v>
      </c>
      <c r="I7" s="5">
        <v>1</v>
      </c>
      <c r="J7" s="5">
        <f>2*G7+I7</f>
        <v>21</v>
      </c>
      <c r="K7" s="35">
        <f>+J7/((G7+H7+I7)*2)</f>
        <v>0.55263157894736847</v>
      </c>
      <c r="L7" s="5">
        <f>+$AB$66</f>
        <v>51</v>
      </c>
      <c r="M7" s="5">
        <v>42</v>
      </c>
      <c r="N7" s="5">
        <f t="shared" si="5"/>
        <v>9</v>
      </c>
      <c r="O7" s="5">
        <f>+$AC$66</f>
        <v>91</v>
      </c>
      <c r="P7" s="5">
        <f>+$AE$66</f>
        <v>6</v>
      </c>
      <c r="Q7" s="5">
        <v>4</v>
      </c>
      <c r="R7" s="40"/>
      <c r="S7" s="36"/>
      <c r="V7" s="27">
        <v>8</v>
      </c>
      <c r="W7" s="21" t="s">
        <v>153</v>
      </c>
      <c r="Y7" s="21"/>
      <c r="AA7" s="21" t="s">
        <v>14</v>
      </c>
      <c r="AC7" s="22"/>
      <c r="AD7" s="22">
        <f>+AE7+AF7+AG7</f>
        <v>13</v>
      </c>
      <c r="AE7" s="22">
        <v>6</v>
      </c>
      <c r="AF7" s="22">
        <v>5</v>
      </c>
      <c r="AG7" s="22">
        <v>2</v>
      </c>
      <c r="AH7" s="79">
        <f t="shared" si="1"/>
        <v>0.53846153846153844</v>
      </c>
      <c r="AI7" s="79"/>
      <c r="AJ7" s="22">
        <v>41</v>
      </c>
      <c r="AK7" s="22">
        <v>2</v>
      </c>
      <c r="AL7" s="22">
        <v>2</v>
      </c>
      <c r="AM7" s="24">
        <f t="shared" si="2"/>
        <v>3.1538461538461537</v>
      </c>
      <c r="AO7" s="22"/>
      <c r="AP7" s="5"/>
      <c r="AR7" s="22"/>
      <c r="AS7" s="39"/>
    </row>
    <row r="8" spans="1:45" ht="18" x14ac:dyDescent="0.25">
      <c r="A8" s="36"/>
      <c r="B8" s="5">
        <v>5</v>
      </c>
      <c r="C8" s="6" t="s">
        <v>14</v>
      </c>
      <c r="D8" s="11"/>
      <c r="E8" s="6"/>
      <c r="F8" s="11"/>
      <c r="G8" s="5">
        <v>7</v>
      </c>
      <c r="H8" s="5">
        <v>9</v>
      </c>
      <c r="I8" s="5">
        <v>3</v>
      </c>
      <c r="J8" s="5">
        <f>2*G8+I8</f>
        <v>17</v>
      </c>
      <c r="K8" s="35">
        <f>+J8/((G8+H8+I8)*2)</f>
        <v>0.44736842105263158</v>
      </c>
      <c r="L8" s="5">
        <f>+$AO$27</f>
        <v>53</v>
      </c>
      <c r="M8" s="5">
        <v>64</v>
      </c>
      <c r="N8" s="5">
        <f t="shared" si="5"/>
        <v>-11</v>
      </c>
      <c r="O8" s="5">
        <f>$AP$27</f>
        <v>79</v>
      </c>
      <c r="P8" s="5">
        <f>$AR$27</f>
        <v>12</v>
      </c>
      <c r="Q8" s="5">
        <v>5</v>
      </c>
      <c r="R8" s="40"/>
      <c r="S8" s="36"/>
      <c r="V8" s="27">
        <v>7</v>
      </c>
      <c r="W8" s="21" t="s">
        <v>74</v>
      </c>
      <c r="Y8" s="21"/>
      <c r="AA8" s="21" t="s">
        <v>156</v>
      </c>
      <c r="AC8" s="22"/>
      <c r="AD8" s="22">
        <f>+AE8+AF8+AG8-0.3</f>
        <v>17.7</v>
      </c>
      <c r="AE8" s="22">
        <v>11</v>
      </c>
      <c r="AF8" s="22">
        <v>5</v>
      </c>
      <c r="AG8" s="22">
        <v>2</v>
      </c>
      <c r="AH8" s="79">
        <f>+(AE8*2+AG8)/(2*AD8)</f>
        <v>0.67796610169491534</v>
      </c>
      <c r="AI8" s="79"/>
      <c r="AJ8" s="22">
        <v>56</v>
      </c>
      <c r="AK8" s="22">
        <v>2</v>
      </c>
      <c r="AL8" s="22">
        <v>0</v>
      </c>
      <c r="AM8" s="24">
        <f>+AJ8/AD8</f>
        <v>3.1638418079096047</v>
      </c>
      <c r="AO8" s="22"/>
      <c r="AP8" s="5"/>
      <c r="AR8" s="22"/>
      <c r="AS8" s="39"/>
    </row>
    <row r="9" spans="1:45" ht="18" x14ac:dyDescent="0.25">
      <c r="A9" s="36"/>
      <c r="B9" s="5">
        <v>7</v>
      </c>
      <c r="C9" s="6" t="s">
        <v>18</v>
      </c>
      <c r="D9" s="11"/>
      <c r="E9" s="6"/>
      <c r="F9" s="11"/>
      <c r="G9" s="5">
        <v>5</v>
      </c>
      <c r="H9" s="5">
        <v>9</v>
      </c>
      <c r="I9" s="5">
        <v>5</v>
      </c>
      <c r="J9" s="5">
        <f>2*G9+I9</f>
        <v>15</v>
      </c>
      <c r="K9" s="35">
        <f>+J9/((G9+H9+I9)*2)</f>
        <v>0.39473684210526316</v>
      </c>
      <c r="L9" s="5">
        <f>+$AO$53</f>
        <v>43</v>
      </c>
      <c r="M9" s="5">
        <v>60</v>
      </c>
      <c r="N9" s="5">
        <f t="shared" si="5"/>
        <v>-17</v>
      </c>
      <c r="O9" s="5">
        <f>$AP$53</f>
        <v>65</v>
      </c>
      <c r="P9" s="5">
        <f>$AR$53</f>
        <v>30</v>
      </c>
      <c r="Q9" s="5">
        <v>6</v>
      </c>
      <c r="R9" s="40"/>
      <c r="S9" s="36"/>
      <c r="V9" s="27">
        <v>7.5</v>
      </c>
      <c r="W9" s="21" t="s">
        <v>85</v>
      </c>
      <c r="Y9" s="21"/>
      <c r="AA9" s="21" t="s">
        <v>18</v>
      </c>
      <c r="AC9" s="22"/>
      <c r="AD9" s="22">
        <f>+AE9+AF9+AG9</f>
        <v>10</v>
      </c>
      <c r="AE9" s="22">
        <v>2</v>
      </c>
      <c r="AF9" s="22">
        <v>6</v>
      </c>
      <c r="AG9" s="22">
        <v>2</v>
      </c>
      <c r="AH9" s="79">
        <f>+(AE9*2+AG9)/(2*AD9)</f>
        <v>0.3</v>
      </c>
      <c r="AI9" s="79"/>
      <c r="AJ9" s="22">
        <v>37</v>
      </c>
      <c r="AK9" s="22">
        <v>0</v>
      </c>
      <c r="AL9" s="22">
        <v>0</v>
      </c>
      <c r="AM9" s="24">
        <f>+AJ9/AD9</f>
        <v>3.7</v>
      </c>
      <c r="AO9" s="22"/>
      <c r="AP9" s="5"/>
      <c r="AR9" s="22"/>
      <c r="AS9" s="39"/>
    </row>
    <row r="10" spans="1:45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10</v>
      </c>
      <c r="I10" s="5">
        <v>5</v>
      </c>
      <c r="J10" s="5">
        <f>2*G10+I10</f>
        <v>13</v>
      </c>
      <c r="K10" s="35">
        <f>+J10/((G10+H10+I10)*2)</f>
        <v>0.34210526315789475</v>
      </c>
      <c r="L10" s="5">
        <f>+$AB$40</f>
        <v>29</v>
      </c>
      <c r="M10" s="5">
        <v>53</v>
      </c>
      <c r="N10" s="5">
        <f t="shared" si="5"/>
        <v>-24</v>
      </c>
      <c r="O10" s="5">
        <f>+$AC$40</f>
        <v>54</v>
      </c>
      <c r="P10" s="5">
        <f>+$AE$40</f>
        <v>16</v>
      </c>
      <c r="Q10" s="5">
        <v>7</v>
      </c>
      <c r="R10" s="40"/>
      <c r="S10" s="40"/>
      <c r="V10" s="27">
        <v>7</v>
      </c>
      <c r="W10" s="21" t="s">
        <v>171</v>
      </c>
      <c r="Y10" s="21"/>
      <c r="AA10" s="21" t="s">
        <v>19</v>
      </c>
      <c r="AC10" s="22"/>
      <c r="AD10" s="22">
        <f>+AE10+AF10+AG10</f>
        <v>17</v>
      </c>
      <c r="AE10" s="22">
        <v>4</v>
      </c>
      <c r="AF10" s="22">
        <v>10</v>
      </c>
      <c r="AG10" s="22">
        <v>3</v>
      </c>
      <c r="AH10" s="79">
        <f t="shared" si="1"/>
        <v>0.3235294117647059</v>
      </c>
      <c r="AI10" s="79"/>
      <c r="AJ10" s="22">
        <v>65</v>
      </c>
      <c r="AK10" s="22">
        <v>1</v>
      </c>
      <c r="AL10" s="22">
        <v>1</v>
      </c>
      <c r="AM10" s="24">
        <f t="shared" si="2"/>
        <v>3.8235294117647061</v>
      </c>
      <c r="AO10" s="22"/>
      <c r="AP10" s="5"/>
      <c r="AR10" s="22"/>
      <c r="AS10" s="39"/>
    </row>
    <row r="11" spans="1:45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4</v>
      </c>
      <c r="H11" s="5">
        <v>12</v>
      </c>
      <c r="I11" s="5">
        <v>3</v>
      </c>
      <c r="J11" s="5">
        <f t="shared" si="3"/>
        <v>11</v>
      </c>
      <c r="K11" s="35">
        <f t="shared" si="4"/>
        <v>0.28947368421052633</v>
      </c>
      <c r="L11" s="5">
        <f>+$AO$40</f>
        <v>50</v>
      </c>
      <c r="M11" s="5">
        <v>74</v>
      </c>
      <c r="N11" s="5">
        <f t="shared" si="5"/>
        <v>-24</v>
      </c>
      <c r="O11" s="5">
        <f>$AP$40</f>
        <v>66</v>
      </c>
      <c r="P11" s="5">
        <f>$AR$40</f>
        <v>22</v>
      </c>
      <c r="Q11" s="5">
        <v>8</v>
      </c>
      <c r="R11" s="40"/>
      <c r="S11" s="40"/>
      <c r="W11" s="21" t="s">
        <v>20</v>
      </c>
      <c r="Y11" s="21"/>
      <c r="Z11" s="21"/>
      <c r="AA11" s="11"/>
      <c r="AB11" s="21"/>
      <c r="AC11" s="22"/>
      <c r="AD11" s="22">
        <f>+AD132</f>
        <v>21.3</v>
      </c>
      <c r="AE11" s="22">
        <f>+AE132</f>
        <v>4</v>
      </c>
      <c r="AF11" s="22">
        <f>+AF132</f>
        <v>13</v>
      </c>
      <c r="AG11" s="22">
        <f>+AG132</f>
        <v>4</v>
      </c>
      <c r="AH11" s="79">
        <f t="shared" si="1"/>
        <v>0.28169014084507044</v>
      </c>
      <c r="AI11" s="79"/>
      <c r="AJ11" s="22">
        <f>+AJ132</f>
        <v>56</v>
      </c>
      <c r="AK11" s="22">
        <f>+AK132</f>
        <v>3</v>
      </c>
      <c r="AL11" s="22">
        <f>+AL132</f>
        <v>2</v>
      </c>
      <c r="AM11" s="24">
        <f>+AM132</f>
        <v>2.629107981220657</v>
      </c>
      <c r="AN11" s="21"/>
      <c r="AO11" s="11"/>
      <c r="AP11" s="5"/>
      <c r="AR11" s="11"/>
      <c r="AS11" s="39"/>
    </row>
    <row r="12" spans="1:45" ht="18" x14ac:dyDescent="0.25">
      <c r="A12" s="40"/>
      <c r="B12" s="7"/>
      <c r="C12" s="7"/>
      <c r="D12" s="7"/>
      <c r="E12" s="8"/>
      <c r="F12" s="7"/>
      <c r="G12" s="9">
        <f>SUM(G4:G11)</f>
        <v>65</v>
      </c>
      <c r="H12" s="9">
        <f>SUM(H4:H11)</f>
        <v>65</v>
      </c>
      <c r="I12" s="9">
        <f>SUM(I4:I11)</f>
        <v>22</v>
      </c>
      <c r="J12" s="9"/>
      <c r="K12" s="9"/>
      <c r="L12" s="9">
        <f>SUM(L4:L11)</f>
        <v>424</v>
      </c>
      <c r="M12" s="9">
        <f>SUM(M4:M11)</f>
        <v>424</v>
      </c>
      <c r="N12" s="9"/>
      <c r="O12" s="9">
        <f>SUM(O4:O11)</f>
        <v>656</v>
      </c>
      <c r="P12" s="9">
        <f>SUM(P4:P11)</f>
        <v>148</v>
      </c>
      <c r="Q12" s="9"/>
      <c r="R12" s="40"/>
      <c r="S12" s="40"/>
      <c r="V12" s="32"/>
      <c r="W12" s="32"/>
      <c r="X12" s="31" t="s">
        <v>21</v>
      </c>
      <c r="Y12" s="32"/>
      <c r="Z12" s="32"/>
      <c r="AA12" s="32"/>
      <c r="AB12" s="31"/>
      <c r="AC12" s="15"/>
      <c r="AD12" s="15">
        <f>SUM(AD3:AD11)</f>
        <v>152</v>
      </c>
      <c r="AE12" s="15">
        <f>SUM(AE3:AE11)</f>
        <v>65</v>
      </c>
      <c r="AF12" s="15">
        <f>SUM(AF3:AF11)</f>
        <v>65</v>
      </c>
      <c r="AG12" s="15">
        <f>SUM(AG3:AG11)</f>
        <v>22</v>
      </c>
      <c r="AH12" s="15"/>
      <c r="AI12" s="15"/>
      <c r="AJ12" s="15">
        <f>SUM(AJ3:AJ11)</f>
        <v>413</v>
      </c>
      <c r="AK12" s="15">
        <f>SUM(AK3:AK11)</f>
        <v>11</v>
      </c>
      <c r="AL12" s="15">
        <f>SUM(AL3:AL11)</f>
        <v>21</v>
      </c>
      <c r="AM12" s="33">
        <f>+AJ12/AD12</f>
        <v>2.7171052631578947</v>
      </c>
      <c r="AS12" s="39"/>
    </row>
    <row r="13" spans="1:45" ht="15.75" x14ac:dyDescent="0.25">
      <c r="A13" s="41"/>
      <c r="B13" s="1"/>
      <c r="C13" s="1"/>
      <c r="D13" s="1"/>
      <c r="Q13" s="1"/>
      <c r="R13" s="41"/>
      <c r="S13" s="41"/>
      <c r="AS13" s="39"/>
    </row>
    <row r="14" spans="1:45" ht="15.95" customHeight="1" thickBot="1" x14ac:dyDescent="0.3">
      <c r="A14" s="41"/>
      <c r="B14" s="47" t="str">
        <f>"Week "&amp;TEXT(C2,"##")&amp;" Summary:"</f>
        <v>Week 19 Summary:</v>
      </c>
      <c r="C14" s="48"/>
      <c r="D14" s="48"/>
      <c r="E14" s="90">
        <v>45670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T14" s="23" t="s">
        <v>119</v>
      </c>
      <c r="U14" s="53" t="s">
        <v>87</v>
      </c>
      <c r="V14" s="53"/>
      <c r="W14" s="53"/>
      <c r="X14" s="53"/>
      <c r="Y14" s="53" t="s">
        <v>120</v>
      </c>
      <c r="Z14" s="17" t="s">
        <v>22</v>
      </c>
      <c r="AA14" s="23" t="s">
        <v>3</v>
      </c>
      <c r="AB14" s="23" t="s">
        <v>23</v>
      </c>
      <c r="AC14" s="23" t="s">
        <v>24</v>
      </c>
      <c r="AD14" s="23" t="s">
        <v>25</v>
      </c>
      <c r="AE14" s="23" t="s">
        <v>2</v>
      </c>
      <c r="AF14" s="45"/>
      <c r="AG14" s="23" t="s">
        <v>119</v>
      </c>
      <c r="AH14" s="53" t="s">
        <v>87</v>
      </c>
      <c r="AI14" s="53"/>
      <c r="AJ14" s="53"/>
      <c r="AK14" s="53"/>
      <c r="AL14" s="53" t="s">
        <v>120</v>
      </c>
      <c r="AM14" s="17" t="s">
        <v>22</v>
      </c>
      <c r="AN14" s="23" t="s">
        <v>3</v>
      </c>
      <c r="AO14" s="23" t="s">
        <v>23</v>
      </c>
      <c r="AP14" s="23" t="s">
        <v>24</v>
      </c>
      <c r="AQ14" s="23" t="s">
        <v>25</v>
      </c>
      <c r="AR14" s="23" t="s">
        <v>2</v>
      </c>
      <c r="AS14" s="39"/>
    </row>
    <row r="15" spans="1:45" ht="15.95" customHeight="1" x14ac:dyDescent="0.25">
      <c r="A15" s="41"/>
      <c r="B15" s="42" t="s">
        <v>172</v>
      </c>
      <c r="C15" s="6" t="s">
        <v>192</v>
      </c>
      <c r="E15" s="21"/>
      <c r="F15" s="21"/>
      <c r="G15" s="5">
        <v>2</v>
      </c>
      <c r="H15" s="22">
        <v>1</v>
      </c>
      <c r="I15" s="21" t="s">
        <v>163</v>
      </c>
      <c r="J15" s="21"/>
      <c r="K15" s="21"/>
      <c r="L15" s="21" t="s">
        <v>556</v>
      </c>
      <c r="M15" s="21"/>
      <c r="N15" s="21"/>
      <c r="O15" s="21"/>
      <c r="P15" s="21"/>
      <c r="Q15" s="21"/>
      <c r="R15" s="41"/>
      <c r="S15" s="41"/>
      <c r="T15" s="12" t="s">
        <v>101</v>
      </c>
      <c r="U15" s="12"/>
      <c r="V15" s="12"/>
      <c r="W15" s="12"/>
      <c r="X15" s="13"/>
      <c r="Y15" s="14" t="s">
        <v>105</v>
      </c>
      <c r="AA15" s="22">
        <v>17</v>
      </c>
      <c r="AB15" s="22">
        <v>6</v>
      </c>
      <c r="AC15" s="22">
        <v>5</v>
      </c>
      <c r="AD15" s="22">
        <f>+AB15+AC15</f>
        <v>11</v>
      </c>
      <c r="AE15" s="22">
        <v>0</v>
      </c>
      <c r="AF15" s="45"/>
      <c r="AG15" s="19" t="s">
        <v>14</v>
      </c>
      <c r="AH15" s="19"/>
      <c r="AI15" s="19"/>
      <c r="AJ15" s="19"/>
      <c r="AK15" s="19"/>
      <c r="AL15" s="16" t="s">
        <v>27</v>
      </c>
      <c r="AN15" s="22">
        <v>27</v>
      </c>
      <c r="AO15" s="22">
        <v>13</v>
      </c>
      <c r="AP15" s="22">
        <v>9</v>
      </c>
      <c r="AQ15" s="22">
        <f t="shared" ref="AQ15:AQ26" si="6">+AO15+AP15</f>
        <v>22</v>
      </c>
      <c r="AR15" s="22">
        <v>2</v>
      </c>
      <c r="AS15" s="39"/>
    </row>
    <row r="16" spans="1:45" ht="15.95" customHeight="1" x14ac:dyDescent="0.25">
      <c r="A16" s="41"/>
      <c r="B16" s="22" t="s">
        <v>28</v>
      </c>
      <c r="D16" s="16" t="s">
        <v>109</v>
      </c>
      <c r="E16" s="16"/>
      <c r="F16" s="21"/>
      <c r="G16" s="5"/>
      <c r="H16" s="22">
        <v>2</v>
      </c>
      <c r="I16" s="21" t="s">
        <v>555</v>
      </c>
      <c r="J16" s="21"/>
      <c r="K16" s="21"/>
      <c r="L16" s="21" t="s">
        <v>51</v>
      </c>
      <c r="M16" s="21"/>
      <c r="N16" s="21"/>
      <c r="O16" s="21"/>
      <c r="P16" s="21"/>
      <c r="Q16" s="21"/>
      <c r="R16" s="41"/>
      <c r="S16" s="41"/>
      <c r="T16" s="27">
        <v>8</v>
      </c>
      <c r="U16" s="21" t="s">
        <v>167</v>
      </c>
      <c r="V16" s="21"/>
      <c r="W16" s="21"/>
      <c r="X16" s="27"/>
      <c r="Y16" s="22">
        <v>1</v>
      </c>
      <c r="Z16" s="21" t="s">
        <v>106</v>
      </c>
      <c r="AA16" s="22">
        <v>18</v>
      </c>
      <c r="AB16" s="22">
        <v>0</v>
      </c>
      <c r="AC16" s="22">
        <v>2</v>
      </c>
      <c r="AD16" s="22">
        <f t="shared" ref="AD16:AD26" si="7">+AB16+AC16</f>
        <v>2</v>
      </c>
      <c r="AE16" s="22">
        <v>4</v>
      </c>
      <c r="AF16" s="45"/>
      <c r="AG16" s="27">
        <v>8</v>
      </c>
      <c r="AH16" s="21" t="s">
        <v>153</v>
      </c>
      <c r="AL16" s="22">
        <v>1</v>
      </c>
      <c r="AM16" s="21" t="s">
        <v>117</v>
      </c>
      <c r="AN16" s="22">
        <v>13</v>
      </c>
      <c r="AO16" s="22">
        <v>0</v>
      </c>
      <c r="AP16" s="22">
        <v>0</v>
      </c>
      <c r="AQ16" s="22">
        <f t="shared" si="6"/>
        <v>0</v>
      </c>
      <c r="AR16" s="22">
        <v>0</v>
      </c>
      <c r="AS16" s="39"/>
    </row>
    <row r="17" spans="1:45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T17" s="27">
        <v>9.5</v>
      </c>
      <c r="U17" s="21" t="s">
        <v>176</v>
      </c>
      <c r="V17" s="21"/>
      <c r="W17" s="21"/>
      <c r="X17" s="27"/>
      <c r="Y17" s="22">
        <v>2</v>
      </c>
      <c r="Z17" s="21" t="s">
        <v>106</v>
      </c>
      <c r="AA17" s="22">
        <v>13</v>
      </c>
      <c r="AB17" s="22">
        <v>13</v>
      </c>
      <c r="AC17" s="22">
        <v>17</v>
      </c>
      <c r="AD17" s="22">
        <f t="shared" si="7"/>
        <v>30</v>
      </c>
      <c r="AE17" s="22">
        <v>2</v>
      </c>
      <c r="AF17" s="45"/>
      <c r="AG17" s="27">
        <v>9</v>
      </c>
      <c r="AH17" s="21" t="s">
        <v>182</v>
      </c>
      <c r="AI17" s="21"/>
      <c r="AJ17" s="21"/>
      <c r="AK17" s="21"/>
      <c r="AL17" s="22">
        <v>75</v>
      </c>
      <c r="AM17" s="21" t="s">
        <v>117</v>
      </c>
      <c r="AN17" s="22">
        <v>15</v>
      </c>
      <c r="AO17" s="22">
        <v>12</v>
      </c>
      <c r="AP17" s="22">
        <v>11</v>
      </c>
      <c r="AQ17" s="22">
        <f t="shared" si="6"/>
        <v>23</v>
      </c>
      <c r="AR17" s="22">
        <v>0</v>
      </c>
      <c r="AS17" s="39"/>
    </row>
    <row r="18" spans="1:45" ht="15.95" customHeight="1" x14ac:dyDescent="0.25">
      <c r="A18" s="41"/>
      <c r="B18" s="22" t="s">
        <v>42</v>
      </c>
      <c r="C18" s="6" t="s">
        <v>193</v>
      </c>
      <c r="D18" s="11"/>
      <c r="E18" s="21"/>
      <c r="F18" s="21"/>
      <c r="G18" s="5">
        <v>4</v>
      </c>
      <c r="H18" s="22">
        <v>1</v>
      </c>
      <c r="I18" s="21" t="s">
        <v>516</v>
      </c>
      <c r="J18" s="21"/>
      <c r="K18" s="21"/>
      <c r="L18" s="21" t="s">
        <v>563</v>
      </c>
      <c r="M18" s="21"/>
      <c r="N18" s="21"/>
      <c r="O18" s="21"/>
      <c r="P18" s="21"/>
      <c r="Q18" s="21"/>
      <c r="R18" s="41"/>
      <c r="S18" s="41"/>
      <c r="T18" s="27">
        <v>8.5</v>
      </c>
      <c r="U18" s="21" t="s">
        <v>132</v>
      </c>
      <c r="V18" s="21"/>
      <c r="W18" s="21"/>
      <c r="X18" s="27"/>
      <c r="Y18" s="22">
        <v>55</v>
      </c>
      <c r="Z18" s="21" t="s">
        <v>106</v>
      </c>
      <c r="AA18" s="22">
        <v>17</v>
      </c>
      <c r="AB18" s="22">
        <v>5</v>
      </c>
      <c r="AC18" s="22">
        <v>3</v>
      </c>
      <c r="AD18" s="22">
        <f t="shared" si="7"/>
        <v>8</v>
      </c>
      <c r="AE18" s="22">
        <v>0</v>
      </c>
      <c r="AF18" s="45"/>
      <c r="AG18" s="27">
        <v>8.5</v>
      </c>
      <c r="AH18" s="21" t="s">
        <v>46</v>
      </c>
      <c r="AI18" s="21"/>
      <c r="AJ18" s="21"/>
      <c r="AK18" s="21"/>
      <c r="AL18" s="22">
        <v>10</v>
      </c>
      <c r="AM18" s="21" t="s">
        <v>117</v>
      </c>
      <c r="AN18" s="22">
        <v>17</v>
      </c>
      <c r="AO18" s="22">
        <v>9</v>
      </c>
      <c r="AP18" s="22">
        <v>10</v>
      </c>
      <c r="AQ18" s="22">
        <f t="shared" si="6"/>
        <v>19</v>
      </c>
      <c r="AR18" s="22">
        <v>0</v>
      </c>
      <c r="AS18" s="39"/>
    </row>
    <row r="19" spans="1:45" ht="15.95" customHeight="1" x14ac:dyDescent="0.25">
      <c r="A19" s="41"/>
      <c r="B19" s="22" t="s">
        <v>28</v>
      </c>
      <c r="C19" s="21"/>
      <c r="D19" s="16" t="s">
        <v>109</v>
      </c>
      <c r="E19" s="21"/>
      <c r="F19" s="21"/>
      <c r="G19" s="5"/>
      <c r="H19" s="22">
        <v>1</v>
      </c>
      <c r="I19" s="21" t="s">
        <v>223</v>
      </c>
      <c r="J19" s="21"/>
      <c r="K19" s="21"/>
      <c r="L19" s="21" t="s">
        <v>553</v>
      </c>
      <c r="M19" s="21"/>
      <c r="N19" s="21"/>
      <c r="O19" s="21"/>
      <c r="P19" s="21"/>
      <c r="Q19" s="21"/>
      <c r="R19" s="41"/>
      <c r="S19" s="41"/>
      <c r="T19" s="27">
        <v>7.5</v>
      </c>
      <c r="U19" s="21" t="s">
        <v>151</v>
      </c>
      <c r="V19" s="21"/>
      <c r="W19" s="21"/>
      <c r="X19" s="27"/>
      <c r="Y19" s="22">
        <v>5</v>
      </c>
      <c r="Z19" s="21" t="s">
        <v>106</v>
      </c>
      <c r="AA19" s="22">
        <v>19</v>
      </c>
      <c r="AB19" s="22">
        <v>7</v>
      </c>
      <c r="AC19" s="22">
        <v>9</v>
      </c>
      <c r="AD19" s="22">
        <f t="shared" si="7"/>
        <v>16</v>
      </c>
      <c r="AE19" s="22">
        <v>2</v>
      </c>
      <c r="AF19" s="45"/>
      <c r="AG19" s="27">
        <v>8</v>
      </c>
      <c r="AH19" s="21" t="s">
        <v>80</v>
      </c>
      <c r="AI19" s="21"/>
      <c r="AJ19" s="21"/>
      <c r="AK19" s="21"/>
      <c r="AL19" s="22">
        <v>71</v>
      </c>
      <c r="AM19" s="21" t="s">
        <v>117</v>
      </c>
      <c r="AN19" s="22">
        <v>19</v>
      </c>
      <c r="AO19" s="22">
        <v>12</v>
      </c>
      <c r="AP19" s="22">
        <v>12</v>
      </c>
      <c r="AQ19" s="22">
        <f t="shared" si="6"/>
        <v>24</v>
      </c>
      <c r="AR19" s="22">
        <v>2</v>
      </c>
      <c r="AS19" s="39"/>
    </row>
    <row r="20" spans="1:45" ht="15.95" customHeight="1" x14ac:dyDescent="0.25">
      <c r="A20" s="41"/>
      <c r="H20" s="22">
        <v>1</v>
      </c>
      <c r="I20" s="21" t="s">
        <v>223</v>
      </c>
      <c r="J20" s="21"/>
      <c r="K20" s="21"/>
      <c r="L20" s="21" t="s">
        <v>554</v>
      </c>
      <c r="M20" s="21"/>
      <c r="N20" s="21"/>
      <c r="O20" s="21"/>
      <c r="P20" s="21"/>
      <c r="Q20" s="21"/>
      <c r="R20" s="41"/>
      <c r="S20" s="41"/>
      <c r="T20" s="27">
        <v>8</v>
      </c>
      <c r="U20" s="21" t="s">
        <v>41</v>
      </c>
      <c r="V20" s="21"/>
      <c r="W20" s="21"/>
      <c r="X20" s="27"/>
      <c r="Y20" s="22">
        <v>91</v>
      </c>
      <c r="Z20" s="21" t="s">
        <v>106</v>
      </c>
      <c r="AA20" s="22">
        <v>19</v>
      </c>
      <c r="AB20" s="22">
        <v>12</v>
      </c>
      <c r="AC20" s="22">
        <v>9</v>
      </c>
      <c r="AD20" s="22">
        <f t="shared" si="7"/>
        <v>21</v>
      </c>
      <c r="AE20" s="22">
        <v>4</v>
      </c>
      <c r="AF20" s="45"/>
      <c r="AG20" s="27">
        <v>7.5</v>
      </c>
      <c r="AH20" s="21" t="s">
        <v>160</v>
      </c>
      <c r="AI20" s="21"/>
      <c r="AJ20" s="21"/>
      <c r="AK20" s="21"/>
      <c r="AL20" s="22">
        <v>97</v>
      </c>
      <c r="AM20" s="21" t="s">
        <v>117</v>
      </c>
      <c r="AN20" s="22">
        <v>15</v>
      </c>
      <c r="AO20" s="22">
        <v>2</v>
      </c>
      <c r="AP20" s="22">
        <v>2</v>
      </c>
      <c r="AQ20" s="22">
        <f t="shared" si="6"/>
        <v>4</v>
      </c>
      <c r="AR20" s="22">
        <v>0</v>
      </c>
      <c r="AS20" s="39"/>
    </row>
    <row r="21" spans="1:45" ht="15.95" customHeight="1" x14ac:dyDescent="0.25">
      <c r="A21" s="41"/>
      <c r="H21" s="22">
        <v>2</v>
      </c>
      <c r="I21" s="21" t="s">
        <v>181</v>
      </c>
      <c r="J21" s="21"/>
      <c r="K21" s="21"/>
      <c r="L21" s="21" t="s">
        <v>564</v>
      </c>
      <c r="M21" s="21"/>
      <c r="N21" s="21"/>
      <c r="O21" s="21"/>
      <c r="P21" s="21"/>
      <c r="Q21" s="21"/>
      <c r="R21" s="41"/>
      <c r="S21" s="41"/>
      <c r="T21" s="27">
        <v>7.5</v>
      </c>
      <c r="U21" s="21" t="s">
        <v>34</v>
      </c>
      <c r="V21" s="21"/>
      <c r="W21" s="21"/>
      <c r="X21" s="27"/>
      <c r="Y21" s="22">
        <v>7</v>
      </c>
      <c r="Z21" s="21" t="s">
        <v>106</v>
      </c>
      <c r="AA21" s="22">
        <v>19</v>
      </c>
      <c r="AB21" s="22">
        <v>8</v>
      </c>
      <c r="AC21" s="22">
        <v>17</v>
      </c>
      <c r="AD21" s="22">
        <f t="shared" si="7"/>
        <v>25</v>
      </c>
      <c r="AE21" s="22">
        <v>4</v>
      </c>
      <c r="AF21" s="45"/>
      <c r="AG21" s="27">
        <v>7.5</v>
      </c>
      <c r="AH21" s="21" t="s">
        <v>168</v>
      </c>
      <c r="AI21" s="21"/>
      <c r="AJ21" s="21"/>
      <c r="AK21" s="21"/>
      <c r="AL21" s="22">
        <v>59</v>
      </c>
      <c r="AM21" s="21" t="s">
        <v>117</v>
      </c>
      <c r="AN21" s="22">
        <v>15</v>
      </c>
      <c r="AO21" s="22">
        <v>0</v>
      </c>
      <c r="AP21" s="22">
        <v>4</v>
      </c>
      <c r="AQ21" s="22">
        <f t="shared" si="6"/>
        <v>4</v>
      </c>
      <c r="AR21" s="22">
        <v>0</v>
      </c>
      <c r="AS21" s="39"/>
    </row>
    <row r="22" spans="1:45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5"/>
      <c r="R22" s="41"/>
      <c r="S22" s="41"/>
      <c r="T22" s="27">
        <v>7</v>
      </c>
      <c r="U22" s="21" t="s">
        <v>131</v>
      </c>
      <c r="V22" s="21"/>
      <c r="W22" s="21"/>
      <c r="X22" s="27"/>
      <c r="Y22" s="22">
        <v>6</v>
      </c>
      <c r="Z22" s="21" t="s">
        <v>106</v>
      </c>
      <c r="AA22" s="22">
        <v>17</v>
      </c>
      <c r="AB22" s="22">
        <v>3</v>
      </c>
      <c r="AC22" s="22">
        <v>8</v>
      </c>
      <c r="AD22" s="22">
        <f t="shared" si="7"/>
        <v>11</v>
      </c>
      <c r="AE22" s="22">
        <v>0</v>
      </c>
      <c r="AF22" s="45"/>
      <c r="AG22" s="27">
        <v>7.5</v>
      </c>
      <c r="AH22" s="21" t="s">
        <v>146</v>
      </c>
      <c r="AI22" s="21"/>
      <c r="AJ22" s="21"/>
      <c r="AK22" s="21"/>
      <c r="AL22" s="22">
        <v>24</v>
      </c>
      <c r="AM22" s="21" t="s">
        <v>117</v>
      </c>
      <c r="AN22" s="22">
        <v>15</v>
      </c>
      <c r="AO22" s="22">
        <v>3</v>
      </c>
      <c r="AP22" s="22">
        <v>6</v>
      </c>
      <c r="AQ22" s="22">
        <f t="shared" si="6"/>
        <v>9</v>
      </c>
      <c r="AR22" s="22">
        <v>0</v>
      </c>
      <c r="AS22" s="39"/>
    </row>
    <row r="23" spans="1:45" ht="15.95" customHeight="1" x14ac:dyDescent="0.25">
      <c r="A23" s="41"/>
      <c r="B23" s="42" t="s">
        <v>173</v>
      </c>
      <c r="C23" s="6" t="s">
        <v>190</v>
      </c>
      <c r="F23" s="21"/>
      <c r="G23" s="5">
        <v>3</v>
      </c>
      <c r="H23" s="22">
        <v>1</v>
      </c>
      <c r="I23" s="21" t="s">
        <v>147</v>
      </c>
      <c r="J23" s="21"/>
      <c r="K23" s="21"/>
      <c r="L23" s="21" t="s">
        <v>149</v>
      </c>
      <c r="M23" s="21"/>
      <c r="N23" s="21"/>
      <c r="O23" s="21"/>
      <c r="P23" s="21"/>
      <c r="Q23" s="21"/>
      <c r="R23" s="41"/>
      <c r="S23" s="41"/>
      <c r="T23" s="27">
        <v>7</v>
      </c>
      <c r="U23" s="21" t="s">
        <v>36</v>
      </c>
      <c r="V23" s="21"/>
      <c r="W23" s="21"/>
      <c r="X23" s="27"/>
      <c r="Y23" s="22">
        <v>4</v>
      </c>
      <c r="Z23" s="21" t="s">
        <v>106</v>
      </c>
      <c r="AA23" s="22">
        <v>15</v>
      </c>
      <c r="AB23" s="22">
        <v>1</v>
      </c>
      <c r="AC23" s="22">
        <v>5</v>
      </c>
      <c r="AD23" s="22">
        <f t="shared" si="7"/>
        <v>6</v>
      </c>
      <c r="AE23" s="22">
        <v>0</v>
      </c>
      <c r="AF23" s="45"/>
      <c r="AG23" s="27">
        <v>7</v>
      </c>
      <c r="AH23" s="21" t="s">
        <v>67</v>
      </c>
      <c r="AI23" s="21"/>
      <c r="AJ23" s="21"/>
      <c r="AK23" s="21"/>
      <c r="AL23" s="22">
        <v>7</v>
      </c>
      <c r="AM23" s="21" t="s">
        <v>117</v>
      </c>
      <c r="AN23" s="22">
        <v>18</v>
      </c>
      <c r="AO23" s="22">
        <v>2</v>
      </c>
      <c r="AP23" s="22">
        <v>15</v>
      </c>
      <c r="AQ23" s="22">
        <f t="shared" si="6"/>
        <v>17</v>
      </c>
      <c r="AR23" s="22">
        <v>2</v>
      </c>
      <c r="AS23" s="44"/>
    </row>
    <row r="24" spans="1:45" ht="15.95" customHeight="1" x14ac:dyDescent="0.25">
      <c r="A24" s="41"/>
      <c r="B24" s="22" t="s">
        <v>28</v>
      </c>
      <c r="C24" s="16"/>
      <c r="D24" s="21" t="s">
        <v>109</v>
      </c>
      <c r="E24" s="21"/>
      <c r="F24" s="21"/>
      <c r="G24" s="5"/>
      <c r="H24" s="22">
        <v>1</v>
      </c>
      <c r="I24" s="21" t="s">
        <v>147</v>
      </c>
      <c r="J24" s="21"/>
      <c r="K24" s="21"/>
      <c r="L24" s="21" t="s">
        <v>50</v>
      </c>
      <c r="M24" s="21"/>
      <c r="N24" s="21"/>
      <c r="O24" s="21"/>
      <c r="P24" s="21"/>
      <c r="Q24" s="21"/>
      <c r="R24" s="41"/>
      <c r="S24" s="41"/>
      <c r="T24" s="27">
        <v>6.5</v>
      </c>
      <c r="U24" s="21" t="s">
        <v>54</v>
      </c>
      <c r="V24" s="21"/>
      <c r="W24" s="21"/>
      <c r="X24" s="27"/>
      <c r="Y24" s="22">
        <v>3</v>
      </c>
      <c r="Z24" s="21" t="s">
        <v>106</v>
      </c>
      <c r="AA24" s="22">
        <v>19</v>
      </c>
      <c r="AB24" s="22">
        <v>0</v>
      </c>
      <c r="AC24" s="22">
        <v>4</v>
      </c>
      <c r="AD24" s="22">
        <f t="shared" si="7"/>
        <v>4</v>
      </c>
      <c r="AE24" s="22">
        <v>0</v>
      </c>
      <c r="AF24" s="45"/>
      <c r="AG24" s="27">
        <v>6.5</v>
      </c>
      <c r="AH24" s="21" t="s">
        <v>32</v>
      </c>
      <c r="AI24" s="21"/>
      <c r="AJ24" s="21"/>
      <c r="AK24" s="21"/>
      <c r="AL24" s="22">
        <v>53</v>
      </c>
      <c r="AM24" s="21" t="s">
        <v>117</v>
      </c>
      <c r="AN24" s="22">
        <v>19</v>
      </c>
      <c r="AO24" s="22">
        <v>0</v>
      </c>
      <c r="AP24" s="22">
        <v>6</v>
      </c>
      <c r="AQ24" s="22">
        <f t="shared" si="6"/>
        <v>6</v>
      </c>
      <c r="AR24" s="22">
        <v>0</v>
      </c>
      <c r="AS24" s="36"/>
    </row>
    <row r="25" spans="1:45" ht="15.95" customHeight="1" x14ac:dyDescent="0.25">
      <c r="A25" s="41"/>
      <c r="H25" s="22">
        <v>2</v>
      </c>
      <c r="I25" s="21" t="s">
        <v>96</v>
      </c>
      <c r="J25" s="21"/>
      <c r="K25" s="21"/>
      <c r="L25" s="21" t="s">
        <v>60</v>
      </c>
      <c r="M25" s="21"/>
      <c r="N25" s="21"/>
      <c r="O25" s="21"/>
      <c r="P25" s="21"/>
      <c r="Q25" s="21"/>
      <c r="R25" s="41"/>
      <c r="S25" s="41"/>
      <c r="T25" s="27">
        <v>6</v>
      </c>
      <c r="U25" s="21" t="s">
        <v>262</v>
      </c>
      <c r="Y25" s="22">
        <v>19</v>
      </c>
      <c r="Z25" s="21" t="s">
        <v>106</v>
      </c>
      <c r="AA25" s="22">
        <v>17</v>
      </c>
      <c r="AB25" s="22">
        <v>1</v>
      </c>
      <c r="AC25" s="22">
        <v>3</v>
      </c>
      <c r="AD25" s="22">
        <f t="shared" si="7"/>
        <v>4</v>
      </c>
      <c r="AE25" s="22">
        <v>0</v>
      </c>
      <c r="AF25" s="45"/>
      <c r="AG25" s="27">
        <v>6.5</v>
      </c>
      <c r="AH25" s="21" t="s">
        <v>35</v>
      </c>
      <c r="AI25" s="21"/>
      <c r="AJ25" s="21"/>
      <c r="AK25" s="21"/>
      <c r="AL25" s="22">
        <v>66</v>
      </c>
      <c r="AM25" s="21" t="s">
        <v>117</v>
      </c>
      <c r="AN25" s="22">
        <v>17</v>
      </c>
      <c r="AO25" s="22">
        <v>0</v>
      </c>
      <c r="AP25" s="22">
        <v>1</v>
      </c>
      <c r="AQ25" s="22">
        <f t="shared" si="6"/>
        <v>1</v>
      </c>
      <c r="AR25" s="22">
        <v>0</v>
      </c>
      <c r="AS25" s="36"/>
    </row>
    <row r="26" spans="1:45" ht="15.95" customHeight="1" x14ac:dyDescent="0.25">
      <c r="A26" s="41"/>
      <c r="H26" s="22"/>
      <c r="I26" s="21"/>
      <c r="L26" s="21"/>
      <c r="M26" s="21"/>
      <c r="N26" s="21"/>
      <c r="O26" s="21"/>
      <c r="P26" s="21"/>
      <c r="Q26" s="21"/>
      <c r="R26" s="41"/>
      <c r="S26" s="41"/>
      <c r="T26" s="27">
        <v>6.5</v>
      </c>
      <c r="U26" s="21" t="s">
        <v>108</v>
      </c>
      <c r="V26" s="21"/>
      <c r="W26" s="21"/>
      <c r="X26" s="27"/>
      <c r="Y26" s="22">
        <v>27</v>
      </c>
      <c r="Z26" s="21" t="s">
        <v>106</v>
      </c>
      <c r="AA26" s="22">
        <v>19</v>
      </c>
      <c r="AB26" s="22">
        <v>5</v>
      </c>
      <c r="AC26" s="22">
        <v>9</v>
      </c>
      <c r="AD26" s="22">
        <f t="shared" si="7"/>
        <v>14</v>
      </c>
      <c r="AE26" s="22">
        <v>0</v>
      </c>
      <c r="AF26" s="45"/>
      <c r="AG26" s="27">
        <v>6.5</v>
      </c>
      <c r="AH26" s="21" t="s">
        <v>55</v>
      </c>
      <c r="AI26" s="21"/>
      <c r="AJ26" s="21"/>
      <c r="AK26" s="21"/>
      <c r="AL26" s="22">
        <v>2</v>
      </c>
      <c r="AM26" s="21" t="s">
        <v>117</v>
      </c>
      <c r="AN26" s="22">
        <v>19</v>
      </c>
      <c r="AO26" s="22">
        <v>0</v>
      </c>
      <c r="AP26" s="22">
        <v>3</v>
      </c>
      <c r="AQ26" s="22">
        <f t="shared" si="6"/>
        <v>3</v>
      </c>
      <c r="AR26" s="22">
        <v>6</v>
      </c>
      <c r="AS26" s="36"/>
    </row>
    <row r="27" spans="1:45" ht="15.95" customHeight="1" thickBot="1" x14ac:dyDescent="0.3">
      <c r="A27" s="41"/>
      <c r="C27" s="6" t="s">
        <v>186</v>
      </c>
      <c r="F27" s="21"/>
      <c r="G27" s="5">
        <v>1</v>
      </c>
      <c r="H27" s="22">
        <v>1</v>
      </c>
      <c r="I27" s="21" t="s">
        <v>34</v>
      </c>
      <c r="J27" s="21"/>
      <c r="K27" s="21"/>
      <c r="L27" s="21" t="s">
        <v>557</v>
      </c>
      <c r="M27" s="21"/>
      <c r="N27" s="21"/>
      <c r="O27" s="21"/>
      <c r="P27" s="21"/>
      <c r="Q27" s="21"/>
      <c r="R27" s="41"/>
      <c r="S27" s="41"/>
      <c r="T27" s="17" t="s">
        <v>103</v>
      </c>
      <c r="U27" s="17"/>
      <c r="V27" s="17"/>
      <c r="W27" s="17"/>
      <c r="X27" s="17"/>
      <c r="Y27" s="17"/>
      <c r="Z27" s="17"/>
      <c r="AA27" s="23">
        <f>SUM(AA15:AA26)</f>
        <v>209</v>
      </c>
      <c r="AB27" s="23">
        <f>SUM(AB15:AB26)</f>
        <v>61</v>
      </c>
      <c r="AC27" s="23">
        <f>SUM(AC15:AC26)</f>
        <v>91</v>
      </c>
      <c r="AD27" s="23">
        <f>+AC27+AB27</f>
        <v>152</v>
      </c>
      <c r="AE27" s="23">
        <f>SUM(AE15:AE26)</f>
        <v>16</v>
      </c>
      <c r="AF27" s="45"/>
      <c r="AG27" s="17" t="s">
        <v>37</v>
      </c>
      <c r="AH27" s="17"/>
      <c r="AI27" s="17"/>
      <c r="AJ27" s="17"/>
      <c r="AK27" s="17"/>
      <c r="AL27" s="17"/>
      <c r="AM27" s="17"/>
      <c r="AN27" s="23">
        <f>SUM(AN15:AN26)</f>
        <v>209</v>
      </c>
      <c r="AO27" s="23">
        <f>SUM(AO15:AO26)</f>
        <v>53</v>
      </c>
      <c r="AP27" s="23">
        <f>SUM(AP15:AP26)</f>
        <v>79</v>
      </c>
      <c r="AQ27" s="23">
        <f>+AP27+AO27</f>
        <v>132</v>
      </c>
      <c r="AR27" s="23">
        <f>SUM(AR15:AR26)</f>
        <v>12</v>
      </c>
      <c r="AS27" s="36"/>
    </row>
    <row r="28" spans="1:45" ht="15.95" customHeight="1" x14ac:dyDescent="0.25">
      <c r="A28" s="41"/>
      <c r="B28" s="22" t="s">
        <v>28</v>
      </c>
      <c r="C28" s="21" t="s">
        <v>552</v>
      </c>
      <c r="D28" s="16"/>
      <c r="E28" s="21"/>
      <c r="G28" s="5"/>
      <c r="H28" s="22"/>
      <c r="I28" s="21"/>
      <c r="J28" s="21"/>
      <c r="K28" s="21"/>
      <c r="L28" s="21"/>
      <c r="M28" s="21"/>
      <c r="N28" s="21"/>
      <c r="O28" s="21"/>
      <c r="P28" s="21"/>
      <c r="Q28" s="21"/>
      <c r="R28" s="41"/>
      <c r="S28" s="41"/>
      <c r="T28" s="19" t="s">
        <v>17</v>
      </c>
      <c r="U28" s="19"/>
      <c r="V28" s="19"/>
      <c r="W28" s="19"/>
      <c r="X28" s="19"/>
      <c r="Y28" s="16" t="s">
        <v>57</v>
      </c>
      <c r="AA28" s="22">
        <v>34</v>
      </c>
      <c r="AB28" s="22">
        <v>12</v>
      </c>
      <c r="AC28" s="22">
        <v>13</v>
      </c>
      <c r="AD28" s="22">
        <f t="shared" ref="AD28:AD39" si="8">+AB28+AC28</f>
        <v>25</v>
      </c>
      <c r="AE28" s="22">
        <v>0</v>
      </c>
      <c r="AF28" s="45"/>
      <c r="AG28" s="18" t="s">
        <v>39</v>
      </c>
      <c r="AH28" s="18"/>
      <c r="AI28" s="18"/>
      <c r="AJ28" s="18"/>
      <c r="AK28" s="18"/>
      <c r="AL28" s="16" t="s">
        <v>40</v>
      </c>
      <c r="AN28" s="22">
        <v>41</v>
      </c>
      <c r="AO28" s="22">
        <v>8</v>
      </c>
      <c r="AP28" s="22">
        <v>16</v>
      </c>
      <c r="AQ28" s="22">
        <f t="shared" ref="AQ28:AQ39" si="9">+AO28+AP28</f>
        <v>24</v>
      </c>
      <c r="AR28" s="22">
        <v>6</v>
      </c>
      <c r="AS28" s="36"/>
    </row>
    <row r="29" spans="1:45" ht="15.95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5"/>
      <c r="R29" s="41"/>
      <c r="S29" s="41"/>
      <c r="T29" s="27">
        <v>8</v>
      </c>
      <c r="U29" s="21" t="s">
        <v>15</v>
      </c>
      <c r="V29" s="21"/>
      <c r="W29" s="21"/>
      <c r="X29" s="21"/>
      <c r="Y29" s="22">
        <v>1</v>
      </c>
      <c r="Z29" s="21" t="s">
        <v>17</v>
      </c>
      <c r="AA29" s="22">
        <v>18</v>
      </c>
      <c r="AB29" s="22">
        <v>0</v>
      </c>
      <c r="AC29" s="22">
        <v>0</v>
      </c>
      <c r="AD29" s="22">
        <f t="shared" si="8"/>
        <v>0</v>
      </c>
      <c r="AE29" s="22">
        <v>0</v>
      </c>
      <c r="AF29" s="45"/>
      <c r="AG29" s="27">
        <v>7</v>
      </c>
      <c r="AH29" s="21" t="s">
        <v>171</v>
      </c>
      <c r="AL29" s="22"/>
      <c r="AM29" s="21" t="s">
        <v>116</v>
      </c>
      <c r="AN29" s="22">
        <v>17</v>
      </c>
      <c r="AO29" s="22">
        <v>0</v>
      </c>
      <c r="AP29" s="22">
        <v>0</v>
      </c>
      <c r="AQ29" s="22">
        <f t="shared" si="9"/>
        <v>0</v>
      </c>
      <c r="AR29" s="22">
        <v>0</v>
      </c>
      <c r="AS29" s="36"/>
    </row>
    <row r="30" spans="1:45" ht="15.95" customHeight="1" x14ac:dyDescent="0.25">
      <c r="A30" s="41"/>
      <c r="B30" s="42" t="s">
        <v>174</v>
      </c>
      <c r="C30" s="6" t="s">
        <v>191</v>
      </c>
      <c r="F30" s="20"/>
      <c r="G30" s="5">
        <v>3</v>
      </c>
      <c r="H30" s="22">
        <v>1</v>
      </c>
      <c r="I30" s="21" t="s">
        <v>133</v>
      </c>
      <c r="J30" s="21"/>
      <c r="L30" s="21" t="s">
        <v>559</v>
      </c>
      <c r="M30" s="21"/>
      <c r="N30" s="21"/>
      <c r="O30" s="21"/>
      <c r="R30" s="41"/>
      <c r="S30" s="41"/>
      <c r="T30" s="27">
        <v>9</v>
      </c>
      <c r="U30" s="21" t="s">
        <v>86</v>
      </c>
      <c r="V30" s="21"/>
      <c r="W30" s="21"/>
      <c r="X30" s="21"/>
      <c r="Y30" s="22">
        <v>44</v>
      </c>
      <c r="Z30" s="21" t="s">
        <v>17</v>
      </c>
      <c r="AA30" s="22">
        <v>16</v>
      </c>
      <c r="AB30" s="22">
        <v>6</v>
      </c>
      <c r="AC30" s="22">
        <v>8</v>
      </c>
      <c r="AD30" s="22">
        <f t="shared" si="8"/>
        <v>14</v>
      </c>
      <c r="AE30" s="22">
        <v>6</v>
      </c>
      <c r="AF30" s="45"/>
      <c r="AG30" s="27">
        <v>9.5</v>
      </c>
      <c r="AH30" s="21" t="s">
        <v>125</v>
      </c>
      <c r="AI30" s="21"/>
      <c r="AJ30" s="21"/>
      <c r="AK30" s="21"/>
      <c r="AL30" s="22">
        <v>9</v>
      </c>
      <c r="AM30" s="21" t="s">
        <v>116</v>
      </c>
      <c r="AN30" s="22">
        <v>19</v>
      </c>
      <c r="AO30" s="22">
        <v>22</v>
      </c>
      <c r="AP30" s="22">
        <v>11</v>
      </c>
      <c r="AQ30" s="22">
        <f t="shared" si="9"/>
        <v>33</v>
      </c>
      <c r="AR30" s="22">
        <v>4</v>
      </c>
      <c r="AS30" s="36"/>
    </row>
    <row r="31" spans="1:45" ht="15.95" customHeight="1" x14ac:dyDescent="0.25">
      <c r="A31" s="41"/>
      <c r="B31" s="22" t="s">
        <v>28</v>
      </c>
      <c r="C31" s="16" t="s">
        <v>560</v>
      </c>
      <c r="D31" s="21"/>
      <c r="E31" s="21"/>
      <c r="H31" s="22">
        <v>2</v>
      </c>
      <c r="I31" s="21" t="s">
        <v>125</v>
      </c>
      <c r="J31" s="21"/>
      <c r="K31" s="21"/>
      <c r="L31" s="21" t="s">
        <v>88</v>
      </c>
      <c r="M31" s="21"/>
      <c r="N31" s="21"/>
      <c r="O31" s="21"/>
      <c r="P31" s="21"/>
      <c r="Q31" s="21"/>
      <c r="R31" s="41"/>
      <c r="S31" s="41"/>
      <c r="T31" s="27">
        <v>8.5</v>
      </c>
      <c r="U31" s="21" t="s">
        <v>124</v>
      </c>
      <c r="V31" s="21"/>
      <c r="W31" s="21"/>
      <c r="X31" s="21"/>
      <c r="Y31" s="22">
        <v>11</v>
      </c>
      <c r="Z31" s="21" t="s">
        <v>17</v>
      </c>
      <c r="AA31" s="22">
        <v>11</v>
      </c>
      <c r="AB31" s="22">
        <v>2</v>
      </c>
      <c r="AC31" s="22">
        <v>4</v>
      </c>
      <c r="AD31" s="22">
        <f t="shared" si="8"/>
        <v>6</v>
      </c>
      <c r="AE31" s="22">
        <v>0</v>
      </c>
      <c r="AF31" s="45"/>
      <c r="AG31" s="27">
        <v>9</v>
      </c>
      <c r="AH31" s="21" t="s">
        <v>474</v>
      </c>
      <c r="AI31" s="21"/>
      <c r="AJ31" s="21"/>
      <c r="AK31" s="21"/>
      <c r="AL31" s="22">
        <v>7</v>
      </c>
      <c r="AM31" s="21" t="s">
        <v>116</v>
      </c>
      <c r="AN31" s="22">
        <v>1</v>
      </c>
      <c r="AO31" s="22">
        <v>0</v>
      </c>
      <c r="AP31" s="22">
        <v>0</v>
      </c>
      <c r="AQ31" s="22">
        <f t="shared" si="9"/>
        <v>0</v>
      </c>
      <c r="AR31" s="22">
        <v>0</v>
      </c>
      <c r="AS31" s="36"/>
    </row>
    <row r="32" spans="1:45" ht="15.95" customHeight="1" x14ac:dyDescent="0.25">
      <c r="A32" s="41"/>
      <c r="C32" s="16" t="s">
        <v>548</v>
      </c>
      <c r="H32" s="22">
        <v>2</v>
      </c>
      <c r="I32" s="21" t="s">
        <v>125</v>
      </c>
      <c r="J32" s="21"/>
      <c r="K32" s="21"/>
      <c r="L32" s="21" t="s">
        <v>133</v>
      </c>
      <c r="M32" s="21"/>
      <c r="N32" s="21"/>
      <c r="O32" s="21"/>
      <c r="P32" s="21"/>
      <c r="Q32" s="21"/>
      <c r="R32" s="41"/>
      <c r="S32" s="41"/>
      <c r="T32" s="27">
        <v>8</v>
      </c>
      <c r="U32" s="21" t="s">
        <v>141</v>
      </c>
      <c r="V32" s="21"/>
      <c r="W32" s="21"/>
      <c r="X32" s="21"/>
      <c r="Y32" s="22">
        <v>33</v>
      </c>
      <c r="Z32" s="16" t="s">
        <v>17</v>
      </c>
      <c r="AA32" s="22">
        <v>10</v>
      </c>
      <c r="AB32" s="22">
        <v>1</v>
      </c>
      <c r="AC32" s="22">
        <v>4</v>
      </c>
      <c r="AD32" s="22">
        <f t="shared" si="8"/>
        <v>5</v>
      </c>
      <c r="AE32" s="22">
        <v>2</v>
      </c>
      <c r="AF32" s="45"/>
      <c r="AG32" s="27">
        <v>8.5</v>
      </c>
      <c r="AH32" s="21" t="s">
        <v>162</v>
      </c>
      <c r="AI32" s="21"/>
      <c r="AJ32" s="21"/>
      <c r="AK32" s="21"/>
      <c r="AL32" s="22">
        <v>6</v>
      </c>
      <c r="AM32" s="21" t="s">
        <v>116</v>
      </c>
      <c r="AN32" s="22">
        <v>17</v>
      </c>
      <c r="AO32" s="22">
        <v>0</v>
      </c>
      <c r="AP32" s="22">
        <v>11</v>
      </c>
      <c r="AQ32" s="22">
        <f t="shared" si="9"/>
        <v>11</v>
      </c>
      <c r="AR32" s="22">
        <v>6</v>
      </c>
      <c r="AS32" s="36"/>
    </row>
    <row r="33" spans="1:45" ht="15.95" customHeight="1" x14ac:dyDescent="0.25">
      <c r="A33" s="41"/>
      <c r="H33" s="22"/>
      <c r="I33" s="21"/>
      <c r="L33" s="21"/>
      <c r="M33" s="21"/>
      <c r="N33" s="21"/>
      <c r="R33" s="41"/>
      <c r="S33" s="41"/>
      <c r="T33" s="27">
        <v>7.5</v>
      </c>
      <c r="U33" s="21" t="s">
        <v>165</v>
      </c>
      <c r="Y33" s="22">
        <v>13</v>
      </c>
      <c r="Z33" s="21" t="s">
        <v>17</v>
      </c>
      <c r="AA33" s="22">
        <v>16</v>
      </c>
      <c r="AB33" s="22">
        <v>3</v>
      </c>
      <c r="AC33" s="22">
        <v>5</v>
      </c>
      <c r="AD33" s="22">
        <f t="shared" si="8"/>
        <v>8</v>
      </c>
      <c r="AE33" s="22">
        <v>4</v>
      </c>
      <c r="AF33" s="45"/>
      <c r="AG33" s="27">
        <v>8</v>
      </c>
      <c r="AH33" s="21" t="s">
        <v>33</v>
      </c>
      <c r="AI33" s="21"/>
      <c r="AJ33" s="21"/>
      <c r="AK33" s="21"/>
      <c r="AL33" s="22">
        <v>4</v>
      </c>
      <c r="AM33" s="21" t="s">
        <v>116</v>
      </c>
      <c r="AN33" s="22">
        <v>12</v>
      </c>
      <c r="AO33" s="22">
        <v>0</v>
      </c>
      <c r="AP33" s="22">
        <v>4</v>
      </c>
      <c r="AQ33" s="22">
        <f t="shared" si="9"/>
        <v>4</v>
      </c>
      <c r="AR33" s="22">
        <v>0</v>
      </c>
      <c r="AS33" s="36"/>
    </row>
    <row r="34" spans="1:45" ht="15.95" customHeight="1" x14ac:dyDescent="0.25">
      <c r="A34" s="41"/>
      <c r="C34" s="6" t="s">
        <v>189</v>
      </c>
      <c r="D34" s="1"/>
      <c r="E34" s="21"/>
      <c r="F34" s="21"/>
      <c r="G34" s="5">
        <v>5</v>
      </c>
      <c r="H34" s="22">
        <v>1</v>
      </c>
      <c r="I34" s="21" t="s">
        <v>291</v>
      </c>
      <c r="J34" s="21"/>
      <c r="K34" s="21"/>
      <c r="L34" s="21" t="s">
        <v>558</v>
      </c>
      <c r="M34" s="21"/>
      <c r="N34" s="21"/>
      <c r="O34" s="21"/>
      <c r="P34" s="21"/>
      <c r="Q34" s="21"/>
      <c r="R34" s="41"/>
      <c r="S34" s="41"/>
      <c r="T34" s="27">
        <v>7.5</v>
      </c>
      <c r="U34" s="21" t="s">
        <v>91</v>
      </c>
      <c r="X34" s="21"/>
      <c r="Y34" s="22">
        <v>9</v>
      </c>
      <c r="Z34" s="21" t="s">
        <v>17</v>
      </c>
      <c r="AA34" s="22">
        <v>14</v>
      </c>
      <c r="AB34" s="22">
        <v>1</v>
      </c>
      <c r="AC34" s="22">
        <v>1</v>
      </c>
      <c r="AD34" s="22">
        <f t="shared" si="8"/>
        <v>2</v>
      </c>
      <c r="AE34" s="22">
        <v>0</v>
      </c>
      <c r="AF34" s="45"/>
      <c r="AG34" s="27">
        <v>7</v>
      </c>
      <c r="AH34" s="21" t="s">
        <v>113</v>
      </c>
      <c r="AI34" s="21"/>
      <c r="AJ34" s="21"/>
      <c r="AK34" s="21"/>
      <c r="AL34" s="22">
        <v>14</v>
      </c>
      <c r="AM34" s="21" t="s">
        <v>116</v>
      </c>
      <c r="AN34" s="22">
        <v>19</v>
      </c>
      <c r="AO34" s="22">
        <v>9</v>
      </c>
      <c r="AP34" s="22">
        <v>5</v>
      </c>
      <c r="AQ34" s="22">
        <f t="shared" si="9"/>
        <v>14</v>
      </c>
      <c r="AR34" s="22">
        <v>0</v>
      </c>
      <c r="AS34" s="36"/>
    </row>
    <row r="35" spans="1:45" ht="15.95" customHeight="1" x14ac:dyDescent="0.25">
      <c r="A35" s="41" t="s">
        <v>48</v>
      </c>
      <c r="B35" s="22" t="s">
        <v>28</v>
      </c>
      <c r="C35" s="21" t="s">
        <v>561</v>
      </c>
      <c r="D35" s="16"/>
      <c r="H35" s="22">
        <v>2</v>
      </c>
      <c r="I35" s="21" t="s">
        <v>291</v>
      </c>
      <c r="J35" s="21"/>
      <c r="K35" s="21"/>
      <c r="L35" s="21" t="s">
        <v>66</v>
      </c>
      <c r="M35" s="21"/>
      <c r="N35" s="21"/>
      <c r="O35" s="21"/>
      <c r="P35" s="21"/>
      <c r="Q35" s="21"/>
      <c r="R35" s="41"/>
      <c r="S35" s="41"/>
      <c r="T35" s="27">
        <v>7.5</v>
      </c>
      <c r="U35" s="21" t="s">
        <v>138</v>
      </c>
      <c r="Y35" s="22">
        <v>7</v>
      </c>
      <c r="Z35" s="21" t="s">
        <v>17</v>
      </c>
      <c r="AA35" s="22">
        <v>17</v>
      </c>
      <c r="AB35" s="22">
        <v>0</v>
      </c>
      <c r="AC35" s="22">
        <v>4</v>
      </c>
      <c r="AD35" s="22">
        <f t="shared" si="8"/>
        <v>4</v>
      </c>
      <c r="AE35" s="22">
        <v>0</v>
      </c>
      <c r="AF35" s="45"/>
      <c r="AG35" s="27">
        <v>7.5</v>
      </c>
      <c r="AH35" s="21" t="s">
        <v>88</v>
      </c>
      <c r="AI35" s="21"/>
      <c r="AJ35" s="21"/>
      <c r="AK35" s="21"/>
      <c r="AL35" s="22">
        <v>5</v>
      </c>
      <c r="AM35" s="21" t="s">
        <v>116</v>
      </c>
      <c r="AN35" s="22">
        <v>18</v>
      </c>
      <c r="AO35" s="22">
        <v>5</v>
      </c>
      <c r="AP35" s="22">
        <v>7</v>
      </c>
      <c r="AQ35" s="22">
        <f t="shared" si="9"/>
        <v>12</v>
      </c>
      <c r="AR35" s="22">
        <v>0</v>
      </c>
      <c r="AS35" s="36"/>
    </row>
    <row r="36" spans="1:45" ht="15.95" customHeight="1" x14ac:dyDescent="0.25">
      <c r="A36" s="41"/>
      <c r="H36" s="22">
        <v>2</v>
      </c>
      <c r="I36" s="21" t="s">
        <v>144</v>
      </c>
      <c r="J36" s="21"/>
      <c r="K36" s="21"/>
      <c r="L36" s="21" t="s">
        <v>309</v>
      </c>
      <c r="M36" s="21"/>
      <c r="N36" s="21"/>
      <c r="O36" s="21"/>
      <c r="P36" s="21"/>
      <c r="Q36" s="21"/>
      <c r="R36" s="41"/>
      <c r="S36" s="41"/>
      <c r="T36" s="27">
        <v>7</v>
      </c>
      <c r="U36" s="21" t="s">
        <v>70</v>
      </c>
      <c r="V36" s="21"/>
      <c r="W36" s="21"/>
      <c r="X36" s="21"/>
      <c r="Y36" s="22">
        <v>2</v>
      </c>
      <c r="Z36" s="21" t="s">
        <v>17</v>
      </c>
      <c r="AA36" s="22">
        <v>17</v>
      </c>
      <c r="AB36" s="22">
        <v>0</v>
      </c>
      <c r="AC36" s="22">
        <v>4</v>
      </c>
      <c r="AD36" s="22">
        <f t="shared" si="8"/>
        <v>4</v>
      </c>
      <c r="AE36" s="22">
        <v>2</v>
      </c>
      <c r="AF36" s="45"/>
      <c r="AG36" s="27">
        <v>6</v>
      </c>
      <c r="AH36" s="21" t="s">
        <v>112</v>
      </c>
      <c r="AI36" s="21"/>
      <c r="AJ36" s="21"/>
      <c r="AK36" s="21"/>
      <c r="AL36" s="22">
        <v>15</v>
      </c>
      <c r="AM36" s="21" t="s">
        <v>116</v>
      </c>
      <c r="AN36" s="22">
        <v>17</v>
      </c>
      <c r="AO36" s="22">
        <v>0</v>
      </c>
      <c r="AP36" s="22">
        <v>0</v>
      </c>
      <c r="AQ36" s="22">
        <f t="shared" si="9"/>
        <v>0</v>
      </c>
      <c r="AR36" s="22">
        <v>0</v>
      </c>
      <c r="AS36" s="36"/>
    </row>
    <row r="37" spans="1:45" ht="15.95" customHeight="1" x14ac:dyDescent="0.25">
      <c r="A37" s="41"/>
      <c r="H37" s="22">
        <v>2</v>
      </c>
      <c r="I37" s="21" t="s">
        <v>291</v>
      </c>
      <c r="J37" s="21"/>
      <c r="K37" s="21"/>
      <c r="L37" s="21" t="s">
        <v>309</v>
      </c>
      <c r="M37" s="21"/>
      <c r="N37" s="21"/>
      <c r="O37" s="21"/>
      <c r="P37" s="21"/>
      <c r="Q37" s="21"/>
      <c r="R37" s="41"/>
      <c r="S37" s="41"/>
      <c r="T37" s="27">
        <v>6.5</v>
      </c>
      <c r="U37" s="21" t="s">
        <v>44</v>
      </c>
      <c r="V37" s="21"/>
      <c r="W37" s="21"/>
      <c r="X37" s="21"/>
      <c r="Y37" s="22">
        <v>4</v>
      </c>
      <c r="Z37" s="21" t="s">
        <v>17</v>
      </c>
      <c r="AA37" s="22">
        <v>19</v>
      </c>
      <c r="AB37" s="22">
        <v>0</v>
      </c>
      <c r="AC37" s="22">
        <v>2</v>
      </c>
      <c r="AD37" s="22">
        <f t="shared" si="8"/>
        <v>2</v>
      </c>
      <c r="AE37" s="22">
        <v>0</v>
      </c>
      <c r="AF37" s="45"/>
      <c r="AG37" s="27">
        <v>6.5</v>
      </c>
      <c r="AH37" s="21" t="s">
        <v>170</v>
      </c>
      <c r="AI37" s="21"/>
      <c r="AJ37" s="21"/>
      <c r="AK37" s="21"/>
      <c r="AL37" s="22">
        <v>13</v>
      </c>
      <c r="AM37" s="21" t="s">
        <v>116</v>
      </c>
      <c r="AN37" s="22">
        <v>15</v>
      </c>
      <c r="AO37" s="22">
        <v>3</v>
      </c>
      <c r="AP37" s="22">
        <v>3</v>
      </c>
      <c r="AQ37" s="22">
        <f t="shared" si="9"/>
        <v>6</v>
      </c>
      <c r="AR37" s="22">
        <v>4</v>
      </c>
      <c r="AS37" s="36"/>
    </row>
    <row r="38" spans="1:45" ht="15.95" customHeight="1" x14ac:dyDescent="0.25">
      <c r="A38" s="41"/>
      <c r="H38" s="22">
        <v>2</v>
      </c>
      <c r="I38" s="21" t="s">
        <v>164</v>
      </c>
      <c r="J38" s="21"/>
      <c r="K38" s="21"/>
      <c r="L38" s="21" t="s">
        <v>92</v>
      </c>
      <c r="M38" s="21"/>
      <c r="N38" s="21"/>
      <c r="O38" s="21"/>
      <c r="P38" s="21"/>
      <c r="Q38" s="21"/>
      <c r="R38" s="41"/>
      <c r="S38" s="41"/>
      <c r="T38" s="27">
        <v>6.5</v>
      </c>
      <c r="U38" s="21" t="s">
        <v>136</v>
      </c>
      <c r="V38" s="21"/>
      <c r="W38" s="21"/>
      <c r="X38" s="21"/>
      <c r="Y38" s="22">
        <v>5</v>
      </c>
      <c r="Z38" s="21" t="s">
        <v>17</v>
      </c>
      <c r="AA38" s="22">
        <v>19</v>
      </c>
      <c r="AB38" s="22">
        <v>3</v>
      </c>
      <c r="AC38" s="22">
        <v>6</v>
      </c>
      <c r="AD38" s="22">
        <f t="shared" si="8"/>
        <v>9</v>
      </c>
      <c r="AE38" s="22">
        <v>0</v>
      </c>
      <c r="AF38" s="45"/>
      <c r="AG38" s="27">
        <v>6</v>
      </c>
      <c r="AH38" s="21" t="s">
        <v>133</v>
      </c>
      <c r="AI38" s="21"/>
      <c r="AJ38" s="21"/>
      <c r="AK38" s="21"/>
      <c r="AL38" s="22">
        <v>10</v>
      </c>
      <c r="AM38" s="21" t="s">
        <v>116</v>
      </c>
      <c r="AN38" s="22">
        <v>19</v>
      </c>
      <c r="AO38" s="22">
        <v>2</v>
      </c>
      <c r="AP38" s="22">
        <v>9</v>
      </c>
      <c r="AQ38" s="22">
        <f t="shared" si="9"/>
        <v>11</v>
      </c>
      <c r="AR38" s="22">
        <v>2</v>
      </c>
      <c r="AS38" s="36"/>
    </row>
    <row r="39" spans="1:45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5"/>
      <c r="R39" s="41"/>
      <c r="S39" s="41"/>
      <c r="T39" s="27">
        <v>6</v>
      </c>
      <c r="U39" s="21" t="s">
        <v>100</v>
      </c>
      <c r="Y39" s="22">
        <v>24</v>
      </c>
      <c r="Z39" s="21" t="s">
        <v>17</v>
      </c>
      <c r="AA39" s="22">
        <v>18</v>
      </c>
      <c r="AB39" s="22">
        <v>1</v>
      </c>
      <c r="AC39" s="22">
        <v>3</v>
      </c>
      <c r="AD39" s="22">
        <f t="shared" si="8"/>
        <v>4</v>
      </c>
      <c r="AE39" s="22">
        <v>2</v>
      </c>
      <c r="AF39" s="45"/>
      <c r="AG39" s="27">
        <v>6</v>
      </c>
      <c r="AH39" s="21" t="s">
        <v>65</v>
      </c>
      <c r="AI39" s="21"/>
      <c r="AJ39" s="21"/>
      <c r="AK39" s="21"/>
      <c r="AL39" s="22">
        <v>30</v>
      </c>
      <c r="AM39" s="21" t="s">
        <v>116</v>
      </c>
      <c r="AN39" s="22">
        <v>13</v>
      </c>
      <c r="AO39" s="22">
        <v>1</v>
      </c>
      <c r="AP39" s="22">
        <v>0</v>
      </c>
      <c r="AQ39" s="22">
        <f t="shared" si="9"/>
        <v>1</v>
      </c>
      <c r="AR39" s="22">
        <v>0</v>
      </c>
      <c r="AS39" s="36"/>
    </row>
    <row r="40" spans="1:45" ht="15.95" customHeight="1" thickBot="1" x14ac:dyDescent="0.3">
      <c r="A40" s="41"/>
      <c r="B40" s="42" t="s">
        <v>175</v>
      </c>
      <c r="C40" s="6" t="s">
        <v>188</v>
      </c>
      <c r="E40" s="11"/>
      <c r="F40" s="11"/>
      <c r="G40" s="5">
        <v>4</v>
      </c>
      <c r="H40" s="22">
        <v>1</v>
      </c>
      <c r="I40" s="21" t="s">
        <v>46</v>
      </c>
      <c r="J40" s="21"/>
      <c r="K40" s="21"/>
      <c r="L40" s="21" t="s">
        <v>182</v>
      </c>
      <c r="M40" s="21"/>
      <c r="N40" s="21"/>
      <c r="O40" s="21"/>
      <c r="P40" s="21"/>
      <c r="Q40" s="21"/>
      <c r="R40" s="41"/>
      <c r="S40" s="41"/>
      <c r="T40" s="17" t="s">
        <v>63</v>
      </c>
      <c r="U40" s="17"/>
      <c r="V40" s="17"/>
      <c r="W40" s="17"/>
      <c r="X40" s="17"/>
      <c r="Y40" s="17"/>
      <c r="Z40" s="17"/>
      <c r="AA40" s="23">
        <f>SUM(AA28:AA39)</f>
        <v>209</v>
      </c>
      <c r="AB40" s="23">
        <f>SUM(AB28:AB39)</f>
        <v>29</v>
      </c>
      <c r="AC40" s="23">
        <f>SUM(AC28:AC39)</f>
        <v>54</v>
      </c>
      <c r="AD40" s="23">
        <f>+AC40+AB40</f>
        <v>83</v>
      </c>
      <c r="AE40" s="23">
        <f>SUM(AE28:AE39)</f>
        <v>16</v>
      </c>
      <c r="AF40" s="45"/>
      <c r="AG40" s="17" t="s">
        <v>135</v>
      </c>
      <c r="AH40" s="17"/>
      <c r="AI40" s="17"/>
      <c r="AJ40" s="17"/>
      <c r="AK40" s="17"/>
      <c r="AL40" s="17"/>
      <c r="AM40" s="17"/>
      <c r="AN40" s="23">
        <f>SUM(AN28:AN39)</f>
        <v>208</v>
      </c>
      <c r="AO40" s="23">
        <f>SUM(AO28:AO39)</f>
        <v>50</v>
      </c>
      <c r="AP40" s="23">
        <f>SUM(AP28:AP39)</f>
        <v>66</v>
      </c>
      <c r="AQ40" s="23">
        <f>+AP40+AO40</f>
        <v>116</v>
      </c>
      <c r="AR40" s="23">
        <f>SUM(AR28:AR39)</f>
        <v>22</v>
      </c>
      <c r="AS40" s="36"/>
    </row>
    <row r="41" spans="1:45" ht="15.95" customHeight="1" x14ac:dyDescent="0.25">
      <c r="A41" s="41"/>
      <c r="B41" s="22" t="s">
        <v>28</v>
      </c>
      <c r="C41" s="16"/>
      <c r="D41" s="16" t="s">
        <v>109</v>
      </c>
      <c r="E41" s="16"/>
      <c r="H41" s="22">
        <v>1</v>
      </c>
      <c r="I41" s="21" t="s">
        <v>182</v>
      </c>
      <c r="J41" s="21"/>
      <c r="K41" s="21"/>
      <c r="L41" s="21" t="s">
        <v>46</v>
      </c>
      <c r="M41" s="21"/>
      <c r="N41" s="21"/>
      <c r="O41" s="21"/>
      <c r="P41" s="21"/>
      <c r="Q41" s="21"/>
      <c r="R41" s="41"/>
      <c r="S41" s="41"/>
      <c r="T41" s="12" t="s">
        <v>127</v>
      </c>
      <c r="U41" s="12"/>
      <c r="V41" s="12"/>
      <c r="W41" s="12"/>
      <c r="X41" s="12"/>
      <c r="Y41" s="14" t="s">
        <v>38</v>
      </c>
      <c r="AA41" s="22">
        <v>24</v>
      </c>
      <c r="AB41" s="22">
        <v>11</v>
      </c>
      <c r="AC41" s="22">
        <v>10</v>
      </c>
      <c r="AD41" s="22">
        <f t="shared" ref="AD41:AD52" si="10">+AB41+AC41</f>
        <v>21</v>
      </c>
      <c r="AE41" s="22">
        <v>0</v>
      </c>
      <c r="AF41" s="45"/>
      <c r="AG41" s="19" t="s">
        <v>18</v>
      </c>
      <c r="AH41" s="19"/>
      <c r="AI41" s="19"/>
      <c r="AJ41" s="19"/>
      <c r="AK41" s="19"/>
      <c r="AL41" s="16" t="s">
        <v>45</v>
      </c>
      <c r="AN41" s="22">
        <v>38</v>
      </c>
      <c r="AO41" s="22">
        <v>3</v>
      </c>
      <c r="AP41" s="22">
        <v>6</v>
      </c>
      <c r="AQ41" s="22">
        <f t="shared" ref="AQ41:AQ52" si="11">+AO41+AP41</f>
        <v>9</v>
      </c>
      <c r="AR41" s="22">
        <v>2</v>
      </c>
      <c r="AS41" s="36"/>
    </row>
    <row r="42" spans="1:45" ht="15.95" customHeight="1" x14ac:dyDescent="0.25">
      <c r="A42" s="41"/>
      <c r="H42" s="22">
        <v>2</v>
      </c>
      <c r="I42" s="21" t="s">
        <v>67</v>
      </c>
      <c r="J42" s="21"/>
      <c r="K42" s="21"/>
      <c r="L42" s="21" t="s">
        <v>549</v>
      </c>
      <c r="M42" s="21"/>
      <c r="N42" s="21"/>
      <c r="O42" s="21"/>
      <c r="P42" s="21"/>
      <c r="Q42" s="21"/>
      <c r="R42" s="41"/>
      <c r="S42" s="41"/>
      <c r="T42" s="27">
        <v>7.5</v>
      </c>
      <c r="U42" s="21" t="s">
        <v>75</v>
      </c>
      <c r="V42" s="21"/>
      <c r="W42" s="21"/>
      <c r="X42" s="21"/>
      <c r="Y42" s="22">
        <v>31</v>
      </c>
      <c r="Z42" s="21" t="s">
        <v>115</v>
      </c>
      <c r="AA42" s="22">
        <v>18</v>
      </c>
      <c r="AB42" s="22">
        <v>0</v>
      </c>
      <c r="AC42" s="22">
        <v>1</v>
      </c>
      <c r="AD42" s="22">
        <f t="shared" si="10"/>
        <v>1</v>
      </c>
      <c r="AE42" s="22">
        <v>0</v>
      </c>
      <c r="AF42" s="45"/>
      <c r="AG42" s="27">
        <v>7.5</v>
      </c>
      <c r="AH42" s="21" t="s">
        <v>85</v>
      </c>
      <c r="AL42" s="22"/>
      <c r="AM42" s="21" t="s">
        <v>118</v>
      </c>
      <c r="AN42" s="22">
        <v>10</v>
      </c>
      <c r="AO42" s="22">
        <v>0</v>
      </c>
      <c r="AP42" s="22">
        <v>2</v>
      </c>
      <c r="AQ42" s="22">
        <f t="shared" si="11"/>
        <v>2</v>
      </c>
      <c r="AR42" s="22">
        <v>0</v>
      </c>
      <c r="AS42" s="36"/>
    </row>
    <row r="43" spans="1:45" ht="15.95" customHeight="1" x14ac:dyDescent="0.25">
      <c r="A43" s="41"/>
      <c r="H43" s="22">
        <v>2</v>
      </c>
      <c r="I43" s="21" t="s">
        <v>182</v>
      </c>
      <c r="L43" s="21" t="s">
        <v>80</v>
      </c>
      <c r="R43" s="41"/>
      <c r="S43" s="41"/>
      <c r="T43" s="27">
        <v>9.5</v>
      </c>
      <c r="U43" s="21" t="s">
        <v>92</v>
      </c>
      <c r="V43" s="21"/>
      <c r="W43" s="21"/>
      <c r="X43" s="21"/>
      <c r="Y43" s="22">
        <v>9</v>
      </c>
      <c r="Z43" s="21" t="s">
        <v>115</v>
      </c>
      <c r="AA43" s="22">
        <v>18</v>
      </c>
      <c r="AB43" s="22">
        <v>19</v>
      </c>
      <c r="AC43" s="22">
        <v>21</v>
      </c>
      <c r="AD43" s="22">
        <f t="shared" si="10"/>
        <v>40</v>
      </c>
      <c r="AE43" s="22">
        <v>4</v>
      </c>
      <c r="AF43" s="45"/>
      <c r="AG43" s="27">
        <v>9.5</v>
      </c>
      <c r="AH43" s="21" t="s">
        <v>59</v>
      </c>
      <c r="AI43" s="21"/>
      <c r="AJ43" s="21"/>
      <c r="AK43" s="27"/>
      <c r="AL43" s="22">
        <v>14</v>
      </c>
      <c r="AM43" s="21" t="s">
        <v>118</v>
      </c>
      <c r="AN43" s="22">
        <v>16</v>
      </c>
      <c r="AO43" s="22">
        <v>14</v>
      </c>
      <c r="AP43" s="22">
        <v>8</v>
      </c>
      <c r="AQ43" s="22">
        <f t="shared" si="11"/>
        <v>22</v>
      </c>
      <c r="AR43" s="22">
        <v>4</v>
      </c>
      <c r="AS43" s="36"/>
    </row>
    <row r="44" spans="1:45" ht="15.95" customHeight="1" x14ac:dyDescent="0.25">
      <c r="A44" s="41"/>
      <c r="R44" s="41"/>
      <c r="S44" s="41"/>
      <c r="T44" s="27">
        <v>8.5</v>
      </c>
      <c r="U44" s="21" t="s">
        <v>164</v>
      </c>
      <c r="V44" s="21"/>
      <c r="W44" s="21"/>
      <c r="X44" s="21"/>
      <c r="Y44" s="22">
        <v>11</v>
      </c>
      <c r="Z44" s="21" t="s">
        <v>115</v>
      </c>
      <c r="AA44" s="22">
        <v>19</v>
      </c>
      <c r="AB44" s="22">
        <v>12</v>
      </c>
      <c r="AC44" s="22">
        <v>21</v>
      </c>
      <c r="AD44" s="22">
        <f t="shared" si="10"/>
        <v>33</v>
      </c>
      <c r="AE44" s="22">
        <v>4</v>
      </c>
      <c r="AF44" s="45"/>
      <c r="AG44" s="27">
        <v>8.5</v>
      </c>
      <c r="AH44" s="21" t="s">
        <v>95</v>
      </c>
      <c r="AI44" s="21"/>
      <c r="AJ44" s="21"/>
      <c r="AK44" s="27"/>
      <c r="AL44" s="22">
        <v>16</v>
      </c>
      <c r="AM44" s="21" t="s">
        <v>118</v>
      </c>
      <c r="AN44" s="22">
        <v>16</v>
      </c>
      <c r="AO44" s="22">
        <v>7</v>
      </c>
      <c r="AP44" s="22">
        <v>6</v>
      </c>
      <c r="AQ44" s="22">
        <f t="shared" si="11"/>
        <v>13</v>
      </c>
      <c r="AR44" s="22">
        <v>4</v>
      </c>
      <c r="AS44" s="36"/>
    </row>
    <row r="45" spans="1:45" ht="15.95" customHeight="1" x14ac:dyDescent="0.25">
      <c r="A45" s="41"/>
      <c r="C45" s="6" t="s">
        <v>187</v>
      </c>
      <c r="G45" s="5">
        <v>3</v>
      </c>
      <c r="H45" s="22">
        <v>2</v>
      </c>
      <c r="I45" s="21" t="s">
        <v>177</v>
      </c>
      <c r="J45" s="21"/>
      <c r="K45" s="21"/>
      <c r="L45" s="21" t="s">
        <v>550</v>
      </c>
      <c r="M45" s="21"/>
      <c r="N45" s="21"/>
      <c r="O45" s="21"/>
      <c r="P45" s="21"/>
      <c r="Q45" s="21"/>
      <c r="R45" s="41"/>
      <c r="S45" s="41"/>
      <c r="T45" s="27">
        <v>8.5</v>
      </c>
      <c r="U45" s="21" t="s">
        <v>140</v>
      </c>
      <c r="V45" s="21"/>
      <c r="W45" s="21"/>
      <c r="X45" s="21"/>
      <c r="Y45" s="22">
        <v>5</v>
      </c>
      <c r="Z45" s="21" t="s">
        <v>115</v>
      </c>
      <c r="AA45" s="22">
        <v>18</v>
      </c>
      <c r="AB45" s="22">
        <v>5</v>
      </c>
      <c r="AC45" s="22">
        <v>11</v>
      </c>
      <c r="AD45" s="22">
        <f t="shared" si="10"/>
        <v>16</v>
      </c>
      <c r="AE45" s="22">
        <v>2</v>
      </c>
      <c r="AF45" s="45"/>
      <c r="AG45" s="27">
        <v>8.5</v>
      </c>
      <c r="AH45" s="21" t="s">
        <v>30</v>
      </c>
      <c r="AI45" s="21"/>
      <c r="AJ45" s="21"/>
      <c r="AK45" s="27"/>
      <c r="AL45" s="22">
        <v>10</v>
      </c>
      <c r="AM45" s="21" t="s">
        <v>118</v>
      </c>
      <c r="AN45" s="22">
        <v>14</v>
      </c>
      <c r="AO45" s="22">
        <v>0</v>
      </c>
      <c r="AP45" s="22">
        <v>7</v>
      </c>
      <c r="AQ45" s="22">
        <f t="shared" si="11"/>
        <v>7</v>
      </c>
      <c r="AR45" s="22">
        <v>2</v>
      </c>
      <c r="AS45" s="36"/>
    </row>
    <row r="46" spans="1:45" ht="15.95" customHeight="1" x14ac:dyDescent="0.25">
      <c r="A46" s="41"/>
      <c r="B46" s="22" t="s">
        <v>28</v>
      </c>
      <c r="C46" s="21"/>
      <c r="D46" s="21" t="s">
        <v>109</v>
      </c>
      <c r="E46" s="21"/>
      <c r="F46" s="21"/>
      <c r="G46" s="21"/>
      <c r="H46" s="22">
        <v>2</v>
      </c>
      <c r="I46" s="21" t="s">
        <v>86</v>
      </c>
      <c r="J46" s="21"/>
      <c r="K46" s="21"/>
      <c r="L46" s="21" t="s">
        <v>566</v>
      </c>
      <c r="M46" s="21"/>
      <c r="N46" s="21"/>
      <c r="O46" s="21"/>
      <c r="P46" s="21"/>
      <c r="Q46" s="21"/>
      <c r="R46" s="41"/>
      <c r="S46" s="41"/>
      <c r="T46" s="27">
        <v>7.5</v>
      </c>
      <c r="U46" s="21" t="s">
        <v>130</v>
      </c>
      <c r="V46" s="21"/>
      <c r="W46" s="21"/>
      <c r="X46" s="21"/>
      <c r="Y46" s="22">
        <v>7</v>
      </c>
      <c r="Z46" s="21" t="s">
        <v>115</v>
      </c>
      <c r="AA46" s="22">
        <v>18</v>
      </c>
      <c r="AB46" s="22">
        <v>1</v>
      </c>
      <c r="AC46" s="22">
        <v>13</v>
      </c>
      <c r="AD46" s="22">
        <f t="shared" si="10"/>
        <v>14</v>
      </c>
      <c r="AE46" s="22">
        <v>4</v>
      </c>
      <c r="AF46" s="45"/>
      <c r="AG46" s="27">
        <v>7.5</v>
      </c>
      <c r="AH46" s="21" t="s">
        <v>51</v>
      </c>
      <c r="AL46" s="22">
        <v>72</v>
      </c>
      <c r="AM46" s="21" t="s">
        <v>118</v>
      </c>
      <c r="AN46" s="22">
        <v>16</v>
      </c>
      <c r="AO46" s="22">
        <v>1</v>
      </c>
      <c r="AP46" s="22">
        <v>6</v>
      </c>
      <c r="AQ46" s="22">
        <f t="shared" si="11"/>
        <v>7</v>
      </c>
      <c r="AR46" s="22">
        <v>4</v>
      </c>
      <c r="AS46" s="36"/>
    </row>
    <row r="47" spans="1:45" ht="15.95" customHeight="1" x14ac:dyDescent="0.25">
      <c r="A47" s="41"/>
      <c r="H47" s="22">
        <v>2</v>
      </c>
      <c r="I47" s="21" t="s">
        <v>177</v>
      </c>
      <c r="J47" s="21"/>
      <c r="K47" s="21"/>
      <c r="L47" s="21" t="s">
        <v>551</v>
      </c>
      <c r="M47" s="21"/>
      <c r="N47" s="21"/>
      <c r="O47" s="21"/>
      <c r="P47" s="21"/>
      <c r="Q47" s="21"/>
      <c r="R47" s="41"/>
      <c r="S47" s="41"/>
      <c r="T47" s="27">
        <v>7.5</v>
      </c>
      <c r="U47" s="21" t="s">
        <v>144</v>
      </c>
      <c r="W47" s="21"/>
      <c r="X47" s="21"/>
      <c r="Y47" s="22">
        <v>10</v>
      </c>
      <c r="Z47" s="21" t="s">
        <v>115</v>
      </c>
      <c r="AA47" s="22">
        <v>18</v>
      </c>
      <c r="AB47" s="22">
        <v>8</v>
      </c>
      <c r="AC47" s="22">
        <v>6</v>
      </c>
      <c r="AD47" s="22">
        <f t="shared" si="10"/>
        <v>14</v>
      </c>
      <c r="AE47" s="22">
        <v>8</v>
      </c>
      <c r="AF47" s="45"/>
      <c r="AG47" s="27">
        <v>7.5</v>
      </c>
      <c r="AH47" s="21" t="s">
        <v>163</v>
      </c>
      <c r="AI47" s="21"/>
      <c r="AJ47" s="21"/>
      <c r="AK47" s="27"/>
      <c r="AL47" s="22">
        <v>4</v>
      </c>
      <c r="AM47" s="21" t="s">
        <v>118</v>
      </c>
      <c r="AN47" s="22">
        <v>19</v>
      </c>
      <c r="AO47" s="22">
        <v>4</v>
      </c>
      <c r="AP47" s="22">
        <v>9</v>
      </c>
      <c r="AQ47" s="22">
        <f t="shared" si="11"/>
        <v>13</v>
      </c>
      <c r="AR47" s="22">
        <v>0</v>
      </c>
      <c r="AS47" s="36"/>
    </row>
    <row r="48" spans="1:45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45"/>
      <c r="Q48" s="45"/>
      <c r="R48" s="41"/>
      <c r="S48" s="41"/>
      <c r="T48" s="27">
        <v>7.5</v>
      </c>
      <c r="U48" s="21" t="s">
        <v>66</v>
      </c>
      <c r="V48" s="21"/>
      <c r="W48" s="21"/>
      <c r="X48" s="21"/>
      <c r="Y48" s="22">
        <v>1</v>
      </c>
      <c r="Z48" s="21" t="s">
        <v>115</v>
      </c>
      <c r="AA48" s="22">
        <v>18</v>
      </c>
      <c r="AB48" s="22">
        <v>4</v>
      </c>
      <c r="AC48" s="22">
        <v>7</v>
      </c>
      <c r="AD48" s="22">
        <f t="shared" si="10"/>
        <v>11</v>
      </c>
      <c r="AE48" s="22">
        <v>4</v>
      </c>
      <c r="AF48" s="45"/>
      <c r="AG48" s="27">
        <v>7.5</v>
      </c>
      <c r="AH48" s="21" t="s">
        <v>183</v>
      </c>
      <c r="AI48" s="21"/>
      <c r="AJ48" s="21"/>
      <c r="AK48" s="27"/>
      <c r="AL48" s="22">
        <v>15</v>
      </c>
      <c r="AM48" s="21" t="s">
        <v>118</v>
      </c>
      <c r="AN48" s="22">
        <v>18</v>
      </c>
      <c r="AO48" s="22">
        <v>8</v>
      </c>
      <c r="AP48" s="22">
        <v>4</v>
      </c>
      <c r="AQ48" s="22">
        <f t="shared" si="11"/>
        <v>12</v>
      </c>
      <c r="AR48" s="22">
        <v>2</v>
      </c>
      <c r="AS48" s="36"/>
    </row>
    <row r="49" spans="1:45" ht="15.95" customHeight="1" x14ac:dyDescent="0.25">
      <c r="A49" s="41"/>
      <c r="B49" s="11"/>
      <c r="C49" s="11"/>
      <c r="D49" s="11"/>
      <c r="E49" s="21" t="s">
        <v>111</v>
      </c>
      <c r="F49" s="21"/>
      <c r="G49" s="5">
        <f>SUM(G14:G48)</f>
        <v>25</v>
      </c>
      <c r="H49" s="5"/>
      <c r="I49" s="20"/>
      <c r="J49" s="21" t="s">
        <v>62</v>
      </c>
      <c r="K49" s="20"/>
      <c r="L49" s="5">
        <f>COUNTA(C14:C48)-8</f>
        <v>4</v>
      </c>
      <c r="O49" s="21" t="s">
        <v>79</v>
      </c>
      <c r="P49" s="5">
        <f>+L49*2</f>
        <v>8</v>
      </c>
      <c r="Q49" s="11"/>
      <c r="R49" s="41"/>
      <c r="S49" s="41"/>
      <c r="T49" s="27">
        <v>7.5</v>
      </c>
      <c r="U49" s="21" t="s">
        <v>58</v>
      </c>
      <c r="V49" s="21"/>
      <c r="W49" s="21"/>
      <c r="X49" s="21"/>
      <c r="Y49" s="22">
        <v>12</v>
      </c>
      <c r="Z49" s="21" t="s">
        <v>115</v>
      </c>
      <c r="AA49" s="22">
        <v>10</v>
      </c>
      <c r="AB49" s="22">
        <v>0</v>
      </c>
      <c r="AC49" s="22">
        <v>3</v>
      </c>
      <c r="AD49" s="22">
        <f t="shared" si="10"/>
        <v>3</v>
      </c>
      <c r="AE49" s="22">
        <v>0</v>
      </c>
      <c r="AF49" s="45"/>
      <c r="AG49" s="27">
        <v>7</v>
      </c>
      <c r="AH49" s="21" t="s">
        <v>94</v>
      </c>
      <c r="AI49" s="21"/>
      <c r="AJ49" s="21"/>
      <c r="AK49" s="27"/>
      <c r="AL49" s="22">
        <v>2</v>
      </c>
      <c r="AM49" s="21" t="s">
        <v>118</v>
      </c>
      <c r="AN49" s="22">
        <v>17</v>
      </c>
      <c r="AO49" s="22">
        <v>5</v>
      </c>
      <c r="AP49" s="22">
        <v>5</v>
      </c>
      <c r="AQ49" s="22">
        <f t="shared" si="11"/>
        <v>10</v>
      </c>
      <c r="AR49" s="22">
        <v>0</v>
      </c>
      <c r="AS49" s="36"/>
    </row>
    <row r="50" spans="1:45" ht="15.95" customHeight="1" x14ac:dyDescent="0.25">
      <c r="A50" s="41"/>
      <c r="E50" s="21" t="s">
        <v>110</v>
      </c>
      <c r="F50" s="21"/>
      <c r="G50" s="5">
        <f>COUNTA(L15:L48)+COUNTIF(L15:L48,"*&amp;*")</f>
        <v>37</v>
      </c>
      <c r="P50" t="s">
        <v>169</v>
      </c>
      <c r="R50" s="41"/>
      <c r="S50" s="41"/>
      <c r="T50" s="27">
        <v>6.5</v>
      </c>
      <c r="U50" s="21" t="s">
        <v>152</v>
      </c>
      <c r="V50" s="21"/>
      <c r="W50" s="21"/>
      <c r="X50" s="21"/>
      <c r="Y50" s="22">
        <v>2</v>
      </c>
      <c r="Z50" s="21" t="s">
        <v>115</v>
      </c>
      <c r="AA50" s="22">
        <v>17</v>
      </c>
      <c r="AB50" s="22">
        <v>0</v>
      </c>
      <c r="AC50" s="22">
        <v>4</v>
      </c>
      <c r="AD50" s="22">
        <f t="shared" si="10"/>
        <v>4</v>
      </c>
      <c r="AE50" s="22">
        <v>0</v>
      </c>
      <c r="AF50" s="45"/>
      <c r="AG50" s="27">
        <v>6.5</v>
      </c>
      <c r="AH50" s="21" t="s">
        <v>52</v>
      </c>
      <c r="AL50" s="22">
        <v>25</v>
      </c>
      <c r="AM50" s="21" t="s">
        <v>118</v>
      </c>
      <c r="AN50" s="22">
        <v>15</v>
      </c>
      <c r="AO50" s="22">
        <v>0</v>
      </c>
      <c r="AP50" s="22">
        <v>8</v>
      </c>
      <c r="AQ50" s="22">
        <f t="shared" si="11"/>
        <v>8</v>
      </c>
      <c r="AR50" s="22">
        <v>0</v>
      </c>
      <c r="AS50" s="36"/>
    </row>
    <row r="51" spans="1:45" ht="15.95" customHeight="1" x14ac:dyDescent="0.25">
      <c r="A51" s="41"/>
      <c r="R51" s="41"/>
      <c r="S51" s="41"/>
      <c r="T51" s="27">
        <v>6</v>
      </c>
      <c r="U51" s="21" t="s">
        <v>114</v>
      </c>
      <c r="V51" s="21"/>
      <c r="W51" s="21"/>
      <c r="X51" s="21"/>
      <c r="Y51" s="22">
        <v>4</v>
      </c>
      <c r="Z51" s="21" t="s">
        <v>115</v>
      </c>
      <c r="AA51" s="22">
        <v>16</v>
      </c>
      <c r="AB51" s="22">
        <v>0</v>
      </c>
      <c r="AC51" s="22">
        <v>5</v>
      </c>
      <c r="AD51" s="22">
        <f t="shared" si="10"/>
        <v>5</v>
      </c>
      <c r="AE51" s="22">
        <v>0</v>
      </c>
      <c r="AF51" s="45"/>
      <c r="AG51" s="27">
        <v>6.5</v>
      </c>
      <c r="AH51" s="21" t="s">
        <v>126</v>
      </c>
      <c r="AL51" s="22">
        <v>35</v>
      </c>
      <c r="AM51" s="21" t="s">
        <v>118</v>
      </c>
      <c r="AN51" s="22">
        <v>15</v>
      </c>
      <c r="AO51" s="22">
        <v>0</v>
      </c>
      <c r="AP51" s="22">
        <v>3</v>
      </c>
      <c r="AQ51" s="22">
        <f t="shared" si="11"/>
        <v>3</v>
      </c>
      <c r="AR51" s="22">
        <v>10</v>
      </c>
      <c r="AS51" s="36"/>
    </row>
    <row r="52" spans="1:45" ht="15.95" customHeight="1" x14ac:dyDescent="0.25">
      <c r="A52" s="41"/>
      <c r="B52" s="6" t="s">
        <v>90</v>
      </c>
      <c r="C52" s="6"/>
      <c r="O52" s="6"/>
      <c r="P52" s="6"/>
      <c r="R52" s="41"/>
      <c r="S52" s="41"/>
      <c r="T52" s="27">
        <v>6</v>
      </c>
      <c r="U52" s="21" t="s">
        <v>123</v>
      </c>
      <c r="V52" s="21"/>
      <c r="W52" s="21"/>
      <c r="X52" s="21"/>
      <c r="Y52" s="22">
        <v>6</v>
      </c>
      <c r="Z52" s="21" t="s">
        <v>115</v>
      </c>
      <c r="AA52" s="22">
        <v>15</v>
      </c>
      <c r="AB52" s="22">
        <v>3</v>
      </c>
      <c r="AC52" s="22">
        <v>11</v>
      </c>
      <c r="AD52" s="22">
        <f t="shared" si="10"/>
        <v>14</v>
      </c>
      <c r="AE52" s="22">
        <v>0</v>
      </c>
      <c r="AF52" s="45"/>
      <c r="AG52" s="27">
        <v>6</v>
      </c>
      <c r="AH52" s="21" t="s">
        <v>81</v>
      </c>
      <c r="AI52" s="21"/>
      <c r="AJ52" s="21"/>
      <c r="AK52" s="27"/>
      <c r="AL52" s="22">
        <v>20</v>
      </c>
      <c r="AM52" s="21" t="s">
        <v>118</v>
      </c>
      <c r="AN52" s="22">
        <v>15</v>
      </c>
      <c r="AO52" s="22">
        <v>1</v>
      </c>
      <c r="AP52" s="22">
        <v>1</v>
      </c>
      <c r="AQ52" s="22">
        <f t="shared" si="11"/>
        <v>2</v>
      </c>
      <c r="AR52" s="22">
        <v>2</v>
      </c>
      <c r="AS52" s="36"/>
    </row>
    <row r="53" spans="1:45" ht="15.95" customHeight="1" thickBot="1" x14ac:dyDescent="0.3">
      <c r="A53" s="41"/>
      <c r="C53" s="6" t="s">
        <v>64</v>
      </c>
      <c r="H53" s="6" t="s">
        <v>71</v>
      </c>
      <c r="M53" s="6" t="s">
        <v>72</v>
      </c>
      <c r="N53" s="6"/>
      <c r="R53" s="41"/>
      <c r="S53" s="41"/>
      <c r="T53" s="17" t="s">
        <v>128</v>
      </c>
      <c r="U53" s="17"/>
      <c r="V53" s="17"/>
      <c r="W53" s="17"/>
      <c r="X53" s="17"/>
      <c r="Y53" s="17"/>
      <c r="Z53" s="17"/>
      <c r="AA53" s="23">
        <f>SUM(AA41:AA52)</f>
        <v>209</v>
      </c>
      <c r="AB53" s="23">
        <f>SUM(AB41:AB52)</f>
        <v>63</v>
      </c>
      <c r="AC53" s="23">
        <f>SUM(AC41:AC52)</f>
        <v>113</v>
      </c>
      <c r="AD53" s="23">
        <f>+AC53+AB53</f>
        <v>176</v>
      </c>
      <c r="AE53" s="23">
        <f>SUM(AE41:AE52)</f>
        <v>26</v>
      </c>
      <c r="AF53" s="45"/>
      <c r="AG53" s="17" t="s">
        <v>56</v>
      </c>
      <c r="AH53" s="17"/>
      <c r="AI53" s="17"/>
      <c r="AJ53" s="17"/>
      <c r="AK53" s="17"/>
      <c r="AL53" s="17"/>
      <c r="AM53" s="17"/>
      <c r="AN53" s="23">
        <f>SUM(AN41:AN52)</f>
        <v>209</v>
      </c>
      <c r="AO53" s="23">
        <f>SUM(AO41:AO52)</f>
        <v>43</v>
      </c>
      <c r="AP53" s="23">
        <f>SUM(AP41:AP52)</f>
        <v>65</v>
      </c>
      <c r="AQ53" s="23">
        <f>+AP53+AO53</f>
        <v>108</v>
      </c>
      <c r="AR53" s="23">
        <f>SUM(AR41:AR52)</f>
        <v>30</v>
      </c>
      <c r="AS53" s="36"/>
    </row>
    <row r="54" spans="1:45" ht="15.95" customHeight="1" x14ac:dyDescent="0.25">
      <c r="A54" s="41"/>
      <c r="C54" s="21" t="s">
        <v>109</v>
      </c>
      <c r="D54" s="21"/>
      <c r="E54" s="21"/>
      <c r="F54" s="21"/>
      <c r="G54" s="21"/>
      <c r="H54" s="21" t="s">
        <v>299</v>
      </c>
      <c r="I54" s="21"/>
      <c r="J54" s="21"/>
      <c r="K54" s="21"/>
      <c r="L54" s="21"/>
      <c r="M54" s="21" t="s">
        <v>565</v>
      </c>
      <c r="N54" s="21"/>
      <c r="O54" s="21"/>
      <c r="P54" s="21"/>
      <c r="Q54" s="21"/>
      <c r="R54" s="41"/>
      <c r="S54" s="41"/>
      <c r="T54" s="12" t="s">
        <v>102</v>
      </c>
      <c r="U54" s="12"/>
      <c r="V54" s="12"/>
      <c r="W54" s="12"/>
      <c r="X54" s="13"/>
      <c r="Y54" s="14" t="s">
        <v>180</v>
      </c>
      <c r="AA54" s="22">
        <v>20</v>
      </c>
      <c r="AB54" s="22">
        <v>9</v>
      </c>
      <c r="AC54" s="22">
        <v>7</v>
      </c>
      <c r="AD54" s="22">
        <f t="shared" ref="AD54:AD65" si="12">+AB54+AC54</f>
        <v>16</v>
      </c>
      <c r="AE54" s="22">
        <v>0</v>
      </c>
      <c r="AF54" s="45"/>
      <c r="AG54" s="18" t="s">
        <v>148</v>
      </c>
      <c r="AH54" s="18"/>
      <c r="AI54" s="18"/>
      <c r="AJ54" s="18"/>
      <c r="AK54" s="18"/>
      <c r="AL54" s="16" t="s">
        <v>155</v>
      </c>
      <c r="AN54" s="22">
        <v>17</v>
      </c>
      <c r="AO54" s="22">
        <v>4</v>
      </c>
      <c r="AP54" s="22">
        <v>7</v>
      </c>
      <c r="AQ54" s="22">
        <f t="shared" ref="AQ54:AQ65" si="13">+AO54+AP54</f>
        <v>11</v>
      </c>
      <c r="AR54" s="22">
        <v>2</v>
      </c>
      <c r="AS54" s="36"/>
    </row>
    <row r="55" spans="1:45" ht="15.95" customHeight="1" x14ac:dyDescent="0.25">
      <c r="A55" s="4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41"/>
      <c r="S55" s="41"/>
      <c r="T55" s="27">
        <v>7.5</v>
      </c>
      <c r="U55" s="21" t="s">
        <v>61</v>
      </c>
      <c r="V55" s="21"/>
      <c r="W55" s="21"/>
      <c r="X55" s="27"/>
      <c r="Y55" s="22">
        <v>1</v>
      </c>
      <c r="Z55" s="16" t="s">
        <v>107</v>
      </c>
      <c r="AA55" s="22">
        <v>19</v>
      </c>
      <c r="AB55" s="22">
        <v>0</v>
      </c>
      <c r="AC55" s="22">
        <v>0</v>
      </c>
      <c r="AD55" s="22">
        <f t="shared" si="12"/>
        <v>0</v>
      </c>
      <c r="AE55" s="22">
        <v>0</v>
      </c>
      <c r="AF55" s="45"/>
      <c r="AG55" s="27">
        <v>7</v>
      </c>
      <c r="AH55" s="21" t="s">
        <v>74</v>
      </c>
      <c r="AI55" s="21"/>
      <c r="AJ55" s="21"/>
      <c r="AK55" s="21"/>
      <c r="AL55" s="22">
        <v>30</v>
      </c>
      <c r="AM55" s="21" t="s">
        <v>154</v>
      </c>
      <c r="AN55" s="22">
        <v>18</v>
      </c>
      <c r="AO55" s="22">
        <v>0</v>
      </c>
      <c r="AP55" s="22">
        <v>0</v>
      </c>
      <c r="AQ55" s="22">
        <f t="shared" si="13"/>
        <v>0</v>
      </c>
      <c r="AR55" s="22">
        <v>0</v>
      </c>
      <c r="AS55" s="36"/>
    </row>
    <row r="56" spans="1:45" ht="15.95" customHeight="1" x14ac:dyDescent="0.25">
      <c r="A56" s="4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41"/>
      <c r="S56" s="41"/>
      <c r="T56" s="27">
        <v>9.5</v>
      </c>
      <c r="U56" s="21" t="s">
        <v>142</v>
      </c>
      <c r="V56" s="21"/>
      <c r="W56" s="21"/>
      <c r="X56" s="27"/>
      <c r="Y56" s="22">
        <v>6</v>
      </c>
      <c r="Z56" s="16" t="s">
        <v>107</v>
      </c>
      <c r="AA56" s="22">
        <v>19</v>
      </c>
      <c r="AB56" s="22">
        <v>7</v>
      </c>
      <c r="AC56" s="22">
        <v>9</v>
      </c>
      <c r="AD56" s="22">
        <f t="shared" si="12"/>
        <v>16</v>
      </c>
      <c r="AE56" s="22">
        <v>0</v>
      </c>
      <c r="AF56" s="45"/>
      <c r="AG56" s="27">
        <v>9.5</v>
      </c>
      <c r="AH56" s="21" t="s">
        <v>147</v>
      </c>
      <c r="AI56" s="21"/>
      <c r="AJ56" s="21"/>
      <c r="AK56" s="21"/>
      <c r="AL56" s="22">
        <v>66</v>
      </c>
      <c r="AM56" s="21" t="s">
        <v>154</v>
      </c>
      <c r="AN56" s="22">
        <v>17</v>
      </c>
      <c r="AO56" s="22">
        <v>21</v>
      </c>
      <c r="AP56" s="22">
        <v>13</v>
      </c>
      <c r="AQ56" s="22">
        <f t="shared" si="13"/>
        <v>34</v>
      </c>
      <c r="AR56" s="22">
        <v>2</v>
      </c>
      <c r="AS56" s="36"/>
    </row>
    <row r="57" spans="1:45" ht="15.95" customHeight="1" x14ac:dyDescent="0.25">
      <c r="A57" s="41"/>
      <c r="R57" s="41"/>
      <c r="S57" s="41"/>
      <c r="T57" s="27">
        <v>8.5</v>
      </c>
      <c r="U57" s="21" t="s">
        <v>89</v>
      </c>
      <c r="V57" s="21"/>
      <c r="W57" s="21"/>
      <c r="X57" s="27"/>
      <c r="Y57" s="22">
        <v>9</v>
      </c>
      <c r="Z57" s="16" t="s">
        <v>107</v>
      </c>
      <c r="AA57" s="22">
        <v>17</v>
      </c>
      <c r="AB57" s="22">
        <v>2</v>
      </c>
      <c r="AC57" s="22">
        <v>12</v>
      </c>
      <c r="AD57" s="22">
        <f t="shared" si="12"/>
        <v>14</v>
      </c>
      <c r="AE57" s="22">
        <v>2</v>
      </c>
      <c r="AF57" s="45"/>
      <c r="AG57" s="27">
        <v>9</v>
      </c>
      <c r="AH57" s="21" t="s">
        <v>96</v>
      </c>
      <c r="AK57" s="21"/>
      <c r="AL57" s="22">
        <v>77</v>
      </c>
      <c r="AM57" s="21" t="s">
        <v>154</v>
      </c>
      <c r="AN57" s="22">
        <v>19</v>
      </c>
      <c r="AO57" s="22">
        <v>23</v>
      </c>
      <c r="AP57" s="22">
        <v>8</v>
      </c>
      <c r="AQ57" s="22">
        <f t="shared" si="13"/>
        <v>31</v>
      </c>
      <c r="AR57" s="22">
        <v>2</v>
      </c>
      <c r="AS57" s="36"/>
    </row>
    <row r="58" spans="1:45" ht="15.95" customHeight="1" x14ac:dyDescent="0.25">
      <c r="A58" s="41"/>
      <c r="R58" s="41"/>
      <c r="S58" s="41"/>
      <c r="T58" s="27">
        <v>8</v>
      </c>
      <c r="U58" s="21" t="s">
        <v>181</v>
      </c>
      <c r="V58" s="21"/>
      <c r="W58" s="21"/>
      <c r="X58" s="27"/>
      <c r="Y58" s="22">
        <v>10</v>
      </c>
      <c r="Z58" s="16" t="s">
        <v>107</v>
      </c>
      <c r="AA58" s="22">
        <v>16</v>
      </c>
      <c r="AB58" s="22">
        <v>9</v>
      </c>
      <c r="AC58" s="22">
        <v>12</v>
      </c>
      <c r="AD58" s="22">
        <f t="shared" si="12"/>
        <v>21</v>
      </c>
      <c r="AE58" s="22">
        <v>0</v>
      </c>
      <c r="AF58" s="45"/>
      <c r="AG58" s="27">
        <v>8</v>
      </c>
      <c r="AH58" s="21" t="s">
        <v>149</v>
      </c>
      <c r="AL58" s="22">
        <v>7</v>
      </c>
      <c r="AM58" s="21" t="s">
        <v>154</v>
      </c>
      <c r="AN58" s="22">
        <v>17</v>
      </c>
      <c r="AO58" s="22">
        <v>2</v>
      </c>
      <c r="AP58" s="22">
        <v>14</v>
      </c>
      <c r="AQ58" s="22">
        <f t="shared" si="13"/>
        <v>16</v>
      </c>
      <c r="AR58" s="22">
        <v>2</v>
      </c>
      <c r="AS58" s="36"/>
    </row>
    <row r="59" spans="1:45" ht="15.95" customHeight="1" x14ac:dyDescent="0.25">
      <c r="A59" s="41"/>
      <c r="R59" s="41"/>
      <c r="S59" s="41"/>
      <c r="T59" s="27">
        <v>8</v>
      </c>
      <c r="U59" s="21" t="s">
        <v>29</v>
      </c>
      <c r="V59" s="21"/>
      <c r="W59" s="21"/>
      <c r="X59" s="27"/>
      <c r="Y59" s="22">
        <v>11</v>
      </c>
      <c r="Z59" s="16" t="s">
        <v>107</v>
      </c>
      <c r="AA59" s="22">
        <v>18</v>
      </c>
      <c r="AB59" s="22">
        <v>5</v>
      </c>
      <c r="AC59" s="22">
        <v>13</v>
      </c>
      <c r="AD59" s="22">
        <f t="shared" si="12"/>
        <v>18</v>
      </c>
      <c r="AE59" s="22">
        <v>2</v>
      </c>
      <c r="AF59" s="45"/>
      <c r="AG59" s="27">
        <v>8</v>
      </c>
      <c r="AH59" s="21" t="s">
        <v>184</v>
      </c>
      <c r="AK59" s="21"/>
      <c r="AL59" s="22">
        <v>17</v>
      </c>
      <c r="AM59" s="21" t="s">
        <v>154</v>
      </c>
      <c r="AN59" s="22">
        <v>17</v>
      </c>
      <c r="AO59" s="22">
        <v>12</v>
      </c>
      <c r="AP59" s="22">
        <v>14</v>
      </c>
      <c r="AQ59" s="22">
        <f t="shared" si="13"/>
        <v>26</v>
      </c>
      <c r="AR59" s="22">
        <v>0</v>
      </c>
      <c r="AS59" s="36"/>
    </row>
    <row r="60" spans="1:45" ht="15.95" customHeight="1" x14ac:dyDescent="0.25">
      <c r="A60" s="41"/>
      <c r="R60" s="41"/>
      <c r="S60" s="41"/>
      <c r="T60" s="27">
        <v>7.5</v>
      </c>
      <c r="U60" s="21" t="s">
        <v>158</v>
      </c>
      <c r="V60" s="21"/>
      <c r="W60" s="21"/>
      <c r="X60" s="27"/>
      <c r="Y60" s="22">
        <v>12</v>
      </c>
      <c r="Z60" s="16" t="s">
        <v>107</v>
      </c>
      <c r="AA60" s="22">
        <v>8</v>
      </c>
      <c r="AB60" s="22">
        <v>6</v>
      </c>
      <c r="AC60" s="22">
        <v>3</v>
      </c>
      <c r="AD60" s="22">
        <f t="shared" si="12"/>
        <v>9</v>
      </c>
      <c r="AE60" s="22">
        <v>0</v>
      </c>
      <c r="AF60" s="45"/>
      <c r="AG60" s="27">
        <v>7.5</v>
      </c>
      <c r="AH60" s="21" t="s">
        <v>50</v>
      </c>
      <c r="AI60" s="21"/>
      <c r="AJ60" s="21"/>
      <c r="AK60" s="21"/>
      <c r="AL60" s="22">
        <v>2</v>
      </c>
      <c r="AM60" s="21" t="s">
        <v>154</v>
      </c>
      <c r="AN60" s="22">
        <v>18</v>
      </c>
      <c r="AO60" s="22">
        <v>2</v>
      </c>
      <c r="AP60" s="22">
        <v>12</v>
      </c>
      <c r="AQ60" s="22">
        <f t="shared" si="13"/>
        <v>14</v>
      </c>
      <c r="AR60" s="22">
        <v>2</v>
      </c>
      <c r="AS60" s="36"/>
    </row>
    <row r="61" spans="1:45" ht="15.95" customHeight="1" x14ac:dyDescent="0.25">
      <c r="A61" s="41"/>
      <c r="R61" s="36"/>
      <c r="S61" s="41"/>
      <c r="T61" s="27">
        <v>7.5</v>
      </c>
      <c r="U61" s="21" t="s">
        <v>68</v>
      </c>
      <c r="V61" s="21"/>
      <c r="W61" s="21"/>
      <c r="X61" s="27"/>
      <c r="Y61" s="22">
        <v>4</v>
      </c>
      <c r="Z61" s="16" t="s">
        <v>107</v>
      </c>
      <c r="AA61" s="22">
        <v>16</v>
      </c>
      <c r="AB61" s="22">
        <v>8</v>
      </c>
      <c r="AC61" s="22">
        <v>5</v>
      </c>
      <c r="AD61" s="22">
        <f t="shared" si="12"/>
        <v>13</v>
      </c>
      <c r="AE61" s="22">
        <v>0</v>
      </c>
      <c r="AF61" s="45"/>
      <c r="AG61" s="27">
        <v>7.5</v>
      </c>
      <c r="AH61" s="21" t="s">
        <v>60</v>
      </c>
      <c r="AI61" s="21"/>
      <c r="AJ61" s="21"/>
      <c r="AL61" s="22">
        <v>22</v>
      </c>
      <c r="AM61" s="21" t="s">
        <v>154</v>
      </c>
      <c r="AN61" s="22">
        <v>18</v>
      </c>
      <c r="AO61" s="22">
        <v>7</v>
      </c>
      <c r="AP61" s="22">
        <v>10</v>
      </c>
      <c r="AQ61" s="22">
        <f t="shared" si="13"/>
        <v>17</v>
      </c>
      <c r="AR61" s="22">
        <v>0</v>
      </c>
      <c r="AS61" s="36"/>
    </row>
    <row r="62" spans="1:45" ht="15.95" customHeight="1" x14ac:dyDescent="0.25">
      <c r="A62" s="41"/>
      <c r="R62" s="41"/>
      <c r="S62" s="41"/>
      <c r="T62" s="27">
        <v>7</v>
      </c>
      <c r="U62" s="21" t="s">
        <v>31</v>
      </c>
      <c r="V62" s="21"/>
      <c r="W62" s="21"/>
      <c r="X62" s="27"/>
      <c r="Y62" s="22">
        <v>15</v>
      </c>
      <c r="Z62" s="16" t="s">
        <v>107</v>
      </c>
      <c r="AA62" s="22">
        <v>18</v>
      </c>
      <c r="AB62" s="22">
        <v>0</v>
      </c>
      <c r="AC62" s="22">
        <v>5</v>
      </c>
      <c r="AD62" s="22">
        <f t="shared" si="12"/>
        <v>5</v>
      </c>
      <c r="AE62" s="22">
        <v>0</v>
      </c>
      <c r="AF62" s="45"/>
      <c r="AG62" s="27">
        <v>7</v>
      </c>
      <c r="AH62" s="21" t="s">
        <v>43</v>
      </c>
      <c r="AI62" s="21"/>
      <c r="AJ62" s="21"/>
      <c r="AK62" s="21"/>
      <c r="AL62" s="22">
        <v>44</v>
      </c>
      <c r="AM62" s="21" t="s">
        <v>154</v>
      </c>
      <c r="AN62" s="22">
        <v>17</v>
      </c>
      <c r="AO62" s="22">
        <v>2</v>
      </c>
      <c r="AP62" s="22">
        <v>5</v>
      </c>
      <c r="AQ62" s="22">
        <f t="shared" si="13"/>
        <v>7</v>
      </c>
      <c r="AR62" s="22">
        <v>0</v>
      </c>
      <c r="AS62" s="36"/>
    </row>
    <row r="63" spans="1:45" ht="15.95" customHeight="1" x14ac:dyDescent="0.25">
      <c r="A63" s="36"/>
      <c r="R63" s="36"/>
      <c r="S63" s="41"/>
      <c r="T63" s="27">
        <v>6.5</v>
      </c>
      <c r="U63" s="21" t="s">
        <v>49</v>
      </c>
      <c r="V63" s="21"/>
      <c r="W63" s="21"/>
      <c r="X63" s="27"/>
      <c r="Y63" s="22">
        <v>2</v>
      </c>
      <c r="Z63" s="16" t="s">
        <v>107</v>
      </c>
      <c r="AA63" s="22">
        <v>19</v>
      </c>
      <c r="AB63" s="22">
        <v>1</v>
      </c>
      <c r="AC63" s="22">
        <v>15</v>
      </c>
      <c r="AD63" s="22">
        <f t="shared" si="12"/>
        <v>16</v>
      </c>
      <c r="AE63" s="22">
        <v>2</v>
      </c>
      <c r="AF63" s="45"/>
      <c r="AG63" s="27">
        <v>6.5</v>
      </c>
      <c r="AH63" s="21" t="s">
        <v>166</v>
      </c>
      <c r="AI63" s="21"/>
      <c r="AJ63" s="21"/>
      <c r="AK63" s="21"/>
      <c r="AL63" s="22">
        <v>19</v>
      </c>
      <c r="AM63" s="21" t="s">
        <v>154</v>
      </c>
      <c r="AN63" s="22">
        <v>18</v>
      </c>
      <c r="AO63" s="22">
        <v>1</v>
      </c>
      <c r="AP63" s="22">
        <v>5</v>
      </c>
      <c r="AQ63" s="22">
        <f t="shared" si="13"/>
        <v>6</v>
      </c>
      <c r="AR63" s="22">
        <v>4</v>
      </c>
      <c r="AS63" s="36"/>
    </row>
    <row r="64" spans="1:45" ht="15.95" customHeight="1" x14ac:dyDescent="0.25">
      <c r="A64" s="41"/>
      <c r="R64" s="41"/>
      <c r="S64" s="41"/>
      <c r="T64" s="27">
        <v>6.5</v>
      </c>
      <c r="U64" s="21" t="s">
        <v>69</v>
      </c>
      <c r="Y64" s="22">
        <v>14</v>
      </c>
      <c r="Z64" s="16" t="s">
        <v>107</v>
      </c>
      <c r="AA64" s="22">
        <v>19</v>
      </c>
      <c r="AB64" s="22">
        <v>4</v>
      </c>
      <c r="AC64" s="22">
        <v>8</v>
      </c>
      <c r="AD64" s="22">
        <f t="shared" si="12"/>
        <v>12</v>
      </c>
      <c r="AE64" s="22">
        <v>0</v>
      </c>
      <c r="AF64" s="45"/>
      <c r="AG64" s="27">
        <v>6.5</v>
      </c>
      <c r="AH64" s="21" t="s">
        <v>161</v>
      </c>
      <c r="AI64" s="21"/>
      <c r="AJ64" s="21"/>
      <c r="AK64" s="21"/>
      <c r="AL64" s="22">
        <v>12</v>
      </c>
      <c r="AM64" s="21" t="s">
        <v>154</v>
      </c>
      <c r="AN64" s="22">
        <v>15</v>
      </c>
      <c r="AO64" s="22">
        <v>0</v>
      </c>
      <c r="AP64" s="22">
        <v>6</v>
      </c>
      <c r="AQ64" s="22">
        <f t="shared" si="13"/>
        <v>6</v>
      </c>
      <c r="AR64" s="22">
        <v>2</v>
      </c>
      <c r="AS64" s="36"/>
    </row>
    <row r="65" spans="1:45" ht="15.95" customHeight="1" x14ac:dyDescent="0.25">
      <c r="A65" s="36"/>
      <c r="R65" s="36"/>
      <c r="S65" s="41"/>
      <c r="T65" s="27">
        <v>6</v>
      </c>
      <c r="U65" s="21" t="s">
        <v>53</v>
      </c>
      <c r="V65" s="21"/>
      <c r="W65" s="21"/>
      <c r="X65" s="27"/>
      <c r="Y65" s="22">
        <v>3</v>
      </c>
      <c r="Z65" s="16" t="s">
        <v>107</v>
      </c>
      <c r="AA65" s="22">
        <v>19</v>
      </c>
      <c r="AB65" s="22">
        <v>0</v>
      </c>
      <c r="AC65" s="22">
        <v>2</v>
      </c>
      <c r="AD65" s="22">
        <f t="shared" si="12"/>
        <v>2</v>
      </c>
      <c r="AE65" s="22">
        <v>0</v>
      </c>
      <c r="AF65" s="45"/>
      <c r="AG65" s="27">
        <v>6</v>
      </c>
      <c r="AH65" s="21" t="s">
        <v>185</v>
      </c>
      <c r="AI65" s="21"/>
      <c r="AJ65" s="21"/>
      <c r="AK65" s="21"/>
      <c r="AL65" s="22">
        <v>4</v>
      </c>
      <c r="AM65" s="21" t="s">
        <v>154</v>
      </c>
      <c r="AN65" s="22">
        <v>18</v>
      </c>
      <c r="AO65" s="22">
        <v>0</v>
      </c>
      <c r="AP65" s="22">
        <v>3</v>
      </c>
      <c r="AQ65" s="22">
        <f t="shared" si="13"/>
        <v>3</v>
      </c>
      <c r="AR65" s="22">
        <v>4</v>
      </c>
      <c r="AS65" s="36"/>
    </row>
    <row r="66" spans="1:45" ht="15.95" customHeight="1" thickBot="1" x14ac:dyDescent="0.3">
      <c r="A66" s="41"/>
      <c r="C66" s="21"/>
      <c r="R66" s="36"/>
      <c r="S66" s="41"/>
      <c r="T66" s="17" t="s">
        <v>104</v>
      </c>
      <c r="U66" s="17"/>
      <c r="V66" s="17"/>
      <c r="W66" s="17"/>
      <c r="X66" s="17"/>
      <c r="Y66" s="17"/>
      <c r="Z66" s="17"/>
      <c r="AA66" s="23">
        <f>SUM(AA54:AA65)</f>
        <v>208</v>
      </c>
      <c r="AB66" s="23">
        <f>SUM(AB54:AB65)</f>
        <v>51</v>
      </c>
      <c r="AC66" s="23">
        <f>SUM(AC54:AC65)</f>
        <v>91</v>
      </c>
      <c r="AD66" s="23">
        <f>+AC66+AB66</f>
        <v>142</v>
      </c>
      <c r="AE66" s="23">
        <f>SUM(AE54:AE65)</f>
        <v>6</v>
      </c>
      <c r="AF66" s="45"/>
      <c r="AG66" s="17" t="s">
        <v>150</v>
      </c>
      <c r="AH66" s="17"/>
      <c r="AI66" s="17"/>
      <c r="AJ66" s="17"/>
      <c r="AK66" s="17"/>
      <c r="AL66" s="17"/>
      <c r="AM66" s="17"/>
      <c r="AN66" s="23">
        <f>SUM(AN54:AN65)</f>
        <v>209</v>
      </c>
      <c r="AO66" s="23">
        <f>SUM(AO54:AO65)</f>
        <v>74</v>
      </c>
      <c r="AP66" s="23">
        <f>SUM(AP54:AP65)</f>
        <v>97</v>
      </c>
      <c r="AQ66" s="23">
        <f>+AP66+AO66</f>
        <v>171</v>
      </c>
      <c r="AR66" s="23">
        <f>SUM(AR54:AR65)</f>
        <v>20</v>
      </c>
      <c r="AS66" s="36"/>
    </row>
    <row r="67" spans="1:45" ht="15.95" customHeight="1" x14ac:dyDescent="0.25">
      <c r="A67" s="41"/>
      <c r="R67" s="36"/>
      <c r="S67" s="36"/>
      <c r="T67" s="11"/>
      <c r="U67" s="31"/>
      <c r="V67" s="11"/>
      <c r="W67" s="11"/>
      <c r="X67" s="11"/>
      <c r="Y67" s="11"/>
      <c r="Z67" s="11"/>
      <c r="AA67" s="15"/>
      <c r="AB67" s="15"/>
      <c r="AC67" s="15"/>
      <c r="AD67" s="15"/>
      <c r="AE67" s="15"/>
      <c r="AF67" s="11"/>
      <c r="AG67" s="21" t="s">
        <v>137</v>
      </c>
      <c r="AH67" s="11"/>
      <c r="AI67" s="11"/>
      <c r="AJ67" s="11"/>
      <c r="AK67" s="21"/>
      <c r="AL67" s="21"/>
      <c r="AM67" s="11"/>
      <c r="AN67" s="15">
        <f>+AN66+AN53+AN40+AN27+AA27+AA40+AA53+AA66</f>
        <v>1670</v>
      </c>
      <c r="AO67" s="15">
        <f>+AO66+AO53+AO40+AO27+AB27+AB40+AB53+AB66</f>
        <v>424</v>
      </c>
      <c r="AP67" s="15">
        <f>+AP66+AP53+AP40+AP27+AC27+AC40+AC53+AC66</f>
        <v>656</v>
      </c>
      <c r="AQ67" s="15">
        <f>+AQ66+AQ53+AQ40+AQ27+AD27+AD40+AD53+AD66</f>
        <v>1080</v>
      </c>
      <c r="AR67" s="15">
        <f>+AR66+AR53+AR40+AR27+AE27+AE40+AE53+AE66</f>
        <v>148</v>
      </c>
      <c r="AS67" s="36"/>
    </row>
    <row r="68" spans="1:45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K68" s="21"/>
      <c r="AL68" s="21"/>
      <c r="AM68" s="11"/>
      <c r="AN68" s="22"/>
      <c r="AO68" s="22"/>
      <c r="AP68" s="22"/>
      <c r="AQ68" s="22"/>
      <c r="AR68" s="22"/>
      <c r="AS68" s="36"/>
    </row>
    <row r="69" spans="1:45" ht="15.95" customHeight="1" x14ac:dyDescent="0.25">
      <c r="A69" s="41"/>
      <c r="R69" s="36"/>
      <c r="S69" s="36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21"/>
      <c r="AH69" s="11"/>
      <c r="AI69" s="11"/>
      <c r="AJ69" s="11"/>
      <c r="AK69" s="21"/>
      <c r="AL69" s="21"/>
      <c r="AM69" s="11"/>
      <c r="AN69" s="22"/>
      <c r="AO69" s="22"/>
      <c r="AP69" s="22"/>
      <c r="AQ69" s="22"/>
      <c r="AR69" s="22"/>
      <c r="AS69" s="36"/>
    </row>
    <row r="70" spans="1:45" ht="15.95" customHeight="1" x14ac:dyDescent="0.25">
      <c r="A70" s="41"/>
      <c r="R70" s="36"/>
      <c r="S70" s="36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21"/>
      <c r="AH70" s="11"/>
      <c r="AI70" s="11"/>
      <c r="AJ70" s="11"/>
      <c r="AK70" s="21"/>
      <c r="AL70" s="21"/>
      <c r="AM70" s="11"/>
      <c r="AN70" s="22"/>
      <c r="AO70" s="22"/>
      <c r="AP70" s="22"/>
      <c r="AQ70" s="34"/>
      <c r="AR70" s="22"/>
      <c r="AS70" s="36"/>
    </row>
    <row r="71" spans="1:45" ht="15.95" customHeight="1" x14ac:dyDescent="0.25">
      <c r="A71" s="41"/>
      <c r="R71" s="36"/>
      <c r="S71" s="39"/>
      <c r="AS71" s="43"/>
    </row>
    <row r="72" spans="1:45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</row>
    <row r="73" spans="1:45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</row>
    <row r="74" spans="1:45" ht="20.25" x14ac:dyDescent="0.3">
      <c r="A74" s="39"/>
      <c r="B74" s="26" t="s">
        <v>83</v>
      </c>
      <c r="C74" s="26">
        <f>+C2</f>
        <v>19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6"/>
      <c r="O74" s="25"/>
      <c r="P74" s="25"/>
      <c r="Q74" s="25"/>
      <c r="R74" s="39"/>
      <c r="S74" s="39"/>
      <c r="T74" s="77" t="s">
        <v>97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</row>
    <row r="75" spans="1:45" ht="18.600000000000001" customHeight="1" x14ac:dyDescent="0.3">
      <c r="A75" s="36"/>
      <c r="O75" s="25"/>
      <c r="P75" s="25"/>
      <c r="Q75" s="25"/>
      <c r="R75" s="36"/>
      <c r="S75" s="36"/>
      <c r="U75" s="16"/>
      <c r="V75" s="16"/>
      <c r="W75" s="16"/>
      <c r="X75" s="16"/>
      <c r="Y75" s="16"/>
      <c r="Z75" s="16"/>
      <c r="AA75" s="16"/>
      <c r="AB75" s="29"/>
      <c r="AC75" s="29"/>
      <c r="AD75" s="29"/>
      <c r="AE75" s="29"/>
      <c r="AF75" s="30"/>
      <c r="AG75" s="29"/>
      <c r="AH75" s="29"/>
      <c r="AI75" s="29"/>
      <c r="AJ75" s="29"/>
      <c r="AK75" s="29"/>
      <c r="AL75" s="29"/>
      <c r="AM75" s="29"/>
      <c r="AN75" s="21"/>
      <c r="AO75" s="11"/>
      <c r="AP75" s="11"/>
      <c r="AQ75" s="22"/>
      <c r="AR75" s="22"/>
      <c r="AS75" s="36"/>
    </row>
    <row r="76" spans="1:45" ht="16.5" thickBot="1" x14ac:dyDescent="0.3">
      <c r="A76" s="36"/>
      <c r="R76" s="39"/>
      <c r="S76" s="39"/>
      <c r="T76" s="28" t="s">
        <v>119</v>
      </c>
      <c r="U76" s="28" t="s">
        <v>121</v>
      </c>
      <c r="V76" s="28"/>
      <c r="W76" s="38"/>
      <c r="X76" s="38"/>
      <c r="Y76" s="38"/>
      <c r="Z76" s="38"/>
      <c r="AA76" s="38" t="s">
        <v>3</v>
      </c>
      <c r="AB76" s="38" t="s">
        <v>23</v>
      </c>
      <c r="AC76" s="38" t="s">
        <v>24</v>
      </c>
      <c r="AD76" s="38" t="s">
        <v>25</v>
      </c>
      <c r="AE76" s="38" t="s">
        <v>2</v>
      </c>
      <c r="AF76" s="22"/>
      <c r="AG76" s="28" t="s">
        <v>119</v>
      </c>
      <c r="AH76" s="28" t="s">
        <v>121</v>
      </c>
      <c r="AI76" s="28"/>
      <c r="AJ76" s="38"/>
      <c r="AK76" s="38"/>
      <c r="AL76" s="38"/>
      <c r="AM76" s="38"/>
      <c r="AN76" s="38" t="s">
        <v>3</v>
      </c>
      <c r="AO76" s="38" t="s">
        <v>23</v>
      </c>
      <c r="AP76" s="38" t="s">
        <v>24</v>
      </c>
      <c r="AQ76" s="38" t="s">
        <v>25</v>
      </c>
      <c r="AR76" s="38" t="s">
        <v>2</v>
      </c>
      <c r="AS76" s="39"/>
    </row>
    <row r="77" spans="1:45" ht="15.75" customHeight="1" x14ac:dyDescent="0.25">
      <c r="A77" s="36"/>
      <c r="R77" s="39"/>
      <c r="S77" s="39"/>
      <c r="T77" s="27">
        <v>8</v>
      </c>
      <c r="U77" s="21" t="s">
        <v>444</v>
      </c>
      <c r="W77" s="21"/>
      <c r="Z77" s="21"/>
      <c r="AA77" s="22">
        <v>3</v>
      </c>
      <c r="AB77" s="22">
        <v>1</v>
      </c>
      <c r="AC77" s="22">
        <v>0</v>
      </c>
      <c r="AD77" s="22">
        <f t="shared" ref="AD77:AD79" si="14">+AB77+AC77</f>
        <v>1</v>
      </c>
      <c r="AE77" s="22">
        <v>2</v>
      </c>
      <c r="AG77" s="27">
        <v>7</v>
      </c>
      <c r="AH77" s="21" t="s">
        <v>562</v>
      </c>
      <c r="AN77" s="22">
        <v>1</v>
      </c>
      <c r="AO77" s="22">
        <v>0</v>
      </c>
      <c r="AP77" s="22">
        <v>0</v>
      </c>
      <c r="AQ77" s="22">
        <f>+AO77+AP77</f>
        <v>0</v>
      </c>
      <c r="AR77" s="22">
        <v>0</v>
      </c>
      <c r="AS77" s="39"/>
    </row>
    <row r="78" spans="1:45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R78" s="36"/>
      <c r="S78" s="36"/>
      <c r="T78" s="27">
        <v>8.5</v>
      </c>
      <c r="U78" s="21" t="s">
        <v>241</v>
      </c>
      <c r="W78" s="21"/>
      <c r="Z78" s="21"/>
      <c r="AA78" s="22">
        <v>4</v>
      </c>
      <c r="AB78" s="22">
        <v>0</v>
      </c>
      <c r="AC78" s="22">
        <v>1</v>
      </c>
      <c r="AD78" s="22">
        <f t="shared" si="14"/>
        <v>1</v>
      </c>
      <c r="AE78" s="22">
        <v>0</v>
      </c>
      <c r="AG78" s="27">
        <v>7.5</v>
      </c>
      <c r="AH78" s="21" t="s">
        <v>485</v>
      </c>
      <c r="AN78" s="22">
        <v>1</v>
      </c>
      <c r="AO78" s="22">
        <v>0</v>
      </c>
      <c r="AP78" s="22">
        <v>0</v>
      </c>
      <c r="AQ78" s="22">
        <f>+AO78+AP78</f>
        <v>0</v>
      </c>
      <c r="AR78" s="22">
        <v>0</v>
      </c>
      <c r="AS78" s="36"/>
    </row>
    <row r="79" spans="1:45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18</v>
      </c>
      <c r="J79" s="22">
        <v>19</v>
      </c>
      <c r="K79" s="22">
        <v>21</v>
      </c>
      <c r="L79" s="49">
        <f t="shared" ref="L79:L113" si="15">+J79+K79</f>
        <v>40</v>
      </c>
      <c r="O79" s="22"/>
      <c r="R79" s="36"/>
      <c r="S79" s="36"/>
      <c r="T79" s="27">
        <v>8.5</v>
      </c>
      <c r="U79" s="21" t="s">
        <v>139</v>
      </c>
      <c r="W79" s="21"/>
      <c r="Z79" s="21"/>
      <c r="AA79" s="22">
        <v>2</v>
      </c>
      <c r="AB79" s="22">
        <v>1</v>
      </c>
      <c r="AC79" s="22">
        <v>1</v>
      </c>
      <c r="AD79" s="22">
        <f t="shared" si="14"/>
        <v>2</v>
      </c>
      <c r="AE79" s="22">
        <v>0</v>
      </c>
      <c r="AG79" s="27">
        <v>9.5</v>
      </c>
      <c r="AH79" s="21" t="s">
        <v>471</v>
      </c>
      <c r="AN79" s="22">
        <v>1</v>
      </c>
      <c r="AO79" s="22">
        <v>0</v>
      </c>
      <c r="AP79" s="22">
        <v>0</v>
      </c>
      <c r="AQ79" s="22">
        <f>+AO79+AP79</f>
        <v>0</v>
      </c>
      <c r="AR79" s="22">
        <v>0</v>
      </c>
      <c r="AS79" s="36"/>
    </row>
    <row r="80" spans="1:45" ht="15.75" customHeight="1" x14ac:dyDescent="0.25">
      <c r="A80" s="36"/>
      <c r="D80" s="21" t="s">
        <v>147</v>
      </c>
      <c r="E80" s="21"/>
      <c r="F80" s="21"/>
      <c r="G80" s="21" t="s">
        <v>154</v>
      </c>
      <c r="H80" s="22"/>
      <c r="I80" s="22">
        <v>17</v>
      </c>
      <c r="J80" s="22">
        <v>21</v>
      </c>
      <c r="K80" s="22">
        <v>13</v>
      </c>
      <c r="L80" s="49">
        <f t="shared" si="15"/>
        <v>34</v>
      </c>
      <c r="O80" s="22"/>
      <c r="R80" s="36"/>
      <c r="S80" s="36"/>
      <c r="T80" s="27">
        <v>7.5</v>
      </c>
      <c r="U80" s="21" t="s">
        <v>207</v>
      </c>
      <c r="AA80" s="22">
        <v>17</v>
      </c>
      <c r="AB80" s="22">
        <v>8</v>
      </c>
      <c r="AC80" s="22">
        <v>5</v>
      </c>
      <c r="AD80" s="22">
        <f>+AB80+AC80</f>
        <v>13</v>
      </c>
      <c r="AE80" s="22">
        <v>0</v>
      </c>
      <c r="AG80" s="27">
        <v>9</v>
      </c>
      <c r="AH80" s="21" t="s">
        <v>47</v>
      </c>
      <c r="AI80" s="21"/>
      <c r="AJ80" s="21"/>
      <c r="AK80" s="21"/>
      <c r="AL80" s="22"/>
      <c r="AM80" s="21" t="s">
        <v>116</v>
      </c>
      <c r="AN80" s="22">
        <v>14</v>
      </c>
      <c r="AO80" s="22">
        <v>4</v>
      </c>
      <c r="AP80" s="22">
        <v>14</v>
      </c>
      <c r="AQ80" s="22">
        <f t="shared" ref="AQ80:AQ89" si="16">+AO80+AP80</f>
        <v>18</v>
      </c>
      <c r="AR80" s="22">
        <v>2</v>
      </c>
      <c r="AS80" s="36"/>
    </row>
    <row r="81" spans="1:45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19</v>
      </c>
      <c r="J81" s="22">
        <v>22</v>
      </c>
      <c r="K81" s="22">
        <v>11</v>
      </c>
      <c r="L81" s="49">
        <f t="shared" si="15"/>
        <v>33</v>
      </c>
      <c r="O81" s="22"/>
      <c r="R81" s="36"/>
      <c r="S81" s="36"/>
      <c r="T81" s="27">
        <v>8</v>
      </c>
      <c r="U81" s="21" t="s">
        <v>240</v>
      </c>
      <c r="AA81" s="22">
        <v>1</v>
      </c>
      <c r="AB81" s="22">
        <v>0</v>
      </c>
      <c r="AC81" s="22">
        <v>0</v>
      </c>
      <c r="AD81" s="22">
        <f>+AB81+AC81</f>
        <v>0</v>
      </c>
      <c r="AE81" s="22">
        <v>0</v>
      </c>
      <c r="AG81" s="27">
        <v>9</v>
      </c>
      <c r="AH81" s="21" t="s">
        <v>525</v>
      </c>
      <c r="AN81" s="22">
        <v>1</v>
      </c>
      <c r="AO81" s="22">
        <v>1</v>
      </c>
      <c r="AP81" s="22">
        <v>1</v>
      </c>
      <c r="AQ81" s="22">
        <f t="shared" si="16"/>
        <v>2</v>
      </c>
      <c r="AR81" s="22">
        <v>0</v>
      </c>
      <c r="AS81" s="36"/>
    </row>
    <row r="82" spans="1:45" ht="15.75" customHeight="1" x14ac:dyDescent="0.25">
      <c r="A82" s="36"/>
      <c r="D82" s="21" t="s">
        <v>164</v>
      </c>
      <c r="E82" s="21"/>
      <c r="F82" s="21"/>
      <c r="G82" s="21" t="s">
        <v>115</v>
      </c>
      <c r="H82" s="22"/>
      <c r="I82" s="22">
        <v>19</v>
      </c>
      <c r="J82" s="22">
        <v>12</v>
      </c>
      <c r="K82" s="22">
        <v>21</v>
      </c>
      <c r="L82" s="49">
        <f t="shared" si="15"/>
        <v>33</v>
      </c>
      <c r="O82" s="22"/>
      <c r="R82" s="36"/>
      <c r="S82" s="36"/>
      <c r="T82" s="27">
        <v>7</v>
      </c>
      <c r="U82" s="21" t="s">
        <v>270</v>
      </c>
      <c r="AA82" s="22">
        <v>3</v>
      </c>
      <c r="AB82" s="22">
        <v>0</v>
      </c>
      <c r="AC82" s="22">
        <v>0</v>
      </c>
      <c r="AD82" s="22">
        <f t="shared" ref="AD82:AD91" si="17">+AB82+AC82</f>
        <v>0</v>
      </c>
      <c r="AE82" s="22">
        <v>0</v>
      </c>
      <c r="AG82" s="27">
        <v>9</v>
      </c>
      <c r="AH82" s="21" t="s">
        <v>239</v>
      </c>
      <c r="AN82" s="22">
        <v>9</v>
      </c>
      <c r="AO82" s="22">
        <v>4</v>
      </c>
      <c r="AP82" s="22">
        <v>4</v>
      </c>
      <c r="AQ82" s="22">
        <f t="shared" si="16"/>
        <v>8</v>
      </c>
      <c r="AR82" s="22">
        <v>0</v>
      </c>
      <c r="AS82" s="36"/>
    </row>
    <row r="83" spans="1:45" ht="15.75" customHeight="1" x14ac:dyDescent="0.25">
      <c r="A83" s="36"/>
      <c r="D83" s="21" t="s">
        <v>96</v>
      </c>
      <c r="G83" s="21" t="s">
        <v>154</v>
      </c>
      <c r="H83" s="22"/>
      <c r="I83" s="22">
        <v>19</v>
      </c>
      <c r="J83" s="22">
        <v>23</v>
      </c>
      <c r="K83" s="22">
        <v>8</v>
      </c>
      <c r="L83" s="49">
        <f t="shared" si="15"/>
        <v>31</v>
      </c>
      <c r="O83" s="22"/>
      <c r="R83" s="36"/>
      <c r="S83" s="36"/>
      <c r="T83" s="27">
        <v>8</v>
      </c>
      <c r="U83" s="21" t="s">
        <v>320</v>
      </c>
      <c r="AA83" s="22">
        <v>5</v>
      </c>
      <c r="AB83" s="22">
        <v>1</v>
      </c>
      <c r="AC83" s="22">
        <v>2</v>
      </c>
      <c r="AD83" s="22">
        <f t="shared" si="17"/>
        <v>3</v>
      </c>
      <c r="AE83" s="22">
        <v>0</v>
      </c>
      <c r="AG83" s="27">
        <v>7.5</v>
      </c>
      <c r="AH83" s="21" t="s">
        <v>417</v>
      </c>
      <c r="AN83" s="22">
        <v>2</v>
      </c>
      <c r="AO83" s="22">
        <v>0</v>
      </c>
      <c r="AP83" s="22">
        <v>1</v>
      </c>
      <c r="AQ83" s="22">
        <f t="shared" si="16"/>
        <v>1</v>
      </c>
      <c r="AR83" s="22">
        <v>0</v>
      </c>
      <c r="AS83" s="36"/>
    </row>
    <row r="84" spans="1:45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13</v>
      </c>
      <c r="J84" s="22">
        <v>13</v>
      </c>
      <c r="K84" s="22">
        <v>17</v>
      </c>
      <c r="L84" s="49">
        <f t="shared" si="15"/>
        <v>30</v>
      </c>
      <c r="O84" s="22"/>
      <c r="R84" s="36"/>
      <c r="S84" s="36"/>
      <c r="T84" s="27">
        <v>7</v>
      </c>
      <c r="U84" s="21" t="s">
        <v>271</v>
      </c>
      <c r="AA84" s="22">
        <v>6</v>
      </c>
      <c r="AB84" s="22">
        <v>0</v>
      </c>
      <c r="AC84" s="22">
        <v>2</v>
      </c>
      <c r="AD84" s="22">
        <f t="shared" si="17"/>
        <v>2</v>
      </c>
      <c r="AE84" s="22">
        <v>0</v>
      </c>
      <c r="AG84" s="27">
        <v>9.5</v>
      </c>
      <c r="AH84" s="21" t="s">
        <v>272</v>
      </c>
      <c r="AN84" s="22">
        <v>3</v>
      </c>
      <c r="AO84" s="22">
        <v>2</v>
      </c>
      <c r="AP84" s="22">
        <v>3</v>
      </c>
      <c r="AQ84" s="22">
        <f t="shared" si="16"/>
        <v>5</v>
      </c>
      <c r="AR84" s="22">
        <v>0</v>
      </c>
      <c r="AS84" s="36"/>
    </row>
    <row r="85" spans="1:45" ht="15.75" customHeight="1" x14ac:dyDescent="0.25">
      <c r="A85" s="36"/>
      <c r="D85" s="21" t="s">
        <v>184</v>
      </c>
      <c r="G85" s="21" t="s">
        <v>154</v>
      </c>
      <c r="H85" s="22"/>
      <c r="I85" s="22">
        <v>17</v>
      </c>
      <c r="J85" s="22">
        <v>12</v>
      </c>
      <c r="K85" s="22">
        <v>14</v>
      </c>
      <c r="L85" s="49">
        <f t="shared" si="15"/>
        <v>26</v>
      </c>
      <c r="O85" s="22"/>
      <c r="R85" s="36"/>
      <c r="S85" s="36"/>
      <c r="T85" s="27">
        <v>8</v>
      </c>
      <c r="U85" s="21" t="s">
        <v>157</v>
      </c>
      <c r="AA85" s="22">
        <v>8</v>
      </c>
      <c r="AB85" s="22">
        <v>6</v>
      </c>
      <c r="AC85" s="22">
        <v>4</v>
      </c>
      <c r="AD85" s="22">
        <f t="shared" si="17"/>
        <v>10</v>
      </c>
      <c r="AE85" s="22">
        <v>0</v>
      </c>
      <c r="AG85" s="27">
        <v>8.5</v>
      </c>
      <c r="AH85" s="21" t="s">
        <v>472</v>
      </c>
      <c r="AN85" s="22">
        <v>1</v>
      </c>
      <c r="AO85" s="22">
        <v>0</v>
      </c>
      <c r="AP85" s="22">
        <v>0</v>
      </c>
      <c r="AQ85" s="22">
        <f t="shared" si="16"/>
        <v>0</v>
      </c>
      <c r="AR85" s="22">
        <v>0</v>
      </c>
      <c r="AS85" s="36"/>
    </row>
    <row r="86" spans="1:45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19</v>
      </c>
      <c r="J86" s="22">
        <v>8</v>
      </c>
      <c r="K86" s="22">
        <v>17</v>
      </c>
      <c r="L86" s="49">
        <f t="shared" si="15"/>
        <v>25</v>
      </c>
      <c r="O86" s="22"/>
      <c r="R86" s="40"/>
      <c r="S86" s="40"/>
      <c r="T86" s="27">
        <v>9</v>
      </c>
      <c r="U86" s="21" t="s">
        <v>446</v>
      </c>
      <c r="AA86" s="22">
        <v>3</v>
      </c>
      <c r="AB86" s="22">
        <v>5</v>
      </c>
      <c r="AC86" s="22">
        <v>0</v>
      </c>
      <c r="AD86" s="22">
        <f t="shared" si="17"/>
        <v>5</v>
      </c>
      <c r="AE86" s="22">
        <v>0</v>
      </c>
      <c r="AG86" s="27">
        <v>8</v>
      </c>
      <c r="AH86" s="21" t="s">
        <v>473</v>
      </c>
      <c r="AN86" s="22">
        <v>3</v>
      </c>
      <c r="AO86" s="22">
        <v>3</v>
      </c>
      <c r="AP86" s="22">
        <v>0</v>
      </c>
      <c r="AQ86" s="22">
        <f t="shared" si="16"/>
        <v>3</v>
      </c>
      <c r="AR86" s="22">
        <v>0</v>
      </c>
      <c r="AS86" s="40"/>
    </row>
    <row r="87" spans="1:45" ht="15.75" customHeight="1" x14ac:dyDescent="0.25">
      <c r="A87" s="36"/>
      <c r="D87" s="21" t="s">
        <v>80</v>
      </c>
      <c r="E87" s="21"/>
      <c r="F87" s="21"/>
      <c r="G87" s="21" t="s">
        <v>117</v>
      </c>
      <c r="H87" s="22"/>
      <c r="I87" s="22">
        <v>19</v>
      </c>
      <c r="J87" s="22">
        <v>12</v>
      </c>
      <c r="K87" s="22">
        <v>12</v>
      </c>
      <c r="L87" s="49">
        <f t="shared" si="15"/>
        <v>24</v>
      </c>
      <c r="O87" s="22"/>
      <c r="R87" s="40"/>
      <c r="S87" s="40"/>
      <c r="T87" s="27">
        <v>9.5</v>
      </c>
      <c r="U87" s="21" t="s">
        <v>526</v>
      </c>
      <c r="AA87" s="22">
        <v>3</v>
      </c>
      <c r="AB87" s="22">
        <v>4</v>
      </c>
      <c r="AC87" s="22">
        <v>2</v>
      </c>
      <c r="AD87" s="22">
        <f t="shared" si="17"/>
        <v>6</v>
      </c>
      <c r="AE87" s="22">
        <v>0</v>
      </c>
      <c r="AG87" s="27">
        <v>8</v>
      </c>
      <c r="AH87" s="21" t="s">
        <v>319</v>
      </c>
      <c r="AN87" s="22">
        <v>1</v>
      </c>
      <c r="AO87" s="22">
        <v>0</v>
      </c>
      <c r="AP87" s="22">
        <v>0</v>
      </c>
      <c r="AQ87" s="22">
        <f t="shared" si="16"/>
        <v>0</v>
      </c>
      <c r="AR87" s="22">
        <v>0</v>
      </c>
      <c r="AS87" s="40"/>
    </row>
    <row r="88" spans="1:45" ht="15.75" customHeight="1" x14ac:dyDescent="0.25">
      <c r="A88" s="36"/>
      <c r="D88" s="21" t="s">
        <v>182</v>
      </c>
      <c r="E88" s="21"/>
      <c r="F88" s="21"/>
      <c r="G88" s="21" t="s">
        <v>117</v>
      </c>
      <c r="H88" s="22"/>
      <c r="I88" s="22">
        <v>15</v>
      </c>
      <c r="J88" s="22">
        <v>12</v>
      </c>
      <c r="K88" s="22">
        <v>11</v>
      </c>
      <c r="L88" s="49">
        <f t="shared" si="15"/>
        <v>23</v>
      </c>
      <c r="O88" s="22"/>
      <c r="R88" s="40"/>
      <c r="S88" s="40"/>
      <c r="T88" s="27">
        <v>6.5</v>
      </c>
      <c r="U88" s="21" t="s">
        <v>145</v>
      </c>
      <c r="AA88" s="22">
        <v>12</v>
      </c>
      <c r="AB88" s="22">
        <v>2</v>
      </c>
      <c r="AC88" s="22">
        <v>3</v>
      </c>
      <c r="AD88" s="22">
        <f t="shared" si="17"/>
        <v>5</v>
      </c>
      <c r="AE88" s="22">
        <v>2</v>
      </c>
      <c r="AG88" s="27">
        <v>7.5</v>
      </c>
      <c r="AH88" s="21" t="s">
        <v>498</v>
      </c>
      <c r="AN88" s="22">
        <v>1</v>
      </c>
      <c r="AO88" s="22">
        <v>0</v>
      </c>
      <c r="AP88" s="22">
        <v>1</v>
      </c>
      <c r="AQ88" s="22">
        <f t="shared" si="16"/>
        <v>1</v>
      </c>
      <c r="AR88" s="22">
        <v>0</v>
      </c>
      <c r="AS88" s="40"/>
    </row>
    <row r="89" spans="1:45" ht="15.75" customHeight="1" x14ac:dyDescent="0.25">
      <c r="A89" s="36"/>
      <c r="D89" s="21" t="s">
        <v>59</v>
      </c>
      <c r="E89" s="21"/>
      <c r="F89" s="21"/>
      <c r="G89" s="21" t="s">
        <v>118</v>
      </c>
      <c r="H89" s="22"/>
      <c r="I89" s="22">
        <v>16</v>
      </c>
      <c r="J89" s="22">
        <v>14</v>
      </c>
      <c r="K89" s="22">
        <v>8</v>
      </c>
      <c r="L89" s="49">
        <f t="shared" si="15"/>
        <v>22</v>
      </c>
      <c r="O89" s="22"/>
      <c r="R89" s="41"/>
      <c r="S89" s="41"/>
      <c r="T89" s="27">
        <v>7.5</v>
      </c>
      <c r="U89" s="21" t="s">
        <v>266</v>
      </c>
      <c r="AA89" s="22">
        <v>4</v>
      </c>
      <c r="AB89" s="22">
        <v>0</v>
      </c>
      <c r="AC89" s="22">
        <v>3</v>
      </c>
      <c r="AD89" s="22">
        <f t="shared" si="17"/>
        <v>3</v>
      </c>
      <c r="AE89" s="22">
        <v>2</v>
      </c>
      <c r="AG89" s="27">
        <v>7.5</v>
      </c>
      <c r="AH89" s="21" t="s">
        <v>524</v>
      </c>
      <c r="AN89" s="22">
        <v>1</v>
      </c>
      <c r="AO89" s="22">
        <v>0</v>
      </c>
      <c r="AP89" s="22">
        <v>0</v>
      </c>
      <c r="AQ89" s="22">
        <f t="shared" si="16"/>
        <v>0</v>
      </c>
      <c r="AR89" s="22">
        <v>0</v>
      </c>
      <c r="AS89" s="41"/>
    </row>
    <row r="90" spans="1:45" ht="15.75" customHeight="1" x14ac:dyDescent="0.25">
      <c r="A90" s="36"/>
      <c r="D90" s="21" t="s">
        <v>41</v>
      </c>
      <c r="E90" s="21"/>
      <c r="F90" s="21"/>
      <c r="G90" s="21" t="s">
        <v>106</v>
      </c>
      <c r="H90" s="22"/>
      <c r="I90" s="22">
        <v>19</v>
      </c>
      <c r="J90" s="22">
        <v>12</v>
      </c>
      <c r="K90" s="22">
        <v>9</v>
      </c>
      <c r="L90" s="49">
        <f t="shared" si="15"/>
        <v>21</v>
      </c>
      <c r="O90" s="22"/>
      <c r="R90" s="41"/>
      <c r="S90" s="41"/>
      <c r="T90" s="27">
        <v>8</v>
      </c>
      <c r="U90" s="21" t="s">
        <v>268</v>
      </c>
      <c r="AA90" s="22">
        <v>5</v>
      </c>
      <c r="AB90" s="22">
        <v>0</v>
      </c>
      <c r="AC90" s="22">
        <v>0</v>
      </c>
      <c r="AD90" s="22">
        <f t="shared" si="17"/>
        <v>0</v>
      </c>
      <c r="AE90" s="22">
        <v>0</v>
      </c>
      <c r="AG90" s="27">
        <v>7.5</v>
      </c>
      <c r="AH90" s="21" t="s">
        <v>384</v>
      </c>
      <c r="AN90" s="22">
        <v>3</v>
      </c>
      <c r="AO90" s="22">
        <v>0</v>
      </c>
      <c r="AP90" s="22">
        <v>1</v>
      </c>
      <c r="AQ90" s="22">
        <f>+AO90+AP90</f>
        <v>1</v>
      </c>
      <c r="AR90" s="22">
        <v>0</v>
      </c>
      <c r="AS90" s="41"/>
    </row>
    <row r="91" spans="1:45" ht="15.75" customHeight="1" x14ac:dyDescent="0.25">
      <c r="A91" s="36"/>
      <c r="D91" s="21" t="s">
        <v>181</v>
      </c>
      <c r="E91" s="21"/>
      <c r="F91" s="21"/>
      <c r="G91" s="16" t="s">
        <v>107</v>
      </c>
      <c r="H91" s="22"/>
      <c r="I91" s="22">
        <v>16</v>
      </c>
      <c r="J91" s="22">
        <v>9</v>
      </c>
      <c r="K91" s="22">
        <v>12</v>
      </c>
      <c r="L91" s="49">
        <f t="shared" si="15"/>
        <v>21</v>
      </c>
      <c r="O91" s="22"/>
      <c r="R91" s="41"/>
      <c r="S91" s="41"/>
      <c r="T91" s="27">
        <v>7.5</v>
      </c>
      <c r="U91" s="21" t="s">
        <v>269</v>
      </c>
      <c r="AA91" s="22">
        <v>14</v>
      </c>
      <c r="AB91" s="22">
        <v>17</v>
      </c>
      <c r="AC91" s="22">
        <v>4</v>
      </c>
      <c r="AD91" s="22">
        <f t="shared" si="17"/>
        <v>21</v>
      </c>
      <c r="AE91" s="22">
        <v>0</v>
      </c>
      <c r="AG91" s="27">
        <v>8.5</v>
      </c>
      <c r="AH91" s="21" t="s">
        <v>242</v>
      </c>
      <c r="AN91" s="22">
        <v>3</v>
      </c>
      <c r="AO91" s="22">
        <v>2</v>
      </c>
      <c r="AP91" s="22">
        <v>3</v>
      </c>
      <c r="AQ91" s="22">
        <f>+AO91+AP91</f>
        <v>5</v>
      </c>
      <c r="AR91" s="22">
        <v>0</v>
      </c>
      <c r="AS91" s="41"/>
    </row>
    <row r="92" spans="1:45" ht="15.75" customHeight="1" thickBot="1" x14ac:dyDescent="0.3">
      <c r="A92" s="36"/>
      <c r="D92" s="21" t="s">
        <v>46</v>
      </c>
      <c r="E92" s="21"/>
      <c r="F92" s="21"/>
      <c r="G92" s="21" t="s">
        <v>117</v>
      </c>
      <c r="H92" s="22"/>
      <c r="I92" s="22">
        <v>17</v>
      </c>
      <c r="J92" s="22">
        <v>9</v>
      </c>
      <c r="K92" s="22">
        <v>10</v>
      </c>
      <c r="L92" s="49">
        <f t="shared" si="15"/>
        <v>19</v>
      </c>
      <c r="O92" s="22"/>
      <c r="R92" s="41"/>
      <c r="S92" s="41"/>
      <c r="T92" s="27">
        <v>7</v>
      </c>
      <c r="U92" s="21" t="s">
        <v>544</v>
      </c>
      <c r="AA92" s="22">
        <v>1</v>
      </c>
      <c r="AB92" s="22">
        <v>0</v>
      </c>
      <c r="AC92" s="22">
        <v>1</v>
      </c>
      <c r="AD92" s="22">
        <f>+AB92+AC92</f>
        <v>1</v>
      </c>
      <c r="AE92" s="22">
        <v>0</v>
      </c>
      <c r="AG92" s="27">
        <v>7.5</v>
      </c>
      <c r="AH92" s="21" t="s">
        <v>238</v>
      </c>
      <c r="AN92" s="22">
        <v>9</v>
      </c>
      <c r="AO92" s="22">
        <v>4</v>
      </c>
      <c r="AP92" s="22">
        <v>2</v>
      </c>
      <c r="AQ92" s="22">
        <f>+AO92+AP92</f>
        <v>6</v>
      </c>
      <c r="AR92" s="22">
        <v>0</v>
      </c>
      <c r="AS92" s="41"/>
    </row>
    <row r="93" spans="1:45" ht="15.75" customHeight="1" x14ac:dyDescent="0.25">
      <c r="A93" s="36"/>
      <c r="D93" s="21" t="s">
        <v>29</v>
      </c>
      <c r="E93" s="21"/>
      <c r="F93" s="21"/>
      <c r="G93" s="16" t="s">
        <v>107</v>
      </c>
      <c r="H93" s="22"/>
      <c r="I93" s="22">
        <v>18</v>
      </c>
      <c r="J93" s="22">
        <v>5</v>
      </c>
      <c r="K93" s="22">
        <v>13</v>
      </c>
      <c r="L93" s="49">
        <f t="shared" si="15"/>
        <v>18</v>
      </c>
      <c r="O93" s="22"/>
      <c r="R93" s="41"/>
      <c r="S93" s="41"/>
      <c r="T93" s="8"/>
      <c r="U93" s="31"/>
      <c r="V93" s="8"/>
      <c r="W93" s="8"/>
      <c r="X93" s="8"/>
      <c r="Y93" s="8"/>
      <c r="Z93" s="8"/>
      <c r="AA93" s="15"/>
      <c r="AB93" s="15"/>
      <c r="AC93" s="15"/>
      <c r="AD93" s="15"/>
      <c r="AE93" s="15"/>
      <c r="AG93" s="27">
        <v>7.5</v>
      </c>
      <c r="AH93" s="21" t="s">
        <v>159</v>
      </c>
      <c r="AN93" s="22">
        <v>2</v>
      </c>
      <c r="AO93" s="22">
        <v>1</v>
      </c>
      <c r="AP93" s="22">
        <v>0</v>
      </c>
      <c r="AQ93" s="22">
        <f>+AO93+AP93</f>
        <v>1</v>
      </c>
      <c r="AR93" s="22">
        <v>0</v>
      </c>
      <c r="AS93" s="41"/>
    </row>
    <row r="94" spans="1:45" ht="15.75" customHeight="1" thickBot="1" x14ac:dyDescent="0.3">
      <c r="A94" s="36"/>
      <c r="D94" s="21" t="s">
        <v>60</v>
      </c>
      <c r="E94" s="21"/>
      <c r="F94" s="21"/>
      <c r="G94" s="21" t="s">
        <v>154</v>
      </c>
      <c r="H94" s="22"/>
      <c r="I94" s="22">
        <v>18</v>
      </c>
      <c r="J94" s="22">
        <v>7</v>
      </c>
      <c r="K94" s="22">
        <v>10</v>
      </c>
      <c r="L94" s="49">
        <f t="shared" si="15"/>
        <v>17</v>
      </c>
      <c r="O94" s="22"/>
      <c r="R94" s="41"/>
      <c r="S94" s="41"/>
      <c r="AG94" s="27">
        <v>7.5</v>
      </c>
      <c r="AH94" s="21" t="s">
        <v>418</v>
      </c>
      <c r="AN94" s="22">
        <v>2</v>
      </c>
      <c r="AO94" s="22">
        <v>0</v>
      </c>
      <c r="AP94" s="22">
        <v>0</v>
      </c>
      <c r="AQ94" s="22">
        <f>+AO94+AP94</f>
        <v>0</v>
      </c>
      <c r="AR94" s="22">
        <v>0</v>
      </c>
      <c r="AS94" s="41"/>
    </row>
    <row r="95" spans="1:45" ht="15.75" customHeight="1" x14ac:dyDescent="0.25">
      <c r="A95" s="36"/>
      <c r="D95" s="21" t="s">
        <v>67</v>
      </c>
      <c r="E95" s="21"/>
      <c r="F95" s="21"/>
      <c r="G95" s="21" t="s">
        <v>117</v>
      </c>
      <c r="H95" s="22"/>
      <c r="I95" s="22">
        <v>18</v>
      </c>
      <c r="J95" s="22">
        <v>2</v>
      </c>
      <c r="K95" s="22">
        <v>15</v>
      </c>
      <c r="L95" s="49">
        <f t="shared" si="15"/>
        <v>17</v>
      </c>
      <c r="O95" s="22"/>
      <c r="R95" s="41"/>
      <c r="S95" s="41"/>
      <c r="AG95" s="8"/>
      <c r="AH95" s="31" t="s">
        <v>93</v>
      </c>
      <c r="AI95" s="8"/>
      <c r="AJ95" s="8"/>
      <c r="AK95" s="8"/>
      <c r="AL95" s="8"/>
      <c r="AM95" s="8"/>
      <c r="AN95" s="15">
        <f>SUM(AA77:AA92)+SUM(AN77:AN94)</f>
        <v>149</v>
      </c>
      <c r="AO95" s="15">
        <f t="shared" ref="AO95:AR95" si="18">SUM(AB77:AB92)+SUM(AO77:AO94)</f>
        <v>66</v>
      </c>
      <c r="AP95" s="15">
        <f t="shared" si="18"/>
        <v>58</v>
      </c>
      <c r="AQ95" s="15">
        <f t="shared" si="18"/>
        <v>124</v>
      </c>
      <c r="AR95" s="15">
        <f t="shared" si="18"/>
        <v>8</v>
      </c>
      <c r="AS95" s="41"/>
    </row>
    <row r="96" spans="1:45" ht="15.75" customHeight="1" x14ac:dyDescent="0.25">
      <c r="A96" s="36"/>
      <c r="D96" s="21" t="s">
        <v>151</v>
      </c>
      <c r="E96" s="21"/>
      <c r="F96" s="21"/>
      <c r="G96" s="21" t="s">
        <v>106</v>
      </c>
      <c r="H96" s="22"/>
      <c r="I96" s="22">
        <v>19</v>
      </c>
      <c r="J96" s="22">
        <v>7</v>
      </c>
      <c r="K96" s="22">
        <v>9</v>
      </c>
      <c r="L96" s="49">
        <f t="shared" si="15"/>
        <v>16</v>
      </c>
      <c r="O96" s="22"/>
      <c r="R96" s="41"/>
      <c r="S96" s="41"/>
      <c r="AS96" s="41"/>
    </row>
    <row r="97" spans="1:45" ht="15.75" customHeight="1" thickBot="1" x14ac:dyDescent="0.3">
      <c r="A97" s="36"/>
      <c r="D97" s="21" t="s">
        <v>142</v>
      </c>
      <c r="E97" s="21"/>
      <c r="F97" s="21"/>
      <c r="G97" s="16" t="s">
        <v>107</v>
      </c>
      <c r="H97" s="22"/>
      <c r="I97" s="22">
        <v>19</v>
      </c>
      <c r="J97" s="22">
        <v>7</v>
      </c>
      <c r="K97" s="22">
        <v>9</v>
      </c>
      <c r="L97" s="49">
        <f t="shared" si="15"/>
        <v>16</v>
      </c>
      <c r="O97" s="22"/>
      <c r="R97" s="41"/>
      <c r="S97" s="41"/>
      <c r="T97" s="28" t="s">
        <v>119</v>
      </c>
      <c r="U97" s="28" t="s">
        <v>122</v>
      </c>
      <c r="V97" s="28"/>
      <c r="W97" s="38"/>
      <c r="X97" s="38"/>
      <c r="Y97" s="38"/>
      <c r="Z97" s="38"/>
      <c r="AA97" s="38" t="s">
        <v>3</v>
      </c>
      <c r="AB97" s="38" t="s">
        <v>23</v>
      </c>
      <c r="AC97" s="38" t="s">
        <v>24</v>
      </c>
      <c r="AD97" s="38" t="s">
        <v>25</v>
      </c>
      <c r="AE97" s="38" t="s">
        <v>2</v>
      </c>
      <c r="AG97" s="28" t="s">
        <v>119</v>
      </c>
      <c r="AH97" s="28" t="s">
        <v>122</v>
      </c>
      <c r="AI97" s="28"/>
      <c r="AJ97" s="38"/>
      <c r="AK97" s="38"/>
      <c r="AL97" s="38"/>
      <c r="AM97" s="38"/>
      <c r="AN97" s="38" t="s">
        <v>3</v>
      </c>
      <c r="AO97" s="38" t="s">
        <v>23</v>
      </c>
      <c r="AP97" s="38" t="s">
        <v>24</v>
      </c>
      <c r="AQ97" s="38" t="s">
        <v>25</v>
      </c>
      <c r="AR97" s="38" t="s">
        <v>2</v>
      </c>
      <c r="AS97" s="41"/>
    </row>
    <row r="98" spans="1:45" ht="15.75" customHeight="1" x14ac:dyDescent="0.25">
      <c r="A98" s="36"/>
      <c r="D98" s="21" t="s">
        <v>140</v>
      </c>
      <c r="E98" s="21"/>
      <c r="F98" s="21"/>
      <c r="G98" s="21" t="s">
        <v>115</v>
      </c>
      <c r="H98" s="22"/>
      <c r="I98" s="22">
        <v>18</v>
      </c>
      <c r="J98" s="22">
        <v>5</v>
      </c>
      <c r="K98" s="22">
        <v>11</v>
      </c>
      <c r="L98" s="49">
        <f t="shared" si="15"/>
        <v>16</v>
      </c>
      <c r="O98" s="22"/>
      <c r="R98" s="41"/>
      <c r="S98" s="41"/>
      <c r="T98" s="27">
        <v>6</v>
      </c>
      <c r="U98" s="21" t="s">
        <v>133</v>
      </c>
      <c r="V98" s="21"/>
      <c r="W98" s="21"/>
      <c r="X98" s="21"/>
      <c r="AA98" s="22">
        <v>1</v>
      </c>
      <c r="AB98" s="22">
        <v>0</v>
      </c>
      <c r="AC98" s="22">
        <v>1</v>
      </c>
      <c r="AD98" s="22">
        <f t="shared" ref="AD98:AD107" si="19">+AB98+AC98</f>
        <v>1</v>
      </c>
      <c r="AE98" s="22">
        <v>0</v>
      </c>
      <c r="AG98" s="27">
        <v>7.5</v>
      </c>
      <c r="AH98" s="21" t="s">
        <v>146</v>
      </c>
      <c r="AN98" s="22">
        <v>1</v>
      </c>
      <c r="AO98" s="22">
        <v>0</v>
      </c>
      <c r="AP98" s="22">
        <v>0</v>
      </c>
      <c r="AQ98" s="22">
        <f>+AO98+AP98</f>
        <v>0</v>
      </c>
      <c r="AR98" s="22">
        <v>0</v>
      </c>
      <c r="AS98" s="41"/>
    </row>
    <row r="99" spans="1:45" ht="15.75" customHeight="1" x14ac:dyDescent="0.25">
      <c r="A99" s="36"/>
      <c r="D99" s="21" t="s">
        <v>149</v>
      </c>
      <c r="G99" s="21" t="s">
        <v>154</v>
      </c>
      <c r="H99" s="22"/>
      <c r="I99" s="22">
        <v>17</v>
      </c>
      <c r="J99" s="22">
        <v>2</v>
      </c>
      <c r="K99" s="22">
        <v>14</v>
      </c>
      <c r="L99" s="49">
        <f t="shared" si="15"/>
        <v>16</v>
      </c>
      <c r="O99" s="22"/>
      <c r="R99" s="41"/>
      <c r="S99" s="41"/>
      <c r="T99" s="27">
        <v>6.5</v>
      </c>
      <c r="U99" s="21" t="s">
        <v>52</v>
      </c>
      <c r="AA99" s="22">
        <v>1</v>
      </c>
      <c r="AB99" s="22">
        <v>0</v>
      </c>
      <c r="AC99" s="22">
        <v>2</v>
      </c>
      <c r="AD99" s="22">
        <f t="shared" si="19"/>
        <v>2</v>
      </c>
      <c r="AE99" s="22">
        <v>0</v>
      </c>
      <c r="AG99" s="27">
        <v>6.5</v>
      </c>
      <c r="AH99" s="21" t="s">
        <v>32</v>
      </c>
      <c r="AN99" s="22">
        <v>6</v>
      </c>
      <c r="AO99" s="22">
        <v>0</v>
      </c>
      <c r="AP99" s="22">
        <v>2</v>
      </c>
      <c r="AQ99" s="22">
        <f>+AO99+AP99</f>
        <v>2</v>
      </c>
      <c r="AR99" s="22">
        <v>2</v>
      </c>
      <c r="AS99" s="41"/>
    </row>
    <row r="100" spans="1:45" ht="15.75" customHeight="1" x14ac:dyDescent="0.25">
      <c r="A100" s="36"/>
      <c r="D100" s="21" t="s">
        <v>49</v>
      </c>
      <c r="E100" s="21"/>
      <c r="F100" s="21"/>
      <c r="G100" s="16" t="s">
        <v>107</v>
      </c>
      <c r="H100" s="22"/>
      <c r="I100" s="22">
        <v>19</v>
      </c>
      <c r="J100" s="22">
        <v>1</v>
      </c>
      <c r="K100" s="22">
        <v>15</v>
      </c>
      <c r="L100" s="49">
        <f t="shared" si="15"/>
        <v>16</v>
      </c>
      <c r="O100" s="22"/>
      <c r="R100" s="41"/>
      <c r="S100" s="41"/>
      <c r="T100" s="27">
        <v>8</v>
      </c>
      <c r="U100" s="21" t="s">
        <v>181</v>
      </c>
      <c r="AA100" s="22">
        <v>1</v>
      </c>
      <c r="AB100" s="22">
        <v>0</v>
      </c>
      <c r="AC100" s="22">
        <v>1</v>
      </c>
      <c r="AD100" s="22">
        <f t="shared" si="19"/>
        <v>1</v>
      </c>
      <c r="AE100" s="22">
        <v>0</v>
      </c>
      <c r="AG100" s="27">
        <v>8</v>
      </c>
      <c r="AH100" s="21" t="s">
        <v>149</v>
      </c>
      <c r="AN100" s="22">
        <v>2</v>
      </c>
      <c r="AO100" s="22">
        <v>0</v>
      </c>
      <c r="AP100" s="22">
        <v>1</v>
      </c>
      <c r="AQ100" s="22">
        <f>+AO100+AP100</f>
        <v>1</v>
      </c>
      <c r="AR100" s="22">
        <v>0</v>
      </c>
      <c r="AS100" s="41"/>
    </row>
    <row r="101" spans="1:45" ht="15.75" customHeight="1" x14ac:dyDescent="0.25">
      <c r="A101" s="36"/>
      <c r="D101" s="21" t="s">
        <v>113</v>
      </c>
      <c r="E101" s="21"/>
      <c r="F101" s="21"/>
      <c r="G101" s="21" t="s">
        <v>116</v>
      </c>
      <c r="H101" s="22"/>
      <c r="I101" s="22">
        <v>19</v>
      </c>
      <c r="J101" s="22">
        <v>9</v>
      </c>
      <c r="K101" s="22">
        <v>5</v>
      </c>
      <c r="L101" s="49">
        <f t="shared" si="15"/>
        <v>14</v>
      </c>
      <c r="O101" s="22"/>
      <c r="R101" s="41"/>
      <c r="S101" s="41"/>
      <c r="T101" s="27">
        <v>7</v>
      </c>
      <c r="U101" s="21" t="s">
        <v>70</v>
      </c>
      <c r="AA101" s="22">
        <v>1</v>
      </c>
      <c r="AB101" s="22">
        <v>0</v>
      </c>
      <c r="AC101" s="22">
        <v>0</v>
      </c>
      <c r="AD101" s="22">
        <f t="shared" si="19"/>
        <v>0</v>
      </c>
      <c r="AE101" s="22">
        <v>0</v>
      </c>
      <c r="AG101" s="27">
        <v>8.5</v>
      </c>
      <c r="AH101" s="21" t="s">
        <v>132</v>
      </c>
      <c r="AI101" s="21"/>
      <c r="AJ101" s="21"/>
      <c r="AN101" s="22">
        <v>4</v>
      </c>
      <c r="AO101" s="22">
        <v>0</v>
      </c>
      <c r="AP101" s="22">
        <v>2</v>
      </c>
      <c r="AQ101" s="22">
        <f>+AO101+AP101</f>
        <v>2</v>
      </c>
      <c r="AR101" s="22">
        <v>0</v>
      </c>
      <c r="AS101" s="41"/>
    </row>
    <row r="102" spans="1:45" ht="15.75" customHeight="1" x14ac:dyDescent="0.25">
      <c r="A102" s="36"/>
      <c r="D102" s="21" t="s">
        <v>144</v>
      </c>
      <c r="F102" s="21"/>
      <c r="G102" s="21" t="s">
        <v>115</v>
      </c>
      <c r="H102" s="22"/>
      <c r="I102" s="22">
        <v>18</v>
      </c>
      <c r="J102" s="22">
        <v>8</v>
      </c>
      <c r="K102" s="22">
        <v>6</v>
      </c>
      <c r="L102" s="49">
        <f t="shared" si="15"/>
        <v>14</v>
      </c>
      <c r="O102" s="22"/>
      <c r="R102" s="41"/>
      <c r="S102" s="41"/>
      <c r="T102" s="27">
        <v>8</v>
      </c>
      <c r="U102" s="21" t="s">
        <v>33</v>
      </c>
      <c r="V102" s="21"/>
      <c r="W102" s="21"/>
      <c r="X102" s="21"/>
      <c r="AA102" s="22">
        <v>1</v>
      </c>
      <c r="AB102" s="22">
        <v>0</v>
      </c>
      <c r="AC102" s="22">
        <v>0</v>
      </c>
      <c r="AD102" s="22">
        <f t="shared" si="19"/>
        <v>0</v>
      </c>
      <c r="AE102" s="22">
        <v>0</v>
      </c>
      <c r="AG102" s="27">
        <v>7</v>
      </c>
      <c r="AH102" s="21" t="s">
        <v>113</v>
      </c>
      <c r="AN102" s="22">
        <v>1</v>
      </c>
      <c r="AO102" s="22">
        <v>0</v>
      </c>
      <c r="AP102" s="22">
        <v>0</v>
      </c>
      <c r="AQ102" s="22">
        <f>+AO102+AP102</f>
        <v>0</v>
      </c>
      <c r="AR102" s="22">
        <v>0</v>
      </c>
      <c r="AS102" s="41"/>
    </row>
    <row r="103" spans="1:45" ht="15.75" customHeight="1" x14ac:dyDescent="0.25">
      <c r="A103" s="36"/>
      <c r="D103" s="21" t="s">
        <v>86</v>
      </c>
      <c r="E103" s="21"/>
      <c r="F103" s="21"/>
      <c r="G103" s="21" t="s">
        <v>17</v>
      </c>
      <c r="H103" s="22"/>
      <c r="I103" s="22">
        <v>16</v>
      </c>
      <c r="J103" s="22">
        <v>6</v>
      </c>
      <c r="K103" s="22">
        <v>8</v>
      </c>
      <c r="L103" s="49">
        <f t="shared" si="15"/>
        <v>14</v>
      </c>
      <c r="O103" s="22"/>
      <c r="R103" s="41"/>
      <c r="S103" s="41"/>
      <c r="T103" s="27">
        <v>6.5</v>
      </c>
      <c r="U103" s="21" t="s">
        <v>43</v>
      </c>
      <c r="AA103" s="22">
        <v>5</v>
      </c>
      <c r="AB103" s="22">
        <v>0</v>
      </c>
      <c r="AC103" s="22">
        <v>0</v>
      </c>
      <c r="AD103" s="22">
        <f t="shared" si="19"/>
        <v>0</v>
      </c>
      <c r="AE103" s="22">
        <v>2</v>
      </c>
      <c r="AG103" s="27">
        <v>6.5</v>
      </c>
      <c r="AH103" s="21" t="s">
        <v>55</v>
      </c>
      <c r="AI103" s="21"/>
      <c r="AJ103" s="21"/>
      <c r="AN103" s="22">
        <v>2</v>
      </c>
      <c r="AO103" s="22">
        <v>0</v>
      </c>
      <c r="AP103" s="22">
        <v>0</v>
      </c>
      <c r="AQ103" s="22">
        <f t="shared" ref="AQ103:AQ109" si="20">+AO103+AP103</f>
        <v>0</v>
      </c>
      <c r="AR103" s="22">
        <v>0</v>
      </c>
      <c r="AS103" s="41"/>
    </row>
    <row r="104" spans="1:45" ht="15.75" customHeight="1" x14ac:dyDescent="0.25">
      <c r="A104" s="36"/>
      <c r="D104" s="21" t="s">
        <v>108</v>
      </c>
      <c r="E104" s="21"/>
      <c r="F104" s="21"/>
      <c r="G104" s="21" t="s">
        <v>106</v>
      </c>
      <c r="H104" s="22"/>
      <c r="I104" s="22">
        <v>19</v>
      </c>
      <c r="J104" s="22">
        <v>5</v>
      </c>
      <c r="K104" s="22">
        <v>9</v>
      </c>
      <c r="L104" s="49">
        <f t="shared" si="15"/>
        <v>14</v>
      </c>
      <c r="O104" s="22"/>
      <c r="R104" s="41"/>
      <c r="S104" s="41"/>
      <c r="T104" s="27">
        <v>6.5</v>
      </c>
      <c r="U104" s="21" t="s">
        <v>136</v>
      </c>
      <c r="V104" s="21"/>
      <c r="W104" s="21"/>
      <c r="X104" s="21"/>
      <c r="AA104" s="22">
        <v>5</v>
      </c>
      <c r="AB104" s="22">
        <v>0</v>
      </c>
      <c r="AC104" s="22">
        <v>1</v>
      </c>
      <c r="AD104" s="22">
        <f t="shared" si="19"/>
        <v>1</v>
      </c>
      <c r="AE104" s="22">
        <v>0</v>
      </c>
      <c r="AG104" s="27">
        <v>7</v>
      </c>
      <c r="AH104" s="21" t="s">
        <v>36</v>
      </c>
      <c r="AI104" s="21"/>
      <c r="AJ104" s="21"/>
      <c r="AN104" s="22">
        <v>3</v>
      </c>
      <c r="AO104" s="22">
        <v>0</v>
      </c>
      <c r="AP104" s="22">
        <v>0</v>
      </c>
      <c r="AQ104" s="22">
        <f t="shared" si="20"/>
        <v>0</v>
      </c>
      <c r="AR104" s="22">
        <v>0</v>
      </c>
      <c r="AS104" s="41"/>
    </row>
    <row r="105" spans="1:45" ht="15.75" customHeight="1" x14ac:dyDescent="0.25">
      <c r="A105" s="36"/>
      <c r="D105" s="21" t="s">
        <v>123</v>
      </c>
      <c r="E105" s="21"/>
      <c r="F105" s="21"/>
      <c r="G105" s="21" t="s">
        <v>115</v>
      </c>
      <c r="H105" s="22"/>
      <c r="I105" s="22">
        <v>15</v>
      </c>
      <c r="J105" s="22">
        <v>3</v>
      </c>
      <c r="K105" s="22">
        <v>11</v>
      </c>
      <c r="L105" s="49">
        <f t="shared" si="15"/>
        <v>14</v>
      </c>
      <c r="O105" s="22"/>
      <c r="R105" s="41"/>
      <c r="S105" s="41"/>
      <c r="T105" s="27">
        <v>6.5</v>
      </c>
      <c r="U105" s="21" t="s">
        <v>44</v>
      </c>
      <c r="V105" s="21"/>
      <c r="W105" s="21"/>
      <c r="AA105" s="22">
        <v>2</v>
      </c>
      <c r="AB105" s="22">
        <v>0</v>
      </c>
      <c r="AC105" s="22">
        <v>0</v>
      </c>
      <c r="AD105" s="22">
        <f t="shared" si="19"/>
        <v>0</v>
      </c>
      <c r="AE105" s="22">
        <v>0</v>
      </c>
      <c r="AG105" s="27">
        <v>6</v>
      </c>
      <c r="AH105" s="21" t="s">
        <v>114</v>
      </c>
      <c r="AN105" s="22">
        <v>1</v>
      </c>
      <c r="AO105" s="22">
        <v>0</v>
      </c>
      <c r="AP105" s="22">
        <v>0</v>
      </c>
      <c r="AQ105" s="22">
        <f t="shared" si="20"/>
        <v>0</v>
      </c>
      <c r="AR105" s="22">
        <v>0</v>
      </c>
      <c r="AS105" s="41"/>
    </row>
    <row r="106" spans="1:45" ht="15.75" customHeight="1" x14ac:dyDescent="0.25">
      <c r="A106" s="36"/>
      <c r="D106" s="21" t="s">
        <v>89</v>
      </c>
      <c r="E106" s="21"/>
      <c r="F106" s="21"/>
      <c r="G106" s="16" t="s">
        <v>107</v>
      </c>
      <c r="H106" s="22"/>
      <c r="I106" s="22">
        <v>17</v>
      </c>
      <c r="J106" s="22">
        <v>2</v>
      </c>
      <c r="K106" s="22">
        <v>12</v>
      </c>
      <c r="L106" s="49">
        <f t="shared" si="15"/>
        <v>14</v>
      </c>
      <c r="O106" s="22"/>
      <c r="R106" s="41"/>
      <c r="S106" s="41"/>
      <c r="T106" s="27">
        <v>6.5</v>
      </c>
      <c r="U106" s="21" t="s">
        <v>69</v>
      </c>
      <c r="AA106" s="22">
        <v>1</v>
      </c>
      <c r="AB106" s="22">
        <v>0</v>
      </c>
      <c r="AC106" s="22">
        <v>0</v>
      </c>
      <c r="AD106" s="22">
        <f t="shared" si="19"/>
        <v>0</v>
      </c>
      <c r="AE106" s="22">
        <v>0</v>
      </c>
      <c r="AG106" s="27">
        <v>8.5</v>
      </c>
      <c r="AH106" s="21" t="s">
        <v>140</v>
      </c>
      <c r="AI106" s="21"/>
      <c r="AN106" s="22">
        <v>1</v>
      </c>
      <c r="AO106" s="22">
        <v>0</v>
      </c>
      <c r="AP106" s="22">
        <v>0</v>
      </c>
      <c r="AQ106" s="22">
        <f t="shared" si="20"/>
        <v>0</v>
      </c>
      <c r="AR106" s="22">
        <v>0</v>
      </c>
      <c r="AS106" s="41"/>
    </row>
    <row r="107" spans="1:45" ht="15.75" customHeight="1" x14ac:dyDescent="0.25">
      <c r="A107" s="36"/>
      <c r="D107" s="21" t="s">
        <v>50</v>
      </c>
      <c r="E107" s="21"/>
      <c r="F107" s="21"/>
      <c r="G107" s="21" t="s">
        <v>154</v>
      </c>
      <c r="H107" s="22"/>
      <c r="I107" s="22">
        <v>18</v>
      </c>
      <c r="J107" s="22">
        <v>2</v>
      </c>
      <c r="K107" s="22">
        <v>12</v>
      </c>
      <c r="L107" s="49">
        <f t="shared" si="15"/>
        <v>14</v>
      </c>
      <c r="O107" s="22"/>
      <c r="R107" s="41"/>
      <c r="S107" s="41"/>
      <c r="T107" s="27">
        <v>9.5</v>
      </c>
      <c r="U107" s="21" t="s">
        <v>176</v>
      </c>
      <c r="AA107" s="22">
        <v>1</v>
      </c>
      <c r="AB107" s="22">
        <v>0</v>
      </c>
      <c r="AC107" s="22">
        <v>2</v>
      </c>
      <c r="AD107" s="22">
        <f t="shared" si="19"/>
        <v>2</v>
      </c>
      <c r="AE107" s="22">
        <v>0</v>
      </c>
      <c r="AG107" s="27">
        <v>6</v>
      </c>
      <c r="AH107" s="21" t="s">
        <v>100</v>
      </c>
      <c r="AN107" s="22">
        <v>4</v>
      </c>
      <c r="AO107" s="22">
        <v>0</v>
      </c>
      <c r="AP107" s="22">
        <v>1</v>
      </c>
      <c r="AQ107" s="22">
        <f t="shared" si="20"/>
        <v>1</v>
      </c>
      <c r="AR107" s="22">
        <v>0</v>
      </c>
      <c r="AS107" s="41"/>
    </row>
    <row r="108" spans="1:45" ht="15.75" customHeight="1" x14ac:dyDescent="0.25">
      <c r="A108" s="36"/>
      <c r="D108" s="21" t="s">
        <v>130</v>
      </c>
      <c r="E108" s="21"/>
      <c r="F108" s="21"/>
      <c r="G108" s="21" t="s">
        <v>115</v>
      </c>
      <c r="H108" s="22"/>
      <c r="I108" s="22">
        <v>18</v>
      </c>
      <c r="J108" s="22">
        <v>1</v>
      </c>
      <c r="K108" s="22">
        <v>13</v>
      </c>
      <c r="L108" s="49">
        <f t="shared" si="15"/>
        <v>14</v>
      </c>
      <c r="R108" s="41"/>
      <c r="S108" s="41"/>
      <c r="T108" s="27">
        <v>9</v>
      </c>
      <c r="U108" s="21" t="s">
        <v>474</v>
      </c>
      <c r="AA108" s="22">
        <v>1</v>
      </c>
      <c r="AB108" s="22">
        <v>0</v>
      </c>
      <c r="AC108" s="22">
        <v>0</v>
      </c>
      <c r="AD108" s="22">
        <f>+AB108+AC108</f>
        <v>0</v>
      </c>
      <c r="AE108" s="22">
        <v>0</v>
      </c>
      <c r="AG108" s="27">
        <v>9</v>
      </c>
      <c r="AH108" s="21" t="s">
        <v>96</v>
      </c>
      <c r="AN108" s="22">
        <v>1</v>
      </c>
      <c r="AO108" s="22">
        <v>0</v>
      </c>
      <c r="AP108" s="22">
        <v>0</v>
      </c>
      <c r="AQ108" s="22">
        <f t="shared" si="20"/>
        <v>0</v>
      </c>
      <c r="AR108" s="22">
        <v>0</v>
      </c>
      <c r="AS108" s="41"/>
    </row>
    <row r="109" spans="1:45" ht="15.75" customHeight="1" thickBot="1" x14ac:dyDescent="0.3">
      <c r="A109" s="36"/>
      <c r="D109" s="21" t="s">
        <v>68</v>
      </c>
      <c r="E109" s="21"/>
      <c r="F109" s="21"/>
      <c r="G109" s="16" t="s">
        <v>107</v>
      </c>
      <c r="H109" s="22"/>
      <c r="I109" s="22">
        <v>16</v>
      </c>
      <c r="J109" s="22">
        <v>8</v>
      </c>
      <c r="K109" s="22">
        <v>5</v>
      </c>
      <c r="L109" s="49">
        <f t="shared" si="15"/>
        <v>13</v>
      </c>
      <c r="R109" s="41"/>
      <c r="S109" s="41"/>
      <c r="T109" s="27">
        <v>6.5</v>
      </c>
      <c r="U109" s="21" t="s">
        <v>49</v>
      </c>
      <c r="AA109" s="22">
        <v>1</v>
      </c>
      <c r="AB109" s="22">
        <v>0</v>
      </c>
      <c r="AC109" s="22">
        <v>1</v>
      </c>
      <c r="AD109" s="22">
        <f>+AB109+AC109</f>
        <v>1</v>
      </c>
      <c r="AE109" s="22">
        <v>0</v>
      </c>
      <c r="AG109" s="27">
        <v>7.5</v>
      </c>
      <c r="AH109" s="21" t="s">
        <v>50</v>
      </c>
      <c r="AN109" s="22">
        <v>1</v>
      </c>
      <c r="AO109" s="22">
        <v>0</v>
      </c>
      <c r="AP109" s="22">
        <v>0</v>
      </c>
      <c r="AQ109" s="22">
        <f t="shared" si="20"/>
        <v>0</v>
      </c>
      <c r="AR109" s="22">
        <v>0</v>
      </c>
      <c r="AS109" s="41"/>
    </row>
    <row r="110" spans="1:45" ht="15.75" customHeight="1" x14ac:dyDescent="0.25">
      <c r="A110" s="36"/>
      <c r="D110" s="21" t="s">
        <v>95</v>
      </c>
      <c r="E110" s="21"/>
      <c r="F110" s="21"/>
      <c r="G110" s="21" t="s">
        <v>118</v>
      </c>
      <c r="H110" s="22"/>
      <c r="I110" s="22">
        <v>16</v>
      </c>
      <c r="J110" s="22">
        <v>7</v>
      </c>
      <c r="K110" s="22">
        <v>6</v>
      </c>
      <c r="L110" s="49">
        <f t="shared" si="15"/>
        <v>13</v>
      </c>
      <c r="R110" s="41"/>
      <c r="S110" s="41"/>
      <c r="T110" s="8"/>
      <c r="U110" s="31"/>
      <c r="V110" s="8"/>
      <c r="W110" s="8"/>
      <c r="X110" s="8"/>
      <c r="Y110" s="8"/>
      <c r="Z110" s="8"/>
      <c r="AA110" s="55"/>
      <c r="AB110" s="55"/>
      <c r="AC110" s="55"/>
      <c r="AD110" s="55"/>
      <c r="AE110" s="55"/>
      <c r="AG110" s="8"/>
      <c r="AH110" s="31" t="s">
        <v>211</v>
      </c>
      <c r="AI110" s="8"/>
      <c r="AJ110" s="8"/>
      <c r="AK110" s="8"/>
      <c r="AL110" s="8"/>
      <c r="AM110" s="8"/>
      <c r="AN110" s="55">
        <f>SUM(AA98:AA110)+SUM(AN98:AN109)</f>
        <v>48</v>
      </c>
      <c r="AO110" s="55">
        <f t="shared" ref="AO110:AR110" si="21">SUM(AB98:AB110)+SUM(AO98:AO109)</f>
        <v>0</v>
      </c>
      <c r="AP110" s="55">
        <f t="shared" si="21"/>
        <v>14</v>
      </c>
      <c r="AQ110" s="55">
        <f t="shared" si="21"/>
        <v>14</v>
      </c>
      <c r="AR110" s="55">
        <f t="shared" si="21"/>
        <v>4</v>
      </c>
      <c r="AS110" s="41"/>
    </row>
    <row r="111" spans="1:45" ht="15.75" customHeight="1" x14ac:dyDescent="0.25">
      <c r="A111" s="36"/>
      <c r="D111" s="21" t="s">
        <v>163</v>
      </c>
      <c r="E111" s="21"/>
      <c r="F111" s="21"/>
      <c r="G111" s="21" t="s">
        <v>118</v>
      </c>
      <c r="H111" s="22"/>
      <c r="I111" s="22">
        <v>19</v>
      </c>
      <c r="J111" s="22">
        <v>4</v>
      </c>
      <c r="K111" s="22">
        <v>9</v>
      </c>
      <c r="L111" s="49">
        <f t="shared" si="15"/>
        <v>13</v>
      </c>
      <c r="O111" s="22"/>
      <c r="R111" s="41"/>
      <c r="S111" s="41"/>
      <c r="AS111" s="41"/>
    </row>
    <row r="112" spans="1:45" ht="15.75" customHeight="1" x14ac:dyDescent="0.25">
      <c r="A112" s="36"/>
      <c r="D112" s="21" t="s">
        <v>183</v>
      </c>
      <c r="E112" s="21"/>
      <c r="F112" s="21"/>
      <c r="G112" s="21" t="s">
        <v>118</v>
      </c>
      <c r="H112" s="22"/>
      <c r="I112" s="22">
        <v>18</v>
      </c>
      <c r="J112" s="22">
        <v>8</v>
      </c>
      <c r="K112" s="22">
        <v>4</v>
      </c>
      <c r="L112" s="49">
        <f t="shared" si="15"/>
        <v>12</v>
      </c>
      <c r="O112" s="22"/>
      <c r="R112" s="41"/>
      <c r="S112" s="41"/>
      <c r="U112" s="21" t="s">
        <v>93</v>
      </c>
      <c r="AA112" s="56">
        <f>AN95+AD132+AN110-0.3</f>
        <v>218</v>
      </c>
      <c r="AB112" s="56">
        <f>AO110+AO95</f>
        <v>66</v>
      </c>
      <c r="AC112" s="56">
        <f>AP110+AP95+AN132</f>
        <v>73</v>
      </c>
      <c r="AD112" s="56">
        <f>+AC112+AB112</f>
        <v>139</v>
      </c>
      <c r="AE112" s="56">
        <f>AR110+AR95+AO132</f>
        <v>12</v>
      </c>
      <c r="AS112" s="41"/>
    </row>
    <row r="113" spans="1:45" ht="15.75" customHeight="1" x14ac:dyDescent="0.25">
      <c r="A113" s="36"/>
      <c r="D113" s="21" t="s">
        <v>88</v>
      </c>
      <c r="E113" s="21"/>
      <c r="F113" s="21"/>
      <c r="G113" s="21" t="s">
        <v>116</v>
      </c>
      <c r="H113" s="22"/>
      <c r="I113" s="22">
        <v>18</v>
      </c>
      <c r="J113" s="22">
        <v>5</v>
      </c>
      <c r="K113" s="22">
        <v>7</v>
      </c>
      <c r="L113" s="49">
        <f t="shared" si="15"/>
        <v>12</v>
      </c>
      <c r="O113" s="22"/>
      <c r="R113" s="41"/>
      <c r="S113" s="41"/>
      <c r="U113" s="21" t="s">
        <v>82</v>
      </c>
      <c r="AA113" s="22">
        <f>+AA15+AA28+AA41+AA54+AN15+AN28+AN41+AN54</f>
        <v>218</v>
      </c>
      <c r="AB113" s="22">
        <f>+AB15+AB28+AB41+AB54+AO15+AO28+AO41+AO54</f>
        <v>66</v>
      </c>
      <c r="AC113" s="22">
        <f>+AC15+AC28+AC41+AC54+AP15+AP28+AP41+AP54</f>
        <v>73</v>
      </c>
      <c r="AD113" s="22">
        <f>+AD15+AD28+AD41+AD54+AQ15+AQ28+AQ41+AQ54</f>
        <v>139</v>
      </c>
      <c r="AE113" s="22">
        <f>+AE15+AE28+AE41+AE54+AR15+AR28+AR41+AR54</f>
        <v>12</v>
      </c>
      <c r="AN113" s="22"/>
      <c r="AO113" s="22"/>
      <c r="AP113" s="22"/>
      <c r="AQ113" s="22"/>
      <c r="AS113" s="41"/>
    </row>
    <row r="114" spans="1:45" ht="15.75" customHeight="1" x14ac:dyDescent="0.25">
      <c r="A114" s="36"/>
      <c r="D114" s="21"/>
      <c r="L114" s="22"/>
      <c r="M114" s="22"/>
      <c r="N114" s="22"/>
      <c r="O114" s="22"/>
      <c r="R114" s="41"/>
      <c r="S114" s="41"/>
      <c r="AN114" s="22"/>
      <c r="AO114" s="22"/>
      <c r="AP114" s="22"/>
      <c r="AQ114" s="22"/>
      <c r="AR114" s="22"/>
      <c r="AS114" s="41"/>
    </row>
    <row r="115" spans="1:45" ht="15.75" customHeight="1" x14ac:dyDescent="0.25">
      <c r="A115" s="36"/>
      <c r="L115" s="22"/>
      <c r="M115" s="22"/>
      <c r="N115" s="22"/>
      <c r="O115" s="22"/>
      <c r="R115" s="41"/>
      <c r="S115" s="41"/>
      <c r="AN115" s="22"/>
      <c r="AO115" s="22"/>
      <c r="AP115" s="22"/>
      <c r="AQ115" s="22"/>
      <c r="AR115" s="22"/>
      <c r="AS115" s="41"/>
    </row>
    <row r="116" spans="1:45" ht="15.75" customHeight="1" thickBot="1" x14ac:dyDescent="0.3">
      <c r="A116" s="36"/>
      <c r="E116" s="2" t="s">
        <v>84</v>
      </c>
      <c r="F116" s="2"/>
      <c r="G116" s="2"/>
      <c r="H116" s="4" t="s">
        <v>1</v>
      </c>
      <c r="I116" s="4"/>
      <c r="J116" s="4" t="s">
        <v>3</v>
      </c>
      <c r="K116" s="50" t="s">
        <v>2</v>
      </c>
      <c r="L116" s="22"/>
      <c r="M116" s="22"/>
      <c r="N116" s="22"/>
      <c r="O116" s="22"/>
      <c r="R116" s="41"/>
      <c r="S116" s="41"/>
      <c r="AQ116" s="22"/>
      <c r="AS116" s="41"/>
    </row>
    <row r="117" spans="1:45" ht="15.75" customHeight="1" x14ac:dyDescent="0.25">
      <c r="A117" s="36"/>
      <c r="E117" s="21" t="s">
        <v>126</v>
      </c>
      <c r="H117" s="21" t="s">
        <v>118</v>
      </c>
      <c r="J117" s="22">
        <v>15</v>
      </c>
      <c r="K117" s="49">
        <v>10</v>
      </c>
      <c r="L117" s="22"/>
      <c r="M117" s="22"/>
      <c r="N117" s="22"/>
      <c r="O117" s="22"/>
      <c r="R117" s="41"/>
      <c r="S117" s="41"/>
      <c r="AP117" s="22"/>
      <c r="AS117" s="41"/>
    </row>
    <row r="118" spans="1:45" ht="15.75" customHeight="1" x14ac:dyDescent="0.25">
      <c r="A118" s="36"/>
      <c r="E118" s="21" t="s">
        <v>144</v>
      </c>
      <c r="G118" s="21"/>
      <c r="H118" s="21" t="s">
        <v>115</v>
      </c>
      <c r="J118" s="22">
        <v>18</v>
      </c>
      <c r="K118" s="49">
        <v>8</v>
      </c>
      <c r="L118" s="22"/>
      <c r="M118" s="22"/>
      <c r="N118" s="22"/>
      <c r="O118" s="22"/>
      <c r="R118" s="41"/>
      <c r="S118" s="41"/>
      <c r="AS118" s="41"/>
    </row>
    <row r="119" spans="1:45" ht="15.75" customHeight="1" x14ac:dyDescent="0.25">
      <c r="A119" s="36"/>
      <c r="E119" s="21" t="s">
        <v>86</v>
      </c>
      <c r="F119" s="21"/>
      <c r="G119" s="21"/>
      <c r="H119" s="21" t="s">
        <v>17</v>
      </c>
      <c r="J119" s="22">
        <v>16</v>
      </c>
      <c r="K119" s="49">
        <v>6</v>
      </c>
      <c r="L119" s="22"/>
      <c r="M119" s="22"/>
      <c r="N119" s="22"/>
      <c r="O119" s="22"/>
      <c r="R119" s="41"/>
      <c r="S119" s="41"/>
      <c r="AP119" s="22"/>
      <c r="AS119" s="41"/>
    </row>
    <row r="120" spans="1:45" ht="15.75" customHeight="1" x14ac:dyDescent="0.25">
      <c r="A120" s="36"/>
      <c r="E120" s="21" t="s">
        <v>162</v>
      </c>
      <c r="F120" s="21"/>
      <c r="G120" s="21"/>
      <c r="H120" s="21" t="s">
        <v>116</v>
      </c>
      <c r="J120" s="22">
        <v>17</v>
      </c>
      <c r="K120" s="49">
        <v>6</v>
      </c>
      <c r="L120" s="22"/>
      <c r="M120" s="22"/>
      <c r="N120" s="22"/>
      <c r="O120" s="22"/>
      <c r="R120" s="41"/>
      <c r="S120" s="41"/>
      <c r="AP120" s="22"/>
      <c r="AS120" s="41"/>
    </row>
    <row r="121" spans="1:45" ht="15.75" customHeight="1" x14ac:dyDescent="0.25">
      <c r="A121" s="36"/>
      <c r="E121" s="21" t="s">
        <v>55</v>
      </c>
      <c r="F121" s="21"/>
      <c r="G121" s="21"/>
      <c r="H121" s="21" t="s">
        <v>117</v>
      </c>
      <c r="J121" s="22">
        <v>19</v>
      </c>
      <c r="K121" s="49">
        <v>6</v>
      </c>
      <c r="L121" s="22"/>
      <c r="M121" s="22"/>
      <c r="N121" s="22"/>
      <c r="O121" s="22"/>
      <c r="R121" s="41"/>
      <c r="S121" s="41"/>
      <c r="AP121" s="22"/>
      <c r="AS121" s="41"/>
    </row>
    <row r="122" spans="1:45" ht="15.75" customHeight="1" thickBot="1" x14ac:dyDescent="0.3">
      <c r="A122" s="36"/>
      <c r="E122" s="21" t="s">
        <v>170</v>
      </c>
      <c r="F122" s="21"/>
      <c r="G122" s="21"/>
      <c r="H122" s="21" t="s">
        <v>116</v>
      </c>
      <c r="J122" s="22">
        <v>15</v>
      </c>
      <c r="K122" s="49">
        <v>4</v>
      </c>
      <c r="R122" s="41"/>
      <c r="S122" s="41"/>
      <c r="V122" s="37" t="s">
        <v>119</v>
      </c>
      <c r="W122" s="10" t="s">
        <v>129</v>
      </c>
      <c r="X122" s="10"/>
      <c r="Y122" s="10"/>
      <c r="Z122" s="10"/>
      <c r="AA122" s="10"/>
      <c r="AB122" s="10"/>
      <c r="AC122" s="10"/>
      <c r="AD122" s="37" t="s">
        <v>3</v>
      </c>
      <c r="AE122" s="37" t="s">
        <v>7</v>
      </c>
      <c r="AF122" s="37" t="s">
        <v>8</v>
      </c>
      <c r="AG122" s="37" t="s">
        <v>9</v>
      </c>
      <c r="AH122" s="82" t="s">
        <v>77</v>
      </c>
      <c r="AI122" s="82"/>
      <c r="AJ122" s="37" t="s">
        <v>4</v>
      </c>
      <c r="AK122" s="37" t="s">
        <v>6</v>
      </c>
      <c r="AL122" s="37" t="s">
        <v>5</v>
      </c>
      <c r="AM122" s="37" t="s">
        <v>78</v>
      </c>
      <c r="AN122" s="37" t="s">
        <v>24</v>
      </c>
      <c r="AO122" s="37" t="s">
        <v>2</v>
      </c>
      <c r="AP122" s="22"/>
      <c r="AS122" s="41"/>
    </row>
    <row r="123" spans="1:45" ht="15.75" customHeight="1" x14ac:dyDescent="0.25">
      <c r="A123" s="36"/>
      <c r="E123" s="21" t="s">
        <v>59</v>
      </c>
      <c r="F123" s="21"/>
      <c r="G123" s="21"/>
      <c r="H123" s="21" t="s">
        <v>118</v>
      </c>
      <c r="J123" s="22">
        <v>16</v>
      </c>
      <c r="K123" s="49">
        <v>4</v>
      </c>
      <c r="L123" s="22"/>
      <c r="R123" s="41"/>
      <c r="S123" s="41"/>
      <c r="V123" s="27">
        <v>8</v>
      </c>
      <c r="W123" s="21" t="s">
        <v>15</v>
      </c>
      <c r="AD123" s="22">
        <f>+AE123+AF123+AG123</f>
        <v>1</v>
      </c>
      <c r="AE123" s="22">
        <v>0</v>
      </c>
      <c r="AF123" s="22">
        <v>1</v>
      </c>
      <c r="AG123" s="22">
        <v>0</v>
      </c>
      <c r="AH123" s="79">
        <f t="shared" ref="AH123:AH132" si="22">+(AE123*2+AG123)/(2*AD123)</f>
        <v>0</v>
      </c>
      <c r="AI123" s="79"/>
      <c r="AJ123" s="22">
        <v>1</v>
      </c>
      <c r="AK123" s="22">
        <v>0</v>
      </c>
      <c r="AL123" s="22">
        <v>0</v>
      </c>
      <c r="AM123" s="24">
        <f t="shared" ref="AM123:AM132" si="23">+AJ123/AD123</f>
        <v>1</v>
      </c>
      <c r="AN123" s="22">
        <v>0</v>
      </c>
      <c r="AO123" s="22">
        <v>0</v>
      </c>
      <c r="AS123" s="41"/>
    </row>
    <row r="124" spans="1:45" ht="15.75" customHeight="1" x14ac:dyDescent="0.25">
      <c r="A124" s="36"/>
      <c r="E124" s="21" t="s">
        <v>95</v>
      </c>
      <c r="F124" s="21"/>
      <c r="G124" s="21"/>
      <c r="H124" s="21" t="s">
        <v>118</v>
      </c>
      <c r="J124" s="22">
        <v>16</v>
      </c>
      <c r="K124" s="49">
        <v>4</v>
      </c>
      <c r="L124" s="22"/>
      <c r="R124" s="41"/>
      <c r="S124" s="41"/>
      <c r="V124" s="27">
        <v>7</v>
      </c>
      <c r="W124" s="21" t="s">
        <v>366</v>
      </c>
      <c r="X124" s="21"/>
      <c r="Y124" s="21"/>
      <c r="Z124" s="21"/>
      <c r="AA124" s="22"/>
      <c r="AD124" s="22">
        <f>+AE124+AF124+AG124</f>
        <v>5</v>
      </c>
      <c r="AE124" s="22">
        <v>1</v>
      </c>
      <c r="AF124" s="22">
        <v>4</v>
      </c>
      <c r="AG124" s="22">
        <v>0</v>
      </c>
      <c r="AH124" s="79">
        <f t="shared" si="22"/>
        <v>0.2</v>
      </c>
      <c r="AI124" s="79"/>
      <c r="AJ124" s="22">
        <v>16</v>
      </c>
      <c r="AK124" s="22">
        <v>1</v>
      </c>
      <c r="AL124" s="22">
        <v>0</v>
      </c>
      <c r="AM124" s="24">
        <f t="shared" si="23"/>
        <v>3.2</v>
      </c>
      <c r="AN124" s="22">
        <v>0</v>
      </c>
      <c r="AO124" s="22">
        <v>0</v>
      </c>
      <c r="AS124" s="41"/>
    </row>
    <row r="125" spans="1:45" ht="15.75" customHeight="1" x14ac:dyDescent="0.25">
      <c r="A125" s="36"/>
      <c r="E125" s="21" t="s">
        <v>165</v>
      </c>
      <c r="H125" s="21" t="s">
        <v>17</v>
      </c>
      <c r="J125" s="22">
        <v>16</v>
      </c>
      <c r="K125" s="49">
        <v>4</v>
      </c>
      <c r="R125" s="41"/>
      <c r="S125" s="41"/>
      <c r="V125" s="27">
        <v>7</v>
      </c>
      <c r="W125" s="21" t="s">
        <v>499</v>
      </c>
      <c r="X125" s="21"/>
      <c r="Y125" s="21"/>
      <c r="Z125" s="21"/>
      <c r="AA125" s="22"/>
      <c r="AD125" s="22">
        <f>+AE125+AF125+AG125</f>
        <v>1</v>
      </c>
      <c r="AE125" s="22">
        <v>0</v>
      </c>
      <c r="AF125" s="22">
        <v>1</v>
      </c>
      <c r="AG125" s="22">
        <v>0</v>
      </c>
      <c r="AH125" s="79">
        <f t="shared" si="22"/>
        <v>0</v>
      </c>
      <c r="AI125" s="79"/>
      <c r="AJ125" s="22">
        <v>7</v>
      </c>
      <c r="AK125" s="22">
        <v>0</v>
      </c>
      <c r="AL125" s="22">
        <v>0</v>
      </c>
      <c r="AM125" s="24">
        <f t="shared" si="23"/>
        <v>7</v>
      </c>
      <c r="AN125" s="22">
        <v>0</v>
      </c>
      <c r="AO125" s="22">
        <v>0</v>
      </c>
      <c r="AS125" s="41"/>
    </row>
    <row r="126" spans="1:45" ht="15.75" customHeight="1" x14ac:dyDescent="0.25">
      <c r="A126" s="36"/>
      <c r="E126" s="21" t="s">
        <v>51</v>
      </c>
      <c r="H126" s="21" t="s">
        <v>118</v>
      </c>
      <c r="J126" s="22">
        <v>16</v>
      </c>
      <c r="K126" s="49">
        <v>4</v>
      </c>
      <c r="R126" s="41"/>
      <c r="S126" s="41"/>
      <c r="V126" s="27">
        <v>7.5</v>
      </c>
      <c r="W126" s="21" t="s">
        <v>61</v>
      </c>
      <c r="X126" s="21"/>
      <c r="Y126" s="21"/>
      <c r="AD126" s="22">
        <f>+AE126+AF126+AG126</f>
        <v>4</v>
      </c>
      <c r="AE126" s="22">
        <v>2</v>
      </c>
      <c r="AF126" s="22">
        <v>2</v>
      </c>
      <c r="AG126" s="22">
        <v>0</v>
      </c>
      <c r="AH126" s="79">
        <f t="shared" si="22"/>
        <v>0.5</v>
      </c>
      <c r="AI126" s="79"/>
      <c r="AJ126" s="22">
        <v>7</v>
      </c>
      <c r="AK126" s="22">
        <v>1</v>
      </c>
      <c r="AL126" s="22">
        <v>1</v>
      </c>
      <c r="AM126" s="24">
        <f t="shared" si="23"/>
        <v>1.75</v>
      </c>
      <c r="AN126" s="22">
        <v>0</v>
      </c>
      <c r="AO126" s="22">
        <v>0</v>
      </c>
      <c r="AS126" s="41"/>
    </row>
    <row r="127" spans="1:45" ht="15.75" customHeight="1" x14ac:dyDescent="0.25">
      <c r="A127" s="36"/>
      <c r="E127" s="21" t="s">
        <v>92</v>
      </c>
      <c r="F127" s="21"/>
      <c r="G127" s="21"/>
      <c r="H127" s="21" t="s">
        <v>115</v>
      </c>
      <c r="J127" s="22">
        <v>18</v>
      </c>
      <c r="K127" s="49">
        <v>4</v>
      </c>
      <c r="R127" s="41"/>
      <c r="S127" s="41"/>
      <c r="V127" s="27"/>
      <c r="W127" s="21" t="s">
        <v>147</v>
      </c>
      <c r="X127" s="21"/>
      <c r="Y127" s="21"/>
      <c r="Z127" s="21"/>
      <c r="AA127" s="22"/>
      <c r="AD127" s="22">
        <f>+AE127+AF127+AG127+0.3</f>
        <v>0.3</v>
      </c>
      <c r="AE127" s="22">
        <v>0</v>
      </c>
      <c r="AF127" s="22">
        <v>0</v>
      </c>
      <c r="AG127" s="22">
        <v>0</v>
      </c>
      <c r="AH127" s="79">
        <f t="shared" si="22"/>
        <v>0</v>
      </c>
      <c r="AI127" s="79"/>
      <c r="AJ127" s="22">
        <v>0</v>
      </c>
      <c r="AK127" s="22">
        <v>0</v>
      </c>
      <c r="AL127" s="22">
        <v>0</v>
      </c>
      <c r="AM127" s="24">
        <f t="shared" si="23"/>
        <v>0</v>
      </c>
      <c r="AN127" s="22">
        <v>0</v>
      </c>
      <c r="AO127" s="22">
        <v>0</v>
      </c>
      <c r="AS127" s="41"/>
    </row>
    <row r="128" spans="1:45" ht="15.75" customHeight="1" x14ac:dyDescent="0.25">
      <c r="A128" s="36"/>
      <c r="E128" s="21" t="s">
        <v>130</v>
      </c>
      <c r="F128" s="21"/>
      <c r="G128" s="21"/>
      <c r="H128" s="21" t="s">
        <v>115</v>
      </c>
      <c r="J128" s="22">
        <v>18</v>
      </c>
      <c r="K128" s="49">
        <v>4</v>
      </c>
      <c r="R128" s="41"/>
      <c r="S128" s="41"/>
      <c r="V128" s="27">
        <v>7</v>
      </c>
      <c r="W128" s="21" t="s">
        <v>74</v>
      </c>
      <c r="X128" s="21"/>
      <c r="Y128" s="21"/>
      <c r="Z128" s="21"/>
      <c r="AA128" s="22"/>
      <c r="AD128" s="22">
        <f>+AE128+AF128+AG128</f>
        <v>1</v>
      </c>
      <c r="AE128" s="22">
        <v>0</v>
      </c>
      <c r="AF128" s="22">
        <v>1</v>
      </c>
      <c r="AG128" s="22">
        <v>0</v>
      </c>
      <c r="AH128" s="79">
        <f t="shared" si="22"/>
        <v>0</v>
      </c>
      <c r="AI128" s="79"/>
      <c r="AJ128" s="22">
        <v>1</v>
      </c>
      <c r="AK128" s="22">
        <v>0</v>
      </c>
      <c r="AL128" s="22">
        <v>0</v>
      </c>
      <c r="AM128" s="24">
        <f t="shared" si="23"/>
        <v>1</v>
      </c>
      <c r="AN128" s="22">
        <v>0</v>
      </c>
      <c r="AO128" s="22">
        <v>0</v>
      </c>
      <c r="AS128" s="41"/>
    </row>
    <row r="129" spans="1:45" ht="15.75" customHeight="1" x14ac:dyDescent="0.25">
      <c r="A129" s="36"/>
      <c r="E129" s="21" t="s">
        <v>66</v>
      </c>
      <c r="F129" s="21"/>
      <c r="G129" s="21"/>
      <c r="H129" s="21" t="s">
        <v>115</v>
      </c>
      <c r="J129" s="22">
        <v>18</v>
      </c>
      <c r="K129" s="49">
        <v>4</v>
      </c>
      <c r="R129" s="41"/>
      <c r="S129" s="41"/>
      <c r="V129" s="27">
        <v>7</v>
      </c>
      <c r="W129" s="21" t="s">
        <v>317</v>
      </c>
      <c r="X129" s="21"/>
      <c r="Y129" s="21"/>
      <c r="Z129" s="21"/>
      <c r="AA129" s="22"/>
      <c r="AD129" s="22">
        <f>+AE129+AF129+AG129</f>
        <v>2</v>
      </c>
      <c r="AE129" s="22">
        <v>0</v>
      </c>
      <c r="AF129" s="22">
        <v>0</v>
      </c>
      <c r="AG129" s="22">
        <v>2</v>
      </c>
      <c r="AH129" s="79">
        <f t="shared" si="22"/>
        <v>0.5</v>
      </c>
      <c r="AI129" s="79"/>
      <c r="AJ129" s="22">
        <v>4</v>
      </c>
      <c r="AK129" s="22">
        <v>0</v>
      </c>
      <c r="AL129" s="22">
        <v>1</v>
      </c>
      <c r="AM129" s="24">
        <f t="shared" si="23"/>
        <v>2</v>
      </c>
      <c r="AN129" s="22">
        <v>0</v>
      </c>
      <c r="AO129" s="22">
        <v>0</v>
      </c>
      <c r="AS129" s="41"/>
    </row>
    <row r="130" spans="1:45" ht="15.75" customHeight="1" x14ac:dyDescent="0.25">
      <c r="A130" s="36"/>
      <c r="E130" s="21" t="s">
        <v>166</v>
      </c>
      <c r="F130" s="21"/>
      <c r="G130" s="21"/>
      <c r="H130" s="21" t="s">
        <v>154</v>
      </c>
      <c r="J130" s="22">
        <v>18</v>
      </c>
      <c r="K130" s="49">
        <v>4</v>
      </c>
      <c r="R130" s="41"/>
      <c r="S130" s="41"/>
      <c r="V130" s="27">
        <v>7.5</v>
      </c>
      <c r="W130" s="21" t="s">
        <v>75</v>
      </c>
      <c r="Y130" s="21"/>
      <c r="AD130" s="22">
        <f>+AE130+AF130+AG130</f>
        <v>1</v>
      </c>
      <c r="AE130" s="22">
        <v>0</v>
      </c>
      <c r="AF130" s="22">
        <v>0</v>
      </c>
      <c r="AG130" s="22">
        <v>1</v>
      </c>
      <c r="AH130" s="79">
        <f t="shared" si="22"/>
        <v>0.5</v>
      </c>
      <c r="AI130" s="79"/>
      <c r="AJ130" s="22">
        <v>4</v>
      </c>
      <c r="AK130" s="22">
        <v>0</v>
      </c>
      <c r="AL130" s="22">
        <v>0</v>
      </c>
      <c r="AM130" s="24">
        <f t="shared" si="23"/>
        <v>4</v>
      </c>
      <c r="AN130" s="22">
        <v>1</v>
      </c>
      <c r="AO130" s="22">
        <v>0</v>
      </c>
      <c r="AS130" s="41"/>
    </row>
    <row r="131" spans="1:45" ht="15.75" customHeight="1" thickBot="1" x14ac:dyDescent="0.3">
      <c r="A131" s="36"/>
      <c r="E131" s="21" t="s">
        <v>185</v>
      </c>
      <c r="F131" s="21"/>
      <c r="G131" s="21"/>
      <c r="H131" s="21" t="s">
        <v>154</v>
      </c>
      <c r="J131" s="22">
        <v>18</v>
      </c>
      <c r="K131" s="49">
        <v>4</v>
      </c>
      <c r="R131" s="41"/>
      <c r="S131" s="41"/>
      <c r="T131" s="27"/>
      <c r="V131" s="27">
        <v>8</v>
      </c>
      <c r="W131" s="21" t="s">
        <v>267</v>
      </c>
      <c r="Y131" s="21"/>
      <c r="Z131" s="21"/>
      <c r="AA131" s="16"/>
      <c r="AD131" s="22">
        <f>+AE131+AF131+AG131</f>
        <v>6</v>
      </c>
      <c r="AE131" s="22">
        <v>1</v>
      </c>
      <c r="AF131" s="22">
        <v>4</v>
      </c>
      <c r="AG131" s="22">
        <v>1</v>
      </c>
      <c r="AH131" s="79">
        <f t="shared" si="22"/>
        <v>0.25</v>
      </c>
      <c r="AI131" s="79"/>
      <c r="AJ131" s="22">
        <v>16</v>
      </c>
      <c r="AK131" s="22">
        <v>1</v>
      </c>
      <c r="AL131" s="22">
        <v>0</v>
      </c>
      <c r="AM131" s="24">
        <f t="shared" si="23"/>
        <v>2.6666666666666665</v>
      </c>
      <c r="AN131" s="22">
        <v>0</v>
      </c>
      <c r="AO131" s="22">
        <v>0</v>
      </c>
      <c r="AS131" s="41"/>
    </row>
    <row r="132" spans="1:45" ht="15.75" customHeight="1" x14ac:dyDescent="0.25">
      <c r="A132" s="36"/>
      <c r="E132" s="21" t="s">
        <v>167</v>
      </c>
      <c r="F132" s="21"/>
      <c r="G132" s="21"/>
      <c r="H132" s="21" t="s">
        <v>106</v>
      </c>
      <c r="J132" s="22">
        <v>18</v>
      </c>
      <c r="K132" s="49">
        <v>4</v>
      </c>
      <c r="R132" s="41"/>
      <c r="S132" s="41"/>
      <c r="T132" s="27"/>
      <c r="V132" s="8"/>
      <c r="W132" s="32"/>
      <c r="X132" s="31" t="s">
        <v>21</v>
      </c>
      <c r="Y132" s="32"/>
      <c r="Z132" s="32"/>
      <c r="AA132" s="15"/>
      <c r="AB132" s="8"/>
      <c r="AC132" s="8"/>
      <c r="AD132" s="15">
        <f>SUM(AD123:AD131)</f>
        <v>21.3</v>
      </c>
      <c r="AE132" s="15">
        <f>SUM(AE123:AE131)</f>
        <v>4</v>
      </c>
      <c r="AF132" s="15">
        <f>SUM(AF123:AF131)</f>
        <v>13</v>
      </c>
      <c r="AG132" s="15">
        <f>SUM(AG123:AG131)</f>
        <v>4</v>
      </c>
      <c r="AH132" s="80">
        <f t="shared" si="22"/>
        <v>0.28169014084507044</v>
      </c>
      <c r="AI132" s="80"/>
      <c r="AJ132" s="15">
        <f>SUM(AJ123:AJ131)</f>
        <v>56</v>
      </c>
      <c r="AK132" s="15">
        <f>SUM(AK123:AK131)</f>
        <v>3</v>
      </c>
      <c r="AL132" s="15">
        <f>SUM(AL123:AL131)</f>
        <v>2</v>
      </c>
      <c r="AM132" s="33">
        <f t="shared" si="23"/>
        <v>2.629107981220657</v>
      </c>
      <c r="AN132" s="15">
        <f>SUM(AN123:AN131)</f>
        <v>1</v>
      </c>
      <c r="AO132" s="15">
        <f>SUM(AO123:AO131)</f>
        <v>0</v>
      </c>
      <c r="AS132" s="41"/>
    </row>
    <row r="133" spans="1:45" ht="15.75" customHeight="1" x14ac:dyDescent="0.25">
      <c r="A133" s="36"/>
      <c r="E133" s="21" t="s">
        <v>125</v>
      </c>
      <c r="F133" s="21"/>
      <c r="G133" s="21"/>
      <c r="H133" s="21" t="s">
        <v>116</v>
      </c>
      <c r="J133" s="22">
        <v>19</v>
      </c>
      <c r="K133" s="49">
        <v>4</v>
      </c>
      <c r="R133" s="41"/>
      <c r="S133" s="41"/>
      <c r="AS133" s="41"/>
    </row>
    <row r="134" spans="1:45" ht="15.75" customHeight="1" x14ac:dyDescent="0.25">
      <c r="A134" s="36"/>
      <c r="E134" s="21" t="s">
        <v>164</v>
      </c>
      <c r="F134" s="21"/>
      <c r="G134" s="21"/>
      <c r="H134" s="21" t="s">
        <v>115</v>
      </c>
      <c r="J134" s="22">
        <v>19</v>
      </c>
      <c r="K134" s="49">
        <v>4</v>
      </c>
      <c r="R134" s="41"/>
      <c r="S134" s="41"/>
      <c r="AS134" s="41"/>
    </row>
    <row r="135" spans="1:45" ht="15.75" customHeight="1" x14ac:dyDescent="0.25">
      <c r="A135" s="36"/>
      <c r="E135" s="21" t="s">
        <v>34</v>
      </c>
      <c r="F135" s="21"/>
      <c r="G135" s="21"/>
      <c r="H135" s="21" t="s">
        <v>106</v>
      </c>
      <c r="J135" s="22">
        <v>19</v>
      </c>
      <c r="K135" s="49">
        <v>4</v>
      </c>
      <c r="R135" s="36"/>
      <c r="S135" s="36"/>
      <c r="AS135" s="36"/>
    </row>
    <row r="136" spans="1:45" ht="15.75" customHeight="1" x14ac:dyDescent="0.25">
      <c r="A136" s="36"/>
      <c r="E136" s="21" t="s">
        <v>41</v>
      </c>
      <c r="F136" s="21"/>
      <c r="G136" s="21"/>
      <c r="H136" s="21" t="s">
        <v>106</v>
      </c>
      <c r="J136" s="22">
        <v>19</v>
      </c>
      <c r="K136" s="49">
        <v>4</v>
      </c>
      <c r="R136" s="36"/>
      <c r="S136" s="36"/>
      <c r="AS136" s="36"/>
    </row>
    <row r="137" spans="1:45" ht="15.75" customHeight="1" x14ac:dyDescent="0.25">
      <c r="A137" s="36"/>
      <c r="R137" s="36"/>
      <c r="S137" s="36"/>
      <c r="AS137" s="36"/>
    </row>
    <row r="138" spans="1:45" ht="15.75" customHeight="1" x14ac:dyDescent="0.25">
      <c r="A138" s="36"/>
      <c r="R138" s="36"/>
      <c r="S138" s="36"/>
      <c r="T138" s="27"/>
      <c r="U138" s="21"/>
      <c r="AS138" s="36"/>
    </row>
    <row r="139" spans="1:45" ht="15.75" customHeight="1" x14ac:dyDescent="0.25">
      <c r="A139" s="36"/>
      <c r="R139" s="36"/>
      <c r="S139" s="36"/>
      <c r="T139" s="27"/>
      <c r="U139" s="21"/>
      <c r="AS139" s="36"/>
    </row>
    <row r="140" spans="1:45" ht="15.75" customHeight="1" x14ac:dyDescent="0.25">
      <c r="A140" s="36"/>
      <c r="R140" s="36"/>
      <c r="S140" s="36"/>
      <c r="T140" s="27"/>
      <c r="U140" s="21"/>
      <c r="AS140" s="36"/>
    </row>
    <row r="141" spans="1:45" ht="15.75" customHeight="1" x14ac:dyDescent="0.25">
      <c r="A141" s="36"/>
      <c r="R141" s="39"/>
      <c r="S141" s="39"/>
      <c r="AS141" s="39"/>
    </row>
    <row r="142" spans="1:45" ht="15.75" customHeight="1" x14ac:dyDescent="0.25">
      <c r="A142" s="36"/>
      <c r="H142" s="21"/>
      <c r="R142" s="39"/>
      <c r="S142" s="39"/>
      <c r="AS142" s="39"/>
    </row>
    <row r="143" spans="1:45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</row>
    <row r="144" spans="1:45" ht="15.75" x14ac:dyDescent="0.25">
      <c r="A144" s="36"/>
      <c r="R144" s="39"/>
      <c r="S144" s="39"/>
      <c r="AS144" s="39"/>
    </row>
    <row r="145" spans="1:45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</row>
  </sheetData>
  <mergeCells count="29">
    <mergeCell ref="AH10:AI10"/>
    <mergeCell ref="B1:Q1"/>
    <mergeCell ref="T1:AR1"/>
    <mergeCell ref="G2:M2"/>
    <mergeCell ref="AH2:AI2"/>
    <mergeCell ref="AH3:AI3"/>
    <mergeCell ref="AH4:AI4"/>
    <mergeCell ref="AH5:AI5"/>
    <mergeCell ref="AH6:AI6"/>
    <mergeCell ref="AH7:AI7"/>
    <mergeCell ref="AH8:AI8"/>
    <mergeCell ref="AH9:AI9"/>
    <mergeCell ref="AH127:AI127"/>
    <mergeCell ref="AH11:AI11"/>
    <mergeCell ref="E14:F14"/>
    <mergeCell ref="B73:Q73"/>
    <mergeCell ref="T73:AR73"/>
    <mergeCell ref="G74:M74"/>
    <mergeCell ref="T74:AR74"/>
    <mergeCell ref="AH122:AI122"/>
    <mergeCell ref="AH123:AI123"/>
    <mergeCell ref="AH124:AI124"/>
    <mergeCell ref="AH125:AI125"/>
    <mergeCell ref="AH126:AI126"/>
    <mergeCell ref="AH128:AI128"/>
    <mergeCell ref="AH129:AI129"/>
    <mergeCell ref="AH130:AI130"/>
    <mergeCell ref="AH131:AI131"/>
    <mergeCell ref="AH132:AI132"/>
  </mergeCells>
  <conditionalFormatting sqref="AA113">
    <cfRule type="cellIs" dxfId="94" priority="5" operator="notEqual">
      <formula>$AA$112</formula>
    </cfRule>
  </conditionalFormatting>
  <conditionalFormatting sqref="AB113">
    <cfRule type="cellIs" dxfId="93" priority="4" operator="notEqual">
      <formula>$AB$112</formula>
    </cfRule>
  </conditionalFormatting>
  <conditionalFormatting sqref="AC113">
    <cfRule type="cellIs" dxfId="92" priority="3" operator="notEqual">
      <formula>$AC$112</formula>
    </cfRule>
  </conditionalFormatting>
  <conditionalFormatting sqref="AD113">
    <cfRule type="cellIs" dxfId="91" priority="2" operator="notEqual">
      <formula>$AD$112</formula>
    </cfRule>
  </conditionalFormatting>
  <conditionalFormatting sqref="AE113">
    <cfRule type="cellIs" dxfId="90" priority="1" operator="notEqual">
      <formula>$AE$112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2E7-83AF-4EB3-9D71-51B23D6E53FF}">
  <dimension ref="A1:AR145"/>
  <sheetViews>
    <sheetView zoomScale="70" zoomScaleNormal="70" zoomScaleSheetLayoutView="78" workbookViewId="0">
      <selection activeCell="AI3" sqref="AI3:AI1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18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17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17</v>
      </c>
      <c r="AD3" s="15">
        <v>13</v>
      </c>
      <c r="AE3" s="15">
        <v>3</v>
      </c>
      <c r="AF3" s="15">
        <v>1</v>
      </c>
      <c r="AG3" s="80">
        <f t="shared" ref="AG3:AG11" si="1">+(AD3*2+AF3)/(2*AC3)</f>
        <v>0.79411764705882348</v>
      </c>
      <c r="AH3" s="80"/>
      <c r="AI3" s="15">
        <v>26</v>
      </c>
      <c r="AJ3" s="15">
        <v>1</v>
      </c>
      <c r="AK3" s="15">
        <v>5</v>
      </c>
      <c r="AL3" s="54">
        <f t="shared" ref="AL3:AL10" si="2">+AI3/AC3</f>
        <v>1.5294117647058822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13</v>
      </c>
      <c r="H4" s="5">
        <v>4</v>
      </c>
      <c r="I4" s="5">
        <v>1</v>
      </c>
      <c r="J4" s="5">
        <f t="shared" ref="J4:J11" si="3">2*G4+I4</f>
        <v>27</v>
      </c>
      <c r="K4" s="35">
        <f t="shared" ref="K4:K11" si="4">+J4/((G4+H4+I4)*2)</f>
        <v>0.75</v>
      </c>
      <c r="L4" s="5">
        <f>+$AA$27</f>
        <v>60</v>
      </c>
      <c r="M4" s="5">
        <v>29</v>
      </c>
      <c r="N4" s="5">
        <f>+$AB$27</f>
        <v>89</v>
      </c>
      <c r="O4" s="5">
        <f>+$AD$27</f>
        <v>14</v>
      </c>
      <c r="P4" s="5">
        <v>1</v>
      </c>
      <c r="Q4" s="40"/>
      <c r="R4" s="36"/>
      <c r="U4" s="27">
        <v>7.5</v>
      </c>
      <c r="V4" s="21" t="s">
        <v>75</v>
      </c>
      <c r="X4" s="21"/>
      <c r="Z4" s="21" t="s">
        <v>16</v>
      </c>
      <c r="AB4" s="22"/>
      <c r="AC4" s="22">
        <f>+AD4+AE4+AF4</f>
        <v>17</v>
      </c>
      <c r="AD4" s="22">
        <v>10</v>
      </c>
      <c r="AE4" s="22">
        <v>5</v>
      </c>
      <c r="AF4" s="22">
        <v>2</v>
      </c>
      <c r="AG4" s="79">
        <f>+(AD4*2+AF4)/(2*AC4)</f>
        <v>0.6470588235294118</v>
      </c>
      <c r="AH4" s="79"/>
      <c r="AI4" s="22">
        <v>35</v>
      </c>
      <c r="AJ4" s="22">
        <v>0</v>
      </c>
      <c r="AK4" s="22">
        <v>3</v>
      </c>
      <c r="AL4" s="24">
        <f>+AI4/AC4</f>
        <v>2.0588235294117645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10</v>
      </c>
      <c r="H5" s="5">
        <v>6</v>
      </c>
      <c r="I5" s="5">
        <v>2</v>
      </c>
      <c r="J5" s="5">
        <f t="shared" si="3"/>
        <v>22</v>
      </c>
      <c r="K5" s="35">
        <f t="shared" si="4"/>
        <v>0.61111111111111116</v>
      </c>
      <c r="L5" s="5">
        <f>+$AN$66</f>
        <v>71</v>
      </c>
      <c r="M5" s="5">
        <v>59</v>
      </c>
      <c r="N5" s="5">
        <f>$AO$66</f>
        <v>94</v>
      </c>
      <c r="O5" s="5">
        <f>$AQ$66</f>
        <v>20</v>
      </c>
      <c r="P5" s="5">
        <v>2</v>
      </c>
      <c r="Q5" s="40"/>
      <c r="R5" s="36"/>
      <c r="U5" s="27">
        <v>7.5</v>
      </c>
      <c r="V5" s="21" t="s">
        <v>61</v>
      </c>
      <c r="Z5" s="21" t="s">
        <v>102</v>
      </c>
      <c r="AB5" s="22"/>
      <c r="AC5" s="22">
        <f>+AD5+AE5+AF5</f>
        <v>18</v>
      </c>
      <c r="AD5" s="22">
        <v>9</v>
      </c>
      <c r="AE5" s="22">
        <v>8</v>
      </c>
      <c r="AF5" s="22">
        <v>1</v>
      </c>
      <c r="AG5" s="79">
        <f>+(AD5*2+AF5)/(2*AC5)</f>
        <v>0.52777777777777779</v>
      </c>
      <c r="AH5" s="79"/>
      <c r="AI5" s="22">
        <v>38</v>
      </c>
      <c r="AJ5" s="22">
        <v>2</v>
      </c>
      <c r="AK5" s="22">
        <v>5</v>
      </c>
      <c r="AL5" s="24">
        <f>+AI5/AC5</f>
        <v>2.1111111111111112</v>
      </c>
      <c r="AN5" s="22"/>
      <c r="AO5" s="5"/>
      <c r="AQ5" s="22"/>
      <c r="AR5" s="39"/>
    </row>
    <row r="6" spans="1:44" ht="18" x14ac:dyDescent="0.25">
      <c r="A6" s="36"/>
      <c r="B6" s="5">
        <v>3</v>
      </c>
      <c r="C6" s="6" t="s">
        <v>127</v>
      </c>
      <c r="D6" s="11"/>
      <c r="E6" s="11"/>
      <c r="F6" s="11"/>
      <c r="G6" s="5">
        <v>10</v>
      </c>
      <c r="H6" s="5">
        <v>6</v>
      </c>
      <c r="I6" s="5">
        <v>2</v>
      </c>
      <c r="J6" s="5">
        <f>2*G6+I6</f>
        <v>22</v>
      </c>
      <c r="K6" s="35">
        <f>+J6/((G6+H6+I6)*2)</f>
        <v>0.61111111111111116</v>
      </c>
      <c r="L6" s="5">
        <f>+$AA$53</f>
        <v>58</v>
      </c>
      <c r="M6" s="5">
        <v>36</v>
      </c>
      <c r="N6" s="5">
        <f>+$AB$53</f>
        <v>107</v>
      </c>
      <c r="O6" s="5">
        <f>+$AD$53</f>
        <v>24</v>
      </c>
      <c r="P6" s="5">
        <v>2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17</v>
      </c>
      <c r="AD6" s="22">
        <v>4</v>
      </c>
      <c r="AE6" s="22">
        <v>8</v>
      </c>
      <c r="AF6" s="22">
        <v>5</v>
      </c>
      <c r="AG6" s="79">
        <f t="shared" si="1"/>
        <v>0.38235294117647056</v>
      </c>
      <c r="AH6" s="79"/>
      <c r="AI6" s="22">
        <v>47</v>
      </c>
      <c r="AJ6" s="22">
        <v>0</v>
      </c>
      <c r="AK6" s="22">
        <v>3</v>
      </c>
      <c r="AL6" s="24">
        <f t="shared" si="2"/>
        <v>2.7647058823529411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9</v>
      </c>
      <c r="H7" s="5">
        <v>8</v>
      </c>
      <c r="I7" s="5">
        <v>1</v>
      </c>
      <c r="J7" s="5">
        <f>2*G7+I7</f>
        <v>19</v>
      </c>
      <c r="K7" s="35">
        <f>+J7/((G7+H7+I7)*2)</f>
        <v>0.52777777777777779</v>
      </c>
      <c r="L7" s="5">
        <f>+$AA$66</f>
        <v>47</v>
      </c>
      <c r="M7" s="5">
        <v>40</v>
      </c>
      <c r="N7" s="5">
        <f>+$AB$66</f>
        <v>83</v>
      </c>
      <c r="O7" s="5">
        <f>+$AD$66</f>
        <v>6</v>
      </c>
      <c r="P7" s="5">
        <v>4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12</v>
      </c>
      <c r="AD7" s="22">
        <v>5</v>
      </c>
      <c r="AE7" s="22">
        <v>5</v>
      </c>
      <c r="AF7" s="22">
        <v>2</v>
      </c>
      <c r="AG7" s="79">
        <f t="shared" si="1"/>
        <v>0.5</v>
      </c>
      <c r="AH7" s="79"/>
      <c r="AI7" s="22">
        <v>38</v>
      </c>
      <c r="AJ7" s="22">
        <v>2</v>
      </c>
      <c r="AK7" s="22">
        <v>2</v>
      </c>
      <c r="AL7" s="24">
        <f t="shared" si="2"/>
        <v>3.1666666666666665</v>
      </c>
      <c r="AN7" s="22"/>
      <c r="AO7" s="5"/>
      <c r="AQ7" s="22"/>
      <c r="AR7" s="39"/>
    </row>
    <row r="8" spans="1:44" ht="18" x14ac:dyDescent="0.25">
      <c r="A8" s="36"/>
      <c r="B8" s="5">
        <v>5</v>
      </c>
      <c r="C8" s="6" t="s">
        <v>14</v>
      </c>
      <c r="D8" s="11"/>
      <c r="E8" s="6"/>
      <c r="F8" s="11"/>
      <c r="G8" s="5">
        <v>6</v>
      </c>
      <c r="H8" s="5">
        <v>9</v>
      </c>
      <c r="I8" s="5">
        <v>3</v>
      </c>
      <c r="J8" s="5">
        <f>2*G8+I8</f>
        <v>15</v>
      </c>
      <c r="K8" s="35">
        <f>+J8/((G8+H8+I8)*2)</f>
        <v>0.41666666666666669</v>
      </c>
      <c r="L8" s="5">
        <f>+$AN$27</f>
        <v>49</v>
      </c>
      <c r="M8" s="5">
        <v>61</v>
      </c>
      <c r="N8" s="5">
        <f>$AO$27</f>
        <v>74</v>
      </c>
      <c r="O8" s="5">
        <f>$AQ$27</f>
        <v>12</v>
      </c>
      <c r="P8" s="5">
        <v>6</v>
      </c>
      <c r="Q8" s="40"/>
      <c r="R8" s="36"/>
      <c r="U8" s="27">
        <v>7</v>
      </c>
      <c r="V8" s="21" t="s">
        <v>74</v>
      </c>
      <c r="X8" s="21"/>
      <c r="Z8" s="21" t="s">
        <v>156</v>
      </c>
      <c r="AB8" s="22"/>
      <c r="AC8" s="22">
        <f>+AD8+AE8+AF8-0.3</f>
        <v>16.7</v>
      </c>
      <c r="AD8" s="22">
        <v>10</v>
      </c>
      <c r="AE8" s="22">
        <v>5</v>
      </c>
      <c r="AF8" s="22">
        <v>2</v>
      </c>
      <c r="AG8" s="79">
        <f>+(AD8*2+AF8)/(2*AC8)</f>
        <v>0.6586826347305389</v>
      </c>
      <c r="AH8" s="79"/>
      <c r="AI8" s="22">
        <v>55</v>
      </c>
      <c r="AJ8" s="22">
        <v>2</v>
      </c>
      <c r="AK8" s="22">
        <v>0</v>
      </c>
      <c r="AL8" s="24">
        <f>+AI8/AC8</f>
        <v>3.2934131736526946</v>
      </c>
      <c r="AN8" s="22"/>
      <c r="AO8" s="5"/>
      <c r="AQ8" s="22"/>
      <c r="AR8" s="39"/>
    </row>
    <row r="9" spans="1:44" ht="18" x14ac:dyDescent="0.25">
      <c r="A9" s="36"/>
      <c r="B9" s="5">
        <v>7</v>
      </c>
      <c r="C9" s="6" t="s">
        <v>18</v>
      </c>
      <c r="D9" s="11"/>
      <c r="E9" s="6"/>
      <c r="F9" s="11"/>
      <c r="G9" s="5">
        <v>5</v>
      </c>
      <c r="H9" s="5">
        <v>8</v>
      </c>
      <c r="I9" s="5">
        <v>5</v>
      </c>
      <c r="J9" s="5">
        <f>2*G9+I9</f>
        <v>15</v>
      </c>
      <c r="K9" s="35">
        <f>+J9/((G9+H9+I9)*2)</f>
        <v>0.41666666666666669</v>
      </c>
      <c r="L9" s="5">
        <f>+$AN$53</f>
        <v>41</v>
      </c>
      <c r="M9" s="5">
        <v>56</v>
      </c>
      <c r="N9" s="5">
        <f>$AO$53</f>
        <v>62</v>
      </c>
      <c r="O9" s="5">
        <f>$AQ$53</f>
        <v>30</v>
      </c>
      <c r="P9" s="5">
        <v>5</v>
      </c>
      <c r="Q9" s="40"/>
      <c r="R9" s="36"/>
      <c r="U9" s="27">
        <v>7.5</v>
      </c>
      <c r="V9" s="21" t="s">
        <v>85</v>
      </c>
      <c r="X9" s="21"/>
      <c r="Z9" s="21" t="s">
        <v>18</v>
      </c>
      <c r="AB9" s="22"/>
      <c r="AC9" s="22">
        <f>+AD9+AE9+AF9</f>
        <v>10</v>
      </c>
      <c r="AD9" s="22">
        <v>2</v>
      </c>
      <c r="AE9" s="22">
        <v>6</v>
      </c>
      <c r="AF9" s="22">
        <v>2</v>
      </c>
      <c r="AG9" s="79">
        <f>+(AD9*2+AF9)/(2*AC9)</f>
        <v>0.3</v>
      </c>
      <c r="AH9" s="79"/>
      <c r="AI9" s="22">
        <v>37</v>
      </c>
      <c r="AJ9" s="22">
        <v>0</v>
      </c>
      <c r="AK9" s="22">
        <v>0</v>
      </c>
      <c r="AL9" s="24">
        <f>+AI9/AC9</f>
        <v>3.7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9</v>
      </c>
      <c r="I10" s="5">
        <v>5</v>
      </c>
      <c r="J10" s="5">
        <f>2*G10+I10</f>
        <v>13</v>
      </c>
      <c r="K10" s="35">
        <f>+J10/((G10+H10+I10)*2)</f>
        <v>0.3611111111111111</v>
      </c>
      <c r="L10" s="5">
        <f>+$AA$40</f>
        <v>26</v>
      </c>
      <c r="M10" s="5">
        <v>49</v>
      </c>
      <c r="N10" s="5">
        <f>+$AB$40</f>
        <v>48</v>
      </c>
      <c r="O10" s="5">
        <f>+$AD$40</f>
        <v>16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17</v>
      </c>
      <c r="AD10" s="22">
        <v>4</v>
      </c>
      <c r="AE10" s="22">
        <v>10</v>
      </c>
      <c r="AF10" s="22">
        <v>3</v>
      </c>
      <c r="AG10" s="79">
        <f t="shared" si="1"/>
        <v>0.3235294117647059</v>
      </c>
      <c r="AH10" s="79"/>
      <c r="AI10" s="22">
        <v>65</v>
      </c>
      <c r="AJ10" s="22">
        <v>1</v>
      </c>
      <c r="AK10" s="22">
        <v>1</v>
      </c>
      <c r="AL10" s="24">
        <f t="shared" si="2"/>
        <v>3.8235294117647061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4</v>
      </c>
      <c r="H11" s="5">
        <v>11</v>
      </c>
      <c r="I11" s="5">
        <v>3</v>
      </c>
      <c r="J11" s="5">
        <f t="shared" si="3"/>
        <v>11</v>
      </c>
      <c r="K11" s="35">
        <f t="shared" si="4"/>
        <v>0.30555555555555558</v>
      </c>
      <c r="L11" s="5">
        <f>+$AN$40</f>
        <v>47</v>
      </c>
      <c r="M11" s="5">
        <v>69</v>
      </c>
      <c r="N11" s="5">
        <f>$AO$40</f>
        <v>62</v>
      </c>
      <c r="O11" s="5">
        <f>$AQ$40</f>
        <v>18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+AC132</f>
        <v>19.3</v>
      </c>
      <c r="AD11" s="22">
        <f>+AD132</f>
        <v>4</v>
      </c>
      <c r="AE11" s="22">
        <f>+AE132</f>
        <v>11</v>
      </c>
      <c r="AF11" s="22">
        <f>+AF132</f>
        <v>4</v>
      </c>
      <c r="AG11" s="79">
        <f t="shared" si="1"/>
        <v>0.31088082901554404</v>
      </c>
      <c r="AH11" s="79"/>
      <c r="AI11" s="22">
        <f>+AI132</f>
        <v>47</v>
      </c>
      <c r="AJ11" s="22">
        <f>+AJ132</f>
        <v>3</v>
      </c>
      <c r="AK11" s="22">
        <f>+AK132</f>
        <v>2</v>
      </c>
      <c r="AL11" s="24">
        <f>+AL132</f>
        <v>2.4352331606217614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61</v>
      </c>
      <c r="H12" s="9">
        <f>SUM(H4:H11)</f>
        <v>61</v>
      </c>
      <c r="I12" s="9">
        <f>SUM(I4:I11)</f>
        <v>22</v>
      </c>
      <c r="J12" s="9"/>
      <c r="K12" s="9"/>
      <c r="L12" s="9">
        <f>SUM(L4:L11)</f>
        <v>399</v>
      </c>
      <c r="M12" s="9">
        <f>SUM(M4:M11)</f>
        <v>399</v>
      </c>
      <c r="N12" s="9">
        <f>SUM(N4:N11)</f>
        <v>619</v>
      </c>
      <c r="O12" s="9">
        <f>SUM(O4:O11)</f>
        <v>140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144</v>
      </c>
      <c r="AD12" s="15">
        <f>SUM(AD3:AD11)</f>
        <v>61</v>
      </c>
      <c r="AE12" s="15">
        <f>SUM(AE3:AE11)</f>
        <v>61</v>
      </c>
      <c r="AF12" s="15">
        <f>SUM(AF3:AF11)</f>
        <v>22</v>
      </c>
      <c r="AG12" s="15"/>
      <c r="AH12" s="15"/>
      <c r="AI12" s="15">
        <f>SUM(AI3:AI11)</f>
        <v>388</v>
      </c>
      <c r="AJ12" s="15">
        <f>SUM(AJ3:AJ11)</f>
        <v>11</v>
      </c>
      <c r="AK12" s="15">
        <f>SUM(AK3:AK11)</f>
        <v>21</v>
      </c>
      <c r="AL12" s="33">
        <f>+AI12/AC12</f>
        <v>2.6944444444444446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18 Summary:</v>
      </c>
      <c r="C14" s="48"/>
      <c r="D14" s="48"/>
      <c r="E14" s="90">
        <v>45663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192</v>
      </c>
      <c r="E15" s="21"/>
      <c r="F15" s="21"/>
      <c r="G15" s="5">
        <v>2</v>
      </c>
      <c r="H15" s="22">
        <v>2</v>
      </c>
      <c r="I15" s="21" t="s">
        <v>59</v>
      </c>
      <c r="J15" s="21"/>
      <c r="K15" s="21"/>
      <c r="L15" s="21" t="s">
        <v>536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16</v>
      </c>
      <c r="AA15" s="22">
        <v>6</v>
      </c>
      <c r="AB15" s="22">
        <v>4</v>
      </c>
      <c r="AC15" s="22">
        <f>+AA15+AB15</f>
        <v>10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26</v>
      </c>
      <c r="AN15" s="22">
        <v>13</v>
      </c>
      <c r="AO15" s="22">
        <v>9</v>
      </c>
      <c r="AP15" s="22">
        <f t="shared" ref="AP15:AP26" si="5">+AN15+AO15</f>
        <v>22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D16" s="16" t="s">
        <v>109</v>
      </c>
      <c r="E16" s="16"/>
      <c r="F16" s="21"/>
      <c r="G16" s="5"/>
      <c r="H16" s="22">
        <v>2</v>
      </c>
      <c r="I16" s="21" t="s">
        <v>537</v>
      </c>
      <c r="J16" s="21"/>
      <c r="K16" s="21"/>
      <c r="L16" s="21" t="s">
        <v>59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17</v>
      </c>
      <c r="AA16" s="22">
        <v>0</v>
      </c>
      <c r="AB16" s="22">
        <v>2</v>
      </c>
      <c r="AC16" s="22">
        <f t="shared" ref="AC16:AC26" si="6">+AA16+AB16</f>
        <v>2</v>
      </c>
      <c r="AD16" s="22">
        <v>4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12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6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14</v>
      </c>
      <c r="AN17" s="22">
        <v>10</v>
      </c>
      <c r="AO17" s="22">
        <v>10</v>
      </c>
      <c r="AP17" s="22">
        <f t="shared" si="5"/>
        <v>20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188</v>
      </c>
      <c r="D18" s="11"/>
      <c r="E18" s="21"/>
      <c r="F18" s="21"/>
      <c r="G18" s="5">
        <v>5</v>
      </c>
      <c r="H18" s="22">
        <v>1</v>
      </c>
      <c r="I18" s="21" t="s">
        <v>46</v>
      </c>
      <c r="J18" s="21"/>
      <c r="K18" s="21"/>
      <c r="L18" s="21" t="s">
        <v>182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16</v>
      </c>
      <c r="AA18" s="22">
        <v>5</v>
      </c>
      <c r="AB18" s="22">
        <v>3</v>
      </c>
      <c r="AC18" s="22">
        <f t="shared" si="6"/>
        <v>8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16</v>
      </c>
      <c r="AN18" s="22">
        <v>8</v>
      </c>
      <c r="AO18" s="22">
        <v>9</v>
      </c>
      <c r="AP18" s="22">
        <f t="shared" si="5"/>
        <v>17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/>
      <c r="D19" s="16" t="s">
        <v>109</v>
      </c>
      <c r="E19" s="21"/>
      <c r="F19" s="21"/>
      <c r="G19" s="5"/>
      <c r="H19" s="22">
        <v>1</v>
      </c>
      <c r="I19" s="21" t="s">
        <v>80</v>
      </c>
      <c r="J19" s="21"/>
      <c r="K19" s="21"/>
      <c r="L19" s="21" t="s">
        <v>538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18</v>
      </c>
      <c r="AA19" s="22">
        <v>7</v>
      </c>
      <c r="AB19" s="22">
        <v>9</v>
      </c>
      <c r="AC19" s="22">
        <f t="shared" si="6"/>
        <v>16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18</v>
      </c>
      <c r="AN19" s="22">
        <v>12</v>
      </c>
      <c r="AO19" s="22">
        <v>10</v>
      </c>
      <c r="AP19" s="22">
        <f t="shared" si="5"/>
        <v>22</v>
      </c>
      <c r="AQ19" s="22">
        <v>2</v>
      </c>
      <c r="AR19" s="39"/>
    </row>
    <row r="20" spans="1:44" ht="15.95" customHeight="1" x14ac:dyDescent="0.25">
      <c r="A20" s="41"/>
      <c r="H20" s="22">
        <v>1</v>
      </c>
      <c r="I20" s="21" t="s">
        <v>46</v>
      </c>
      <c r="J20" s="21"/>
      <c r="K20" s="21"/>
      <c r="L20" s="21" t="s">
        <v>539</v>
      </c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18</v>
      </c>
      <c r="AA20" s="22">
        <v>12</v>
      </c>
      <c r="AB20" s="22">
        <v>9</v>
      </c>
      <c r="AC20" s="22">
        <f t="shared" si="6"/>
        <v>21</v>
      </c>
      <c r="AD20" s="22">
        <v>4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15</v>
      </c>
      <c r="AN20" s="22">
        <v>2</v>
      </c>
      <c r="AO20" s="22">
        <v>2</v>
      </c>
      <c r="AP20" s="22">
        <f t="shared" si="5"/>
        <v>4</v>
      </c>
      <c r="AQ20" s="22">
        <v>0</v>
      </c>
      <c r="AR20" s="39"/>
    </row>
    <row r="21" spans="1:44" ht="15.95" customHeight="1" x14ac:dyDescent="0.25">
      <c r="A21" s="41"/>
      <c r="H21" s="22">
        <v>1</v>
      </c>
      <c r="I21" s="21" t="s">
        <v>146</v>
      </c>
      <c r="J21" s="21"/>
      <c r="K21" s="21"/>
      <c r="L21" s="21" t="s">
        <v>540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18</v>
      </c>
      <c r="AA21" s="22">
        <v>7</v>
      </c>
      <c r="AB21" s="22">
        <v>17</v>
      </c>
      <c r="AC21" s="22">
        <f t="shared" si="6"/>
        <v>24</v>
      </c>
      <c r="AD21" s="22">
        <v>2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14</v>
      </c>
      <c r="AN21" s="22">
        <v>0</v>
      </c>
      <c r="AO21" s="22">
        <v>4</v>
      </c>
      <c r="AP21" s="22">
        <f t="shared" si="5"/>
        <v>4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80</v>
      </c>
      <c r="J22" s="21"/>
      <c r="K22" s="21"/>
      <c r="L22" s="21" t="s">
        <v>46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16</v>
      </c>
      <c r="AA22" s="22">
        <v>3</v>
      </c>
      <c r="AB22" s="22">
        <v>7</v>
      </c>
      <c r="AC22" s="22">
        <f t="shared" si="6"/>
        <v>10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14</v>
      </c>
      <c r="AN22" s="22">
        <v>3</v>
      </c>
      <c r="AO22" s="22">
        <v>5</v>
      </c>
      <c r="AP22" s="22">
        <f t="shared" si="5"/>
        <v>8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14</v>
      </c>
      <c r="AA23" s="22">
        <v>1</v>
      </c>
      <c r="AB23" s="22">
        <v>5</v>
      </c>
      <c r="AC23" s="22">
        <f t="shared" si="6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17</v>
      </c>
      <c r="AN23" s="22">
        <v>1</v>
      </c>
      <c r="AO23" s="22">
        <v>15</v>
      </c>
      <c r="AP23" s="22">
        <f t="shared" si="5"/>
        <v>16</v>
      </c>
      <c r="AQ23" s="22">
        <v>2</v>
      </c>
      <c r="AR23" s="44"/>
    </row>
    <row r="24" spans="1:44" ht="15.95" customHeight="1" x14ac:dyDescent="0.25">
      <c r="A24" s="41"/>
      <c r="B24" s="42" t="s">
        <v>173</v>
      </c>
      <c r="C24" s="6" t="s">
        <v>191</v>
      </c>
      <c r="F24" s="21"/>
      <c r="G24" s="5">
        <v>2</v>
      </c>
      <c r="H24" s="22">
        <v>1</v>
      </c>
      <c r="I24" s="21" t="s">
        <v>309</v>
      </c>
      <c r="J24" s="21"/>
      <c r="K24" s="21"/>
      <c r="L24" s="21" t="s">
        <v>162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18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18</v>
      </c>
      <c r="AN24" s="22">
        <v>0</v>
      </c>
      <c r="AO24" s="22">
        <v>6</v>
      </c>
      <c r="AP24" s="22">
        <f t="shared" si="5"/>
        <v>6</v>
      </c>
      <c r="AQ24" s="22">
        <v>0</v>
      </c>
      <c r="AR24" s="36"/>
    </row>
    <row r="25" spans="1:44" ht="15.95" customHeight="1" x14ac:dyDescent="0.25">
      <c r="A25" s="41"/>
      <c r="B25" s="22" t="s">
        <v>28</v>
      </c>
      <c r="C25" s="16" t="s">
        <v>409</v>
      </c>
      <c r="D25" s="21"/>
      <c r="E25" s="21"/>
      <c r="F25" s="21"/>
      <c r="G25" s="5"/>
      <c r="H25" s="22">
        <v>1</v>
      </c>
      <c r="I25" s="21" t="s">
        <v>65</v>
      </c>
      <c r="J25" s="21"/>
      <c r="K25" s="21"/>
      <c r="L25" s="21" t="s">
        <v>541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16</v>
      </c>
      <c r="AA25" s="22">
        <v>1</v>
      </c>
      <c r="AB25" s="22">
        <v>3</v>
      </c>
      <c r="AC25" s="22">
        <f t="shared" si="6"/>
        <v>4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16</v>
      </c>
      <c r="AN25" s="22">
        <v>0</v>
      </c>
      <c r="AO25" s="22">
        <v>1</v>
      </c>
      <c r="AP25" s="22">
        <f t="shared" si="5"/>
        <v>1</v>
      </c>
      <c r="AQ25" s="22">
        <v>0</v>
      </c>
      <c r="AR25" s="36"/>
    </row>
    <row r="26" spans="1:44" ht="15.95" customHeight="1" x14ac:dyDescent="0.25">
      <c r="A26" s="41"/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18</v>
      </c>
      <c r="AA26" s="22">
        <v>5</v>
      </c>
      <c r="AB26" s="22">
        <v>9</v>
      </c>
      <c r="AC26" s="22">
        <f t="shared" si="6"/>
        <v>14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18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C27" s="6" t="s">
        <v>186</v>
      </c>
      <c r="F27" s="21"/>
      <c r="G27" s="5">
        <v>5</v>
      </c>
      <c r="H27" s="22">
        <v>1</v>
      </c>
      <c r="I27" s="21" t="s">
        <v>41</v>
      </c>
      <c r="J27" s="21"/>
      <c r="K27" s="21"/>
      <c r="L27" s="21" t="s">
        <v>151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198</v>
      </c>
      <c r="AA27" s="23">
        <f>SUM(AA15:AA26)</f>
        <v>60</v>
      </c>
      <c r="AB27" s="23">
        <f>SUM(AB15:AB26)</f>
        <v>89</v>
      </c>
      <c r="AC27" s="23">
        <f>+AB27+AA27</f>
        <v>149</v>
      </c>
      <c r="AD27" s="23">
        <f>SUM(AD15:AD26)</f>
        <v>14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198</v>
      </c>
      <c r="AN27" s="23">
        <f>SUM(AN15:AN26)</f>
        <v>49</v>
      </c>
      <c r="AO27" s="23">
        <f>SUM(AO15:AO26)</f>
        <v>74</v>
      </c>
      <c r="AP27" s="23">
        <f>+AO27+AN27</f>
        <v>123</v>
      </c>
      <c r="AQ27" s="23">
        <f>SUM(AQ15:AQ26)</f>
        <v>12</v>
      </c>
      <c r="AR27" s="36"/>
    </row>
    <row r="28" spans="1:44" ht="15.95" customHeight="1" x14ac:dyDescent="0.25">
      <c r="A28" s="41"/>
      <c r="B28" s="22" t="s">
        <v>28</v>
      </c>
      <c r="C28" s="21"/>
      <c r="D28" s="16" t="s">
        <v>109</v>
      </c>
      <c r="E28" s="21"/>
      <c r="G28" s="5"/>
      <c r="H28" s="22">
        <v>1</v>
      </c>
      <c r="I28" s="21" t="s">
        <v>513</v>
      </c>
      <c r="J28" s="21"/>
      <c r="K28" s="21"/>
      <c r="L28" s="21" t="s">
        <v>542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32</v>
      </c>
      <c r="AA28" s="22">
        <v>10</v>
      </c>
      <c r="AB28" s="22">
        <v>12</v>
      </c>
      <c r="AC28" s="22">
        <f t="shared" ref="AC28:AC39" si="7">+AA28+AB28</f>
        <v>22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39</v>
      </c>
      <c r="AN28" s="22">
        <v>8</v>
      </c>
      <c r="AO28" s="22">
        <v>16</v>
      </c>
      <c r="AP28" s="22">
        <f t="shared" ref="AP28:AP39" si="8">+AN28+AO28</f>
        <v>24</v>
      </c>
      <c r="AQ28" s="22">
        <v>6</v>
      </c>
      <c r="AR28" s="36"/>
    </row>
    <row r="29" spans="1:44" ht="15.95" customHeight="1" x14ac:dyDescent="0.25">
      <c r="A29" s="41"/>
      <c r="H29" s="22">
        <v>1</v>
      </c>
      <c r="I29" s="21" t="s">
        <v>513</v>
      </c>
      <c r="L29" s="21" t="s">
        <v>399</v>
      </c>
      <c r="M29" s="21"/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17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17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513</v>
      </c>
      <c r="L30" s="21" t="s">
        <v>108</v>
      </c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15</v>
      </c>
      <c r="AA30" s="22">
        <v>5</v>
      </c>
      <c r="AB30" s="22">
        <v>6</v>
      </c>
      <c r="AC30" s="22">
        <f t="shared" si="7"/>
        <v>11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18</v>
      </c>
      <c r="AN30" s="22">
        <v>20</v>
      </c>
      <c r="AO30" s="22">
        <v>10</v>
      </c>
      <c r="AP30" s="22">
        <f t="shared" si="8"/>
        <v>30</v>
      </c>
      <c r="AQ30" s="22">
        <v>4</v>
      </c>
      <c r="AR30" s="36"/>
    </row>
    <row r="31" spans="1:44" ht="15.95" customHeight="1" x14ac:dyDescent="0.25">
      <c r="A31" s="41"/>
      <c r="H31" s="22">
        <v>2</v>
      </c>
      <c r="I31" s="21" t="s">
        <v>131</v>
      </c>
      <c r="M31" s="21" t="s">
        <v>134</v>
      </c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11</v>
      </c>
      <c r="AA31" s="22">
        <v>2</v>
      </c>
      <c r="AB31" s="22">
        <v>4</v>
      </c>
      <c r="AC31" s="22">
        <f t="shared" si="7"/>
        <v>6</v>
      </c>
      <c r="AD31" s="22">
        <v>0</v>
      </c>
      <c r="AE31" s="45"/>
      <c r="AF31" s="27">
        <v>9</v>
      </c>
      <c r="AG31" s="21" t="s">
        <v>474</v>
      </c>
      <c r="AH31" s="21"/>
      <c r="AI31" s="21"/>
      <c r="AJ31" s="21"/>
      <c r="AK31" s="22">
        <v>7</v>
      </c>
      <c r="AL31" s="21" t="s">
        <v>116</v>
      </c>
      <c r="AM31" s="22">
        <v>1</v>
      </c>
      <c r="AN31" s="22">
        <v>0</v>
      </c>
      <c r="AO31" s="22">
        <v>0</v>
      </c>
      <c r="AP31" s="22">
        <f t="shared" si="8"/>
        <v>0</v>
      </c>
      <c r="AQ31" s="22">
        <v>0</v>
      </c>
      <c r="AR31" s="36"/>
    </row>
    <row r="32" spans="1:44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9</v>
      </c>
      <c r="AA32" s="22">
        <v>1</v>
      </c>
      <c r="AB32" s="22">
        <v>4</v>
      </c>
      <c r="AC32" s="22">
        <f t="shared" si="7"/>
        <v>5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16</v>
      </c>
      <c r="AN32" s="22">
        <v>0</v>
      </c>
      <c r="AO32" s="22">
        <v>11</v>
      </c>
      <c r="AP32" s="22">
        <f t="shared" si="8"/>
        <v>11</v>
      </c>
      <c r="AQ32" s="22">
        <v>6</v>
      </c>
      <c r="AR32" s="36"/>
    </row>
    <row r="33" spans="1:44" ht="15.95" customHeight="1" x14ac:dyDescent="0.25">
      <c r="A33" s="41"/>
      <c r="B33" s="42" t="s">
        <v>174</v>
      </c>
      <c r="C33" s="6" t="s">
        <v>190</v>
      </c>
      <c r="F33" s="20"/>
      <c r="G33" s="5">
        <v>5</v>
      </c>
      <c r="H33" s="22">
        <v>1</v>
      </c>
      <c r="I33" s="21" t="s">
        <v>147</v>
      </c>
      <c r="J33" s="21"/>
      <c r="L33" s="21" t="s">
        <v>532</v>
      </c>
      <c r="M33" s="21"/>
      <c r="N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15</v>
      </c>
      <c r="AA33" s="22">
        <v>3</v>
      </c>
      <c r="AB33" s="22">
        <v>3</v>
      </c>
      <c r="AC33" s="22">
        <f t="shared" si="7"/>
        <v>6</v>
      </c>
      <c r="AD33" s="22">
        <v>4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11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B34" s="22" t="s">
        <v>28</v>
      </c>
      <c r="C34" s="16" t="s">
        <v>529</v>
      </c>
      <c r="D34" s="21"/>
      <c r="E34" s="21"/>
      <c r="H34" s="22">
        <v>1</v>
      </c>
      <c r="I34" s="21" t="s">
        <v>96</v>
      </c>
      <c r="J34" s="21"/>
      <c r="K34" s="21"/>
      <c r="L34" s="21" t="s">
        <v>60</v>
      </c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13</v>
      </c>
      <c r="AA34" s="22">
        <v>1</v>
      </c>
      <c r="AB34" s="22">
        <v>1</v>
      </c>
      <c r="AC34" s="22">
        <f t="shared" si="7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18</v>
      </c>
      <c r="AN34" s="22">
        <v>9</v>
      </c>
      <c r="AO34" s="22">
        <v>5</v>
      </c>
      <c r="AP34" s="22">
        <f t="shared" si="8"/>
        <v>14</v>
      </c>
      <c r="AQ34" s="22">
        <v>0</v>
      </c>
      <c r="AR34" s="36"/>
    </row>
    <row r="35" spans="1:44" ht="15.95" customHeight="1" x14ac:dyDescent="0.25">
      <c r="A35" s="41" t="s">
        <v>48</v>
      </c>
      <c r="C35" s="16" t="s">
        <v>388</v>
      </c>
      <c r="H35" s="22">
        <v>1</v>
      </c>
      <c r="I35" s="21" t="s">
        <v>60</v>
      </c>
      <c r="J35" s="21"/>
      <c r="K35" s="21"/>
      <c r="L35" s="21" t="s">
        <v>533</v>
      </c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17</v>
      </c>
      <c r="AA35" s="22">
        <v>0</v>
      </c>
      <c r="AB35" s="22">
        <v>4</v>
      </c>
      <c r="AC35" s="22">
        <f t="shared" si="7"/>
        <v>4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17</v>
      </c>
      <c r="AN35" s="22">
        <v>5</v>
      </c>
      <c r="AO35" s="22">
        <v>5</v>
      </c>
      <c r="AP35" s="22">
        <f t="shared" si="8"/>
        <v>10</v>
      </c>
      <c r="AQ35" s="22">
        <v>0</v>
      </c>
      <c r="AR35" s="36"/>
    </row>
    <row r="36" spans="1:44" ht="15.95" customHeight="1" x14ac:dyDescent="0.25">
      <c r="A36" s="41"/>
      <c r="H36" s="22">
        <v>1</v>
      </c>
      <c r="I36" s="21" t="s">
        <v>60</v>
      </c>
      <c r="L36" s="21" t="s">
        <v>534</v>
      </c>
      <c r="M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16</v>
      </c>
      <c r="AA36" s="22">
        <v>0</v>
      </c>
      <c r="AB36" s="22">
        <v>3</v>
      </c>
      <c r="AC36" s="22">
        <f t="shared" si="7"/>
        <v>3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16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1</v>
      </c>
      <c r="I37" s="21" t="s">
        <v>184</v>
      </c>
      <c r="L37" s="21" t="s">
        <v>535</v>
      </c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18</v>
      </c>
      <c r="AA37" s="22">
        <v>0</v>
      </c>
      <c r="AB37" s="22">
        <v>2</v>
      </c>
      <c r="AC37" s="22">
        <f t="shared" si="7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14</v>
      </c>
      <c r="AN37" s="22">
        <v>3</v>
      </c>
      <c r="AO37" s="22">
        <v>3</v>
      </c>
      <c r="AP37" s="22">
        <f t="shared" si="8"/>
        <v>6</v>
      </c>
      <c r="AQ37" s="22">
        <v>0</v>
      </c>
      <c r="AR37" s="36"/>
    </row>
    <row r="38" spans="1:44" ht="15.95" customHeight="1" x14ac:dyDescent="0.25">
      <c r="A38" s="41"/>
      <c r="H38" s="22"/>
      <c r="I38" s="21"/>
      <c r="L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18</v>
      </c>
      <c r="AA38" s="22">
        <v>3</v>
      </c>
      <c r="AB38" s="22">
        <v>6</v>
      </c>
      <c r="AC38" s="22">
        <f t="shared" si="7"/>
        <v>9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18</v>
      </c>
      <c r="AN38" s="22">
        <v>1</v>
      </c>
      <c r="AO38" s="22">
        <v>8</v>
      </c>
      <c r="AP38" s="22">
        <f t="shared" si="8"/>
        <v>9</v>
      </c>
      <c r="AQ38" s="22">
        <v>2</v>
      </c>
      <c r="AR38" s="36"/>
    </row>
    <row r="39" spans="1:44" ht="15.95" customHeight="1" x14ac:dyDescent="0.25">
      <c r="A39" s="41"/>
      <c r="C39" s="6" t="s">
        <v>193</v>
      </c>
      <c r="D39" s="1"/>
      <c r="E39" s="21"/>
      <c r="F39" s="21"/>
      <c r="G39" s="5">
        <v>2</v>
      </c>
      <c r="H39" s="22">
        <v>1</v>
      </c>
      <c r="I39" s="21" t="s">
        <v>68</v>
      </c>
      <c r="J39" s="21"/>
      <c r="K39" s="21"/>
      <c r="L39" s="21" t="s">
        <v>530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17</v>
      </c>
      <c r="AA39" s="22">
        <v>1</v>
      </c>
      <c r="AB39" s="22">
        <v>3</v>
      </c>
      <c r="AC39" s="22">
        <f t="shared" si="7"/>
        <v>4</v>
      </c>
      <c r="AD39" s="22">
        <v>2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12</v>
      </c>
      <c r="AN39" s="22">
        <v>1</v>
      </c>
      <c r="AO39" s="22">
        <v>0</v>
      </c>
      <c r="AP39" s="22">
        <f t="shared" si="8"/>
        <v>1</v>
      </c>
      <c r="AQ39" s="22">
        <v>0</v>
      </c>
      <c r="AR39" s="36"/>
    </row>
    <row r="40" spans="1:44" ht="15.95" customHeight="1" thickBot="1" x14ac:dyDescent="0.3">
      <c r="A40" s="41"/>
      <c r="B40" s="22" t="s">
        <v>28</v>
      </c>
      <c r="C40" s="21"/>
      <c r="D40" s="16" t="s">
        <v>109</v>
      </c>
      <c r="H40" s="22">
        <v>1</v>
      </c>
      <c r="I40" s="21" t="s">
        <v>49</v>
      </c>
      <c r="J40" s="21"/>
      <c r="K40" s="21"/>
      <c r="L40" s="21" t="s">
        <v>531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198</v>
      </c>
      <c r="AA40" s="23">
        <f>SUM(AA28:AA39)</f>
        <v>26</v>
      </c>
      <c r="AB40" s="23">
        <f>SUM(AB28:AB39)</f>
        <v>48</v>
      </c>
      <c r="AC40" s="23">
        <f>+AB40+AA40</f>
        <v>74</v>
      </c>
      <c r="AD40" s="23">
        <f>SUM(AD28:AD39)</f>
        <v>16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197</v>
      </c>
      <c r="AN40" s="23">
        <f>SUM(AN28:AN39)</f>
        <v>47</v>
      </c>
      <c r="AO40" s="23">
        <f>SUM(AO28:AO39)</f>
        <v>62</v>
      </c>
      <c r="AP40" s="23">
        <f>+AO40+AN40</f>
        <v>109</v>
      </c>
      <c r="AQ40" s="23">
        <f>SUM(AQ28:AQ39)</f>
        <v>18</v>
      </c>
      <c r="AR40" s="36"/>
    </row>
    <row r="41" spans="1:44" ht="15.95" customHeight="1" x14ac:dyDescent="0.25">
      <c r="A41" s="41"/>
      <c r="B41" s="36"/>
      <c r="C41" s="46"/>
      <c r="D41" s="46"/>
      <c r="E41" s="46"/>
      <c r="F41" s="46"/>
      <c r="G41" s="42"/>
      <c r="H41" s="45"/>
      <c r="I41" s="46"/>
      <c r="J41" s="46"/>
      <c r="K41" s="45"/>
      <c r="L41" s="45"/>
      <c r="M41" s="45"/>
      <c r="N41" s="45"/>
      <c r="O41" s="45"/>
      <c r="P41" s="45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22</v>
      </c>
      <c r="AA41" s="22">
        <v>8</v>
      </c>
      <c r="AB41" s="22">
        <v>8</v>
      </c>
      <c r="AC41" s="22">
        <f t="shared" ref="AC41:AC52" si="9">+AA41+AB41</f>
        <v>16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36</v>
      </c>
      <c r="AN41" s="22">
        <v>2</v>
      </c>
      <c r="AO41" s="22">
        <v>5</v>
      </c>
      <c r="AP41" s="22">
        <f t="shared" ref="AP41:AP52" si="10">+AN41+AO41</f>
        <v>7</v>
      </c>
      <c r="AQ41" s="22">
        <v>2</v>
      </c>
      <c r="AR41" s="36"/>
    </row>
    <row r="42" spans="1:44" ht="15.95" customHeight="1" x14ac:dyDescent="0.25">
      <c r="A42" s="41"/>
      <c r="B42" s="42" t="s">
        <v>175</v>
      </c>
      <c r="C42" s="6" t="s">
        <v>187</v>
      </c>
      <c r="E42" s="11"/>
      <c r="F42" s="11"/>
      <c r="G42" s="5">
        <v>0</v>
      </c>
      <c r="H42" s="22"/>
      <c r="I42" s="21"/>
      <c r="J42" s="21"/>
      <c r="K42" s="21"/>
      <c r="L42" s="21"/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17</v>
      </c>
      <c r="AA42" s="22">
        <v>0</v>
      </c>
      <c r="AB42" s="22">
        <v>1</v>
      </c>
      <c r="AC42" s="22">
        <f t="shared" si="9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10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22" t="s">
        <v>28</v>
      </c>
      <c r="C43" s="16"/>
      <c r="D43" s="16" t="s">
        <v>109</v>
      </c>
      <c r="E43" s="16"/>
      <c r="H43" s="22"/>
      <c r="I43" s="21"/>
      <c r="J43" s="21"/>
      <c r="K43" s="21"/>
      <c r="L43" s="21"/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17</v>
      </c>
      <c r="AA43" s="22">
        <v>19</v>
      </c>
      <c r="AB43" s="22">
        <v>20</v>
      </c>
      <c r="AC43" s="22">
        <f t="shared" si="9"/>
        <v>39</v>
      </c>
      <c r="AD43" s="22">
        <v>4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15</v>
      </c>
      <c r="AN43" s="22">
        <v>14</v>
      </c>
      <c r="AO43" s="22">
        <v>8</v>
      </c>
      <c r="AP43" s="22">
        <f t="shared" si="10"/>
        <v>22</v>
      </c>
      <c r="AQ43" s="22">
        <v>4</v>
      </c>
      <c r="AR43" s="36"/>
    </row>
    <row r="44" spans="1:44" ht="15.95" customHeight="1" x14ac:dyDescent="0.25">
      <c r="A44" s="41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18</v>
      </c>
      <c r="AA44" s="22">
        <v>11</v>
      </c>
      <c r="AB44" s="22">
        <v>21</v>
      </c>
      <c r="AC44" s="22">
        <f t="shared" si="9"/>
        <v>32</v>
      </c>
      <c r="AD44" s="22">
        <v>4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16</v>
      </c>
      <c r="AN44" s="22">
        <v>7</v>
      </c>
      <c r="AO44" s="22">
        <v>6</v>
      </c>
      <c r="AP44" s="22">
        <f t="shared" si="10"/>
        <v>13</v>
      </c>
      <c r="AQ44" s="22">
        <v>4</v>
      </c>
      <c r="AR44" s="36"/>
    </row>
    <row r="45" spans="1:44" ht="15.95" customHeight="1" x14ac:dyDescent="0.25">
      <c r="A45" s="41"/>
      <c r="C45" s="6" t="s">
        <v>189</v>
      </c>
      <c r="G45" s="5">
        <v>4</v>
      </c>
      <c r="H45" s="22">
        <v>1</v>
      </c>
      <c r="I45" s="21" t="s">
        <v>140</v>
      </c>
      <c r="J45" s="21"/>
      <c r="K45" s="21"/>
      <c r="L45" s="21" t="s">
        <v>469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17</v>
      </c>
      <c r="AA45" s="22">
        <v>5</v>
      </c>
      <c r="AB45" s="22">
        <v>11</v>
      </c>
      <c r="AC45" s="22">
        <f t="shared" si="9"/>
        <v>16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13</v>
      </c>
      <c r="AN45" s="22">
        <v>0</v>
      </c>
      <c r="AO45" s="22">
        <v>7</v>
      </c>
      <c r="AP45" s="22">
        <f t="shared" si="10"/>
        <v>7</v>
      </c>
      <c r="AQ45" s="22">
        <v>2</v>
      </c>
      <c r="AR45" s="36"/>
    </row>
    <row r="46" spans="1:44" ht="15.95" customHeight="1" x14ac:dyDescent="0.25">
      <c r="A46" s="41"/>
      <c r="B46" s="22" t="s">
        <v>28</v>
      </c>
      <c r="C46" s="21" t="s">
        <v>422</v>
      </c>
      <c r="D46" s="21"/>
      <c r="E46" s="21"/>
      <c r="F46" s="21"/>
      <c r="G46" s="21"/>
      <c r="H46" s="22">
        <v>1</v>
      </c>
      <c r="I46" s="21" t="s">
        <v>92</v>
      </c>
      <c r="J46" s="21"/>
      <c r="K46" s="21"/>
      <c r="L46" s="21" t="s">
        <v>338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17</v>
      </c>
      <c r="AA46" s="22">
        <v>1</v>
      </c>
      <c r="AB46" s="22">
        <v>12</v>
      </c>
      <c r="AC46" s="22">
        <f t="shared" si="9"/>
        <v>13</v>
      </c>
      <c r="AD46" s="22">
        <v>2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15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H47" s="22">
        <v>2</v>
      </c>
      <c r="I47" s="21" t="s">
        <v>291</v>
      </c>
      <c r="J47" s="21"/>
      <c r="K47" s="21"/>
      <c r="L47" s="21" t="s">
        <v>543</v>
      </c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17</v>
      </c>
      <c r="AA47" s="22">
        <v>7</v>
      </c>
      <c r="AB47" s="22">
        <v>6</v>
      </c>
      <c r="AC47" s="22">
        <f t="shared" si="9"/>
        <v>13</v>
      </c>
      <c r="AD47" s="22">
        <v>8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18</v>
      </c>
      <c r="AN47" s="22">
        <v>3</v>
      </c>
      <c r="AO47" s="22">
        <v>9</v>
      </c>
      <c r="AP47" s="22">
        <f t="shared" si="10"/>
        <v>12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140</v>
      </c>
      <c r="L48" s="21" t="s">
        <v>247</v>
      </c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17</v>
      </c>
      <c r="AA48" s="22">
        <v>4</v>
      </c>
      <c r="AB48" s="22">
        <v>5</v>
      </c>
      <c r="AC48" s="22">
        <f t="shared" si="9"/>
        <v>9</v>
      </c>
      <c r="AD48" s="22">
        <v>4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17</v>
      </c>
      <c r="AN48" s="22">
        <v>8</v>
      </c>
      <c r="AO48" s="22">
        <v>4</v>
      </c>
      <c r="AP48" s="22">
        <f t="shared" si="10"/>
        <v>12</v>
      </c>
      <c r="AQ48" s="22">
        <v>2</v>
      </c>
      <c r="AR48" s="36"/>
    </row>
    <row r="49" spans="1:44" ht="15.95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45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16</v>
      </c>
      <c r="AN49" s="22">
        <v>5</v>
      </c>
      <c r="AO49" s="22">
        <v>4</v>
      </c>
      <c r="AP49" s="22">
        <f t="shared" si="10"/>
        <v>9</v>
      </c>
      <c r="AQ49" s="22">
        <v>0</v>
      </c>
      <c r="AR49" s="36"/>
    </row>
    <row r="50" spans="1:44" ht="15.95" customHeight="1" x14ac:dyDescent="0.25">
      <c r="A50" s="41"/>
      <c r="B50" s="11"/>
      <c r="C50" s="11"/>
      <c r="D50" s="11"/>
      <c r="E50" s="21" t="s">
        <v>111</v>
      </c>
      <c r="F50" s="21"/>
      <c r="G50" s="5">
        <f>SUM(G14:G49)</f>
        <v>25</v>
      </c>
      <c r="H50" s="5"/>
      <c r="I50" s="20"/>
      <c r="J50" s="21" t="s">
        <v>62</v>
      </c>
      <c r="K50" s="20"/>
      <c r="L50" s="5">
        <f>COUNTA(C14:C49)-8</f>
        <v>4</v>
      </c>
      <c r="N50" s="21" t="s">
        <v>79</v>
      </c>
      <c r="O50" s="5">
        <f>+L50*2</f>
        <v>8</v>
      </c>
      <c r="P50" s="1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16</v>
      </c>
      <c r="AA50" s="22">
        <v>0</v>
      </c>
      <c r="AB50" s="22">
        <v>4</v>
      </c>
      <c r="AC50" s="22">
        <f t="shared" si="9"/>
        <v>4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14</v>
      </c>
      <c r="AN50" s="22">
        <v>0</v>
      </c>
      <c r="AO50" s="22">
        <v>8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E51" s="21" t="s">
        <v>110</v>
      </c>
      <c r="F51" s="21"/>
      <c r="G51" s="5">
        <f>COUNTA(L15:L49)+COUNTIF(L15:L49,"*&amp;*")</f>
        <v>41</v>
      </c>
      <c r="O51" t="s">
        <v>169</v>
      </c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16</v>
      </c>
      <c r="AA51" s="22">
        <v>0</v>
      </c>
      <c r="AB51" s="22">
        <v>5</v>
      </c>
      <c r="AC51" s="22">
        <f t="shared" si="9"/>
        <v>5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14</v>
      </c>
      <c r="AN51" s="22">
        <v>0</v>
      </c>
      <c r="AO51" s="22">
        <v>3</v>
      </c>
      <c r="AP51" s="22">
        <f t="shared" si="10"/>
        <v>3</v>
      </c>
      <c r="AQ51" s="22">
        <v>10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14</v>
      </c>
      <c r="AA52" s="22">
        <v>3</v>
      </c>
      <c r="AB52" s="22">
        <v>11</v>
      </c>
      <c r="AC52" s="22">
        <f t="shared" si="9"/>
        <v>14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14</v>
      </c>
      <c r="AN52" s="22">
        <v>1</v>
      </c>
      <c r="AO52" s="22">
        <v>1</v>
      </c>
      <c r="AP52" s="22">
        <f t="shared" si="10"/>
        <v>2</v>
      </c>
      <c r="AQ52" s="22">
        <v>2</v>
      </c>
      <c r="AR52" s="36"/>
    </row>
    <row r="53" spans="1:44" ht="15.95" customHeight="1" thickBot="1" x14ac:dyDescent="0.3">
      <c r="A53" s="41"/>
      <c r="B53" s="6" t="s">
        <v>90</v>
      </c>
      <c r="C53" s="6"/>
      <c r="N53" s="6"/>
      <c r="O53" s="6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198</v>
      </c>
      <c r="AA53" s="23">
        <f>SUM(AA41:AA52)</f>
        <v>58</v>
      </c>
      <c r="AB53" s="23">
        <f>SUM(AB41:AB52)</f>
        <v>107</v>
      </c>
      <c r="AC53" s="23">
        <f>+AB53+AA53</f>
        <v>165</v>
      </c>
      <c r="AD53" s="23">
        <f>SUM(AD41:AD52)</f>
        <v>24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198</v>
      </c>
      <c r="AN53" s="23">
        <f>SUM(AN41:AN52)</f>
        <v>41</v>
      </c>
      <c r="AO53" s="23">
        <f>SUM(AO41:AO52)</f>
        <v>62</v>
      </c>
      <c r="AP53" s="23">
        <f>+AO53+AN53</f>
        <v>103</v>
      </c>
      <c r="AQ53" s="23">
        <f>SUM(AQ41:AQ52)</f>
        <v>30</v>
      </c>
      <c r="AR53" s="36"/>
    </row>
    <row r="54" spans="1:44" ht="15.95" customHeight="1" x14ac:dyDescent="0.25">
      <c r="A54" s="41"/>
      <c r="C54" s="6" t="s">
        <v>64</v>
      </c>
      <c r="H54" s="6" t="s">
        <v>71</v>
      </c>
      <c r="M54" s="6" t="s">
        <v>72</v>
      </c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18</v>
      </c>
      <c r="AA54" s="22">
        <v>6</v>
      </c>
      <c r="AB54" s="22">
        <v>7</v>
      </c>
      <c r="AC54" s="22">
        <f t="shared" ref="AC54:AC65" si="11">+AA54+AB54</f>
        <v>13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17</v>
      </c>
      <c r="AN54" s="22">
        <v>4</v>
      </c>
      <c r="AO54" s="22">
        <v>7</v>
      </c>
      <c r="AP54" s="22">
        <f t="shared" ref="AP54:AP65" si="12">+AN54+AO54</f>
        <v>11</v>
      </c>
      <c r="AQ54" s="22">
        <v>2</v>
      </c>
      <c r="AR54" s="36"/>
    </row>
    <row r="55" spans="1:44" ht="15.95" customHeight="1" x14ac:dyDescent="0.25">
      <c r="A55" s="41"/>
      <c r="C55" s="21" t="s">
        <v>365</v>
      </c>
      <c r="D55" s="21"/>
      <c r="E55" s="21"/>
      <c r="F55" s="21"/>
      <c r="G55" s="21"/>
      <c r="H55" s="21" t="s">
        <v>545</v>
      </c>
      <c r="I55" s="21"/>
      <c r="J55" s="21"/>
      <c r="K55" s="21"/>
      <c r="L55" s="21"/>
      <c r="M55" s="21" t="s">
        <v>546</v>
      </c>
      <c r="N55" s="21"/>
      <c r="O55" s="21"/>
      <c r="P55" s="2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18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17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 t="s">
        <v>257</v>
      </c>
      <c r="N56" s="21"/>
      <c r="O56" s="21"/>
      <c r="P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18</v>
      </c>
      <c r="AA56" s="22">
        <v>7</v>
      </c>
      <c r="AB56" s="22">
        <v>5</v>
      </c>
      <c r="AC56" s="22">
        <f t="shared" si="11"/>
        <v>12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16</v>
      </c>
      <c r="AN56" s="22">
        <v>19</v>
      </c>
      <c r="AO56" s="22">
        <v>13</v>
      </c>
      <c r="AP56" s="22">
        <f t="shared" si="12"/>
        <v>32</v>
      </c>
      <c r="AQ56" s="22">
        <v>2</v>
      </c>
      <c r="AR56" s="36"/>
    </row>
    <row r="57" spans="1:44" ht="15.95" customHeight="1" x14ac:dyDescent="0.25">
      <c r="A57" s="4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16</v>
      </c>
      <c r="AA57" s="22">
        <v>2</v>
      </c>
      <c r="AB57" s="22">
        <v>10</v>
      </c>
      <c r="AC57" s="22">
        <f t="shared" si="11"/>
        <v>12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18</v>
      </c>
      <c r="AN57" s="22">
        <v>22</v>
      </c>
      <c r="AO57" s="22">
        <v>8</v>
      </c>
      <c r="AP57" s="22">
        <f t="shared" si="12"/>
        <v>30</v>
      </c>
      <c r="AQ57" s="22">
        <v>2</v>
      </c>
      <c r="AR57" s="36"/>
    </row>
    <row r="58" spans="1:44" ht="15.95" customHeight="1" x14ac:dyDescent="0.25">
      <c r="A58" s="4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15</v>
      </c>
      <c r="AA58" s="22">
        <v>8</v>
      </c>
      <c r="AB58" s="22">
        <v>12</v>
      </c>
      <c r="AC58" s="22">
        <f t="shared" si="11"/>
        <v>20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16</v>
      </c>
      <c r="AN58" s="22">
        <v>2</v>
      </c>
      <c r="AO58" s="22">
        <v>13</v>
      </c>
      <c r="AP58" s="22">
        <f t="shared" si="12"/>
        <v>15</v>
      </c>
      <c r="AQ58" s="22">
        <v>2</v>
      </c>
      <c r="AR58" s="36"/>
    </row>
    <row r="59" spans="1:44" ht="15.95" customHeight="1" x14ac:dyDescent="0.25">
      <c r="A59" s="4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18</v>
      </c>
      <c r="AA59" s="22">
        <v>5</v>
      </c>
      <c r="AB59" s="22">
        <v>13</v>
      </c>
      <c r="AC59" s="22">
        <f t="shared" si="11"/>
        <v>18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16</v>
      </c>
      <c r="AN59" s="22">
        <v>12</v>
      </c>
      <c r="AO59" s="22">
        <v>14</v>
      </c>
      <c r="AP59" s="22">
        <f t="shared" si="12"/>
        <v>26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17</v>
      </c>
      <c r="AN60" s="22">
        <v>2</v>
      </c>
      <c r="AO60" s="22">
        <v>11</v>
      </c>
      <c r="AP60" s="22">
        <f t="shared" si="12"/>
        <v>13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15</v>
      </c>
      <c r="AA61" s="22">
        <v>8</v>
      </c>
      <c r="AB61" s="22">
        <v>5</v>
      </c>
      <c r="AC61" s="22">
        <f t="shared" si="11"/>
        <v>13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17</v>
      </c>
      <c r="AN61" s="22">
        <v>7</v>
      </c>
      <c r="AO61" s="22">
        <v>9</v>
      </c>
      <c r="AP61" s="22">
        <f t="shared" si="12"/>
        <v>16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17</v>
      </c>
      <c r="AA62" s="22">
        <v>0</v>
      </c>
      <c r="AB62" s="22">
        <v>5</v>
      </c>
      <c r="AC62" s="22">
        <f t="shared" si="11"/>
        <v>5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16</v>
      </c>
      <c r="AN62" s="22">
        <v>2</v>
      </c>
      <c r="AO62" s="22">
        <v>5</v>
      </c>
      <c r="AP62" s="22">
        <f t="shared" si="12"/>
        <v>7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18</v>
      </c>
      <c r="AA63" s="22">
        <v>1</v>
      </c>
      <c r="AB63" s="22">
        <v>13</v>
      </c>
      <c r="AC63" s="22">
        <f t="shared" si="11"/>
        <v>14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17</v>
      </c>
      <c r="AN63" s="22">
        <v>1</v>
      </c>
      <c r="AO63" s="22">
        <v>5</v>
      </c>
      <c r="AP63" s="22">
        <f t="shared" si="12"/>
        <v>6</v>
      </c>
      <c r="AQ63" s="22">
        <v>4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18</v>
      </c>
      <c r="AA64" s="22">
        <v>4</v>
      </c>
      <c r="AB64" s="22">
        <v>8</v>
      </c>
      <c r="AC64" s="22">
        <f t="shared" si="11"/>
        <v>12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14</v>
      </c>
      <c r="AN64" s="22">
        <v>0</v>
      </c>
      <c r="AO64" s="22">
        <v>6</v>
      </c>
      <c r="AP64" s="22">
        <f t="shared" si="12"/>
        <v>6</v>
      </c>
      <c r="AQ64" s="22">
        <v>2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18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17</v>
      </c>
      <c r="AN65" s="22">
        <v>0</v>
      </c>
      <c r="AO65" s="22">
        <v>3</v>
      </c>
      <c r="AP65" s="22">
        <f t="shared" si="12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197</v>
      </c>
      <c r="AA66" s="23">
        <f>SUM(AA54:AA65)</f>
        <v>47</v>
      </c>
      <c r="AB66" s="23">
        <f>SUM(AB54:AB65)</f>
        <v>83</v>
      </c>
      <c r="AC66" s="23">
        <f>+AB66+AA66</f>
        <v>130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198</v>
      </c>
      <c r="AN66" s="23">
        <f>SUM(AN54:AN65)</f>
        <v>71</v>
      </c>
      <c r="AO66" s="23">
        <f>SUM(AO54:AO65)</f>
        <v>94</v>
      </c>
      <c r="AP66" s="23">
        <f>+AO66+AN66</f>
        <v>165</v>
      </c>
      <c r="AQ66" s="23">
        <f>SUM(AQ54:AQ65)</f>
        <v>20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1582</v>
      </c>
      <c r="AN67" s="15">
        <f>+AN66+AN53+AN40+AN27+AA27+AA40+AA53+AA66</f>
        <v>399</v>
      </c>
      <c r="AO67" s="15">
        <f>+AO66+AO53+AO40+AO27+AB27+AB40+AB53+AB66</f>
        <v>619</v>
      </c>
      <c r="AP67" s="15">
        <f>+AP66+AP53+AP40+AP27+AC27+AC40+AC53+AC66</f>
        <v>1018</v>
      </c>
      <c r="AQ67" s="15">
        <f>+AQ66+AQ53+AQ40+AQ27+AD27+AD40+AD53+AD66</f>
        <v>140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9"/>
      <c r="AR71" s="43"/>
    </row>
    <row r="72" spans="1:44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3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3"/>
    </row>
    <row r="73" spans="1:44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39"/>
      <c r="R73" s="39"/>
      <c r="S73" s="78" t="s">
        <v>143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43"/>
    </row>
    <row r="74" spans="1:44" ht="20.25" x14ac:dyDescent="0.3">
      <c r="A74" s="39"/>
      <c r="B74" s="26" t="s">
        <v>83</v>
      </c>
      <c r="C74" s="26">
        <f>+C2</f>
        <v>18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5"/>
      <c r="O74" s="25"/>
      <c r="P74" s="25"/>
      <c r="Q74" s="39"/>
      <c r="R74" s="39"/>
      <c r="S74" s="77" t="s">
        <v>97</v>
      </c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39"/>
    </row>
    <row r="75" spans="1:44" ht="18.600000000000001" customHeight="1" x14ac:dyDescent="0.3">
      <c r="A75" s="36"/>
      <c r="N75" s="25"/>
      <c r="O75" s="25"/>
      <c r="P75" s="25"/>
      <c r="Q75" s="36"/>
      <c r="R75" s="36"/>
      <c r="T75" s="16"/>
      <c r="U75" s="16"/>
      <c r="V75" s="16"/>
      <c r="W75" s="16"/>
      <c r="X75" s="16"/>
      <c r="Y75" s="16"/>
      <c r="Z75" s="16"/>
      <c r="AA75" s="29"/>
      <c r="AB75" s="29"/>
      <c r="AC75" s="29"/>
      <c r="AD75" s="29"/>
      <c r="AE75" s="30"/>
      <c r="AF75" s="29"/>
      <c r="AG75" s="29"/>
      <c r="AH75" s="29"/>
      <c r="AI75" s="29"/>
      <c r="AJ75" s="29"/>
      <c r="AK75" s="29"/>
      <c r="AL75" s="29"/>
      <c r="AM75" s="21"/>
      <c r="AN75" s="11"/>
      <c r="AO75" s="11"/>
      <c r="AP75" s="22"/>
      <c r="AQ75" s="22"/>
      <c r="AR75" s="36"/>
    </row>
    <row r="76" spans="1:44" ht="16.5" thickBot="1" x14ac:dyDescent="0.3">
      <c r="A76" s="36"/>
      <c r="Q76" s="39"/>
      <c r="R76" s="39"/>
      <c r="S76" s="28" t="s">
        <v>119</v>
      </c>
      <c r="T76" s="28" t="s">
        <v>121</v>
      </c>
      <c r="U76" s="28"/>
      <c r="V76" s="38"/>
      <c r="W76" s="38"/>
      <c r="X76" s="38"/>
      <c r="Y76" s="38"/>
      <c r="Z76" s="38" t="s">
        <v>3</v>
      </c>
      <c r="AA76" s="38" t="s">
        <v>23</v>
      </c>
      <c r="AB76" s="38" t="s">
        <v>24</v>
      </c>
      <c r="AC76" s="38" t="s">
        <v>25</v>
      </c>
      <c r="AD76" s="38" t="s">
        <v>2</v>
      </c>
      <c r="AE76" s="22"/>
      <c r="AF76" s="28" t="s">
        <v>119</v>
      </c>
      <c r="AG76" s="28" t="s">
        <v>121</v>
      </c>
      <c r="AH76" s="28"/>
      <c r="AI76" s="38"/>
      <c r="AJ76" s="38"/>
      <c r="AK76" s="38"/>
      <c r="AL76" s="38"/>
      <c r="AM76" s="38" t="s">
        <v>3</v>
      </c>
      <c r="AN76" s="38" t="s">
        <v>23</v>
      </c>
      <c r="AO76" s="38" t="s">
        <v>24</v>
      </c>
      <c r="AP76" s="38" t="s">
        <v>25</v>
      </c>
      <c r="AQ76" s="38" t="s">
        <v>2</v>
      </c>
      <c r="AR76" s="39"/>
    </row>
    <row r="77" spans="1:44" ht="15.75" customHeight="1" x14ac:dyDescent="0.25">
      <c r="A77" s="36"/>
      <c r="Q77" s="39"/>
      <c r="R77" s="39"/>
      <c r="S77" s="27">
        <v>8</v>
      </c>
      <c r="T77" s="21" t="s">
        <v>444</v>
      </c>
      <c r="V77" s="21"/>
      <c r="Y77" s="21"/>
      <c r="Z77" s="22">
        <v>3</v>
      </c>
      <c r="AA77" s="22">
        <v>1</v>
      </c>
      <c r="AB77" s="22">
        <v>0</v>
      </c>
      <c r="AC77" s="22">
        <f t="shared" ref="AC77:AC79" si="13">+AA77+AB77</f>
        <v>1</v>
      </c>
      <c r="AD77" s="22">
        <v>2</v>
      </c>
      <c r="AF77" s="27">
        <v>9</v>
      </c>
      <c r="AG77" s="21" t="s">
        <v>47</v>
      </c>
      <c r="AH77" s="21"/>
      <c r="AI77" s="21"/>
      <c r="AJ77" s="21"/>
      <c r="AK77" s="22"/>
      <c r="AL77" s="21" t="s">
        <v>116</v>
      </c>
      <c r="AM77" s="22">
        <v>14</v>
      </c>
      <c r="AN77" s="22">
        <v>4</v>
      </c>
      <c r="AO77" s="22">
        <v>14</v>
      </c>
      <c r="AP77" s="22">
        <f t="shared" ref="AP77:AP86" si="14">+AN77+AO77</f>
        <v>18</v>
      </c>
      <c r="AQ77" s="22">
        <v>2</v>
      </c>
      <c r="AR77" s="39"/>
    </row>
    <row r="78" spans="1:44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Q78" s="36"/>
      <c r="R78" s="36"/>
      <c r="S78" s="27">
        <v>8.5</v>
      </c>
      <c r="T78" s="21" t="s">
        <v>241</v>
      </c>
      <c r="V78" s="21"/>
      <c r="Y78" s="21"/>
      <c r="Z78" s="22">
        <v>4</v>
      </c>
      <c r="AA78" s="22">
        <v>0</v>
      </c>
      <c r="AB78" s="22">
        <v>1</v>
      </c>
      <c r="AC78" s="22">
        <f t="shared" si="13"/>
        <v>1</v>
      </c>
      <c r="AD78" s="22">
        <v>0</v>
      </c>
      <c r="AF78" s="27">
        <v>9</v>
      </c>
      <c r="AG78" s="21" t="s">
        <v>525</v>
      </c>
      <c r="AM78" s="22">
        <v>1</v>
      </c>
      <c r="AN78" s="22">
        <v>1</v>
      </c>
      <c r="AO78" s="22">
        <v>1</v>
      </c>
      <c r="AP78" s="22">
        <f t="shared" si="14"/>
        <v>2</v>
      </c>
      <c r="AQ78" s="22">
        <v>0</v>
      </c>
      <c r="AR78" s="36"/>
    </row>
    <row r="79" spans="1:44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17</v>
      </c>
      <c r="J79" s="22">
        <v>19</v>
      </c>
      <c r="K79" s="22">
        <v>20</v>
      </c>
      <c r="L79" s="49">
        <f t="shared" ref="L79:L112" si="15">+J79+K79</f>
        <v>39</v>
      </c>
      <c r="N79" s="22"/>
      <c r="Q79" s="36"/>
      <c r="R79" s="36"/>
      <c r="S79" s="27">
        <v>8.5</v>
      </c>
      <c r="T79" s="21" t="s">
        <v>139</v>
      </c>
      <c r="V79" s="21"/>
      <c r="Y79" s="21"/>
      <c r="Z79" s="22">
        <v>2</v>
      </c>
      <c r="AA79" s="22">
        <v>1</v>
      </c>
      <c r="AB79" s="22">
        <v>1</v>
      </c>
      <c r="AC79" s="22">
        <f t="shared" si="13"/>
        <v>2</v>
      </c>
      <c r="AD79" s="22">
        <v>0</v>
      </c>
      <c r="AF79" s="27">
        <v>9</v>
      </c>
      <c r="AG79" s="21" t="s">
        <v>239</v>
      </c>
      <c r="AM79" s="22">
        <v>8</v>
      </c>
      <c r="AN79" s="22">
        <v>4</v>
      </c>
      <c r="AO79" s="22">
        <v>4</v>
      </c>
      <c r="AP79" s="22">
        <f t="shared" si="14"/>
        <v>8</v>
      </c>
      <c r="AQ79" s="22">
        <v>0</v>
      </c>
      <c r="AR79" s="36"/>
    </row>
    <row r="80" spans="1:44" ht="15.75" customHeight="1" x14ac:dyDescent="0.25">
      <c r="A80" s="36"/>
      <c r="D80" s="21" t="s">
        <v>147</v>
      </c>
      <c r="E80" s="21"/>
      <c r="F80" s="21"/>
      <c r="G80" s="21" t="s">
        <v>154</v>
      </c>
      <c r="H80" s="22"/>
      <c r="I80" s="22">
        <v>16</v>
      </c>
      <c r="J80" s="22">
        <v>19</v>
      </c>
      <c r="K80" s="22">
        <v>13</v>
      </c>
      <c r="L80" s="49">
        <f t="shared" si="15"/>
        <v>32</v>
      </c>
      <c r="N80" s="22"/>
      <c r="Q80" s="36"/>
      <c r="R80" s="36"/>
      <c r="S80" s="27">
        <v>7.5</v>
      </c>
      <c r="T80" s="21" t="s">
        <v>207</v>
      </c>
      <c r="Z80" s="22">
        <v>17</v>
      </c>
      <c r="AA80" s="22">
        <v>8</v>
      </c>
      <c r="AB80" s="22">
        <v>5</v>
      </c>
      <c r="AC80" s="22">
        <f>+AA80+AB80</f>
        <v>13</v>
      </c>
      <c r="AD80" s="22">
        <v>0</v>
      </c>
      <c r="AF80" s="27">
        <v>7.5</v>
      </c>
      <c r="AG80" s="21" t="s">
        <v>417</v>
      </c>
      <c r="AM80" s="22">
        <v>2</v>
      </c>
      <c r="AN80" s="22">
        <v>0</v>
      </c>
      <c r="AO80" s="22">
        <v>1</v>
      </c>
      <c r="AP80" s="22">
        <f t="shared" si="14"/>
        <v>1</v>
      </c>
      <c r="AQ80" s="22">
        <v>0</v>
      </c>
      <c r="AR80" s="36"/>
    </row>
    <row r="81" spans="1:44" ht="15.75" customHeight="1" x14ac:dyDescent="0.25">
      <c r="A81" s="36"/>
      <c r="D81" s="21" t="s">
        <v>164</v>
      </c>
      <c r="E81" s="21"/>
      <c r="F81" s="21"/>
      <c r="G81" s="21" t="s">
        <v>115</v>
      </c>
      <c r="H81" s="22"/>
      <c r="I81" s="22">
        <v>18</v>
      </c>
      <c r="J81" s="22">
        <v>11</v>
      </c>
      <c r="K81" s="22">
        <v>21</v>
      </c>
      <c r="L81" s="49">
        <f t="shared" si="15"/>
        <v>32</v>
      </c>
      <c r="N81" s="22"/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F81" s="27">
        <v>9.5</v>
      </c>
      <c r="AG81" s="21" t="s">
        <v>272</v>
      </c>
      <c r="AM81" s="22">
        <v>3</v>
      </c>
      <c r="AN81" s="22">
        <v>2</v>
      </c>
      <c r="AO81" s="22">
        <v>3</v>
      </c>
      <c r="AP81" s="22">
        <f t="shared" si="14"/>
        <v>5</v>
      </c>
      <c r="AQ81" s="22">
        <v>0</v>
      </c>
      <c r="AR81" s="36"/>
    </row>
    <row r="82" spans="1:44" ht="15.75" customHeight="1" x14ac:dyDescent="0.25">
      <c r="A82" s="36"/>
      <c r="D82" s="21" t="s">
        <v>96</v>
      </c>
      <c r="G82" s="21" t="s">
        <v>154</v>
      </c>
      <c r="H82" s="22"/>
      <c r="I82" s="22">
        <v>18</v>
      </c>
      <c r="J82" s="22">
        <v>22</v>
      </c>
      <c r="K82" s="22">
        <v>8</v>
      </c>
      <c r="L82" s="49">
        <f t="shared" si="15"/>
        <v>30</v>
      </c>
      <c r="N82" s="22"/>
      <c r="Q82" s="36"/>
      <c r="R82" s="36"/>
      <c r="S82" s="27">
        <v>7</v>
      </c>
      <c r="T82" s="21" t="s">
        <v>270</v>
      </c>
      <c r="Z82" s="22">
        <v>3</v>
      </c>
      <c r="AA82" s="22">
        <v>0</v>
      </c>
      <c r="AB82" s="22">
        <v>0</v>
      </c>
      <c r="AC82" s="22">
        <f t="shared" ref="AC82:AC91" si="16">+AA82+AB82</f>
        <v>0</v>
      </c>
      <c r="AD82" s="22">
        <v>0</v>
      </c>
      <c r="AF82" s="27">
        <v>8.5</v>
      </c>
      <c r="AG82" s="21" t="s">
        <v>472</v>
      </c>
      <c r="AM82" s="22">
        <v>1</v>
      </c>
      <c r="AN82" s="22">
        <v>0</v>
      </c>
      <c r="AO82" s="22">
        <v>0</v>
      </c>
      <c r="AP82" s="22">
        <f t="shared" si="14"/>
        <v>0</v>
      </c>
      <c r="AQ82" s="22">
        <v>0</v>
      </c>
      <c r="AR82" s="36"/>
    </row>
    <row r="83" spans="1:44" ht="15.75" customHeight="1" x14ac:dyDescent="0.25">
      <c r="A83" s="36"/>
      <c r="D83" s="21" t="s">
        <v>125</v>
      </c>
      <c r="E83" s="21"/>
      <c r="F83" s="21"/>
      <c r="G83" s="21" t="s">
        <v>116</v>
      </c>
      <c r="H83" s="22"/>
      <c r="I83" s="22">
        <v>18</v>
      </c>
      <c r="J83" s="22">
        <v>20</v>
      </c>
      <c r="K83" s="22">
        <v>10</v>
      </c>
      <c r="L83" s="49">
        <f t="shared" si="15"/>
        <v>30</v>
      </c>
      <c r="N83" s="22"/>
      <c r="Q83" s="36"/>
      <c r="R83" s="36"/>
      <c r="S83" s="27">
        <v>8</v>
      </c>
      <c r="T83" s="21" t="s">
        <v>320</v>
      </c>
      <c r="Z83" s="22">
        <v>4</v>
      </c>
      <c r="AA83" s="22">
        <v>0</v>
      </c>
      <c r="AB83" s="22">
        <v>1</v>
      </c>
      <c r="AC83" s="22">
        <f t="shared" si="16"/>
        <v>1</v>
      </c>
      <c r="AD83" s="22">
        <v>0</v>
      </c>
      <c r="AF83" s="27">
        <v>8</v>
      </c>
      <c r="AG83" s="21" t="s">
        <v>473</v>
      </c>
      <c r="AM83" s="22">
        <v>2</v>
      </c>
      <c r="AN83" s="22">
        <v>2</v>
      </c>
      <c r="AO83" s="22">
        <v>0</v>
      </c>
      <c r="AP83" s="22">
        <f t="shared" si="14"/>
        <v>2</v>
      </c>
      <c r="AQ83" s="22">
        <v>0</v>
      </c>
      <c r="AR83" s="36"/>
    </row>
    <row r="84" spans="1:44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13</v>
      </c>
      <c r="J84" s="22">
        <v>13</v>
      </c>
      <c r="K84" s="22">
        <v>17</v>
      </c>
      <c r="L84" s="49">
        <f t="shared" si="15"/>
        <v>30</v>
      </c>
      <c r="N84" s="22"/>
      <c r="Q84" s="36"/>
      <c r="R84" s="36"/>
      <c r="S84" s="27">
        <v>7</v>
      </c>
      <c r="T84" s="21" t="s">
        <v>271</v>
      </c>
      <c r="Z84" s="22">
        <v>6</v>
      </c>
      <c r="AA84" s="22">
        <v>0</v>
      </c>
      <c r="AB84" s="22">
        <v>2</v>
      </c>
      <c r="AC84" s="22">
        <f t="shared" si="16"/>
        <v>2</v>
      </c>
      <c r="AD84" s="22">
        <v>0</v>
      </c>
      <c r="AF84" s="27">
        <v>8</v>
      </c>
      <c r="AG84" s="21" t="s">
        <v>319</v>
      </c>
      <c r="AM84" s="22">
        <v>1</v>
      </c>
      <c r="AN84" s="22">
        <v>0</v>
      </c>
      <c r="AO84" s="22">
        <v>0</v>
      </c>
      <c r="AP84" s="22">
        <f t="shared" si="14"/>
        <v>0</v>
      </c>
      <c r="AQ84" s="22">
        <v>0</v>
      </c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16</v>
      </c>
      <c r="J85" s="22">
        <v>12</v>
      </c>
      <c r="K85" s="22">
        <v>14</v>
      </c>
      <c r="L85" s="49">
        <f t="shared" si="15"/>
        <v>26</v>
      </c>
      <c r="N85" s="22"/>
      <c r="Q85" s="36"/>
      <c r="R85" s="36"/>
      <c r="S85" s="27">
        <v>8</v>
      </c>
      <c r="T85" s="21" t="s">
        <v>157</v>
      </c>
      <c r="Z85" s="22">
        <v>7</v>
      </c>
      <c r="AA85" s="22">
        <v>4</v>
      </c>
      <c r="AB85" s="22">
        <v>3</v>
      </c>
      <c r="AC85" s="22">
        <f t="shared" si="16"/>
        <v>7</v>
      </c>
      <c r="AD85" s="22">
        <v>0</v>
      </c>
      <c r="AF85" s="27">
        <v>7.5</v>
      </c>
      <c r="AG85" s="21" t="s">
        <v>498</v>
      </c>
      <c r="AM85" s="22">
        <v>1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18</v>
      </c>
      <c r="J86" s="22">
        <v>7</v>
      </c>
      <c r="K86" s="22">
        <v>17</v>
      </c>
      <c r="L86" s="49">
        <f t="shared" si="15"/>
        <v>24</v>
      </c>
      <c r="N86" s="22"/>
      <c r="Q86" s="40"/>
      <c r="R86" s="40"/>
      <c r="S86" s="27">
        <v>9</v>
      </c>
      <c r="T86" s="21" t="s">
        <v>446</v>
      </c>
      <c r="Z86" s="22">
        <v>3</v>
      </c>
      <c r="AA86" s="22">
        <v>5</v>
      </c>
      <c r="AB86" s="22">
        <v>0</v>
      </c>
      <c r="AC86" s="22">
        <f t="shared" si="16"/>
        <v>5</v>
      </c>
      <c r="AD86" s="22">
        <v>0</v>
      </c>
      <c r="AF86" s="27">
        <v>7.5</v>
      </c>
      <c r="AG86" s="21" t="s">
        <v>524</v>
      </c>
      <c r="AM86" s="22">
        <v>1</v>
      </c>
      <c r="AN86" s="22">
        <v>0</v>
      </c>
      <c r="AO86" s="22">
        <v>0</v>
      </c>
      <c r="AP86" s="22">
        <f t="shared" si="14"/>
        <v>0</v>
      </c>
      <c r="AQ86" s="22">
        <v>0</v>
      </c>
      <c r="AR86" s="40"/>
    </row>
    <row r="87" spans="1:44" ht="15.75" customHeight="1" x14ac:dyDescent="0.25">
      <c r="A87" s="36"/>
      <c r="D87" s="21" t="s">
        <v>59</v>
      </c>
      <c r="E87" s="21"/>
      <c r="F87" s="21"/>
      <c r="G87" s="21" t="s">
        <v>118</v>
      </c>
      <c r="H87" s="22"/>
      <c r="I87" s="22">
        <v>15</v>
      </c>
      <c r="J87" s="22">
        <v>14</v>
      </c>
      <c r="K87" s="22">
        <v>8</v>
      </c>
      <c r="L87" s="49">
        <f t="shared" si="15"/>
        <v>22</v>
      </c>
      <c r="N87" s="22"/>
      <c r="Q87" s="40"/>
      <c r="R87" s="40"/>
      <c r="S87" s="27">
        <v>9.5</v>
      </c>
      <c r="T87" s="21" t="s">
        <v>526</v>
      </c>
      <c r="Z87" s="22">
        <v>2</v>
      </c>
      <c r="AA87" s="22">
        <v>4</v>
      </c>
      <c r="AB87" s="22">
        <v>1</v>
      </c>
      <c r="AC87" s="22">
        <f t="shared" si="16"/>
        <v>5</v>
      </c>
      <c r="AD87" s="22">
        <v>0</v>
      </c>
      <c r="AF87" s="27">
        <v>7.5</v>
      </c>
      <c r="AG87" s="21" t="s">
        <v>384</v>
      </c>
      <c r="AM87" s="22">
        <v>3</v>
      </c>
      <c r="AN87" s="22">
        <v>0</v>
      </c>
      <c r="AO87" s="22">
        <v>1</v>
      </c>
      <c r="AP87" s="22">
        <f>+AN87+AO87</f>
        <v>1</v>
      </c>
      <c r="AQ87" s="22">
        <v>0</v>
      </c>
      <c r="AR87" s="40"/>
    </row>
    <row r="88" spans="1:44" ht="15.75" customHeight="1" x14ac:dyDescent="0.25">
      <c r="A88" s="36"/>
      <c r="D88" s="21" t="s">
        <v>80</v>
      </c>
      <c r="E88" s="21"/>
      <c r="F88" s="21"/>
      <c r="G88" s="21" t="s">
        <v>117</v>
      </c>
      <c r="H88" s="22"/>
      <c r="I88" s="22">
        <v>18</v>
      </c>
      <c r="J88" s="22">
        <v>12</v>
      </c>
      <c r="K88" s="22">
        <v>10</v>
      </c>
      <c r="L88" s="49">
        <f t="shared" si="15"/>
        <v>22</v>
      </c>
      <c r="N88" s="22"/>
      <c r="Q88" s="40"/>
      <c r="R88" s="40"/>
      <c r="S88" s="27">
        <v>6.5</v>
      </c>
      <c r="T88" s="21" t="s">
        <v>145</v>
      </c>
      <c r="Z88" s="22">
        <v>11</v>
      </c>
      <c r="AA88" s="22">
        <v>2</v>
      </c>
      <c r="AB88" s="22">
        <v>1</v>
      </c>
      <c r="AC88" s="22">
        <f t="shared" si="16"/>
        <v>3</v>
      </c>
      <c r="AD88" s="22">
        <v>2</v>
      </c>
      <c r="AF88" s="27">
        <v>8.5</v>
      </c>
      <c r="AG88" s="21" t="s">
        <v>242</v>
      </c>
      <c r="AM88" s="22">
        <v>3</v>
      </c>
      <c r="AN88" s="22">
        <v>2</v>
      </c>
      <c r="AO88" s="22">
        <v>3</v>
      </c>
      <c r="AP88" s="22">
        <f>+AN88+AO88</f>
        <v>5</v>
      </c>
      <c r="AQ88" s="22">
        <v>0</v>
      </c>
      <c r="AR88" s="40"/>
    </row>
    <row r="89" spans="1:44" ht="15.75" customHeight="1" x14ac:dyDescent="0.25">
      <c r="A89" s="36"/>
      <c r="D89" s="21" t="s">
        <v>41</v>
      </c>
      <c r="E89" s="21"/>
      <c r="F89" s="21"/>
      <c r="G89" s="21" t="s">
        <v>106</v>
      </c>
      <c r="H89" s="22"/>
      <c r="I89" s="22">
        <v>18</v>
      </c>
      <c r="J89" s="22">
        <v>12</v>
      </c>
      <c r="K89" s="22">
        <v>9</v>
      </c>
      <c r="L89" s="49">
        <f t="shared" si="15"/>
        <v>21</v>
      </c>
      <c r="N89" s="22"/>
      <c r="Q89" s="41"/>
      <c r="R89" s="41"/>
      <c r="S89" s="27">
        <v>7.5</v>
      </c>
      <c r="T89" s="21" t="s">
        <v>266</v>
      </c>
      <c r="Z89" s="22">
        <v>4</v>
      </c>
      <c r="AA89" s="22">
        <v>0</v>
      </c>
      <c r="AB89" s="22">
        <v>3</v>
      </c>
      <c r="AC89" s="22">
        <f t="shared" si="16"/>
        <v>3</v>
      </c>
      <c r="AD89" s="22">
        <v>2</v>
      </c>
      <c r="AF89" s="27">
        <v>7.5</v>
      </c>
      <c r="AG89" s="21" t="s">
        <v>238</v>
      </c>
      <c r="AM89" s="22">
        <v>7</v>
      </c>
      <c r="AN89" s="22">
        <v>2</v>
      </c>
      <c r="AO89" s="22">
        <v>2</v>
      </c>
      <c r="AP89" s="22">
        <f>+AN89+AO89</f>
        <v>4</v>
      </c>
      <c r="AQ89" s="22">
        <v>0</v>
      </c>
      <c r="AR89" s="41"/>
    </row>
    <row r="90" spans="1:44" ht="15.75" customHeight="1" x14ac:dyDescent="0.25">
      <c r="A90" s="36"/>
      <c r="D90" s="21" t="s">
        <v>182</v>
      </c>
      <c r="E90" s="21"/>
      <c r="F90" s="21"/>
      <c r="G90" s="21" t="s">
        <v>117</v>
      </c>
      <c r="H90" s="22"/>
      <c r="I90" s="22">
        <v>14</v>
      </c>
      <c r="J90" s="22">
        <v>10</v>
      </c>
      <c r="K90" s="22">
        <v>10</v>
      </c>
      <c r="L90" s="49">
        <f t="shared" si="15"/>
        <v>20</v>
      </c>
      <c r="N90" s="22"/>
      <c r="Q90" s="41"/>
      <c r="R90" s="41"/>
      <c r="S90" s="27">
        <v>8</v>
      </c>
      <c r="T90" s="21" t="s">
        <v>268</v>
      </c>
      <c r="Z90" s="22">
        <v>5</v>
      </c>
      <c r="AA90" s="22">
        <v>0</v>
      </c>
      <c r="AB90" s="22">
        <v>0</v>
      </c>
      <c r="AC90" s="22">
        <f t="shared" si="16"/>
        <v>0</v>
      </c>
      <c r="AD90" s="22">
        <v>0</v>
      </c>
      <c r="AF90" s="27">
        <v>7.5</v>
      </c>
      <c r="AG90" s="21" t="s">
        <v>159</v>
      </c>
      <c r="AM90" s="22">
        <v>2</v>
      </c>
      <c r="AN90" s="22">
        <v>1</v>
      </c>
      <c r="AO90" s="22">
        <v>0</v>
      </c>
      <c r="AP90" s="22">
        <f>+AN90+AO90</f>
        <v>1</v>
      </c>
      <c r="AQ90" s="22">
        <v>0</v>
      </c>
      <c r="AR90" s="41"/>
    </row>
    <row r="91" spans="1:44" ht="15.75" customHeight="1" thickBot="1" x14ac:dyDescent="0.3">
      <c r="A91" s="36"/>
      <c r="D91" s="21" t="s">
        <v>181</v>
      </c>
      <c r="E91" s="21"/>
      <c r="F91" s="21"/>
      <c r="G91" s="16" t="s">
        <v>107</v>
      </c>
      <c r="H91" s="22"/>
      <c r="I91" s="22">
        <v>15</v>
      </c>
      <c r="J91" s="22">
        <v>8</v>
      </c>
      <c r="K91" s="22">
        <v>12</v>
      </c>
      <c r="L91" s="49">
        <f t="shared" si="15"/>
        <v>20</v>
      </c>
      <c r="N91" s="22"/>
      <c r="Q91" s="41"/>
      <c r="R91" s="41"/>
      <c r="S91" s="27">
        <v>7.5</v>
      </c>
      <c r="T91" s="21" t="s">
        <v>269</v>
      </c>
      <c r="Z91" s="22">
        <v>13</v>
      </c>
      <c r="AA91" s="22">
        <v>14</v>
      </c>
      <c r="AB91" s="22">
        <v>4</v>
      </c>
      <c r="AC91" s="22">
        <f t="shared" si="16"/>
        <v>18</v>
      </c>
      <c r="AD91" s="22">
        <v>0</v>
      </c>
      <c r="AF91" s="27">
        <v>7.5</v>
      </c>
      <c r="AG91" s="21" t="s">
        <v>418</v>
      </c>
      <c r="AM91" s="22">
        <v>2</v>
      </c>
      <c r="AN91" s="22">
        <v>0</v>
      </c>
      <c r="AO91" s="22">
        <v>0</v>
      </c>
      <c r="AP91" s="22">
        <f>+AN91+AO91</f>
        <v>0</v>
      </c>
      <c r="AQ91" s="22">
        <v>0</v>
      </c>
      <c r="AR91" s="41"/>
    </row>
    <row r="92" spans="1:44" ht="15.75" customHeight="1" x14ac:dyDescent="0.25">
      <c r="A92" s="36"/>
      <c r="D92" s="21" t="s">
        <v>29</v>
      </c>
      <c r="E92" s="21"/>
      <c r="F92" s="21"/>
      <c r="G92" s="16" t="s">
        <v>107</v>
      </c>
      <c r="H92" s="22"/>
      <c r="I92" s="22">
        <v>18</v>
      </c>
      <c r="J92" s="22">
        <v>5</v>
      </c>
      <c r="K92" s="22">
        <v>13</v>
      </c>
      <c r="L92" s="49">
        <f t="shared" si="15"/>
        <v>18</v>
      </c>
      <c r="N92" s="22"/>
      <c r="Q92" s="41"/>
      <c r="R92" s="41"/>
      <c r="S92" s="27">
        <v>7</v>
      </c>
      <c r="T92" s="21" t="s">
        <v>544</v>
      </c>
      <c r="Z92" s="22">
        <v>1</v>
      </c>
      <c r="AA92" s="22">
        <v>0</v>
      </c>
      <c r="AB92" s="22">
        <v>1</v>
      </c>
      <c r="AC92" s="22">
        <f>+AA92+AB92</f>
        <v>1</v>
      </c>
      <c r="AD92" s="22">
        <v>0</v>
      </c>
      <c r="AF92" s="8"/>
      <c r="AG92" s="31" t="s">
        <v>93</v>
      </c>
      <c r="AH92" s="8"/>
      <c r="AI92" s="8"/>
      <c r="AJ92" s="8"/>
      <c r="AK92" s="8"/>
      <c r="AL92" s="8"/>
      <c r="AM92" s="15">
        <f>SUM(Z77:Z94)+SUM(AM77:AM91)</f>
        <v>139</v>
      </c>
      <c r="AN92" s="15">
        <f>SUM(AA77:AA94)+SUM(AN77:AN91)</f>
        <v>57</v>
      </c>
      <c r="AO92" s="15">
        <f>SUM(AB77:AB94)+SUM(AO77:AO91)</f>
        <v>53</v>
      </c>
      <c r="AP92" s="15">
        <f>SUM(AC77:AC94)+SUM(AP77:AP91)</f>
        <v>110</v>
      </c>
      <c r="AQ92" s="15">
        <f>SUM(AD77:AD94)+SUM(AQ77:AQ91)</f>
        <v>8</v>
      </c>
      <c r="AR92" s="41"/>
    </row>
    <row r="93" spans="1:44" ht="15.75" customHeight="1" x14ac:dyDescent="0.25">
      <c r="A93" s="36"/>
      <c r="D93" s="21" t="s">
        <v>46</v>
      </c>
      <c r="E93" s="21"/>
      <c r="F93" s="21"/>
      <c r="G93" s="21" t="s">
        <v>117</v>
      </c>
      <c r="H93" s="22"/>
      <c r="I93" s="22">
        <v>16</v>
      </c>
      <c r="J93" s="22">
        <v>8</v>
      </c>
      <c r="K93" s="22">
        <v>9</v>
      </c>
      <c r="L93" s="49">
        <f t="shared" si="15"/>
        <v>17</v>
      </c>
      <c r="N93" s="22"/>
      <c r="Q93" s="41"/>
      <c r="R93" s="41"/>
      <c r="S93" s="27">
        <v>7.5</v>
      </c>
      <c r="T93" s="21" t="s">
        <v>485</v>
      </c>
      <c r="Z93" s="22">
        <v>1</v>
      </c>
      <c r="AA93" s="22">
        <v>0</v>
      </c>
      <c r="AB93" s="22">
        <v>0</v>
      </c>
      <c r="AC93" s="22">
        <f>+AA93+AB93</f>
        <v>0</v>
      </c>
      <c r="AD93" s="22">
        <v>0</v>
      </c>
      <c r="AR93" s="41"/>
    </row>
    <row r="94" spans="1:44" ht="15.75" customHeight="1" thickBot="1" x14ac:dyDescent="0.3">
      <c r="A94" s="36"/>
      <c r="D94" s="21" t="s">
        <v>151</v>
      </c>
      <c r="E94" s="21"/>
      <c r="F94" s="21"/>
      <c r="G94" s="21" t="s">
        <v>106</v>
      </c>
      <c r="H94" s="22"/>
      <c r="I94" s="22">
        <v>18</v>
      </c>
      <c r="J94" s="22">
        <v>7</v>
      </c>
      <c r="K94" s="22">
        <v>9</v>
      </c>
      <c r="L94" s="49">
        <f t="shared" si="15"/>
        <v>16</v>
      </c>
      <c r="N94" s="22"/>
      <c r="Q94" s="41"/>
      <c r="R94" s="41"/>
      <c r="S94" s="27">
        <v>9.5</v>
      </c>
      <c r="T94" s="21" t="s">
        <v>471</v>
      </c>
      <c r="Z94" s="22">
        <v>1</v>
      </c>
      <c r="AA94" s="22">
        <v>0</v>
      </c>
      <c r="AB94" s="22">
        <v>0</v>
      </c>
      <c r="AC94" s="22">
        <f>+AA94+AB94</f>
        <v>0</v>
      </c>
      <c r="AD94" s="22">
        <v>0</v>
      </c>
      <c r="AR94" s="41"/>
    </row>
    <row r="95" spans="1:44" ht="15.75" customHeight="1" x14ac:dyDescent="0.25">
      <c r="A95" s="36"/>
      <c r="D95" s="21" t="s">
        <v>60</v>
      </c>
      <c r="E95" s="21"/>
      <c r="F95" s="21"/>
      <c r="G95" s="21" t="s">
        <v>154</v>
      </c>
      <c r="H95" s="22"/>
      <c r="I95" s="22">
        <v>17</v>
      </c>
      <c r="J95" s="22">
        <v>7</v>
      </c>
      <c r="K95" s="22">
        <v>9</v>
      </c>
      <c r="L95" s="49">
        <f t="shared" si="15"/>
        <v>16</v>
      </c>
      <c r="N95" s="22"/>
      <c r="Q95" s="41"/>
      <c r="R95" s="41"/>
      <c r="S95" s="8"/>
      <c r="T95" s="31"/>
      <c r="U95" s="8"/>
      <c r="V95" s="8"/>
      <c r="W95" s="8"/>
      <c r="X95" s="8"/>
      <c r="Y95" s="8"/>
      <c r="Z95" s="15"/>
      <c r="AA95" s="15"/>
      <c r="AB95" s="15"/>
      <c r="AC95" s="15"/>
      <c r="AD95" s="15"/>
      <c r="AR95" s="41"/>
    </row>
    <row r="96" spans="1:44" ht="15.75" customHeight="1" x14ac:dyDescent="0.25">
      <c r="A96" s="36"/>
      <c r="D96" s="21" t="s">
        <v>140</v>
      </c>
      <c r="E96" s="21"/>
      <c r="F96" s="21"/>
      <c r="G96" s="21" t="s">
        <v>115</v>
      </c>
      <c r="H96" s="22"/>
      <c r="I96" s="22">
        <v>17</v>
      </c>
      <c r="J96" s="22">
        <v>5</v>
      </c>
      <c r="K96" s="22">
        <v>11</v>
      </c>
      <c r="L96" s="49">
        <f t="shared" si="15"/>
        <v>16</v>
      </c>
      <c r="N96" s="22"/>
      <c r="Q96" s="41"/>
      <c r="R96" s="41"/>
      <c r="AR96" s="41"/>
    </row>
    <row r="97" spans="1:44" ht="15.75" customHeight="1" thickBot="1" x14ac:dyDescent="0.3">
      <c r="A97" s="36"/>
      <c r="D97" s="21" t="s">
        <v>67</v>
      </c>
      <c r="E97" s="21"/>
      <c r="F97" s="21"/>
      <c r="G97" s="21" t="s">
        <v>117</v>
      </c>
      <c r="H97" s="22"/>
      <c r="I97" s="22">
        <v>17</v>
      </c>
      <c r="J97" s="22">
        <v>1</v>
      </c>
      <c r="K97" s="22">
        <v>15</v>
      </c>
      <c r="L97" s="49">
        <f t="shared" si="15"/>
        <v>16</v>
      </c>
      <c r="N97" s="22"/>
      <c r="Q97" s="41"/>
      <c r="R97" s="41"/>
      <c r="S97" s="28" t="s">
        <v>119</v>
      </c>
      <c r="T97" s="28" t="s">
        <v>122</v>
      </c>
      <c r="U97" s="28"/>
      <c r="V97" s="38"/>
      <c r="W97" s="38"/>
      <c r="X97" s="38"/>
      <c r="Y97" s="38"/>
      <c r="Z97" s="38" t="s">
        <v>3</v>
      </c>
      <c r="AA97" s="38" t="s">
        <v>23</v>
      </c>
      <c r="AB97" s="38" t="s">
        <v>24</v>
      </c>
      <c r="AC97" s="38" t="s">
        <v>25</v>
      </c>
      <c r="AD97" s="38" t="s">
        <v>2</v>
      </c>
      <c r="AF97" s="28" t="s">
        <v>119</v>
      </c>
      <c r="AG97" s="28" t="s">
        <v>122</v>
      </c>
      <c r="AH97" s="28"/>
      <c r="AI97" s="38"/>
      <c r="AJ97" s="38"/>
      <c r="AK97" s="38"/>
      <c r="AL97" s="38"/>
      <c r="AM97" s="38" t="s">
        <v>3</v>
      </c>
      <c r="AN97" s="38" t="s">
        <v>23</v>
      </c>
      <c r="AO97" s="38" t="s">
        <v>24</v>
      </c>
      <c r="AP97" s="38" t="s">
        <v>25</v>
      </c>
      <c r="AQ97" s="38" t="s">
        <v>2</v>
      </c>
      <c r="AR97" s="41"/>
    </row>
    <row r="98" spans="1:44" ht="15.75" customHeight="1" x14ac:dyDescent="0.25">
      <c r="A98" s="36"/>
      <c r="D98" s="21" t="s">
        <v>149</v>
      </c>
      <c r="G98" s="21" t="s">
        <v>154</v>
      </c>
      <c r="H98" s="22"/>
      <c r="I98" s="22">
        <v>16</v>
      </c>
      <c r="J98" s="22">
        <v>2</v>
      </c>
      <c r="K98" s="22">
        <v>13</v>
      </c>
      <c r="L98" s="49">
        <f t="shared" si="15"/>
        <v>15</v>
      </c>
      <c r="N98" s="22"/>
      <c r="Q98" s="41"/>
      <c r="R98" s="41"/>
      <c r="S98" s="27">
        <v>6</v>
      </c>
      <c r="T98" s="21" t="s">
        <v>133</v>
      </c>
      <c r="U98" s="21"/>
      <c r="V98" s="21"/>
      <c r="W98" s="21"/>
      <c r="Z98" s="22">
        <v>1</v>
      </c>
      <c r="AA98" s="22">
        <v>0</v>
      </c>
      <c r="AB98" s="22">
        <v>1</v>
      </c>
      <c r="AC98" s="22">
        <f t="shared" ref="AC98:AC107" si="17">+AA98+AB98</f>
        <v>1</v>
      </c>
      <c r="AD98" s="22">
        <v>0</v>
      </c>
      <c r="AF98" s="27">
        <v>7.5</v>
      </c>
      <c r="AG98" s="21" t="s">
        <v>146</v>
      </c>
      <c r="AM98" s="22">
        <v>1</v>
      </c>
      <c r="AN98" s="22">
        <v>0</v>
      </c>
      <c r="AO98" s="22">
        <v>0</v>
      </c>
      <c r="AP98" s="22">
        <f>+AN98+AO98</f>
        <v>0</v>
      </c>
      <c r="AQ98" s="22">
        <v>0</v>
      </c>
      <c r="AR98" s="41"/>
    </row>
    <row r="99" spans="1:44" ht="15.75" customHeight="1" x14ac:dyDescent="0.25">
      <c r="A99" s="36"/>
      <c r="D99" s="21" t="s">
        <v>113</v>
      </c>
      <c r="E99" s="21"/>
      <c r="F99" s="21"/>
      <c r="G99" s="21" t="s">
        <v>116</v>
      </c>
      <c r="H99" s="22"/>
      <c r="I99" s="22">
        <v>18</v>
      </c>
      <c r="J99" s="22">
        <v>9</v>
      </c>
      <c r="K99" s="22">
        <v>5</v>
      </c>
      <c r="L99" s="49">
        <f t="shared" si="15"/>
        <v>14</v>
      </c>
      <c r="N99" s="22"/>
      <c r="Q99" s="41"/>
      <c r="R99" s="41"/>
      <c r="S99" s="27">
        <v>6.5</v>
      </c>
      <c r="T99" s="21" t="s">
        <v>52</v>
      </c>
      <c r="Z99" s="22">
        <v>1</v>
      </c>
      <c r="AA99" s="22">
        <v>0</v>
      </c>
      <c r="AB99" s="22">
        <v>2</v>
      </c>
      <c r="AC99" s="22">
        <f t="shared" si="17"/>
        <v>2</v>
      </c>
      <c r="AD99" s="22">
        <v>0</v>
      </c>
      <c r="AF99" s="27">
        <v>6.5</v>
      </c>
      <c r="AG99" s="21" t="s">
        <v>32</v>
      </c>
      <c r="AM99" s="22">
        <v>6</v>
      </c>
      <c r="AN99" s="22">
        <v>0</v>
      </c>
      <c r="AO99" s="22">
        <v>2</v>
      </c>
      <c r="AP99" s="22">
        <f>+AN99+AO99</f>
        <v>2</v>
      </c>
      <c r="AQ99" s="22">
        <v>2</v>
      </c>
      <c r="AR99" s="41"/>
    </row>
    <row r="100" spans="1:44" ht="15.75" customHeight="1" x14ac:dyDescent="0.25">
      <c r="A100" s="36"/>
      <c r="D100" s="21" t="s">
        <v>108</v>
      </c>
      <c r="E100" s="21"/>
      <c r="F100" s="21"/>
      <c r="G100" s="21" t="s">
        <v>106</v>
      </c>
      <c r="H100" s="22"/>
      <c r="I100" s="22">
        <v>18</v>
      </c>
      <c r="J100" s="22">
        <v>5</v>
      </c>
      <c r="K100" s="22">
        <v>9</v>
      </c>
      <c r="L100" s="49">
        <f t="shared" si="15"/>
        <v>14</v>
      </c>
      <c r="N100" s="22"/>
      <c r="Q100" s="41"/>
      <c r="R100" s="41"/>
      <c r="S100" s="27">
        <v>8</v>
      </c>
      <c r="T100" s="21" t="s">
        <v>181</v>
      </c>
      <c r="Z100" s="22">
        <v>1</v>
      </c>
      <c r="AA100" s="22">
        <v>0</v>
      </c>
      <c r="AB100" s="22">
        <v>1</v>
      </c>
      <c r="AC100" s="22">
        <f t="shared" si="17"/>
        <v>1</v>
      </c>
      <c r="AD100" s="22">
        <v>0</v>
      </c>
      <c r="AF100" s="27">
        <v>8</v>
      </c>
      <c r="AG100" s="21" t="s">
        <v>149</v>
      </c>
      <c r="AM100" s="22">
        <v>2</v>
      </c>
      <c r="AN100" s="22">
        <v>0</v>
      </c>
      <c r="AO100" s="22">
        <v>1</v>
      </c>
      <c r="AP100" s="22">
        <f>+AN100+AO100</f>
        <v>1</v>
      </c>
      <c r="AQ100" s="22">
        <v>0</v>
      </c>
      <c r="AR100" s="41"/>
    </row>
    <row r="101" spans="1:44" ht="15.75" customHeight="1" x14ac:dyDescent="0.25">
      <c r="A101" s="36"/>
      <c r="D101" s="21" t="s">
        <v>123</v>
      </c>
      <c r="E101" s="21"/>
      <c r="F101" s="21"/>
      <c r="G101" s="21" t="s">
        <v>115</v>
      </c>
      <c r="H101" s="22"/>
      <c r="I101" s="22">
        <v>14</v>
      </c>
      <c r="J101" s="22">
        <v>3</v>
      </c>
      <c r="K101" s="22">
        <v>11</v>
      </c>
      <c r="L101" s="49">
        <f t="shared" si="15"/>
        <v>14</v>
      </c>
      <c r="N101" s="22"/>
      <c r="Q101" s="41"/>
      <c r="R101" s="41"/>
      <c r="S101" s="27">
        <v>7</v>
      </c>
      <c r="T101" s="21" t="s">
        <v>70</v>
      </c>
      <c r="Z101" s="22">
        <v>1</v>
      </c>
      <c r="AA101" s="22">
        <v>0</v>
      </c>
      <c r="AB101" s="22">
        <v>0</v>
      </c>
      <c r="AC101" s="22">
        <f t="shared" si="17"/>
        <v>0</v>
      </c>
      <c r="AD101" s="22">
        <v>0</v>
      </c>
      <c r="AF101" s="27">
        <v>8.5</v>
      </c>
      <c r="AG101" s="21" t="s">
        <v>132</v>
      </c>
      <c r="AH101" s="21"/>
      <c r="AI101" s="21"/>
      <c r="AM101" s="22">
        <v>4</v>
      </c>
      <c r="AN101" s="22">
        <v>0</v>
      </c>
      <c r="AO101" s="22">
        <v>2</v>
      </c>
      <c r="AP101" s="22">
        <f>+AN101+AO101</f>
        <v>2</v>
      </c>
      <c r="AQ101" s="22">
        <v>0</v>
      </c>
      <c r="AR101" s="41"/>
    </row>
    <row r="102" spans="1:44" ht="15.75" customHeight="1" x14ac:dyDescent="0.25">
      <c r="A102" s="36"/>
      <c r="D102" s="21" t="s">
        <v>49</v>
      </c>
      <c r="E102" s="21"/>
      <c r="F102" s="21"/>
      <c r="G102" s="16" t="s">
        <v>107</v>
      </c>
      <c r="H102" s="22"/>
      <c r="I102" s="22">
        <v>18</v>
      </c>
      <c r="J102" s="22">
        <v>1</v>
      </c>
      <c r="K102" s="22">
        <v>13</v>
      </c>
      <c r="L102" s="49">
        <f t="shared" si="15"/>
        <v>14</v>
      </c>
      <c r="N102" s="22"/>
      <c r="Q102" s="41"/>
      <c r="R102" s="41"/>
      <c r="S102" s="27">
        <v>8</v>
      </c>
      <c r="T102" s="21" t="s">
        <v>33</v>
      </c>
      <c r="U102" s="21"/>
      <c r="V102" s="21"/>
      <c r="W102" s="21"/>
      <c r="Z102" s="22">
        <v>1</v>
      </c>
      <c r="AA102" s="22">
        <v>0</v>
      </c>
      <c r="AB102" s="22">
        <v>0</v>
      </c>
      <c r="AC102" s="22">
        <f t="shared" si="17"/>
        <v>0</v>
      </c>
      <c r="AD102" s="22">
        <v>0</v>
      </c>
      <c r="AF102" s="27">
        <v>7</v>
      </c>
      <c r="AG102" s="21" t="s">
        <v>113</v>
      </c>
      <c r="AM102" s="22">
        <v>1</v>
      </c>
      <c r="AN102" s="22">
        <v>0</v>
      </c>
      <c r="AO102" s="22">
        <v>0</v>
      </c>
      <c r="AP102" s="22">
        <f>+AN102+AO102</f>
        <v>0</v>
      </c>
      <c r="AQ102" s="22">
        <v>0</v>
      </c>
      <c r="AR102" s="41"/>
    </row>
    <row r="103" spans="1:44" ht="15.75" customHeight="1" x14ac:dyDescent="0.25">
      <c r="A103" s="36"/>
      <c r="D103" s="21" t="s">
        <v>68</v>
      </c>
      <c r="E103" s="21"/>
      <c r="F103" s="21"/>
      <c r="G103" s="16" t="s">
        <v>107</v>
      </c>
      <c r="H103" s="22"/>
      <c r="I103" s="22">
        <v>15</v>
      </c>
      <c r="J103" s="22">
        <v>8</v>
      </c>
      <c r="K103" s="22">
        <v>5</v>
      </c>
      <c r="L103" s="49">
        <f t="shared" si="15"/>
        <v>13</v>
      </c>
      <c r="N103" s="22"/>
      <c r="Q103" s="41"/>
      <c r="R103" s="41"/>
      <c r="S103" s="27">
        <v>6.5</v>
      </c>
      <c r="T103" s="21" t="s">
        <v>43</v>
      </c>
      <c r="Z103" s="22">
        <v>5</v>
      </c>
      <c r="AA103" s="22">
        <v>0</v>
      </c>
      <c r="AB103" s="22">
        <v>0</v>
      </c>
      <c r="AC103" s="22">
        <f t="shared" si="17"/>
        <v>0</v>
      </c>
      <c r="AD103" s="22">
        <v>2</v>
      </c>
      <c r="AF103" s="27">
        <v>6.5</v>
      </c>
      <c r="AG103" s="21" t="s">
        <v>55</v>
      </c>
      <c r="AH103" s="21"/>
      <c r="AI103" s="21"/>
      <c r="AM103" s="22">
        <v>2</v>
      </c>
      <c r="AN103" s="22">
        <v>0</v>
      </c>
      <c r="AO103" s="22">
        <v>0</v>
      </c>
      <c r="AP103" s="22">
        <f t="shared" ref="AP103:AP109" si="18">+AN103+AO103</f>
        <v>0</v>
      </c>
      <c r="AQ103" s="22">
        <v>0</v>
      </c>
      <c r="AR103" s="41"/>
    </row>
    <row r="104" spans="1:44" ht="15.75" customHeight="1" x14ac:dyDescent="0.25">
      <c r="A104" s="36"/>
      <c r="D104" s="21" t="s">
        <v>144</v>
      </c>
      <c r="F104" s="21"/>
      <c r="G104" s="21" t="s">
        <v>115</v>
      </c>
      <c r="H104" s="22"/>
      <c r="I104" s="22">
        <v>17</v>
      </c>
      <c r="J104" s="22">
        <v>7</v>
      </c>
      <c r="K104" s="22">
        <v>6</v>
      </c>
      <c r="L104" s="49">
        <f t="shared" si="15"/>
        <v>13</v>
      </c>
      <c r="N104" s="22"/>
      <c r="Q104" s="41"/>
      <c r="R104" s="41"/>
      <c r="S104" s="27">
        <v>6.5</v>
      </c>
      <c r="T104" s="21" t="s">
        <v>136</v>
      </c>
      <c r="U104" s="21"/>
      <c r="V104" s="21"/>
      <c r="W104" s="21"/>
      <c r="Z104" s="22">
        <v>5</v>
      </c>
      <c r="AA104" s="22">
        <v>0</v>
      </c>
      <c r="AB104" s="22">
        <v>1</v>
      </c>
      <c r="AC104" s="22">
        <f t="shared" si="17"/>
        <v>1</v>
      </c>
      <c r="AD104" s="22">
        <v>0</v>
      </c>
      <c r="AF104" s="27">
        <v>7</v>
      </c>
      <c r="AG104" s="21" t="s">
        <v>36</v>
      </c>
      <c r="AH104" s="21"/>
      <c r="AI104" s="21"/>
      <c r="AM104" s="22">
        <v>3</v>
      </c>
      <c r="AN104" s="22">
        <v>0</v>
      </c>
      <c r="AO104" s="22">
        <v>0</v>
      </c>
      <c r="AP104" s="22">
        <f t="shared" si="18"/>
        <v>0</v>
      </c>
      <c r="AQ104" s="22">
        <v>0</v>
      </c>
      <c r="AR104" s="41"/>
    </row>
    <row r="105" spans="1:44" ht="15.75" customHeight="1" x14ac:dyDescent="0.25">
      <c r="A105" s="36"/>
      <c r="D105" s="21" t="s">
        <v>95</v>
      </c>
      <c r="E105" s="21"/>
      <c r="F105" s="21"/>
      <c r="G105" s="21" t="s">
        <v>118</v>
      </c>
      <c r="H105" s="22"/>
      <c r="I105" s="22">
        <v>16</v>
      </c>
      <c r="J105" s="22">
        <v>7</v>
      </c>
      <c r="K105" s="22">
        <v>6</v>
      </c>
      <c r="L105" s="49">
        <f t="shared" si="15"/>
        <v>13</v>
      </c>
      <c r="N105" s="22"/>
      <c r="Q105" s="41"/>
      <c r="R105" s="41"/>
      <c r="S105" s="27">
        <v>6.5</v>
      </c>
      <c r="T105" s="21" t="s">
        <v>44</v>
      </c>
      <c r="U105" s="21"/>
      <c r="V105" s="21"/>
      <c r="Z105" s="22">
        <v>2</v>
      </c>
      <c r="AA105" s="22">
        <v>0</v>
      </c>
      <c r="AB105" s="22">
        <v>0</v>
      </c>
      <c r="AC105" s="22">
        <f t="shared" si="17"/>
        <v>0</v>
      </c>
      <c r="AD105" s="22">
        <v>0</v>
      </c>
      <c r="AF105" s="27">
        <v>6</v>
      </c>
      <c r="AG105" s="21" t="s">
        <v>114</v>
      </c>
      <c r="AM105" s="22">
        <v>1</v>
      </c>
      <c r="AN105" s="22">
        <v>0</v>
      </c>
      <c r="AO105" s="22">
        <v>0</v>
      </c>
      <c r="AP105" s="22">
        <f t="shared" si="18"/>
        <v>0</v>
      </c>
      <c r="AQ105" s="22">
        <v>0</v>
      </c>
      <c r="AR105" s="41"/>
    </row>
    <row r="106" spans="1:44" ht="15.75" customHeight="1" x14ac:dyDescent="0.25">
      <c r="A106" s="36"/>
      <c r="D106" s="21" t="s">
        <v>50</v>
      </c>
      <c r="E106" s="21"/>
      <c r="F106" s="21"/>
      <c r="G106" s="21" t="s">
        <v>154</v>
      </c>
      <c r="H106" s="22"/>
      <c r="I106" s="22">
        <v>17</v>
      </c>
      <c r="J106" s="22">
        <v>2</v>
      </c>
      <c r="K106" s="22">
        <v>11</v>
      </c>
      <c r="L106" s="49">
        <f t="shared" si="15"/>
        <v>13</v>
      </c>
      <c r="N106" s="22"/>
      <c r="Q106" s="41"/>
      <c r="R106" s="41"/>
      <c r="S106" s="27">
        <v>6.5</v>
      </c>
      <c r="T106" s="21" t="s">
        <v>69</v>
      </c>
      <c r="Z106" s="22">
        <v>1</v>
      </c>
      <c r="AA106" s="22">
        <v>0</v>
      </c>
      <c r="AB106" s="22">
        <v>0</v>
      </c>
      <c r="AC106" s="22">
        <f t="shared" si="17"/>
        <v>0</v>
      </c>
      <c r="AD106" s="22">
        <v>0</v>
      </c>
      <c r="AF106" s="27">
        <v>8.5</v>
      </c>
      <c r="AG106" s="21" t="s">
        <v>140</v>
      </c>
      <c r="AH106" s="21"/>
      <c r="AM106" s="22">
        <v>1</v>
      </c>
      <c r="AN106" s="22">
        <v>0</v>
      </c>
      <c r="AO106" s="22">
        <v>0</v>
      </c>
      <c r="AP106" s="22">
        <f t="shared" si="18"/>
        <v>0</v>
      </c>
      <c r="AQ106" s="22">
        <v>0</v>
      </c>
      <c r="AR106" s="41"/>
    </row>
    <row r="107" spans="1:44" ht="15.75" customHeight="1" x14ac:dyDescent="0.25">
      <c r="A107" s="36"/>
      <c r="D107" s="21" t="s">
        <v>130</v>
      </c>
      <c r="E107" s="21"/>
      <c r="F107" s="21"/>
      <c r="G107" s="21" t="s">
        <v>115</v>
      </c>
      <c r="H107" s="22"/>
      <c r="I107" s="22">
        <v>17</v>
      </c>
      <c r="J107" s="22">
        <v>1</v>
      </c>
      <c r="K107" s="22">
        <v>12</v>
      </c>
      <c r="L107" s="49">
        <f t="shared" si="15"/>
        <v>13</v>
      </c>
      <c r="N107" s="22"/>
      <c r="Q107" s="41"/>
      <c r="R107" s="41"/>
      <c r="S107" s="27">
        <v>9.5</v>
      </c>
      <c r="T107" s="21" t="s">
        <v>176</v>
      </c>
      <c r="Z107" s="22">
        <v>1</v>
      </c>
      <c r="AA107" s="22">
        <v>0</v>
      </c>
      <c r="AB107" s="22">
        <v>2</v>
      </c>
      <c r="AC107" s="22">
        <f t="shared" si="17"/>
        <v>2</v>
      </c>
      <c r="AD107" s="22">
        <v>0</v>
      </c>
      <c r="AF107" s="27">
        <v>6</v>
      </c>
      <c r="AG107" s="21" t="s">
        <v>100</v>
      </c>
      <c r="AM107" s="22">
        <v>4</v>
      </c>
      <c r="AN107" s="22">
        <v>0</v>
      </c>
      <c r="AO107" s="22">
        <v>1</v>
      </c>
      <c r="AP107" s="22">
        <f t="shared" si="18"/>
        <v>1</v>
      </c>
      <c r="AQ107" s="22">
        <v>0</v>
      </c>
      <c r="AR107" s="41"/>
    </row>
    <row r="108" spans="1:44" ht="15.75" customHeight="1" x14ac:dyDescent="0.25">
      <c r="A108" s="36"/>
      <c r="D108" s="21" t="s">
        <v>183</v>
      </c>
      <c r="E108" s="21"/>
      <c r="F108" s="21"/>
      <c r="G108" s="21" t="s">
        <v>118</v>
      </c>
      <c r="H108" s="22"/>
      <c r="I108" s="22">
        <v>17</v>
      </c>
      <c r="J108" s="22">
        <v>8</v>
      </c>
      <c r="K108" s="22">
        <v>4</v>
      </c>
      <c r="L108" s="49">
        <f t="shared" si="15"/>
        <v>12</v>
      </c>
      <c r="Q108" s="41"/>
      <c r="R108" s="41"/>
      <c r="S108" s="27">
        <v>9</v>
      </c>
      <c r="T108" s="21" t="s">
        <v>474</v>
      </c>
      <c r="Z108" s="22">
        <v>1</v>
      </c>
      <c r="AA108" s="22">
        <v>0</v>
      </c>
      <c r="AB108" s="22">
        <v>0</v>
      </c>
      <c r="AC108" s="22">
        <f>+AA108+AB108</f>
        <v>0</v>
      </c>
      <c r="AD108" s="22">
        <v>0</v>
      </c>
      <c r="AF108" s="27">
        <v>9</v>
      </c>
      <c r="AG108" s="21" t="s">
        <v>96</v>
      </c>
      <c r="AM108" s="22">
        <v>1</v>
      </c>
      <c r="AN108" s="22">
        <v>0</v>
      </c>
      <c r="AO108" s="22">
        <v>0</v>
      </c>
      <c r="AP108" s="22">
        <f t="shared" si="18"/>
        <v>0</v>
      </c>
      <c r="AQ108" s="22">
        <v>0</v>
      </c>
      <c r="AR108" s="41"/>
    </row>
    <row r="109" spans="1:44" ht="15.75" customHeight="1" thickBot="1" x14ac:dyDescent="0.3">
      <c r="A109" s="36"/>
      <c r="D109" s="21" t="s">
        <v>142</v>
      </c>
      <c r="E109" s="21"/>
      <c r="F109" s="21"/>
      <c r="G109" s="16" t="s">
        <v>107</v>
      </c>
      <c r="H109" s="22"/>
      <c r="I109" s="22">
        <v>18</v>
      </c>
      <c r="J109" s="22">
        <v>7</v>
      </c>
      <c r="K109" s="22">
        <v>5</v>
      </c>
      <c r="L109" s="49">
        <f t="shared" si="15"/>
        <v>12</v>
      </c>
      <c r="Q109" s="41"/>
      <c r="R109" s="41"/>
      <c r="S109" s="27">
        <v>6.5</v>
      </c>
      <c r="T109" s="21" t="s">
        <v>49</v>
      </c>
      <c r="Z109" s="22">
        <v>1</v>
      </c>
      <c r="AA109" s="22">
        <v>0</v>
      </c>
      <c r="AB109" s="22">
        <v>1</v>
      </c>
      <c r="AC109" s="22">
        <f>+AA109+AB109</f>
        <v>1</v>
      </c>
      <c r="AD109" s="22">
        <v>0</v>
      </c>
      <c r="AF109" s="27">
        <v>7.5</v>
      </c>
      <c r="AG109" s="21" t="s">
        <v>50</v>
      </c>
      <c r="AM109" s="22">
        <v>1</v>
      </c>
      <c r="AN109" s="22">
        <v>0</v>
      </c>
      <c r="AO109" s="22">
        <v>0</v>
      </c>
      <c r="AP109" s="22">
        <f t="shared" si="18"/>
        <v>0</v>
      </c>
      <c r="AQ109" s="22">
        <v>0</v>
      </c>
      <c r="AR109" s="41"/>
    </row>
    <row r="110" spans="1:44" ht="15.75" customHeight="1" x14ac:dyDescent="0.25">
      <c r="A110" s="36"/>
      <c r="D110" s="21" t="s">
        <v>69</v>
      </c>
      <c r="G110" s="16" t="s">
        <v>107</v>
      </c>
      <c r="H110" s="22"/>
      <c r="I110" s="22">
        <v>18</v>
      </c>
      <c r="J110" s="22">
        <v>4</v>
      </c>
      <c r="K110" s="22">
        <v>8</v>
      </c>
      <c r="L110" s="49">
        <f t="shared" si="15"/>
        <v>12</v>
      </c>
      <c r="Q110" s="41"/>
      <c r="R110" s="41"/>
      <c r="S110" s="8"/>
      <c r="T110" s="31"/>
      <c r="U110" s="8"/>
      <c r="V110" s="8"/>
      <c r="W110" s="8"/>
      <c r="X110" s="8"/>
      <c r="Y110" s="8"/>
      <c r="Z110" s="55"/>
      <c r="AA110" s="55"/>
      <c r="AB110" s="55"/>
      <c r="AC110" s="55"/>
      <c r="AD110" s="55"/>
      <c r="AF110" s="8"/>
      <c r="AG110" s="31" t="s">
        <v>211</v>
      </c>
      <c r="AH110" s="8"/>
      <c r="AI110" s="8"/>
      <c r="AJ110" s="8"/>
      <c r="AK110" s="8"/>
      <c r="AL110" s="8"/>
      <c r="AM110" s="55">
        <f>SUM(Z98:Z110)+SUM(AM98:AM109)</f>
        <v>48</v>
      </c>
      <c r="AN110" s="55">
        <f t="shared" ref="AN110:AQ110" si="19">SUM(AA98:AA110)+SUM(AN98:AN109)</f>
        <v>0</v>
      </c>
      <c r="AO110" s="55">
        <f t="shared" si="19"/>
        <v>14</v>
      </c>
      <c r="AP110" s="55">
        <f t="shared" si="19"/>
        <v>14</v>
      </c>
      <c r="AQ110" s="55">
        <f t="shared" si="19"/>
        <v>4</v>
      </c>
      <c r="AR110" s="41"/>
    </row>
    <row r="111" spans="1:44" ht="15.75" customHeight="1" x14ac:dyDescent="0.25">
      <c r="A111" s="36"/>
      <c r="D111" s="21" t="s">
        <v>163</v>
      </c>
      <c r="E111" s="21"/>
      <c r="F111" s="21"/>
      <c r="G111" s="21" t="s">
        <v>118</v>
      </c>
      <c r="H111" s="22"/>
      <c r="I111" s="22">
        <v>18</v>
      </c>
      <c r="J111" s="22">
        <v>3</v>
      </c>
      <c r="K111" s="22">
        <v>9</v>
      </c>
      <c r="L111" s="49">
        <f t="shared" si="15"/>
        <v>12</v>
      </c>
      <c r="N111" s="22"/>
      <c r="Q111" s="41"/>
      <c r="R111" s="41"/>
      <c r="AR111" s="41"/>
    </row>
    <row r="112" spans="1:44" ht="15.75" customHeight="1" x14ac:dyDescent="0.25">
      <c r="A112" s="36"/>
      <c r="D112" s="21" t="s">
        <v>89</v>
      </c>
      <c r="E112" s="21"/>
      <c r="F112" s="21"/>
      <c r="G112" s="16" t="s">
        <v>107</v>
      </c>
      <c r="H112" s="22"/>
      <c r="I112" s="22">
        <v>16</v>
      </c>
      <c r="J112" s="22">
        <v>2</v>
      </c>
      <c r="K112" s="22">
        <v>10</v>
      </c>
      <c r="L112" s="49">
        <f t="shared" si="15"/>
        <v>12</v>
      </c>
      <c r="N112" s="22"/>
      <c r="Q112" s="41"/>
      <c r="R112" s="41"/>
      <c r="T112" s="21" t="s">
        <v>93</v>
      </c>
      <c r="Z112" s="56">
        <f>AM92+AC132+AM110-0.3</f>
        <v>206</v>
      </c>
      <c r="AA112" s="56">
        <f>AN110+AN92</f>
        <v>57</v>
      </c>
      <c r="AB112" s="56">
        <f>AO110+AO92+AM132</f>
        <v>68</v>
      </c>
      <c r="AC112" s="56">
        <f>+AB112+AA112</f>
        <v>125</v>
      </c>
      <c r="AD112" s="56">
        <f>AQ110+AQ92+AN132</f>
        <v>12</v>
      </c>
      <c r="AR112" s="41"/>
    </row>
    <row r="113" spans="1:44" ht="15.75" customHeight="1" x14ac:dyDescent="0.25">
      <c r="A113" s="36"/>
      <c r="D113" s="21"/>
      <c r="E113" s="21"/>
      <c r="F113" s="21"/>
      <c r="G113" s="21"/>
      <c r="H113" s="22"/>
      <c r="I113" s="22"/>
      <c r="J113" s="22"/>
      <c r="K113" s="22"/>
      <c r="L113" s="22"/>
      <c r="N113" s="22"/>
      <c r="Q113" s="41"/>
      <c r="R113" s="41"/>
      <c r="T113" s="21" t="s">
        <v>82</v>
      </c>
      <c r="Z113" s="22">
        <f>+Z15+Z28+Z41+Z54+AM15+AM28+AM41+AM54</f>
        <v>206</v>
      </c>
      <c r="AA113" s="22">
        <f>+AA15+AA28+AA41+AA54+AN15+AN28+AN41+AN54</f>
        <v>57</v>
      </c>
      <c r="AB113" s="22">
        <f>+AB15+AB28+AB41+AB54+AO15+AO28+AO41+AO54</f>
        <v>68</v>
      </c>
      <c r="AC113" s="22">
        <f>+AC15+AC28+AC41+AC54+AP15+AP28+AP41+AP54</f>
        <v>125</v>
      </c>
      <c r="AD113" s="22">
        <f>+AD15+AD28+AD41+AD54+AQ15+AQ28+AQ41+AQ54</f>
        <v>12</v>
      </c>
      <c r="AM113" s="22"/>
      <c r="AN113" s="22"/>
      <c r="AO113" s="22"/>
      <c r="AP113" s="22"/>
      <c r="AR113" s="41"/>
    </row>
    <row r="114" spans="1:44" ht="15.75" customHeight="1" x14ac:dyDescent="0.25">
      <c r="A114" s="36"/>
      <c r="D114" s="21"/>
      <c r="L114" s="22"/>
      <c r="M114" s="22"/>
      <c r="N114" s="22"/>
      <c r="Q114" s="41"/>
      <c r="R114" s="41"/>
      <c r="AM114" s="22"/>
      <c r="AN114" s="22"/>
      <c r="AO114" s="22"/>
      <c r="AP114" s="22"/>
      <c r="AQ114" s="22"/>
      <c r="AR114" s="41"/>
    </row>
    <row r="115" spans="1:44" ht="15.75" customHeight="1" thickBot="1" x14ac:dyDescent="0.3">
      <c r="A115" s="36"/>
      <c r="E115" s="2" t="s">
        <v>84</v>
      </c>
      <c r="F115" s="2"/>
      <c r="G115" s="2"/>
      <c r="H115" s="4" t="s">
        <v>1</v>
      </c>
      <c r="I115" s="4"/>
      <c r="J115" s="4" t="s">
        <v>3</v>
      </c>
      <c r="K115" s="50" t="s">
        <v>2</v>
      </c>
      <c r="L115" s="22"/>
      <c r="M115" s="22"/>
      <c r="N115" s="22"/>
      <c r="Q115" s="41"/>
      <c r="R115" s="41"/>
      <c r="AM115" s="22"/>
      <c r="AN115" s="22"/>
      <c r="AO115" s="22"/>
      <c r="AP115" s="22"/>
      <c r="AQ115" s="22"/>
      <c r="AR115" s="41"/>
    </row>
    <row r="116" spans="1:44" ht="15.75" customHeight="1" x14ac:dyDescent="0.25">
      <c r="A116" s="36"/>
      <c r="E116" s="21" t="s">
        <v>126</v>
      </c>
      <c r="H116" s="21" t="s">
        <v>118</v>
      </c>
      <c r="I116" s="22"/>
      <c r="J116" s="22">
        <v>14</v>
      </c>
      <c r="K116" s="49">
        <v>10</v>
      </c>
      <c r="L116" s="22"/>
      <c r="M116" s="22"/>
      <c r="N116" s="22"/>
      <c r="Q116" s="41"/>
      <c r="R116" s="41"/>
      <c r="AP116" s="22"/>
      <c r="AR116" s="41"/>
    </row>
    <row r="117" spans="1:44" ht="15.75" customHeight="1" x14ac:dyDescent="0.25">
      <c r="A117" s="36"/>
      <c r="E117" s="21" t="s">
        <v>144</v>
      </c>
      <c r="G117" s="21"/>
      <c r="H117" s="21" t="s">
        <v>115</v>
      </c>
      <c r="I117" s="22"/>
      <c r="J117" s="22">
        <v>17</v>
      </c>
      <c r="K117" s="49">
        <v>8</v>
      </c>
      <c r="L117" s="22"/>
      <c r="M117" s="22"/>
      <c r="N117" s="22"/>
      <c r="Q117" s="41"/>
      <c r="R117" s="41"/>
      <c r="AO117" s="22"/>
      <c r="AR117" s="41"/>
    </row>
    <row r="118" spans="1:44" ht="15.75" customHeight="1" x14ac:dyDescent="0.25">
      <c r="A118" s="36"/>
      <c r="E118" s="21" t="s">
        <v>86</v>
      </c>
      <c r="F118" s="21"/>
      <c r="G118" s="21"/>
      <c r="H118" s="21" t="s">
        <v>17</v>
      </c>
      <c r="I118" s="22"/>
      <c r="J118" s="22">
        <v>15</v>
      </c>
      <c r="K118" s="49">
        <v>6</v>
      </c>
      <c r="L118" s="22"/>
      <c r="M118" s="22"/>
      <c r="N118" s="22"/>
      <c r="Q118" s="41"/>
      <c r="R118" s="41"/>
      <c r="AR118" s="41"/>
    </row>
    <row r="119" spans="1:44" ht="15.75" customHeight="1" x14ac:dyDescent="0.25">
      <c r="A119" s="36"/>
      <c r="E119" s="21" t="s">
        <v>162</v>
      </c>
      <c r="F119" s="21"/>
      <c r="G119" s="21"/>
      <c r="H119" s="21" t="s">
        <v>116</v>
      </c>
      <c r="I119" s="22"/>
      <c r="J119" s="22">
        <v>16</v>
      </c>
      <c r="K119" s="49">
        <v>6</v>
      </c>
      <c r="L119" s="22"/>
      <c r="M119" s="22"/>
      <c r="N119" s="22"/>
      <c r="Q119" s="41"/>
      <c r="R119" s="41"/>
      <c r="AO119" s="22"/>
      <c r="AR119" s="41"/>
    </row>
    <row r="120" spans="1:44" ht="15.75" customHeight="1" x14ac:dyDescent="0.25">
      <c r="A120" s="36"/>
      <c r="E120" s="21" t="s">
        <v>55</v>
      </c>
      <c r="F120" s="21"/>
      <c r="G120" s="21"/>
      <c r="H120" s="21" t="s">
        <v>117</v>
      </c>
      <c r="I120" s="22"/>
      <c r="J120" s="22">
        <v>18</v>
      </c>
      <c r="K120" s="49">
        <v>6</v>
      </c>
      <c r="L120" s="22"/>
      <c r="M120" s="22"/>
      <c r="N120" s="22"/>
      <c r="Q120" s="41"/>
      <c r="R120" s="41"/>
      <c r="AO120" s="22"/>
      <c r="AR120" s="41"/>
    </row>
    <row r="121" spans="1:44" ht="15.75" customHeight="1" x14ac:dyDescent="0.25">
      <c r="A121" s="36"/>
      <c r="E121" s="21" t="s">
        <v>59</v>
      </c>
      <c r="F121" s="21"/>
      <c r="G121" s="21"/>
      <c r="H121" s="21" t="s">
        <v>118</v>
      </c>
      <c r="I121" s="22"/>
      <c r="J121" s="22">
        <v>15</v>
      </c>
      <c r="K121" s="49">
        <v>4</v>
      </c>
      <c r="L121" s="22"/>
      <c r="M121" s="22"/>
      <c r="N121" s="22"/>
      <c r="Q121" s="41"/>
      <c r="R121" s="41"/>
      <c r="AO121" s="22"/>
      <c r="AR121" s="41"/>
    </row>
    <row r="122" spans="1:44" ht="15.75" customHeight="1" thickBot="1" x14ac:dyDescent="0.3">
      <c r="A122" s="36"/>
      <c r="E122" s="21" t="s">
        <v>165</v>
      </c>
      <c r="H122" s="21" t="s">
        <v>17</v>
      </c>
      <c r="I122" s="22"/>
      <c r="J122" s="22">
        <v>15</v>
      </c>
      <c r="K122" s="49">
        <v>4</v>
      </c>
      <c r="Q122" s="41"/>
      <c r="R122" s="41"/>
      <c r="U122" s="37" t="s">
        <v>119</v>
      </c>
      <c r="V122" s="10" t="s">
        <v>129</v>
      </c>
      <c r="W122" s="10"/>
      <c r="X122" s="10"/>
      <c r="Y122" s="10"/>
      <c r="Z122" s="10"/>
      <c r="AA122" s="10"/>
      <c r="AB122" s="10"/>
      <c r="AC122" s="37" t="s">
        <v>3</v>
      </c>
      <c r="AD122" s="37" t="s">
        <v>7</v>
      </c>
      <c r="AE122" s="37" t="s">
        <v>8</v>
      </c>
      <c r="AF122" s="37" t="s">
        <v>9</v>
      </c>
      <c r="AG122" s="82" t="s">
        <v>77</v>
      </c>
      <c r="AH122" s="82"/>
      <c r="AI122" s="37" t="s">
        <v>4</v>
      </c>
      <c r="AJ122" s="37" t="s">
        <v>6</v>
      </c>
      <c r="AK122" s="37" t="s">
        <v>5</v>
      </c>
      <c r="AL122" s="37" t="s">
        <v>78</v>
      </c>
      <c r="AM122" s="37" t="s">
        <v>24</v>
      </c>
      <c r="AN122" s="37" t="s">
        <v>2</v>
      </c>
      <c r="AO122" s="22"/>
      <c r="AR122" s="41"/>
    </row>
    <row r="123" spans="1:44" ht="15.75" customHeight="1" x14ac:dyDescent="0.25">
      <c r="A123" s="36"/>
      <c r="E123" s="21" t="s">
        <v>51</v>
      </c>
      <c r="H123" s="21" t="s">
        <v>118</v>
      </c>
      <c r="I123" s="22"/>
      <c r="J123" s="22">
        <v>15</v>
      </c>
      <c r="K123" s="49">
        <v>4</v>
      </c>
      <c r="L123" s="22"/>
      <c r="Q123" s="41"/>
      <c r="R123" s="41"/>
      <c r="U123" s="27">
        <v>8</v>
      </c>
      <c r="V123" s="21" t="s">
        <v>15</v>
      </c>
      <c r="AC123" s="22">
        <f>+AD123+AE123+AF123</f>
        <v>1</v>
      </c>
      <c r="AD123" s="22">
        <v>0</v>
      </c>
      <c r="AE123" s="22">
        <v>1</v>
      </c>
      <c r="AF123" s="22">
        <v>0</v>
      </c>
      <c r="AG123" s="79">
        <f t="shared" ref="AG123:AG132" si="20">+(AD123*2+AF123)/(2*AC123)</f>
        <v>0</v>
      </c>
      <c r="AH123" s="79"/>
      <c r="AI123" s="22">
        <v>1</v>
      </c>
      <c r="AJ123" s="22">
        <v>0</v>
      </c>
      <c r="AK123" s="22">
        <v>0</v>
      </c>
      <c r="AL123" s="24">
        <f t="shared" ref="AL123:AL132" si="21">+AI123/AC123</f>
        <v>1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E124" s="21" t="s">
        <v>95</v>
      </c>
      <c r="F124" s="21"/>
      <c r="G124" s="21"/>
      <c r="H124" s="21" t="s">
        <v>118</v>
      </c>
      <c r="I124" s="22"/>
      <c r="J124" s="22">
        <v>16</v>
      </c>
      <c r="K124" s="49">
        <v>4</v>
      </c>
      <c r="L124" s="22"/>
      <c r="Q124" s="41"/>
      <c r="R124" s="41"/>
      <c r="U124" s="27">
        <v>7</v>
      </c>
      <c r="V124" s="21" t="s">
        <v>366</v>
      </c>
      <c r="W124" s="21"/>
      <c r="X124" s="21"/>
      <c r="Y124" s="21"/>
      <c r="Z124" s="22"/>
      <c r="AC124" s="22">
        <f>+AD124+AE124+AF124</f>
        <v>3</v>
      </c>
      <c r="AD124" s="22">
        <v>1</v>
      </c>
      <c r="AE124" s="22">
        <v>2</v>
      </c>
      <c r="AF124" s="22">
        <v>0</v>
      </c>
      <c r="AG124" s="79">
        <f t="shared" si="20"/>
        <v>0.33333333333333331</v>
      </c>
      <c r="AH124" s="79"/>
      <c r="AI124" s="22">
        <v>7</v>
      </c>
      <c r="AJ124" s="22">
        <v>1</v>
      </c>
      <c r="AK124" s="22">
        <v>0</v>
      </c>
      <c r="AL124" s="24">
        <f t="shared" si="21"/>
        <v>2.3333333333333335</v>
      </c>
      <c r="AM124" s="22">
        <v>0</v>
      </c>
      <c r="AN124" s="22">
        <v>0</v>
      </c>
      <c r="AR124" s="41"/>
    </row>
    <row r="125" spans="1:44" ht="15.75" customHeight="1" x14ac:dyDescent="0.25">
      <c r="A125" s="36"/>
      <c r="E125" s="21" t="s">
        <v>92</v>
      </c>
      <c r="F125" s="21"/>
      <c r="G125" s="21"/>
      <c r="H125" s="21" t="s">
        <v>115</v>
      </c>
      <c r="I125" s="22"/>
      <c r="J125" s="22">
        <v>17</v>
      </c>
      <c r="K125" s="49">
        <v>4</v>
      </c>
      <c r="Q125" s="41"/>
      <c r="R125" s="41"/>
      <c r="U125" s="27">
        <v>7</v>
      </c>
      <c r="V125" s="21" t="s">
        <v>499</v>
      </c>
      <c r="W125" s="21"/>
      <c r="X125" s="21"/>
      <c r="Y125" s="21"/>
      <c r="Z125" s="22"/>
      <c r="AC125" s="22">
        <f>+AD125+AE125+AF125</f>
        <v>1</v>
      </c>
      <c r="AD125" s="22">
        <v>0</v>
      </c>
      <c r="AE125" s="22">
        <v>1</v>
      </c>
      <c r="AF125" s="22">
        <v>0</v>
      </c>
      <c r="AG125" s="79">
        <f t="shared" si="20"/>
        <v>0</v>
      </c>
      <c r="AH125" s="79"/>
      <c r="AI125" s="22">
        <v>7</v>
      </c>
      <c r="AJ125" s="22">
        <v>0</v>
      </c>
      <c r="AK125" s="22">
        <v>0</v>
      </c>
      <c r="AL125" s="24">
        <f t="shared" si="21"/>
        <v>7</v>
      </c>
      <c r="AM125" s="22">
        <v>0</v>
      </c>
      <c r="AN125" s="22">
        <v>0</v>
      </c>
      <c r="AR125" s="41"/>
    </row>
    <row r="126" spans="1:44" ht="15.75" customHeight="1" x14ac:dyDescent="0.25">
      <c r="A126" s="36"/>
      <c r="E126" s="21" t="s">
        <v>66</v>
      </c>
      <c r="F126" s="21"/>
      <c r="G126" s="21"/>
      <c r="H126" s="21" t="s">
        <v>115</v>
      </c>
      <c r="I126" s="22"/>
      <c r="J126" s="22">
        <v>17</v>
      </c>
      <c r="K126" s="49">
        <v>4</v>
      </c>
      <c r="Q126" s="41"/>
      <c r="R126" s="41"/>
      <c r="U126" s="27">
        <v>7.5</v>
      </c>
      <c r="V126" s="21" t="s">
        <v>61</v>
      </c>
      <c r="W126" s="21"/>
      <c r="X126" s="21"/>
      <c r="AC126" s="22">
        <f>+AD126+AE126+AF126</f>
        <v>4</v>
      </c>
      <c r="AD126" s="22">
        <v>2</v>
      </c>
      <c r="AE126" s="22">
        <v>2</v>
      </c>
      <c r="AF126" s="22">
        <v>0</v>
      </c>
      <c r="AG126" s="79">
        <f t="shared" si="20"/>
        <v>0.5</v>
      </c>
      <c r="AH126" s="79"/>
      <c r="AI126" s="22">
        <v>7</v>
      </c>
      <c r="AJ126" s="22">
        <v>1</v>
      </c>
      <c r="AK126" s="22">
        <v>1</v>
      </c>
      <c r="AL126" s="24">
        <f t="shared" si="21"/>
        <v>1.75</v>
      </c>
      <c r="AM126" s="22">
        <v>0</v>
      </c>
      <c r="AN126" s="22">
        <v>0</v>
      </c>
      <c r="AR126" s="41"/>
    </row>
    <row r="127" spans="1:44" ht="15.75" customHeight="1" x14ac:dyDescent="0.25">
      <c r="A127" s="36"/>
      <c r="E127" s="21" t="s">
        <v>166</v>
      </c>
      <c r="F127" s="21"/>
      <c r="G127" s="21"/>
      <c r="H127" s="21" t="s">
        <v>154</v>
      </c>
      <c r="I127" s="22"/>
      <c r="J127" s="22">
        <v>17</v>
      </c>
      <c r="K127" s="49">
        <v>4</v>
      </c>
      <c r="Q127" s="41"/>
      <c r="R127" s="41"/>
      <c r="U127" s="27"/>
      <c r="V127" s="21" t="s">
        <v>147</v>
      </c>
      <c r="W127" s="21"/>
      <c r="X127" s="21"/>
      <c r="Y127" s="21"/>
      <c r="Z127" s="22"/>
      <c r="AC127" s="22">
        <f>+AD127+AE127+AF127+0.3</f>
        <v>0.3</v>
      </c>
      <c r="AD127" s="22">
        <v>0</v>
      </c>
      <c r="AE127" s="22">
        <v>0</v>
      </c>
      <c r="AF127" s="22">
        <v>0</v>
      </c>
      <c r="AG127" s="79">
        <f t="shared" si="20"/>
        <v>0</v>
      </c>
      <c r="AH127" s="79"/>
      <c r="AI127" s="22">
        <v>0</v>
      </c>
      <c r="AJ127" s="22">
        <v>0</v>
      </c>
      <c r="AK127" s="22">
        <v>0</v>
      </c>
      <c r="AL127" s="24">
        <f t="shared" si="21"/>
        <v>0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E128" s="21" t="s">
        <v>185</v>
      </c>
      <c r="F128" s="21"/>
      <c r="G128" s="21"/>
      <c r="H128" s="21" t="s">
        <v>154</v>
      </c>
      <c r="I128" s="22"/>
      <c r="J128" s="22">
        <v>17</v>
      </c>
      <c r="K128" s="49">
        <v>4</v>
      </c>
      <c r="Q128" s="41"/>
      <c r="R128" s="41"/>
      <c r="U128" s="27">
        <v>7</v>
      </c>
      <c r="V128" s="21" t="s">
        <v>74</v>
      </c>
      <c r="W128" s="21"/>
      <c r="X128" s="21"/>
      <c r="Y128" s="21"/>
      <c r="Z128" s="22"/>
      <c r="AC128" s="22">
        <f>+AD128+AE128+AF128</f>
        <v>1</v>
      </c>
      <c r="AD128" s="22">
        <v>0</v>
      </c>
      <c r="AE128" s="22">
        <v>1</v>
      </c>
      <c r="AF128" s="22">
        <v>0</v>
      </c>
      <c r="AG128" s="79">
        <f t="shared" si="20"/>
        <v>0</v>
      </c>
      <c r="AH128" s="79"/>
      <c r="AI128" s="22">
        <v>1</v>
      </c>
      <c r="AJ128" s="22">
        <v>0</v>
      </c>
      <c r="AK128" s="22">
        <v>0</v>
      </c>
      <c r="AL128" s="24">
        <f t="shared" si="21"/>
        <v>1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E129" s="21" t="s">
        <v>167</v>
      </c>
      <c r="F129" s="21"/>
      <c r="G129" s="21"/>
      <c r="H129" s="21" t="s">
        <v>106</v>
      </c>
      <c r="I129" s="22"/>
      <c r="J129" s="22">
        <v>17</v>
      </c>
      <c r="K129" s="49">
        <v>4</v>
      </c>
      <c r="Q129" s="41"/>
      <c r="R129" s="41"/>
      <c r="U129" s="27">
        <v>7</v>
      </c>
      <c r="V129" s="21" t="s">
        <v>317</v>
      </c>
      <c r="W129" s="21"/>
      <c r="X129" s="21"/>
      <c r="Y129" s="21"/>
      <c r="Z129" s="22"/>
      <c r="AC129" s="22">
        <f>+AD129+AE129+AF129</f>
        <v>2</v>
      </c>
      <c r="AD129" s="22">
        <v>0</v>
      </c>
      <c r="AE129" s="22">
        <v>0</v>
      </c>
      <c r="AF129" s="22">
        <v>2</v>
      </c>
      <c r="AG129" s="79">
        <f t="shared" si="20"/>
        <v>0.5</v>
      </c>
      <c r="AH129" s="79"/>
      <c r="AI129" s="22">
        <v>4</v>
      </c>
      <c r="AJ129" s="22">
        <v>0</v>
      </c>
      <c r="AK129" s="22">
        <v>1</v>
      </c>
      <c r="AL129" s="24">
        <f t="shared" si="21"/>
        <v>2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E130" s="21" t="s">
        <v>164</v>
      </c>
      <c r="F130" s="21"/>
      <c r="G130" s="21"/>
      <c r="H130" s="21" t="s">
        <v>115</v>
      </c>
      <c r="I130" s="22"/>
      <c r="J130" s="22">
        <v>18</v>
      </c>
      <c r="K130" s="49">
        <v>4</v>
      </c>
      <c r="Q130" s="41"/>
      <c r="R130" s="41"/>
      <c r="U130" s="27">
        <v>7.5</v>
      </c>
      <c r="V130" s="21" t="s">
        <v>75</v>
      </c>
      <c r="X130" s="21"/>
      <c r="AC130" s="22">
        <f>+AD130+AE130+AF130</f>
        <v>1</v>
      </c>
      <c r="AD130" s="22">
        <v>0</v>
      </c>
      <c r="AE130" s="22">
        <v>0</v>
      </c>
      <c r="AF130" s="22">
        <v>1</v>
      </c>
      <c r="AG130" s="79">
        <f t="shared" si="20"/>
        <v>0.5</v>
      </c>
      <c r="AH130" s="79"/>
      <c r="AI130" s="22">
        <v>4</v>
      </c>
      <c r="AJ130" s="22">
        <v>0</v>
      </c>
      <c r="AK130" s="22">
        <v>0</v>
      </c>
      <c r="AL130" s="24">
        <f t="shared" si="21"/>
        <v>4</v>
      </c>
      <c r="AM130" s="22">
        <v>1</v>
      </c>
      <c r="AN130" s="22">
        <v>0</v>
      </c>
      <c r="AR130" s="41"/>
    </row>
    <row r="131" spans="1:44" ht="15.75" customHeight="1" thickBot="1" x14ac:dyDescent="0.3">
      <c r="A131" s="36"/>
      <c r="E131" s="21" t="s">
        <v>125</v>
      </c>
      <c r="F131" s="21"/>
      <c r="G131" s="21"/>
      <c r="H131" s="21" t="s">
        <v>116</v>
      </c>
      <c r="I131" s="22"/>
      <c r="J131" s="22">
        <v>18</v>
      </c>
      <c r="K131" s="49">
        <v>4</v>
      </c>
      <c r="Q131" s="41"/>
      <c r="R131" s="41"/>
      <c r="S131" s="27"/>
      <c r="U131" s="27">
        <v>8</v>
      </c>
      <c r="V131" s="21" t="s">
        <v>267</v>
      </c>
      <c r="X131" s="21"/>
      <c r="Y131" s="21"/>
      <c r="Z131" s="16"/>
      <c r="AC131" s="22">
        <f>+AD131+AE131+AF131</f>
        <v>6</v>
      </c>
      <c r="AD131" s="22">
        <v>1</v>
      </c>
      <c r="AE131" s="22">
        <v>4</v>
      </c>
      <c r="AF131" s="22">
        <v>1</v>
      </c>
      <c r="AG131" s="79">
        <f t="shared" si="20"/>
        <v>0.25</v>
      </c>
      <c r="AH131" s="79"/>
      <c r="AI131" s="22">
        <v>16</v>
      </c>
      <c r="AJ131" s="22">
        <v>1</v>
      </c>
      <c r="AK131" s="22">
        <v>0</v>
      </c>
      <c r="AL131" s="24">
        <f t="shared" si="21"/>
        <v>2.6666666666666665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E132" s="21" t="s">
        <v>41</v>
      </c>
      <c r="F132" s="21"/>
      <c r="G132" s="21"/>
      <c r="H132" s="21" t="s">
        <v>106</v>
      </c>
      <c r="I132" s="22"/>
      <c r="J132" s="22">
        <v>18</v>
      </c>
      <c r="K132" s="49">
        <v>4</v>
      </c>
      <c r="Q132" s="41"/>
      <c r="R132" s="41"/>
      <c r="S132" s="27"/>
      <c r="U132" s="8"/>
      <c r="V132" s="32"/>
      <c r="W132" s="31" t="s">
        <v>21</v>
      </c>
      <c r="X132" s="32"/>
      <c r="Y132" s="32"/>
      <c r="Z132" s="15"/>
      <c r="AA132" s="8"/>
      <c r="AB132" s="8"/>
      <c r="AC132" s="15">
        <f>SUM(AC123:AC131)</f>
        <v>19.3</v>
      </c>
      <c r="AD132" s="15">
        <f>SUM(AD123:AD131)</f>
        <v>4</v>
      </c>
      <c r="AE132" s="15">
        <f>SUM(AE123:AE131)</f>
        <v>11</v>
      </c>
      <c r="AF132" s="15">
        <f>SUM(AF123:AF131)</f>
        <v>4</v>
      </c>
      <c r="AG132" s="80">
        <f t="shared" si="20"/>
        <v>0.31088082901554404</v>
      </c>
      <c r="AH132" s="80"/>
      <c r="AI132" s="15">
        <f>SUM(AI123:AI131)</f>
        <v>47</v>
      </c>
      <c r="AJ132" s="15">
        <f>SUM(AJ123:AJ131)</f>
        <v>3</v>
      </c>
      <c r="AK132" s="15">
        <f>SUM(AK123:AK131)</f>
        <v>2</v>
      </c>
      <c r="AL132" s="33">
        <f t="shared" si="21"/>
        <v>2.4352331606217614</v>
      </c>
      <c r="AM132" s="15">
        <f>SUM(AM123:AM131)</f>
        <v>1</v>
      </c>
      <c r="AN132" s="15">
        <f>SUM(AN123:AN131)</f>
        <v>0</v>
      </c>
      <c r="AR132" s="41"/>
    </row>
    <row r="133" spans="1:44" ht="15.75" customHeight="1" x14ac:dyDescent="0.25">
      <c r="A133" s="36"/>
      <c r="H133" s="21"/>
      <c r="Q133" s="41"/>
      <c r="R133" s="41"/>
      <c r="AR133" s="41"/>
    </row>
    <row r="134" spans="1:44" ht="15.75" customHeight="1" x14ac:dyDescent="0.25">
      <c r="A134" s="36"/>
      <c r="Q134" s="41"/>
      <c r="R134" s="41"/>
      <c r="AR134" s="41"/>
    </row>
    <row r="135" spans="1:44" ht="15.75" customHeight="1" x14ac:dyDescent="0.25">
      <c r="A135" s="36"/>
      <c r="Q135" s="36"/>
      <c r="R135" s="36"/>
      <c r="AR135" s="36"/>
    </row>
    <row r="136" spans="1:44" ht="15.75" customHeight="1" x14ac:dyDescent="0.25">
      <c r="A136" s="36"/>
      <c r="Q136" s="36"/>
      <c r="R136" s="36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S138" s="27"/>
      <c r="T138" s="21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9"/>
      <c r="R141" s="39"/>
      <c r="AR141" s="39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Q143" s="39"/>
      <c r="R143" s="39"/>
      <c r="AR143" s="39"/>
    </row>
    <row r="144" spans="1:44" ht="15.75" x14ac:dyDescent="0.25">
      <c r="A144" s="36"/>
      <c r="Q144" s="39"/>
      <c r="R144" s="39"/>
      <c r="AR144" s="39"/>
    </row>
    <row r="145" spans="1:44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43"/>
    </row>
  </sheetData>
  <mergeCells count="29">
    <mergeCell ref="AG128:AH128"/>
    <mergeCell ref="AG129:AH129"/>
    <mergeCell ref="AG130:AH130"/>
    <mergeCell ref="AG131:AH131"/>
    <mergeCell ref="AG132:AH132"/>
    <mergeCell ref="AG127:AH127"/>
    <mergeCell ref="AG11:AH11"/>
    <mergeCell ref="E14:F14"/>
    <mergeCell ref="B73:P73"/>
    <mergeCell ref="S73:AQ73"/>
    <mergeCell ref="G74:M74"/>
    <mergeCell ref="S74:AQ74"/>
    <mergeCell ref="AG122:AH122"/>
    <mergeCell ref="AG123:AH123"/>
    <mergeCell ref="AG124:AH124"/>
    <mergeCell ref="AG125:AH125"/>
    <mergeCell ref="AG126:AH126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3">
    <cfRule type="cellIs" dxfId="89" priority="5" operator="notEqual">
      <formula>$Z$112</formula>
    </cfRule>
  </conditionalFormatting>
  <conditionalFormatting sqref="AA113">
    <cfRule type="cellIs" dxfId="88" priority="4" operator="notEqual">
      <formula>$AA$112</formula>
    </cfRule>
  </conditionalFormatting>
  <conditionalFormatting sqref="AB113">
    <cfRule type="cellIs" dxfId="87" priority="3" operator="notEqual">
      <formula>$AB$112</formula>
    </cfRule>
  </conditionalFormatting>
  <conditionalFormatting sqref="AC113">
    <cfRule type="cellIs" dxfId="86" priority="2" operator="notEqual">
      <formula>$AC$112</formula>
    </cfRule>
  </conditionalFormatting>
  <conditionalFormatting sqref="AD113">
    <cfRule type="cellIs" dxfId="85" priority="1" operator="notEqual">
      <formula>$AD$112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C510-A15A-4377-B1DD-3FC7729A6DED}">
  <dimension ref="A1:AR145"/>
  <sheetViews>
    <sheetView topLeftCell="A1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17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16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16</v>
      </c>
      <c r="AD3" s="15">
        <v>12</v>
      </c>
      <c r="AE3" s="15">
        <v>3</v>
      </c>
      <c r="AF3" s="15">
        <v>1</v>
      </c>
      <c r="AG3" s="80">
        <f t="shared" ref="AG3:AG11" si="1">+(AD3*2+AF3)/(2*AC3)</f>
        <v>0.78125</v>
      </c>
      <c r="AH3" s="80"/>
      <c r="AI3" s="15">
        <v>24</v>
      </c>
      <c r="AJ3" s="15">
        <v>1</v>
      </c>
      <c r="AK3" s="15">
        <v>5</v>
      </c>
      <c r="AL3" s="54">
        <f t="shared" ref="AL3:AL10" si="2">+AI3/AC3</f>
        <v>1.5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12</v>
      </c>
      <c r="H4" s="5">
        <v>4</v>
      </c>
      <c r="I4" s="5">
        <v>1</v>
      </c>
      <c r="J4" s="5">
        <f t="shared" ref="J4:J11" si="3">2*G4+I4</f>
        <v>25</v>
      </c>
      <c r="K4" s="35">
        <f t="shared" ref="K4:K11" si="4">+J4/((G4+H4+I4)*2)</f>
        <v>0.73529411764705888</v>
      </c>
      <c r="L4" s="5">
        <f>+$AA$27</f>
        <v>55</v>
      </c>
      <c r="M4" s="5">
        <v>27</v>
      </c>
      <c r="N4" s="5">
        <f>+$AB$27</f>
        <v>83</v>
      </c>
      <c r="O4" s="5">
        <f>+$AD$27</f>
        <v>14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17</v>
      </c>
      <c r="AD4" s="22">
        <v>9</v>
      </c>
      <c r="AE4" s="22">
        <v>7</v>
      </c>
      <c r="AF4" s="22">
        <v>1</v>
      </c>
      <c r="AG4" s="79">
        <f t="shared" si="1"/>
        <v>0.55882352941176472</v>
      </c>
      <c r="AH4" s="79"/>
      <c r="AI4" s="22">
        <v>33</v>
      </c>
      <c r="AJ4" s="22">
        <v>2</v>
      </c>
      <c r="AK4" s="22">
        <v>5</v>
      </c>
      <c r="AL4" s="24">
        <f t="shared" si="2"/>
        <v>1.9411764705882353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9</v>
      </c>
      <c r="H5" s="5">
        <v>6</v>
      </c>
      <c r="I5" s="5">
        <v>2</v>
      </c>
      <c r="J5" s="5">
        <f t="shared" si="3"/>
        <v>20</v>
      </c>
      <c r="K5" s="35">
        <f t="shared" si="4"/>
        <v>0.58823529411764708</v>
      </c>
      <c r="L5" s="5">
        <f>+$AN$66</f>
        <v>66</v>
      </c>
      <c r="M5" s="5">
        <v>57</v>
      </c>
      <c r="N5" s="5">
        <f>$AO$66</f>
        <v>85</v>
      </c>
      <c r="O5" s="5">
        <f>$AQ$66</f>
        <v>16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16</v>
      </c>
      <c r="AD5" s="22">
        <v>9</v>
      </c>
      <c r="AE5" s="22">
        <v>5</v>
      </c>
      <c r="AF5" s="22">
        <v>2</v>
      </c>
      <c r="AG5" s="79">
        <f t="shared" si="1"/>
        <v>0.625</v>
      </c>
      <c r="AH5" s="79"/>
      <c r="AI5" s="22">
        <v>35</v>
      </c>
      <c r="AJ5" s="22">
        <v>0</v>
      </c>
      <c r="AK5" s="22">
        <v>2</v>
      </c>
      <c r="AL5" s="24">
        <f t="shared" si="2"/>
        <v>2.1875</v>
      </c>
      <c r="AN5" s="22"/>
      <c r="AO5" s="5"/>
      <c r="AQ5" s="22"/>
      <c r="AR5" s="39"/>
    </row>
    <row r="6" spans="1:44" ht="18" x14ac:dyDescent="0.25">
      <c r="A6" s="36"/>
      <c r="B6" s="5">
        <v>3</v>
      </c>
      <c r="C6" s="6" t="s">
        <v>127</v>
      </c>
      <c r="D6" s="11"/>
      <c r="E6" s="11"/>
      <c r="F6" s="11"/>
      <c r="G6" s="5">
        <v>9</v>
      </c>
      <c r="H6" s="5">
        <v>6</v>
      </c>
      <c r="I6" s="5">
        <v>2</v>
      </c>
      <c r="J6" s="5">
        <f>2*G6+I6</f>
        <v>20</v>
      </c>
      <c r="K6" s="35">
        <f>+J6/((G6+H6+I6)*2)</f>
        <v>0.58823529411764708</v>
      </c>
      <c r="L6" s="5">
        <f>+$AA$53</f>
        <v>54</v>
      </c>
      <c r="M6" s="5">
        <v>36</v>
      </c>
      <c r="N6" s="5">
        <f>+$AB$53</f>
        <v>99</v>
      </c>
      <c r="O6" s="5">
        <f>+$AD$53</f>
        <v>22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16</v>
      </c>
      <c r="AD6" s="22">
        <v>4</v>
      </c>
      <c r="AE6" s="22">
        <v>7</v>
      </c>
      <c r="AF6" s="22">
        <v>5</v>
      </c>
      <c r="AG6" s="79">
        <f t="shared" si="1"/>
        <v>0.40625</v>
      </c>
      <c r="AH6" s="79"/>
      <c r="AI6" s="22">
        <v>43</v>
      </c>
      <c r="AJ6" s="22">
        <v>0</v>
      </c>
      <c r="AK6" s="22">
        <v>3</v>
      </c>
      <c r="AL6" s="24">
        <f t="shared" si="2"/>
        <v>2.6875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9</v>
      </c>
      <c r="H7" s="5">
        <v>7</v>
      </c>
      <c r="I7" s="5">
        <v>1</v>
      </c>
      <c r="J7" s="5">
        <f>2*G7+I7</f>
        <v>19</v>
      </c>
      <c r="K7" s="35">
        <f>+J7/((G7+H7+I7)*2)</f>
        <v>0.55882352941176472</v>
      </c>
      <c r="L7" s="5">
        <f>+$AA$66</f>
        <v>45</v>
      </c>
      <c r="M7" s="5">
        <v>35</v>
      </c>
      <c r="N7" s="5">
        <f>+$AB$66</f>
        <v>79</v>
      </c>
      <c r="O7" s="5">
        <f>+$AD$66</f>
        <v>6</v>
      </c>
      <c r="P7" s="5">
        <v>4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12</v>
      </c>
      <c r="AD7" s="22">
        <v>5</v>
      </c>
      <c r="AE7" s="22">
        <v>5</v>
      </c>
      <c r="AF7" s="22">
        <v>2</v>
      </c>
      <c r="AG7" s="79">
        <f t="shared" si="1"/>
        <v>0.5</v>
      </c>
      <c r="AH7" s="79"/>
      <c r="AI7" s="22">
        <v>38</v>
      </c>
      <c r="AJ7" s="22">
        <v>2</v>
      </c>
      <c r="AK7" s="22">
        <v>2</v>
      </c>
      <c r="AL7" s="24">
        <f t="shared" si="2"/>
        <v>3.1666666666666665</v>
      </c>
      <c r="AN7" s="22"/>
      <c r="AO7" s="5"/>
      <c r="AQ7" s="22"/>
      <c r="AR7" s="39"/>
    </row>
    <row r="8" spans="1:44" ht="18" x14ac:dyDescent="0.25">
      <c r="A8" s="36"/>
      <c r="B8" s="5">
        <v>7</v>
      </c>
      <c r="C8" s="6" t="s">
        <v>18</v>
      </c>
      <c r="D8" s="11"/>
      <c r="E8" s="6"/>
      <c r="F8" s="11"/>
      <c r="G8" s="5">
        <v>5</v>
      </c>
      <c r="H8" s="5">
        <v>7</v>
      </c>
      <c r="I8" s="5">
        <v>5</v>
      </c>
      <c r="J8" s="5">
        <f>2*G8+I8</f>
        <v>15</v>
      </c>
      <c r="K8" s="35">
        <f>+J8/((G8+H8+I8)*2)</f>
        <v>0.44117647058823528</v>
      </c>
      <c r="L8" s="5">
        <f>+$AN$53</f>
        <v>39</v>
      </c>
      <c r="M8" s="5">
        <v>51</v>
      </c>
      <c r="N8" s="5">
        <f>$AO$53</f>
        <v>59</v>
      </c>
      <c r="O8" s="5">
        <f>$AQ$53</f>
        <v>30</v>
      </c>
      <c r="P8" s="5">
        <v>5</v>
      </c>
      <c r="Q8" s="40"/>
      <c r="R8" s="36"/>
      <c r="U8" s="27">
        <v>7</v>
      </c>
      <c r="V8" s="21" t="s">
        <v>74</v>
      </c>
      <c r="X8" s="21"/>
      <c r="Z8" s="21" t="s">
        <v>156</v>
      </c>
      <c r="AB8" s="22"/>
      <c r="AC8" s="22">
        <f>+AD8+AE8+AF8-0.3</f>
        <v>15.7</v>
      </c>
      <c r="AD8" s="22">
        <v>9</v>
      </c>
      <c r="AE8" s="22">
        <v>5</v>
      </c>
      <c r="AF8" s="22">
        <v>2</v>
      </c>
      <c r="AG8" s="79">
        <f>+(AD8*2+AF8)/(2*AC8)</f>
        <v>0.63694267515923575</v>
      </c>
      <c r="AH8" s="79"/>
      <c r="AI8" s="22">
        <v>53</v>
      </c>
      <c r="AJ8" s="22">
        <v>2</v>
      </c>
      <c r="AK8" s="22">
        <v>0</v>
      </c>
      <c r="AL8" s="24">
        <f>+AI8/AC8</f>
        <v>3.3757961783439492</v>
      </c>
      <c r="AN8" s="22"/>
      <c r="AO8" s="5"/>
      <c r="AQ8" s="22"/>
      <c r="AR8" s="39"/>
    </row>
    <row r="9" spans="1:44" ht="18" x14ac:dyDescent="0.25">
      <c r="A9" s="36"/>
      <c r="B9" s="5">
        <v>5</v>
      </c>
      <c r="C9" s="6" t="s">
        <v>14</v>
      </c>
      <c r="D9" s="11"/>
      <c r="E9" s="6"/>
      <c r="F9" s="11"/>
      <c r="G9" s="5">
        <v>5</v>
      </c>
      <c r="H9" s="5">
        <v>9</v>
      </c>
      <c r="I9" s="5">
        <v>3</v>
      </c>
      <c r="J9" s="5">
        <f>2*G9+I9</f>
        <v>13</v>
      </c>
      <c r="K9" s="35">
        <f>+J9/((G9+H9+I9)*2)</f>
        <v>0.38235294117647056</v>
      </c>
      <c r="L9" s="5">
        <f>+$AN$27</f>
        <v>44</v>
      </c>
      <c r="M9" s="5">
        <v>59</v>
      </c>
      <c r="N9" s="5">
        <f>$AO$27</f>
        <v>66</v>
      </c>
      <c r="O9" s="5">
        <f>$AQ$27</f>
        <v>12</v>
      </c>
      <c r="P9" s="5">
        <v>5</v>
      </c>
      <c r="Q9" s="40"/>
      <c r="R9" s="36"/>
      <c r="U9" s="27">
        <v>7.5</v>
      </c>
      <c r="V9" s="21" t="s">
        <v>85</v>
      </c>
      <c r="X9" s="21"/>
      <c r="Z9" s="21" t="s">
        <v>18</v>
      </c>
      <c r="AB9" s="22"/>
      <c r="AC9" s="22">
        <f>+AD9+AE9+AF9</f>
        <v>9</v>
      </c>
      <c r="AD9" s="22">
        <v>2</v>
      </c>
      <c r="AE9" s="22">
        <v>5</v>
      </c>
      <c r="AF9" s="22">
        <v>2</v>
      </c>
      <c r="AG9" s="79">
        <f>+(AD9*2+AF9)/(2*AC9)</f>
        <v>0.33333333333333331</v>
      </c>
      <c r="AH9" s="79"/>
      <c r="AI9" s="22">
        <v>32</v>
      </c>
      <c r="AJ9" s="22">
        <v>0</v>
      </c>
      <c r="AK9" s="22">
        <v>0</v>
      </c>
      <c r="AL9" s="24">
        <f>+AI9/AC9</f>
        <v>3.5555555555555554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8</v>
      </c>
      <c r="I10" s="5">
        <v>5</v>
      </c>
      <c r="J10" s="5">
        <f>2*G10+I10</f>
        <v>13</v>
      </c>
      <c r="K10" s="35">
        <f>+J10/((G10+H10+I10)*2)</f>
        <v>0.38235294117647056</v>
      </c>
      <c r="L10" s="5">
        <f>+$AA$40</f>
        <v>26</v>
      </c>
      <c r="M10" s="5">
        <v>45</v>
      </c>
      <c r="N10" s="5">
        <f>+$AB$40</f>
        <v>48</v>
      </c>
      <c r="O10" s="5">
        <f>+$AD$40</f>
        <v>16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16</v>
      </c>
      <c r="AD10" s="22">
        <v>4</v>
      </c>
      <c r="AE10" s="22">
        <v>9</v>
      </c>
      <c r="AF10" s="22">
        <v>3</v>
      </c>
      <c r="AG10" s="79">
        <f t="shared" si="1"/>
        <v>0.34375</v>
      </c>
      <c r="AH10" s="79"/>
      <c r="AI10" s="22">
        <v>60</v>
      </c>
      <c r="AJ10" s="22">
        <v>1</v>
      </c>
      <c r="AK10" s="22">
        <v>1</v>
      </c>
      <c r="AL10" s="24">
        <f t="shared" si="2"/>
        <v>3.75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4</v>
      </c>
      <c r="H11" s="5">
        <v>10</v>
      </c>
      <c r="I11" s="5">
        <v>3</v>
      </c>
      <c r="J11" s="5">
        <f t="shared" si="3"/>
        <v>11</v>
      </c>
      <c r="K11" s="35">
        <f t="shared" si="4"/>
        <v>0.3235294117647059</v>
      </c>
      <c r="L11" s="5">
        <f>+$AN$40</f>
        <v>45</v>
      </c>
      <c r="M11" s="5">
        <v>64</v>
      </c>
      <c r="N11" s="5">
        <f>$AO$40</f>
        <v>59</v>
      </c>
      <c r="O11" s="5">
        <f>$AQ$40</f>
        <v>16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+AC132</f>
        <v>18.3</v>
      </c>
      <c r="AD11" s="22">
        <f>+AD132</f>
        <v>3</v>
      </c>
      <c r="AE11" s="22">
        <f>+AE132</f>
        <v>11</v>
      </c>
      <c r="AF11" s="22">
        <f>+AF132</f>
        <v>4</v>
      </c>
      <c r="AG11" s="79">
        <f t="shared" si="1"/>
        <v>0.27322404371584696</v>
      </c>
      <c r="AH11" s="79"/>
      <c r="AI11" s="22">
        <f>+AI132</f>
        <v>45</v>
      </c>
      <c r="AJ11" s="22">
        <f>+AJ132</f>
        <v>3</v>
      </c>
      <c r="AK11" s="22">
        <f>+AK132</f>
        <v>2</v>
      </c>
      <c r="AL11" s="24">
        <f>+AL132</f>
        <v>2.459016393442623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57</v>
      </c>
      <c r="H12" s="9">
        <f>SUM(H4:H11)</f>
        <v>57</v>
      </c>
      <c r="I12" s="9">
        <f>SUM(I4:I11)</f>
        <v>22</v>
      </c>
      <c r="J12" s="9"/>
      <c r="K12" s="9"/>
      <c r="L12" s="9">
        <f>SUM(L4:L11)</f>
        <v>374</v>
      </c>
      <c r="M12" s="9">
        <f>SUM(M4:M11)</f>
        <v>374</v>
      </c>
      <c r="N12" s="9">
        <f>SUM(N4:N11)</f>
        <v>578</v>
      </c>
      <c r="O12" s="9">
        <f>SUM(O4:O11)</f>
        <v>132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136</v>
      </c>
      <c r="AD12" s="15">
        <f>SUM(AD3:AD11)</f>
        <v>57</v>
      </c>
      <c r="AE12" s="15">
        <f>SUM(AE3:AE11)</f>
        <v>57</v>
      </c>
      <c r="AF12" s="15">
        <f>SUM(AF3:AF11)</f>
        <v>22</v>
      </c>
      <c r="AG12" s="15"/>
      <c r="AH12" s="15"/>
      <c r="AI12" s="15">
        <f>SUM(AI3:AI11)</f>
        <v>363</v>
      </c>
      <c r="AJ12" s="15">
        <f>SUM(AJ3:AJ11)</f>
        <v>11</v>
      </c>
      <c r="AK12" s="15">
        <f>SUM(AK3:AK11)</f>
        <v>20</v>
      </c>
      <c r="AL12" s="33">
        <f>+AI12/AC12</f>
        <v>2.6691176470588234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17 Summary:</v>
      </c>
      <c r="C14" s="48"/>
      <c r="D14" s="48"/>
      <c r="E14" s="90">
        <v>45656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190</v>
      </c>
      <c r="E15" s="21"/>
      <c r="F15" s="21"/>
      <c r="G15" s="5">
        <v>3</v>
      </c>
      <c r="H15" s="22">
        <v>1</v>
      </c>
      <c r="I15" s="21" t="s">
        <v>96</v>
      </c>
      <c r="J15" s="21"/>
      <c r="K15" s="21"/>
      <c r="L15" s="21" t="s">
        <v>502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13</v>
      </c>
      <c r="AA15" s="22">
        <v>3</v>
      </c>
      <c r="AB15" s="22">
        <v>3</v>
      </c>
      <c r="AC15" s="22">
        <f>+AA15+AB15</f>
        <v>6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24</v>
      </c>
      <c r="AN15" s="22">
        <v>13</v>
      </c>
      <c r="AO15" s="22">
        <v>7</v>
      </c>
      <c r="AP15" s="22">
        <f t="shared" ref="AP15:AP26" si="5">+AN15+AO15</f>
        <v>20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 t="s">
        <v>501</v>
      </c>
      <c r="D16" s="16"/>
      <c r="E16" s="16"/>
      <c r="F16" s="21"/>
      <c r="G16" s="5"/>
      <c r="H16" s="22">
        <v>2</v>
      </c>
      <c r="I16" s="21" t="s">
        <v>96</v>
      </c>
      <c r="J16" s="21"/>
      <c r="K16" s="21"/>
      <c r="L16" s="21" t="s">
        <v>433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16</v>
      </c>
      <c r="AA16" s="22">
        <v>0</v>
      </c>
      <c r="AB16" s="22">
        <v>2</v>
      </c>
      <c r="AC16" s="22">
        <f t="shared" ref="AC16:AC26" si="6">+AA16+AB16</f>
        <v>2</v>
      </c>
      <c r="AD16" s="22">
        <v>4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12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>
        <v>2</v>
      </c>
      <c r="I17" s="21" t="s">
        <v>147</v>
      </c>
      <c r="J17" s="21"/>
      <c r="K17" s="21"/>
      <c r="L17" s="21" t="s">
        <v>503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6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13</v>
      </c>
      <c r="AN17" s="22">
        <v>10</v>
      </c>
      <c r="AO17" s="22">
        <v>8</v>
      </c>
      <c r="AP17" s="22">
        <f t="shared" si="5"/>
        <v>18</v>
      </c>
      <c r="AQ17" s="22">
        <v>0</v>
      </c>
      <c r="AR17" s="39"/>
    </row>
    <row r="18" spans="1:44" ht="15.95" customHeight="1" x14ac:dyDescent="0.25">
      <c r="A18" s="41"/>
      <c r="I18" s="21"/>
      <c r="J18" s="21"/>
      <c r="K18" s="21"/>
      <c r="L18" s="21"/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16</v>
      </c>
      <c r="AA18" s="22">
        <v>5</v>
      </c>
      <c r="AB18" s="22">
        <v>3</v>
      </c>
      <c r="AC18" s="22">
        <f t="shared" si="6"/>
        <v>8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15</v>
      </c>
      <c r="AN18" s="22">
        <v>6</v>
      </c>
      <c r="AO18" s="22">
        <v>8</v>
      </c>
      <c r="AP18" s="22">
        <f t="shared" si="5"/>
        <v>14</v>
      </c>
      <c r="AQ18" s="22">
        <v>0</v>
      </c>
      <c r="AR18" s="39"/>
    </row>
    <row r="19" spans="1:44" ht="15.95" customHeight="1" x14ac:dyDescent="0.25">
      <c r="A19" s="41"/>
      <c r="B19" s="22" t="s">
        <v>42</v>
      </c>
      <c r="C19" s="6" t="s">
        <v>189</v>
      </c>
      <c r="D19" s="11"/>
      <c r="E19" s="21"/>
      <c r="F19" s="21"/>
      <c r="G19" s="5">
        <v>6</v>
      </c>
      <c r="H19" s="22">
        <v>1</v>
      </c>
      <c r="I19" s="21" t="s">
        <v>92</v>
      </c>
      <c r="J19" s="21"/>
      <c r="K19" s="21"/>
      <c r="L19" s="21" t="s">
        <v>504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17</v>
      </c>
      <c r="AA19" s="22">
        <v>7</v>
      </c>
      <c r="AB19" s="22">
        <v>8</v>
      </c>
      <c r="AC19" s="22">
        <f t="shared" si="6"/>
        <v>15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17</v>
      </c>
      <c r="AN19" s="22">
        <v>10</v>
      </c>
      <c r="AO19" s="22">
        <v>9</v>
      </c>
      <c r="AP19" s="22">
        <f t="shared" si="5"/>
        <v>19</v>
      </c>
      <c r="AQ19" s="22">
        <v>2</v>
      </c>
      <c r="AR19" s="39"/>
    </row>
    <row r="20" spans="1:44" ht="15.95" customHeight="1" x14ac:dyDescent="0.25">
      <c r="A20" s="41"/>
      <c r="B20" s="22" t="s">
        <v>28</v>
      </c>
      <c r="C20" s="21" t="s">
        <v>387</v>
      </c>
      <c r="D20" s="16"/>
      <c r="E20" s="21"/>
      <c r="F20" s="21"/>
      <c r="G20" s="5"/>
      <c r="H20" s="22">
        <v>1</v>
      </c>
      <c r="I20" s="21" t="s">
        <v>92</v>
      </c>
      <c r="J20" s="21"/>
      <c r="K20" s="21"/>
      <c r="L20" s="21"/>
      <c r="M20" s="21" t="s">
        <v>134</v>
      </c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17</v>
      </c>
      <c r="AA20" s="22">
        <v>11</v>
      </c>
      <c r="AB20" s="22">
        <v>9</v>
      </c>
      <c r="AC20" s="22">
        <f t="shared" si="6"/>
        <v>20</v>
      </c>
      <c r="AD20" s="22">
        <v>4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15</v>
      </c>
      <c r="AN20" s="22">
        <v>2</v>
      </c>
      <c r="AO20" s="22">
        <v>2</v>
      </c>
      <c r="AP20" s="22">
        <f t="shared" si="5"/>
        <v>4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164</v>
      </c>
      <c r="J21" s="21"/>
      <c r="K21" s="21"/>
      <c r="L21" s="21" t="s">
        <v>505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17</v>
      </c>
      <c r="AA21" s="22">
        <v>7</v>
      </c>
      <c r="AB21" s="22">
        <v>16</v>
      </c>
      <c r="AC21" s="22">
        <f t="shared" si="6"/>
        <v>23</v>
      </c>
      <c r="AD21" s="22">
        <v>2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13</v>
      </c>
      <c r="AN21" s="22">
        <v>0</v>
      </c>
      <c r="AO21" s="22">
        <v>3</v>
      </c>
      <c r="AP21" s="22">
        <f t="shared" si="5"/>
        <v>3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66</v>
      </c>
      <c r="J22" s="21"/>
      <c r="K22" s="21"/>
      <c r="L22" s="21" t="s">
        <v>506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15</v>
      </c>
      <c r="AA22" s="22">
        <v>2</v>
      </c>
      <c r="AB22" s="22">
        <v>7</v>
      </c>
      <c r="AC22" s="22">
        <f t="shared" si="6"/>
        <v>9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13</v>
      </c>
      <c r="AN22" s="22">
        <v>2</v>
      </c>
      <c r="AO22" s="22">
        <v>5</v>
      </c>
      <c r="AP22" s="22">
        <f t="shared" si="5"/>
        <v>7</v>
      </c>
      <c r="AQ22" s="22">
        <v>0</v>
      </c>
      <c r="AR22" s="39"/>
    </row>
    <row r="23" spans="1:44" ht="15.95" customHeight="1" x14ac:dyDescent="0.25">
      <c r="A23" s="41"/>
      <c r="H23" s="22">
        <v>2</v>
      </c>
      <c r="I23" s="21" t="s">
        <v>164</v>
      </c>
      <c r="J23" s="21"/>
      <c r="K23" s="21"/>
      <c r="L23" s="21" t="s">
        <v>347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14</v>
      </c>
      <c r="AA23" s="22">
        <v>1</v>
      </c>
      <c r="AB23" s="22">
        <v>5</v>
      </c>
      <c r="AC23" s="22">
        <f t="shared" si="6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16</v>
      </c>
      <c r="AN23" s="22">
        <v>1</v>
      </c>
      <c r="AO23" s="22">
        <v>14</v>
      </c>
      <c r="AP23" s="22">
        <f t="shared" si="5"/>
        <v>15</v>
      </c>
      <c r="AQ23" s="22">
        <v>2</v>
      </c>
      <c r="AR23" s="44"/>
    </row>
    <row r="24" spans="1:44" ht="15.95" customHeight="1" x14ac:dyDescent="0.25">
      <c r="A24" s="41"/>
      <c r="H24" s="22">
        <v>2</v>
      </c>
      <c r="I24" s="21" t="s">
        <v>164</v>
      </c>
      <c r="J24" s="21"/>
      <c r="K24" s="21"/>
      <c r="L24" s="21" t="s">
        <v>507</v>
      </c>
      <c r="M24" s="21"/>
      <c r="N24" s="21"/>
      <c r="O24" s="21"/>
      <c r="P24" s="21" t="s">
        <v>226</v>
      </c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17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17</v>
      </c>
      <c r="AN24" s="22">
        <v>0</v>
      </c>
      <c r="AO24" s="22">
        <v>6</v>
      </c>
      <c r="AP24" s="22">
        <f t="shared" si="5"/>
        <v>6</v>
      </c>
      <c r="AQ24" s="22">
        <v>0</v>
      </c>
      <c r="AR24" s="36"/>
    </row>
    <row r="25" spans="1:44" ht="15.95" customHeight="1" x14ac:dyDescent="0.25">
      <c r="A25" s="41"/>
      <c r="B25" s="36"/>
      <c r="C25" s="46"/>
      <c r="D25" s="46"/>
      <c r="E25" s="46"/>
      <c r="F25" s="46"/>
      <c r="G25" s="42"/>
      <c r="H25" s="45"/>
      <c r="I25" s="46"/>
      <c r="J25" s="46"/>
      <c r="K25" s="45"/>
      <c r="L25" s="45"/>
      <c r="M25" s="45"/>
      <c r="N25" s="45"/>
      <c r="O25" s="45"/>
      <c r="P25" s="45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15</v>
      </c>
      <c r="AA25" s="22">
        <v>1</v>
      </c>
      <c r="AB25" s="22">
        <v>3</v>
      </c>
      <c r="AC25" s="22">
        <f t="shared" si="6"/>
        <v>4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15</v>
      </c>
      <c r="AN25" s="22">
        <v>0</v>
      </c>
      <c r="AO25" s="22">
        <v>1</v>
      </c>
      <c r="AP25" s="22">
        <f t="shared" si="5"/>
        <v>1</v>
      </c>
      <c r="AQ25" s="22">
        <v>0</v>
      </c>
      <c r="AR25" s="36"/>
    </row>
    <row r="26" spans="1:44" ht="15.95" customHeight="1" x14ac:dyDescent="0.25">
      <c r="A26" s="41"/>
      <c r="B26" s="42" t="s">
        <v>173</v>
      </c>
      <c r="C26" s="6" t="s">
        <v>187</v>
      </c>
      <c r="F26" s="21"/>
      <c r="G26" s="5">
        <v>3</v>
      </c>
      <c r="H26" s="22">
        <v>1</v>
      </c>
      <c r="I26" s="21" t="s">
        <v>515</v>
      </c>
      <c r="J26" s="21"/>
      <c r="K26" s="21"/>
      <c r="L26" s="21" t="s">
        <v>521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17</v>
      </c>
      <c r="AA26" s="22">
        <v>5</v>
      </c>
      <c r="AB26" s="22">
        <v>6</v>
      </c>
      <c r="AC26" s="22">
        <f t="shared" si="6"/>
        <v>11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17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B27" s="22" t="s">
        <v>28</v>
      </c>
      <c r="D27" s="21" t="s">
        <v>109</v>
      </c>
      <c r="E27" s="21"/>
      <c r="F27" s="21"/>
      <c r="G27" s="5"/>
      <c r="H27" s="22">
        <v>1</v>
      </c>
      <c r="I27" s="21" t="s">
        <v>136</v>
      </c>
      <c r="J27" s="21"/>
      <c r="K27" s="21"/>
      <c r="L27" s="21" t="s">
        <v>522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187</v>
      </c>
      <c r="AA27" s="23">
        <f>SUM(AA15:AA26)</f>
        <v>55</v>
      </c>
      <c r="AB27" s="23">
        <f>SUM(AB15:AB26)</f>
        <v>83</v>
      </c>
      <c r="AC27" s="23">
        <f>+AB27+AA27</f>
        <v>138</v>
      </c>
      <c r="AD27" s="23">
        <f>SUM(AD15:AD26)</f>
        <v>14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187</v>
      </c>
      <c r="AN27" s="23">
        <f>SUM(AN15:AN26)</f>
        <v>44</v>
      </c>
      <c r="AO27" s="23">
        <f>SUM(AO15:AO26)</f>
        <v>66</v>
      </c>
      <c r="AP27" s="23">
        <f>+AO27+AN27</f>
        <v>110</v>
      </c>
      <c r="AQ27" s="23">
        <f>SUM(AQ15:AQ26)</f>
        <v>12</v>
      </c>
      <c r="AR27" s="36"/>
    </row>
    <row r="28" spans="1:44" ht="15.95" customHeight="1" x14ac:dyDescent="0.25">
      <c r="A28" s="41"/>
      <c r="H28" s="22">
        <v>1</v>
      </c>
      <c r="I28" s="21" t="s">
        <v>165</v>
      </c>
      <c r="J28" s="21"/>
      <c r="K28" s="21"/>
      <c r="L28" s="21" t="s">
        <v>523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32</v>
      </c>
      <c r="AA28" s="22">
        <v>10</v>
      </c>
      <c r="AB28" s="22">
        <v>12</v>
      </c>
      <c r="AC28" s="22">
        <f t="shared" ref="AC28:AC39" si="7">+AA28+AB28</f>
        <v>22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37</v>
      </c>
      <c r="AN28" s="22">
        <v>7</v>
      </c>
      <c r="AO28" s="22">
        <v>15</v>
      </c>
      <c r="AP28" s="22">
        <f t="shared" ref="AP28:AP39" si="8">+AN28+AO28</f>
        <v>22</v>
      </c>
      <c r="AQ28" s="22">
        <v>6</v>
      </c>
      <c r="AR28" s="36"/>
    </row>
    <row r="29" spans="1:44" ht="15.95" customHeight="1" x14ac:dyDescent="0.25">
      <c r="A29" s="4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16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16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191</v>
      </c>
      <c r="F30" s="21"/>
      <c r="G30" s="5">
        <v>3</v>
      </c>
      <c r="H30" s="22">
        <v>1</v>
      </c>
      <c r="I30" s="21" t="s">
        <v>516</v>
      </c>
      <c r="J30" s="21"/>
      <c r="K30" s="21"/>
      <c r="L30" s="21"/>
      <c r="M30" s="21" t="s">
        <v>134</v>
      </c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14</v>
      </c>
      <c r="AA30" s="22">
        <v>5</v>
      </c>
      <c r="AB30" s="22">
        <v>6</v>
      </c>
      <c r="AC30" s="22">
        <f t="shared" si="7"/>
        <v>11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17</v>
      </c>
      <c r="AN30" s="22">
        <v>20</v>
      </c>
      <c r="AO30" s="22">
        <v>10</v>
      </c>
      <c r="AP30" s="22">
        <f t="shared" si="8"/>
        <v>30</v>
      </c>
      <c r="AQ30" s="22">
        <v>4</v>
      </c>
      <c r="AR30" s="36"/>
    </row>
    <row r="31" spans="1:44" ht="15.95" customHeight="1" x14ac:dyDescent="0.25">
      <c r="A31" s="41"/>
      <c r="B31" s="22" t="s">
        <v>28</v>
      </c>
      <c r="C31" s="21"/>
      <c r="D31" s="16" t="s">
        <v>109</v>
      </c>
      <c r="E31" s="21"/>
      <c r="G31" s="5"/>
      <c r="H31" s="22">
        <v>2</v>
      </c>
      <c r="I31" s="21" t="s">
        <v>516</v>
      </c>
      <c r="J31" s="21"/>
      <c r="K31" s="21"/>
      <c r="L31" s="21"/>
      <c r="M31" s="21" t="s">
        <v>134</v>
      </c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10</v>
      </c>
      <c r="AA31" s="22">
        <v>2</v>
      </c>
      <c r="AB31" s="22">
        <v>4</v>
      </c>
      <c r="AC31" s="22">
        <f t="shared" si="7"/>
        <v>6</v>
      </c>
      <c r="AD31" s="22">
        <v>0</v>
      </c>
      <c r="AE31" s="45"/>
      <c r="AF31" s="27">
        <v>9</v>
      </c>
      <c r="AG31" s="21" t="s">
        <v>474</v>
      </c>
      <c r="AH31" s="21"/>
      <c r="AI31" s="21"/>
      <c r="AJ31" s="21"/>
      <c r="AK31" s="22">
        <v>7</v>
      </c>
      <c r="AL31" s="21" t="s">
        <v>116</v>
      </c>
      <c r="AM31" s="22">
        <v>1</v>
      </c>
      <c r="AN31" s="22">
        <v>0</v>
      </c>
      <c r="AO31" s="22">
        <v>0</v>
      </c>
      <c r="AP31" s="22">
        <f t="shared" si="8"/>
        <v>0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125</v>
      </c>
      <c r="L32" s="21" t="s">
        <v>475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8</v>
      </c>
      <c r="AA32" s="22">
        <v>1</v>
      </c>
      <c r="AB32" s="22">
        <v>4</v>
      </c>
      <c r="AC32" s="22">
        <f t="shared" si="7"/>
        <v>5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15</v>
      </c>
      <c r="AN32" s="22">
        <v>0</v>
      </c>
      <c r="AO32" s="22">
        <v>10</v>
      </c>
      <c r="AP32" s="22">
        <f t="shared" si="8"/>
        <v>10</v>
      </c>
      <c r="AQ32" s="22">
        <v>4</v>
      </c>
      <c r="AR32" s="36"/>
    </row>
    <row r="33" spans="1:44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14</v>
      </c>
      <c r="AA33" s="22">
        <v>3</v>
      </c>
      <c r="AB33" s="22">
        <v>3</v>
      </c>
      <c r="AC33" s="22">
        <f t="shared" si="7"/>
        <v>6</v>
      </c>
      <c r="AD33" s="22">
        <v>4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10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B34" s="42" t="s">
        <v>174</v>
      </c>
      <c r="C34" s="6" t="s">
        <v>192</v>
      </c>
      <c r="F34" s="20"/>
      <c r="G34" s="5">
        <v>5</v>
      </c>
      <c r="H34" s="22">
        <v>1</v>
      </c>
      <c r="I34" s="21" t="s">
        <v>183</v>
      </c>
      <c r="J34" s="21"/>
      <c r="L34" s="21" t="s">
        <v>510</v>
      </c>
      <c r="M34" s="21"/>
      <c r="N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12</v>
      </c>
      <c r="AA34" s="22">
        <v>1</v>
      </c>
      <c r="AB34" s="22">
        <v>1</v>
      </c>
      <c r="AC34" s="22">
        <f t="shared" si="7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17</v>
      </c>
      <c r="AN34" s="22">
        <v>9</v>
      </c>
      <c r="AO34" s="22">
        <v>5</v>
      </c>
      <c r="AP34" s="22">
        <f t="shared" si="8"/>
        <v>14</v>
      </c>
      <c r="AQ34" s="22">
        <v>0</v>
      </c>
      <c r="AR34" s="36"/>
    </row>
    <row r="35" spans="1:44" ht="15.95" customHeight="1" x14ac:dyDescent="0.25">
      <c r="A35" s="41" t="s">
        <v>48</v>
      </c>
      <c r="B35" s="22" t="s">
        <v>28</v>
      </c>
      <c r="C35" s="16" t="s">
        <v>263</v>
      </c>
      <c r="D35" s="21"/>
      <c r="E35" s="21"/>
      <c r="H35" s="22">
        <v>1</v>
      </c>
      <c r="I35" s="21" t="s">
        <v>183</v>
      </c>
      <c r="J35" s="21"/>
      <c r="K35" s="21"/>
      <c r="L35" s="21" t="s">
        <v>59</v>
      </c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16</v>
      </c>
      <c r="AA35" s="22">
        <v>0</v>
      </c>
      <c r="AB35" s="22">
        <v>4</v>
      </c>
      <c r="AC35" s="22">
        <f t="shared" si="7"/>
        <v>4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16</v>
      </c>
      <c r="AN35" s="22">
        <v>5</v>
      </c>
      <c r="AO35" s="22">
        <v>4</v>
      </c>
      <c r="AP35" s="22">
        <f t="shared" si="8"/>
        <v>9</v>
      </c>
      <c r="AQ35" s="22">
        <v>0</v>
      </c>
      <c r="AR35" s="36"/>
    </row>
    <row r="36" spans="1:44" ht="15.95" customHeight="1" x14ac:dyDescent="0.25">
      <c r="A36" s="41"/>
      <c r="H36" s="22">
        <v>1</v>
      </c>
      <c r="I36" s="21" t="s">
        <v>94</v>
      </c>
      <c r="J36" s="21"/>
      <c r="K36" s="21"/>
      <c r="L36" s="21" t="s">
        <v>511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15</v>
      </c>
      <c r="AA36" s="22">
        <v>0</v>
      </c>
      <c r="AB36" s="22">
        <v>3</v>
      </c>
      <c r="AC36" s="22">
        <f t="shared" si="7"/>
        <v>3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16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95</v>
      </c>
      <c r="L37" s="21" t="s">
        <v>512</v>
      </c>
      <c r="M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17</v>
      </c>
      <c r="AA37" s="22">
        <v>0</v>
      </c>
      <c r="AB37" s="22">
        <v>2</v>
      </c>
      <c r="AC37" s="22">
        <f t="shared" si="7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14</v>
      </c>
      <c r="AN37" s="22">
        <v>3</v>
      </c>
      <c r="AO37" s="22">
        <v>3</v>
      </c>
      <c r="AP37" s="22">
        <f t="shared" si="8"/>
        <v>6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95</v>
      </c>
      <c r="L38" s="21" t="s">
        <v>512</v>
      </c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17</v>
      </c>
      <c r="AA38" s="22">
        <v>3</v>
      </c>
      <c r="AB38" s="22">
        <v>6</v>
      </c>
      <c r="AC38" s="22">
        <f t="shared" si="7"/>
        <v>9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17</v>
      </c>
      <c r="AN38" s="22">
        <v>1</v>
      </c>
      <c r="AO38" s="22">
        <v>8</v>
      </c>
      <c r="AP38" s="22">
        <f t="shared" si="8"/>
        <v>9</v>
      </c>
      <c r="AQ38" s="22">
        <v>2</v>
      </c>
      <c r="AR38" s="36"/>
    </row>
    <row r="39" spans="1:44" ht="15.95" customHeight="1" x14ac:dyDescent="0.25">
      <c r="A39" s="41"/>
      <c r="H39" s="22"/>
      <c r="I39" s="21"/>
      <c r="L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16</v>
      </c>
      <c r="AA39" s="22">
        <v>1</v>
      </c>
      <c r="AB39" s="22">
        <v>3</v>
      </c>
      <c r="AC39" s="22">
        <f t="shared" si="7"/>
        <v>4</v>
      </c>
      <c r="AD39" s="22">
        <v>2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11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C40" s="6" t="s">
        <v>186</v>
      </c>
      <c r="D40" s="1"/>
      <c r="E40" s="21"/>
      <c r="F40" s="21"/>
      <c r="G40" s="5">
        <v>3</v>
      </c>
      <c r="H40" s="22">
        <v>1</v>
      </c>
      <c r="I40" s="21" t="s">
        <v>151</v>
      </c>
      <c r="J40" s="21"/>
      <c r="K40" s="21"/>
      <c r="L40" s="21" t="s">
        <v>342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187</v>
      </c>
      <c r="AA40" s="23">
        <f>SUM(AA28:AA39)</f>
        <v>26</v>
      </c>
      <c r="AB40" s="23">
        <f>SUM(AB28:AB39)</f>
        <v>48</v>
      </c>
      <c r="AC40" s="23">
        <f>+AB40+AA40</f>
        <v>74</v>
      </c>
      <c r="AD40" s="23">
        <f>SUM(AD28:AD39)</f>
        <v>16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187</v>
      </c>
      <c r="AN40" s="23">
        <f>SUM(AN28:AN39)</f>
        <v>45</v>
      </c>
      <c r="AO40" s="23">
        <f>SUM(AO28:AO39)</f>
        <v>59</v>
      </c>
      <c r="AP40" s="23">
        <f>+AO40+AN40</f>
        <v>104</v>
      </c>
      <c r="AQ40" s="23">
        <f>SUM(AQ28:AQ39)</f>
        <v>16</v>
      </c>
      <c r="AR40" s="36"/>
    </row>
    <row r="41" spans="1:44" ht="15.95" customHeight="1" x14ac:dyDescent="0.25">
      <c r="A41" s="41"/>
      <c r="B41" s="22" t="s">
        <v>28</v>
      </c>
      <c r="C41" s="21" t="s">
        <v>508</v>
      </c>
      <c r="D41" s="16"/>
      <c r="H41" s="22">
        <v>2</v>
      </c>
      <c r="I41" s="21" t="s">
        <v>513</v>
      </c>
      <c r="J41" s="21"/>
      <c r="K41" s="21"/>
      <c r="L41" s="21"/>
      <c r="M41" s="21" t="s">
        <v>134</v>
      </c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21</v>
      </c>
      <c r="AA41" s="22">
        <v>7</v>
      </c>
      <c r="AB41" s="22">
        <v>8</v>
      </c>
      <c r="AC41" s="22">
        <f t="shared" ref="AC41:AC52" si="9">+AA41+AB41</f>
        <v>15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34</v>
      </c>
      <c r="AN41" s="22">
        <v>1</v>
      </c>
      <c r="AO41" s="22">
        <v>4</v>
      </c>
      <c r="AP41" s="22">
        <f t="shared" ref="AP41:AP52" si="10">+AN41+AO41</f>
        <v>5</v>
      </c>
      <c r="AQ41" s="22">
        <v>2</v>
      </c>
      <c r="AR41" s="36"/>
    </row>
    <row r="42" spans="1:44" ht="15.95" customHeight="1" x14ac:dyDescent="0.25">
      <c r="A42" s="41"/>
      <c r="C42" s="21" t="s">
        <v>509</v>
      </c>
      <c r="H42" s="22">
        <v>2</v>
      </c>
      <c r="I42" s="21" t="s">
        <v>41</v>
      </c>
      <c r="L42" s="21" t="s">
        <v>514</v>
      </c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16</v>
      </c>
      <c r="AA42" s="22">
        <v>0</v>
      </c>
      <c r="AB42" s="22">
        <v>1</v>
      </c>
      <c r="AC42" s="22">
        <f t="shared" si="9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9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5"/>
      <c r="L43" s="45"/>
      <c r="M43" s="45"/>
      <c r="N43" s="45"/>
      <c r="O43" s="45"/>
      <c r="P43" s="45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16</v>
      </c>
      <c r="AA43" s="22">
        <v>18</v>
      </c>
      <c r="AB43" s="22">
        <v>18</v>
      </c>
      <c r="AC43" s="22">
        <f t="shared" si="9"/>
        <v>36</v>
      </c>
      <c r="AD43" s="22">
        <v>4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14</v>
      </c>
      <c r="AN43" s="22">
        <v>13</v>
      </c>
      <c r="AO43" s="22">
        <v>7</v>
      </c>
      <c r="AP43" s="22">
        <f t="shared" si="10"/>
        <v>20</v>
      </c>
      <c r="AQ43" s="22">
        <v>4</v>
      </c>
      <c r="AR43" s="36"/>
    </row>
    <row r="44" spans="1:44" ht="15.95" customHeight="1" x14ac:dyDescent="0.25">
      <c r="A44" s="41"/>
      <c r="B44" s="42" t="s">
        <v>175</v>
      </c>
      <c r="C44" s="6" t="s">
        <v>188</v>
      </c>
      <c r="E44" s="11"/>
      <c r="F44" s="11"/>
      <c r="G44" s="5">
        <v>3</v>
      </c>
      <c r="H44" s="22">
        <v>1</v>
      </c>
      <c r="I44" s="21" t="s">
        <v>80</v>
      </c>
      <c r="J44" s="21"/>
      <c r="K44" s="21"/>
      <c r="L44" s="21" t="s">
        <v>517</v>
      </c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17</v>
      </c>
      <c r="AA44" s="22">
        <v>11</v>
      </c>
      <c r="AB44" s="22">
        <v>18</v>
      </c>
      <c r="AC44" s="22">
        <f t="shared" si="9"/>
        <v>29</v>
      </c>
      <c r="AD44" s="22">
        <v>4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16</v>
      </c>
      <c r="AN44" s="22">
        <v>7</v>
      </c>
      <c r="AO44" s="22">
        <v>6</v>
      </c>
      <c r="AP44" s="22">
        <f t="shared" si="10"/>
        <v>13</v>
      </c>
      <c r="AQ44" s="22">
        <v>4</v>
      </c>
      <c r="AR44" s="36"/>
    </row>
    <row r="45" spans="1:44" ht="15.95" customHeight="1" x14ac:dyDescent="0.25">
      <c r="A45" s="41"/>
      <c r="B45" s="22" t="s">
        <v>28</v>
      </c>
      <c r="C45" s="16"/>
      <c r="D45" s="16" t="s">
        <v>109</v>
      </c>
      <c r="E45" s="16"/>
      <c r="H45" s="22">
        <v>2</v>
      </c>
      <c r="I45" s="21" t="s">
        <v>182</v>
      </c>
      <c r="J45" s="21"/>
      <c r="K45" s="21"/>
      <c r="L45" s="21" t="s">
        <v>379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16</v>
      </c>
      <c r="AA45" s="22">
        <v>3</v>
      </c>
      <c r="AB45" s="22">
        <v>11</v>
      </c>
      <c r="AC45" s="22">
        <f t="shared" si="9"/>
        <v>14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12</v>
      </c>
      <c r="AN45" s="22">
        <v>0</v>
      </c>
      <c r="AO45" s="22">
        <v>7</v>
      </c>
      <c r="AP45" s="22">
        <f t="shared" si="10"/>
        <v>7</v>
      </c>
      <c r="AQ45" s="22">
        <v>2</v>
      </c>
      <c r="AR45" s="36"/>
    </row>
    <row r="46" spans="1:44" ht="15.95" customHeight="1" x14ac:dyDescent="0.25">
      <c r="A46" s="41"/>
      <c r="H46" s="22">
        <v>2</v>
      </c>
      <c r="I46" s="21" t="s">
        <v>80</v>
      </c>
      <c r="J46" s="21"/>
      <c r="K46" s="21"/>
      <c r="L46" s="21" t="s">
        <v>518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16</v>
      </c>
      <c r="AA46" s="22">
        <v>1</v>
      </c>
      <c r="AB46" s="22">
        <v>12</v>
      </c>
      <c r="AC46" s="22">
        <f t="shared" si="9"/>
        <v>13</v>
      </c>
      <c r="AD46" s="22">
        <v>2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14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16</v>
      </c>
      <c r="AA47" s="22">
        <v>7</v>
      </c>
      <c r="AB47" s="22">
        <v>6</v>
      </c>
      <c r="AC47" s="22">
        <f t="shared" si="9"/>
        <v>13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17</v>
      </c>
      <c r="AN47" s="22">
        <v>3</v>
      </c>
      <c r="AO47" s="22">
        <v>8</v>
      </c>
      <c r="AP47" s="22">
        <f t="shared" si="10"/>
        <v>11</v>
      </c>
      <c r="AQ47" s="22">
        <v>0</v>
      </c>
      <c r="AR47" s="36"/>
    </row>
    <row r="48" spans="1:44" ht="15.95" customHeight="1" x14ac:dyDescent="0.25">
      <c r="A48" s="41"/>
      <c r="C48" s="6" t="s">
        <v>193</v>
      </c>
      <c r="G48" s="5">
        <v>6</v>
      </c>
      <c r="H48" s="22">
        <v>1</v>
      </c>
      <c r="I48" s="21" t="s">
        <v>181</v>
      </c>
      <c r="J48" s="21"/>
      <c r="K48" s="21"/>
      <c r="L48" s="21" t="s">
        <v>89</v>
      </c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16</v>
      </c>
      <c r="AA48" s="22">
        <v>4</v>
      </c>
      <c r="AB48" s="22">
        <v>5</v>
      </c>
      <c r="AC48" s="22">
        <f t="shared" si="9"/>
        <v>9</v>
      </c>
      <c r="AD48" s="22">
        <v>4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16</v>
      </c>
      <c r="AN48" s="22">
        <v>8</v>
      </c>
      <c r="AO48" s="22">
        <v>4</v>
      </c>
      <c r="AP48" s="22">
        <f t="shared" si="10"/>
        <v>12</v>
      </c>
      <c r="AQ48" s="22">
        <v>2</v>
      </c>
      <c r="AR48" s="36"/>
    </row>
    <row r="49" spans="1:44" ht="15.95" customHeight="1" x14ac:dyDescent="0.25">
      <c r="A49" s="41"/>
      <c r="B49" s="22" t="s">
        <v>28</v>
      </c>
      <c r="C49" s="21"/>
      <c r="D49" s="21" t="s">
        <v>109</v>
      </c>
      <c r="E49" s="21"/>
      <c r="F49" s="21"/>
      <c r="G49" s="21"/>
      <c r="H49" s="22">
        <v>2</v>
      </c>
      <c r="I49" s="21" t="s">
        <v>89</v>
      </c>
      <c r="J49" s="21"/>
      <c r="K49" s="21"/>
      <c r="L49" s="21" t="s">
        <v>519</v>
      </c>
      <c r="M49" s="21"/>
      <c r="N49" s="21"/>
      <c r="O49" s="21"/>
      <c r="P49" s="2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15</v>
      </c>
      <c r="AN49" s="22">
        <v>5</v>
      </c>
      <c r="AO49" s="22">
        <v>4</v>
      </c>
      <c r="AP49" s="22">
        <f t="shared" si="10"/>
        <v>9</v>
      </c>
      <c r="AQ49" s="22">
        <v>0</v>
      </c>
      <c r="AR49" s="36"/>
    </row>
    <row r="50" spans="1:44" ht="15.95" customHeight="1" x14ac:dyDescent="0.25">
      <c r="A50" s="41"/>
      <c r="H50" s="22">
        <v>2</v>
      </c>
      <c r="I50" s="21" t="s">
        <v>181</v>
      </c>
      <c r="J50" s="21"/>
      <c r="K50" s="21"/>
      <c r="L50" s="21" t="s">
        <v>520</v>
      </c>
      <c r="M50" s="21"/>
      <c r="N50" s="21"/>
      <c r="O50" s="21"/>
      <c r="P50" s="2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15</v>
      </c>
      <c r="AA50" s="22">
        <v>0</v>
      </c>
      <c r="AB50" s="22">
        <v>4</v>
      </c>
      <c r="AC50" s="22">
        <f t="shared" si="9"/>
        <v>4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13</v>
      </c>
      <c r="AN50" s="22">
        <v>0</v>
      </c>
      <c r="AO50" s="22">
        <v>8</v>
      </c>
      <c r="AP50" s="22">
        <f t="shared" si="10"/>
        <v>8</v>
      </c>
      <c r="AQ50" s="22">
        <v>0</v>
      </c>
      <c r="AR50" s="36"/>
    </row>
    <row r="51" spans="1:44" ht="15.95" customHeight="1" x14ac:dyDescent="0.25">
      <c r="A51" s="41"/>
      <c r="H51" s="22">
        <v>2</v>
      </c>
      <c r="I51" s="21" t="s">
        <v>142</v>
      </c>
      <c r="L51" s="21" t="s">
        <v>231</v>
      </c>
      <c r="M51" s="21"/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15</v>
      </c>
      <c r="AA51" s="22">
        <v>0</v>
      </c>
      <c r="AB51" s="22">
        <v>4</v>
      </c>
      <c r="AC51" s="22">
        <f t="shared" si="9"/>
        <v>4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14</v>
      </c>
      <c r="AN51" s="22">
        <v>0</v>
      </c>
      <c r="AO51" s="22">
        <v>3</v>
      </c>
      <c r="AP51" s="22">
        <f t="shared" si="10"/>
        <v>3</v>
      </c>
      <c r="AQ51" s="22">
        <v>10</v>
      </c>
      <c r="AR51" s="36"/>
    </row>
    <row r="52" spans="1:44" ht="15.95" customHeight="1" x14ac:dyDescent="0.25">
      <c r="A52" s="41"/>
      <c r="H52" s="22">
        <v>2</v>
      </c>
      <c r="I52" s="21" t="s">
        <v>142</v>
      </c>
      <c r="L52" s="21"/>
      <c r="M52" s="21" t="s">
        <v>134</v>
      </c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13</v>
      </c>
      <c r="AA52" s="22">
        <v>3</v>
      </c>
      <c r="AB52" s="22">
        <v>9</v>
      </c>
      <c r="AC52" s="22">
        <f t="shared" si="9"/>
        <v>12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13</v>
      </c>
      <c r="AN52" s="22">
        <v>1</v>
      </c>
      <c r="AO52" s="22">
        <v>1</v>
      </c>
      <c r="AP52" s="22">
        <f t="shared" si="10"/>
        <v>2</v>
      </c>
      <c r="AQ52" s="22">
        <v>2</v>
      </c>
      <c r="AR52" s="36"/>
    </row>
    <row r="53" spans="1:44" ht="15.95" customHeight="1" thickBot="1" x14ac:dyDescent="0.3">
      <c r="A53" s="41"/>
      <c r="H53" s="22">
        <v>2</v>
      </c>
      <c r="I53" s="21" t="s">
        <v>69</v>
      </c>
      <c r="L53" s="21" t="s">
        <v>520</v>
      </c>
      <c r="M53" s="21"/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187</v>
      </c>
      <c r="AA53" s="23">
        <f>SUM(AA41:AA52)</f>
        <v>54</v>
      </c>
      <c r="AB53" s="23">
        <f>SUM(AB41:AB52)</f>
        <v>99</v>
      </c>
      <c r="AC53" s="23">
        <f>+AB53+AA53</f>
        <v>153</v>
      </c>
      <c r="AD53" s="23">
        <f>SUM(AD41:AD52)</f>
        <v>22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187</v>
      </c>
      <c r="AN53" s="23">
        <f>SUM(AN41:AN52)</f>
        <v>39</v>
      </c>
      <c r="AO53" s="23">
        <f>SUM(AO41:AO52)</f>
        <v>59</v>
      </c>
      <c r="AP53" s="23">
        <f>+AO53+AN53</f>
        <v>98</v>
      </c>
      <c r="AQ53" s="23">
        <f>SUM(AQ41:AQ52)</f>
        <v>30</v>
      </c>
      <c r="AR53" s="36"/>
    </row>
    <row r="54" spans="1:44" ht="15.95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45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16</v>
      </c>
      <c r="AA54" s="22">
        <v>6</v>
      </c>
      <c r="AB54" s="22">
        <v>7</v>
      </c>
      <c r="AC54" s="22">
        <f t="shared" ref="AC54:AC65" si="11">+AA54+AB54</f>
        <v>13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17</v>
      </c>
      <c r="AN54" s="22">
        <v>4</v>
      </c>
      <c r="AO54" s="22">
        <v>7</v>
      </c>
      <c r="AP54" s="22">
        <f t="shared" ref="AP54:AP65" si="12">+AN54+AO54</f>
        <v>11</v>
      </c>
      <c r="AQ54" s="22">
        <v>2</v>
      </c>
      <c r="AR54" s="36"/>
    </row>
    <row r="55" spans="1:44" ht="15.95" customHeight="1" x14ac:dyDescent="0.25">
      <c r="A55" s="41"/>
      <c r="B55" s="11"/>
      <c r="C55" s="11"/>
      <c r="D55" s="11"/>
      <c r="E55" s="21" t="s">
        <v>111</v>
      </c>
      <c r="F55" s="21"/>
      <c r="G55" s="5">
        <f>SUM(G14:G54)</f>
        <v>32</v>
      </c>
      <c r="H55" s="5"/>
      <c r="I55" s="20"/>
      <c r="J55" s="21" t="s">
        <v>62</v>
      </c>
      <c r="K55" s="20"/>
      <c r="L55" s="5">
        <f>COUNTA(C14:C54)-8</f>
        <v>5</v>
      </c>
      <c r="N55" s="21" t="s">
        <v>79</v>
      </c>
      <c r="O55" s="5">
        <f>+L55*2</f>
        <v>10</v>
      </c>
      <c r="P55" s="1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17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16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E56" s="21" t="s">
        <v>110</v>
      </c>
      <c r="F56" s="21"/>
      <c r="G56" s="5">
        <f>COUNTA(L15:L54)+COUNTIF(L15:L54,"*&amp;*")</f>
        <v>52</v>
      </c>
      <c r="O56" t="s">
        <v>169</v>
      </c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17</v>
      </c>
      <c r="AA56" s="22">
        <v>7</v>
      </c>
      <c r="AB56" s="22">
        <v>4</v>
      </c>
      <c r="AC56" s="22">
        <f t="shared" si="11"/>
        <v>11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15</v>
      </c>
      <c r="AN56" s="22">
        <v>18</v>
      </c>
      <c r="AO56" s="22">
        <v>12</v>
      </c>
      <c r="AP56" s="22">
        <f t="shared" si="12"/>
        <v>30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16</v>
      </c>
      <c r="AA57" s="22">
        <v>2</v>
      </c>
      <c r="AB57" s="22">
        <v>10</v>
      </c>
      <c r="AC57" s="22">
        <f t="shared" si="11"/>
        <v>12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17</v>
      </c>
      <c r="AN57" s="22">
        <v>21</v>
      </c>
      <c r="AO57" s="22">
        <v>7</v>
      </c>
      <c r="AP57" s="22">
        <f t="shared" si="12"/>
        <v>28</v>
      </c>
      <c r="AQ57" s="22">
        <v>2</v>
      </c>
      <c r="AR57" s="36"/>
    </row>
    <row r="58" spans="1:44" ht="15.95" customHeight="1" x14ac:dyDescent="0.25">
      <c r="A58" s="41"/>
      <c r="B58" s="6" t="s">
        <v>90</v>
      </c>
      <c r="C58" s="6"/>
      <c r="N58" s="6"/>
      <c r="O58" s="6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14</v>
      </c>
      <c r="AA58" s="22">
        <v>8</v>
      </c>
      <c r="AB58" s="22">
        <v>11</v>
      </c>
      <c r="AC58" s="22">
        <f t="shared" si="11"/>
        <v>19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15</v>
      </c>
      <c r="AN58" s="22">
        <v>2</v>
      </c>
      <c r="AO58" s="22">
        <v>13</v>
      </c>
      <c r="AP58" s="22">
        <f t="shared" si="12"/>
        <v>15</v>
      </c>
      <c r="AQ58" s="22">
        <v>2</v>
      </c>
      <c r="AR58" s="36"/>
    </row>
    <row r="59" spans="1:44" ht="15.95" customHeight="1" x14ac:dyDescent="0.25">
      <c r="A59" s="41"/>
      <c r="C59" s="6" t="s">
        <v>64</v>
      </c>
      <c r="H59" s="6" t="s">
        <v>71</v>
      </c>
      <c r="M59" s="6" t="s">
        <v>72</v>
      </c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17</v>
      </c>
      <c r="AA59" s="22">
        <v>5</v>
      </c>
      <c r="AB59" s="22">
        <v>12</v>
      </c>
      <c r="AC59" s="22">
        <f t="shared" si="11"/>
        <v>17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15</v>
      </c>
      <c r="AN59" s="22">
        <v>11</v>
      </c>
      <c r="AO59" s="22">
        <v>12</v>
      </c>
      <c r="AP59" s="22">
        <f t="shared" si="12"/>
        <v>23</v>
      </c>
      <c r="AQ59" s="22">
        <v>0</v>
      </c>
      <c r="AR59" s="36"/>
    </row>
    <row r="60" spans="1:44" ht="15.95" customHeight="1" x14ac:dyDescent="0.25">
      <c r="A60" s="41"/>
      <c r="C60" s="21" t="s">
        <v>109</v>
      </c>
      <c r="D60" s="21"/>
      <c r="E60" s="21"/>
      <c r="F60" s="21"/>
      <c r="G60" s="21"/>
      <c r="H60" s="21" t="s">
        <v>257</v>
      </c>
      <c r="I60" s="21"/>
      <c r="J60" s="21"/>
      <c r="K60" s="21"/>
      <c r="L60" s="21"/>
      <c r="M60" s="21" t="s">
        <v>321</v>
      </c>
      <c r="N60" s="21"/>
      <c r="O60" s="21"/>
      <c r="P60" s="2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16</v>
      </c>
      <c r="AN60" s="22">
        <v>2</v>
      </c>
      <c r="AO60" s="22">
        <v>9</v>
      </c>
      <c r="AP60" s="22">
        <f t="shared" si="12"/>
        <v>11</v>
      </c>
      <c r="AQ60" s="22">
        <v>2</v>
      </c>
      <c r="AR60" s="36"/>
    </row>
    <row r="61" spans="1:44" ht="15.95" customHeight="1" x14ac:dyDescent="0.25">
      <c r="A61" s="4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 t="s">
        <v>527</v>
      </c>
      <c r="N61" s="21"/>
      <c r="O61" s="21"/>
      <c r="P61" s="2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14</v>
      </c>
      <c r="AA61" s="22">
        <v>7</v>
      </c>
      <c r="AB61" s="22">
        <v>5</v>
      </c>
      <c r="AC61" s="22">
        <f t="shared" si="11"/>
        <v>12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16</v>
      </c>
      <c r="AN61" s="22">
        <v>5</v>
      </c>
      <c r="AO61" s="22">
        <v>7</v>
      </c>
      <c r="AP61" s="22">
        <f t="shared" si="12"/>
        <v>12</v>
      </c>
      <c r="AQ61" s="22">
        <v>0</v>
      </c>
      <c r="AR61" s="36"/>
    </row>
    <row r="62" spans="1:44" ht="15.95" customHeight="1" x14ac:dyDescent="0.25">
      <c r="A62" s="4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 t="s">
        <v>528</v>
      </c>
      <c r="N62" s="21"/>
      <c r="O62" s="21"/>
      <c r="P62" s="2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16</v>
      </c>
      <c r="AA62" s="22">
        <v>0</v>
      </c>
      <c r="AB62" s="22">
        <v>4</v>
      </c>
      <c r="AC62" s="22">
        <f t="shared" si="11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15</v>
      </c>
      <c r="AN62" s="22">
        <v>2</v>
      </c>
      <c r="AO62" s="22">
        <v>5</v>
      </c>
      <c r="AP62" s="22">
        <f t="shared" si="12"/>
        <v>7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17</v>
      </c>
      <c r="AA63" s="22">
        <v>0</v>
      </c>
      <c r="AB63" s="22">
        <v>13</v>
      </c>
      <c r="AC63" s="22">
        <f t="shared" si="11"/>
        <v>13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16</v>
      </c>
      <c r="AN63" s="22">
        <v>1</v>
      </c>
      <c r="AO63" s="22">
        <v>4</v>
      </c>
      <c r="AP63" s="22">
        <f t="shared" si="12"/>
        <v>5</v>
      </c>
      <c r="AQ63" s="22">
        <v>2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17</v>
      </c>
      <c r="AA64" s="22">
        <v>4</v>
      </c>
      <c r="AB64" s="22">
        <v>8</v>
      </c>
      <c r="AC64" s="22">
        <f t="shared" si="11"/>
        <v>12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13</v>
      </c>
      <c r="AN64" s="22">
        <v>0</v>
      </c>
      <c r="AO64" s="22">
        <v>6</v>
      </c>
      <c r="AP64" s="22">
        <f t="shared" si="12"/>
        <v>6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17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16</v>
      </c>
      <c r="AN65" s="22">
        <v>0</v>
      </c>
      <c r="AO65" s="22">
        <v>3</v>
      </c>
      <c r="AP65" s="22">
        <f t="shared" si="12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186</v>
      </c>
      <c r="AA66" s="23">
        <f>SUM(AA54:AA65)</f>
        <v>45</v>
      </c>
      <c r="AB66" s="23">
        <f>SUM(AB54:AB65)</f>
        <v>79</v>
      </c>
      <c r="AC66" s="23">
        <f>+AB66+AA66</f>
        <v>124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187</v>
      </c>
      <c r="AN66" s="23">
        <f>SUM(AN54:AN65)</f>
        <v>66</v>
      </c>
      <c r="AO66" s="23">
        <f>SUM(AO54:AO65)</f>
        <v>85</v>
      </c>
      <c r="AP66" s="23">
        <f>+AO66+AN66</f>
        <v>151</v>
      </c>
      <c r="AQ66" s="23">
        <f>SUM(AQ54:AQ65)</f>
        <v>16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1495</v>
      </c>
      <c r="AN67" s="15">
        <f>+AN66+AN53+AN40+AN27+AA27+AA40+AA53+AA66</f>
        <v>374</v>
      </c>
      <c r="AO67" s="15">
        <f>+AO66+AO53+AO40+AO27+AB27+AB40+AB53+AB66</f>
        <v>578</v>
      </c>
      <c r="AP67" s="15">
        <f>+AP66+AP53+AP40+AP27+AC27+AC40+AC53+AC66</f>
        <v>952</v>
      </c>
      <c r="AQ67" s="15">
        <f>+AQ66+AQ53+AQ40+AQ27+AD27+AD40+AD53+AD66</f>
        <v>132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9"/>
      <c r="AR71" s="43"/>
    </row>
    <row r="72" spans="1:44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3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3"/>
    </row>
    <row r="73" spans="1:44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39"/>
      <c r="R73" s="39"/>
      <c r="S73" s="78" t="s">
        <v>143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43"/>
    </row>
    <row r="74" spans="1:44" ht="20.25" x14ac:dyDescent="0.3">
      <c r="A74" s="39"/>
      <c r="B74" s="26" t="s">
        <v>83</v>
      </c>
      <c r="C74" s="26">
        <f>+C2</f>
        <v>17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5"/>
      <c r="O74" s="25"/>
      <c r="P74" s="25"/>
      <c r="Q74" s="39"/>
      <c r="R74" s="39"/>
      <c r="S74" s="77" t="s">
        <v>97</v>
      </c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39"/>
    </row>
    <row r="75" spans="1:44" ht="18.600000000000001" customHeight="1" x14ac:dyDescent="0.3">
      <c r="A75" s="36"/>
      <c r="N75" s="25"/>
      <c r="O75" s="25"/>
      <c r="P75" s="25"/>
      <c r="Q75" s="36"/>
      <c r="R75" s="36"/>
      <c r="T75" s="16"/>
      <c r="U75" s="16"/>
      <c r="V75" s="16"/>
      <c r="W75" s="16"/>
      <c r="X75" s="16"/>
      <c r="Y75" s="16"/>
      <c r="Z75" s="16"/>
      <c r="AA75" s="29"/>
      <c r="AB75" s="29"/>
      <c r="AC75" s="29"/>
      <c r="AD75" s="29"/>
      <c r="AE75" s="30"/>
      <c r="AF75" s="29"/>
      <c r="AG75" s="29"/>
      <c r="AH75" s="29"/>
      <c r="AI75" s="29"/>
      <c r="AJ75" s="29"/>
      <c r="AK75" s="29"/>
      <c r="AL75" s="29"/>
      <c r="AM75" s="21"/>
      <c r="AN75" s="11"/>
      <c r="AO75" s="11"/>
      <c r="AP75" s="22"/>
      <c r="AQ75" s="22"/>
      <c r="AR75" s="36"/>
    </row>
    <row r="76" spans="1:44" ht="16.5" thickBot="1" x14ac:dyDescent="0.3">
      <c r="A76" s="36"/>
      <c r="Q76" s="39"/>
      <c r="R76" s="39"/>
      <c r="S76" s="28" t="s">
        <v>119</v>
      </c>
      <c r="T76" s="28" t="s">
        <v>121</v>
      </c>
      <c r="U76" s="28"/>
      <c r="V76" s="38"/>
      <c r="W76" s="38"/>
      <c r="X76" s="38"/>
      <c r="Y76" s="38"/>
      <c r="Z76" s="38" t="s">
        <v>3</v>
      </c>
      <c r="AA76" s="38" t="s">
        <v>23</v>
      </c>
      <c r="AB76" s="38" t="s">
        <v>24</v>
      </c>
      <c r="AC76" s="38" t="s">
        <v>25</v>
      </c>
      <c r="AD76" s="38" t="s">
        <v>2</v>
      </c>
      <c r="AE76" s="22"/>
      <c r="AF76" s="28" t="s">
        <v>119</v>
      </c>
      <c r="AG76" s="28" t="s">
        <v>121</v>
      </c>
      <c r="AH76" s="28"/>
      <c r="AI76" s="38"/>
      <c r="AJ76" s="38"/>
      <c r="AK76" s="38"/>
      <c r="AL76" s="38"/>
      <c r="AM76" s="38" t="s">
        <v>3</v>
      </c>
      <c r="AN76" s="38" t="s">
        <v>23</v>
      </c>
      <c r="AO76" s="38" t="s">
        <v>24</v>
      </c>
      <c r="AP76" s="38" t="s">
        <v>25</v>
      </c>
      <c r="AQ76" s="38" t="s">
        <v>2</v>
      </c>
      <c r="AR76" s="39"/>
    </row>
    <row r="77" spans="1:44" ht="15.75" customHeight="1" x14ac:dyDescent="0.25">
      <c r="A77" s="36"/>
      <c r="Q77" s="39"/>
      <c r="R77" s="39"/>
      <c r="S77" s="27">
        <v>8</v>
      </c>
      <c r="T77" s="21" t="s">
        <v>444</v>
      </c>
      <c r="V77" s="21"/>
      <c r="Y77" s="21"/>
      <c r="Z77" s="22">
        <v>3</v>
      </c>
      <c r="AA77" s="22">
        <v>1</v>
      </c>
      <c r="AB77" s="22">
        <v>0</v>
      </c>
      <c r="AC77" s="22">
        <f t="shared" ref="AC77:AC79" si="13">+AA77+AB77</f>
        <v>1</v>
      </c>
      <c r="AD77" s="22">
        <v>2</v>
      </c>
      <c r="AF77" s="27">
        <v>9</v>
      </c>
      <c r="AG77" s="21" t="s">
        <v>47</v>
      </c>
      <c r="AH77" s="21"/>
      <c r="AI77" s="21"/>
      <c r="AJ77" s="21"/>
      <c r="AK77" s="22"/>
      <c r="AL77" s="21" t="s">
        <v>116</v>
      </c>
      <c r="AM77" s="22">
        <v>14</v>
      </c>
      <c r="AN77" s="22">
        <v>4</v>
      </c>
      <c r="AO77" s="22">
        <v>14</v>
      </c>
      <c r="AP77" s="22">
        <f t="shared" ref="AP77:AP85" si="14">+AN77+AO77</f>
        <v>18</v>
      </c>
      <c r="AQ77" s="22">
        <v>2</v>
      </c>
      <c r="AR77" s="39"/>
    </row>
    <row r="78" spans="1:44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Q78" s="36"/>
      <c r="R78" s="36"/>
      <c r="S78" s="27">
        <v>8.5</v>
      </c>
      <c r="T78" s="21" t="s">
        <v>241</v>
      </c>
      <c r="V78" s="21"/>
      <c r="Y78" s="21"/>
      <c r="Z78" s="22">
        <v>3</v>
      </c>
      <c r="AA78" s="22">
        <v>0</v>
      </c>
      <c r="AB78" s="22">
        <v>1</v>
      </c>
      <c r="AC78" s="22">
        <f t="shared" si="13"/>
        <v>1</v>
      </c>
      <c r="AD78" s="22">
        <v>0</v>
      </c>
      <c r="AF78" s="27">
        <v>9</v>
      </c>
      <c r="AG78" s="21" t="s">
        <v>525</v>
      </c>
      <c r="AM78" s="22">
        <v>1</v>
      </c>
      <c r="AN78" s="22">
        <v>1</v>
      </c>
      <c r="AO78" s="22">
        <v>1</v>
      </c>
      <c r="AP78" s="22">
        <f t="shared" si="14"/>
        <v>2</v>
      </c>
      <c r="AQ78" s="22">
        <v>0</v>
      </c>
      <c r="AR78" s="36"/>
    </row>
    <row r="79" spans="1:44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16</v>
      </c>
      <c r="J79" s="22">
        <v>18</v>
      </c>
      <c r="K79" s="22">
        <v>18</v>
      </c>
      <c r="L79" s="49">
        <f t="shared" ref="L79:L113" si="15">+J79+K79</f>
        <v>36</v>
      </c>
      <c r="N79" s="22"/>
      <c r="Q79" s="36"/>
      <c r="R79" s="36"/>
      <c r="S79" s="27">
        <v>8.5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F79" s="27">
        <v>9</v>
      </c>
      <c r="AG79" s="21" t="s">
        <v>239</v>
      </c>
      <c r="AM79" s="22">
        <v>7</v>
      </c>
      <c r="AN79" s="22">
        <v>4</v>
      </c>
      <c r="AO79" s="22">
        <v>4</v>
      </c>
      <c r="AP79" s="22">
        <f t="shared" si="14"/>
        <v>8</v>
      </c>
      <c r="AQ79" s="22">
        <v>0</v>
      </c>
      <c r="AR79" s="36"/>
    </row>
    <row r="80" spans="1:44" ht="15.75" customHeight="1" x14ac:dyDescent="0.25">
      <c r="A80" s="36"/>
      <c r="D80" s="21" t="s">
        <v>125</v>
      </c>
      <c r="E80" s="21"/>
      <c r="F80" s="21"/>
      <c r="G80" s="21" t="s">
        <v>116</v>
      </c>
      <c r="H80" s="22"/>
      <c r="I80" s="22">
        <v>17</v>
      </c>
      <c r="J80" s="22">
        <v>20</v>
      </c>
      <c r="K80" s="22">
        <v>10</v>
      </c>
      <c r="L80" s="49">
        <f t="shared" si="15"/>
        <v>30</v>
      </c>
      <c r="N80" s="22"/>
      <c r="Q80" s="36"/>
      <c r="R80" s="36"/>
      <c r="S80" s="27">
        <v>7.5</v>
      </c>
      <c r="T80" s="21" t="s">
        <v>207</v>
      </c>
      <c r="Z80" s="22">
        <v>17</v>
      </c>
      <c r="AA80" s="22">
        <v>8</v>
      </c>
      <c r="AB80" s="22">
        <v>5</v>
      </c>
      <c r="AC80" s="22">
        <f>+AA80+AB80</f>
        <v>13</v>
      </c>
      <c r="AD80" s="22">
        <v>0</v>
      </c>
      <c r="AF80" s="27">
        <v>7.5</v>
      </c>
      <c r="AG80" s="21" t="s">
        <v>417</v>
      </c>
      <c r="AM80" s="22">
        <v>2</v>
      </c>
      <c r="AN80" s="22">
        <v>0</v>
      </c>
      <c r="AO80" s="22">
        <v>1</v>
      </c>
      <c r="AP80" s="22">
        <f t="shared" si="14"/>
        <v>1</v>
      </c>
      <c r="AQ80" s="22">
        <v>0</v>
      </c>
      <c r="AR80" s="36"/>
    </row>
    <row r="81" spans="1:44" ht="15.75" customHeight="1" x14ac:dyDescent="0.25">
      <c r="A81" s="36"/>
      <c r="D81" s="21" t="s">
        <v>147</v>
      </c>
      <c r="E81" s="21"/>
      <c r="F81" s="21"/>
      <c r="G81" s="21" t="s">
        <v>154</v>
      </c>
      <c r="H81" s="22"/>
      <c r="I81" s="22">
        <v>15</v>
      </c>
      <c r="J81" s="22">
        <v>18</v>
      </c>
      <c r="K81" s="22">
        <v>12</v>
      </c>
      <c r="L81" s="49">
        <f t="shared" si="15"/>
        <v>30</v>
      </c>
      <c r="N81" s="22"/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F81" s="27">
        <v>9.5</v>
      </c>
      <c r="AG81" s="21" t="s">
        <v>272</v>
      </c>
      <c r="AM81" s="22">
        <v>3</v>
      </c>
      <c r="AN81" s="22">
        <v>2</v>
      </c>
      <c r="AO81" s="22">
        <v>3</v>
      </c>
      <c r="AP81" s="22">
        <f t="shared" si="14"/>
        <v>5</v>
      </c>
      <c r="AQ81" s="22">
        <v>0</v>
      </c>
      <c r="AR81" s="36"/>
    </row>
    <row r="82" spans="1:44" ht="15.75" customHeight="1" x14ac:dyDescent="0.25">
      <c r="A82" s="36"/>
      <c r="D82" s="21" t="s">
        <v>176</v>
      </c>
      <c r="E82" s="21"/>
      <c r="F82" s="21"/>
      <c r="G82" s="21" t="s">
        <v>106</v>
      </c>
      <c r="H82" s="22"/>
      <c r="I82" s="22">
        <v>13</v>
      </c>
      <c r="J82" s="22">
        <v>13</v>
      </c>
      <c r="K82" s="22">
        <v>17</v>
      </c>
      <c r="L82" s="49">
        <f t="shared" si="15"/>
        <v>30</v>
      </c>
      <c r="N82" s="22"/>
      <c r="Q82" s="36"/>
      <c r="R82" s="36"/>
      <c r="S82" s="27">
        <v>7</v>
      </c>
      <c r="T82" s="21" t="s">
        <v>270</v>
      </c>
      <c r="Z82" s="22">
        <v>3</v>
      </c>
      <c r="AA82" s="22">
        <v>0</v>
      </c>
      <c r="AB82" s="22">
        <v>0</v>
      </c>
      <c r="AC82" s="22">
        <f t="shared" ref="AC82:AC86" si="16">+AA82+AB82</f>
        <v>0</v>
      </c>
      <c r="AD82" s="22">
        <v>0</v>
      </c>
      <c r="AF82" s="27">
        <v>8.5</v>
      </c>
      <c r="AG82" s="21" t="s">
        <v>472</v>
      </c>
      <c r="AM82" s="22">
        <v>1</v>
      </c>
      <c r="AN82" s="22">
        <v>0</v>
      </c>
      <c r="AO82" s="22">
        <v>0</v>
      </c>
      <c r="AP82" s="22">
        <f t="shared" si="14"/>
        <v>0</v>
      </c>
      <c r="AQ82" s="22">
        <v>0</v>
      </c>
      <c r="AR82" s="36"/>
    </row>
    <row r="83" spans="1:44" ht="15.75" customHeight="1" x14ac:dyDescent="0.25">
      <c r="A83" s="36"/>
      <c r="D83" s="21" t="s">
        <v>164</v>
      </c>
      <c r="E83" s="21"/>
      <c r="F83" s="21"/>
      <c r="G83" s="21" t="s">
        <v>115</v>
      </c>
      <c r="H83" s="22"/>
      <c r="I83" s="22">
        <v>17</v>
      </c>
      <c r="J83" s="22">
        <v>11</v>
      </c>
      <c r="K83" s="22">
        <v>18</v>
      </c>
      <c r="L83" s="49">
        <f t="shared" si="15"/>
        <v>29</v>
      </c>
      <c r="N83" s="22"/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6"/>
        <v>1</v>
      </c>
      <c r="AD83" s="22">
        <v>0</v>
      </c>
      <c r="AF83" s="27">
        <v>8</v>
      </c>
      <c r="AG83" s="21" t="s">
        <v>473</v>
      </c>
      <c r="AM83" s="22">
        <v>2</v>
      </c>
      <c r="AN83" s="22">
        <v>2</v>
      </c>
      <c r="AO83" s="22">
        <v>0</v>
      </c>
      <c r="AP83" s="22">
        <f t="shared" si="14"/>
        <v>2</v>
      </c>
      <c r="AQ83" s="22">
        <v>0</v>
      </c>
      <c r="AR83" s="36"/>
    </row>
    <row r="84" spans="1:44" ht="15.75" customHeight="1" x14ac:dyDescent="0.25">
      <c r="A84" s="36"/>
      <c r="D84" s="21" t="s">
        <v>96</v>
      </c>
      <c r="G84" s="21" t="s">
        <v>154</v>
      </c>
      <c r="H84" s="22"/>
      <c r="I84" s="22">
        <v>17</v>
      </c>
      <c r="J84" s="22">
        <v>21</v>
      </c>
      <c r="K84" s="22">
        <v>7</v>
      </c>
      <c r="L84" s="49">
        <f t="shared" si="15"/>
        <v>28</v>
      </c>
      <c r="N84" s="22"/>
      <c r="Q84" s="36"/>
      <c r="R84" s="36"/>
      <c r="S84" s="27">
        <v>7</v>
      </c>
      <c r="T84" s="21" t="s">
        <v>271</v>
      </c>
      <c r="Z84" s="22">
        <v>6</v>
      </c>
      <c r="AA84" s="22">
        <v>0</v>
      </c>
      <c r="AB84" s="22">
        <v>2</v>
      </c>
      <c r="AC84" s="22">
        <f t="shared" si="16"/>
        <v>2</v>
      </c>
      <c r="AD84" s="22">
        <v>0</v>
      </c>
      <c r="AF84" s="27">
        <v>8</v>
      </c>
      <c r="AG84" s="21" t="s">
        <v>319</v>
      </c>
      <c r="AM84" s="22">
        <v>1</v>
      </c>
      <c r="AN84" s="22">
        <v>0</v>
      </c>
      <c r="AO84" s="22">
        <v>0</v>
      </c>
      <c r="AP84" s="22">
        <f t="shared" si="14"/>
        <v>0</v>
      </c>
      <c r="AQ84" s="22">
        <v>0</v>
      </c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15</v>
      </c>
      <c r="J85" s="22">
        <v>11</v>
      </c>
      <c r="K85" s="22">
        <v>12</v>
      </c>
      <c r="L85" s="49">
        <f t="shared" si="15"/>
        <v>23</v>
      </c>
      <c r="N85" s="22"/>
      <c r="Q85" s="36"/>
      <c r="R85" s="36"/>
      <c r="S85" s="27">
        <v>8</v>
      </c>
      <c r="T85" s="21" t="s">
        <v>157</v>
      </c>
      <c r="Z85" s="22">
        <v>7</v>
      </c>
      <c r="AA85" s="22">
        <v>4</v>
      </c>
      <c r="AB85" s="22">
        <v>3</v>
      </c>
      <c r="AC85" s="22">
        <f t="shared" si="16"/>
        <v>7</v>
      </c>
      <c r="AD85" s="22">
        <v>0</v>
      </c>
      <c r="AF85" s="27">
        <v>7.5</v>
      </c>
      <c r="AG85" s="21" t="s">
        <v>498</v>
      </c>
      <c r="AM85" s="22">
        <v>1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17</v>
      </c>
      <c r="J86" s="22">
        <v>7</v>
      </c>
      <c r="K86" s="22">
        <v>16</v>
      </c>
      <c r="L86" s="49">
        <f t="shared" si="15"/>
        <v>23</v>
      </c>
      <c r="N86" s="22"/>
      <c r="Q86" s="40"/>
      <c r="R86" s="40"/>
      <c r="S86" s="27">
        <v>9</v>
      </c>
      <c r="T86" s="21" t="s">
        <v>446</v>
      </c>
      <c r="Z86" s="22">
        <v>3</v>
      </c>
      <c r="AA86" s="22">
        <v>5</v>
      </c>
      <c r="AB86" s="22">
        <v>0</v>
      </c>
      <c r="AC86" s="22">
        <f t="shared" si="16"/>
        <v>5</v>
      </c>
      <c r="AD86" s="22">
        <v>0</v>
      </c>
      <c r="AF86" s="27">
        <v>7.5</v>
      </c>
      <c r="AG86" s="21" t="s">
        <v>524</v>
      </c>
      <c r="AM86" s="22">
        <v>1</v>
      </c>
      <c r="AN86" s="22">
        <v>0</v>
      </c>
      <c r="AO86" s="22">
        <v>0</v>
      </c>
      <c r="AP86" s="22">
        <f t="shared" ref="AP86" si="17">+AN86+AO86</f>
        <v>0</v>
      </c>
      <c r="AQ86" s="22">
        <v>0</v>
      </c>
      <c r="AR86" s="40"/>
    </row>
    <row r="87" spans="1:44" ht="15.75" customHeight="1" x14ac:dyDescent="0.25">
      <c r="A87" s="36"/>
      <c r="D87" s="21" t="s">
        <v>59</v>
      </c>
      <c r="E87" s="21"/>
      <c r="F87" s="21"/>
      <c r="G87" s="21" t="s">
        <v>118</v>
      </c>
      <c r="H87" s="22"/>
      <c r="I87" s="22">
        <v>14</v>
      </c>
      <c r="J87" s="22">
        <v>13</v>
      </c>
      <c r="K87" s="22">
        <v>7</v>
      </c>
      <c r="L87" s="49">
        <f t="shared" si="15"/>
        <v>20</v>
      </c>
      <c r="N87" s="22"/>
      <c r="Q87" s="40"/>
      <c r="R87" s="40"/>
      <c r="S87" s="27">
        <v>9.5</v>
      </c>
      <c r="T87" s="21" t="s">
        <v>526</v>
      </c>
      <c r="Z87" s="22">
        <v>1</v>
      </c>
      <c r="AA87" s="22">
        <v>1</v>
      </c>
      <c r="AB87" s="22">
        <v>1</v>
      </c>
      <c r="AC87" s="22">
        <f t="shared" ref="AC87:AC93" si="18">+AA87+AB87</f>
        <v>2</v>
      </c>
      <c r="AD87" s="22">
        <v>0</v>
      </c>
      <c r="AF87" s="27">
        <v>7.5</v>
      </c>
      <c r="AG87" s="21" t="s">
        <v>384</v>
      </c>
      <c r="AM87" s="22">
        <v>3</v>
      </c>
      <c r="AN87" s="22">
        <v>0</v>
      </c>
      <c r="AO87" s="22">
        <v>1</v>
      </c>
      <c r="AP87" s="22">
        <f>+AN87+AO87</f>
        <v>1</v>
      </c>
      <c r="AQ87" s="22">
        <v>0</v>
      </c>
      <c r="AR87" s="40"/>
    </row>
    <row r="88" spans="1:44" ht="15.75" customHeight="1" x14ac:dyDescent="0.25">
      <c r="A88" s="36"/>
      <c r="D88" s="21" t="s">
        <v>41</v>
      </c>
      <c r="E88" s="21"/>
      <c r="F88" s="21"/>
      <c r="G88" s="21" t="s">
        <v>106</v>
      </c>
      <c r="H88" s="22"/>
      <c r="I88" s="22">
        <v>17</v>
      </c>
      <c r="J88" s="22">
        <v>11</v>
      </c>
      <c r="K88" s="22">
        <v>9</v>
      </c>
      <c r="L88" s="49">
        <f t="shared" si="15"/>
        <v>20</v>
      </c>
      <c r="N88" s="22"/>
      <c r="Q88" s="40"/>
      <c r="R88" s="40"/>
      <c r="S88" s="27">
        <v>6.5</v>
      </c>
      <c r="T88" s="21" t="s">
        <v>145</v>
      </c>
      <c r="Z88" s="22">
        <v>10</v>
      </c>
      <c r="AA88" s="22">
        <v>1</v>
      </c>
      <c r="AB88" s="22">
        <v>0</v>
      </c>
      <c r="AC88" s="22">
        <f t="shared" si="18"/>
        <v>1</v>
      </c>
      <c r="AD88" s="22">
        <v>2</v>
      </c>
      <c r="AF88" s="27">
        <v>8.5</v>
      </c>
      <c r="AG88" s="21" t="s">
        <v>242</v>
      </c>
      <c r="AM88" s="22">
        <v>3</v>
      </c>
      <c r="AN88" s="22">
        <v>2</v>
      </c>
      <c r="AO88" s="22">
        <v>3</v>
      </c>
      <c r="AP88" s="22">
        <f>+AN88+AO88</f>
        <v>5</v>
      </c>
      <c r="AQ88" s="22">
        <v>0</v>
      </c>
      <c r="AR88" s="40"/>
    </row>
    <row r="89" spans="1:44" ht="15.75" customHeight="1" x14ac:dyDescent="0.25">
      <c r="A89" s="36"/>
      <c r="D89" s="21" t="s">
        <v>80</v>
      </c>
      <c r="E89" s="21"/>
      <c r="F89" s="21"/>
      <c r="G89" s="21" t="s">
        <v>117</v>
      </c>
      <c r="H89" s="22"/>
      <c r="I89" s="22">
        <v>17</v>
      </c>
      <c r="J89" s="22">
        <v>10</v>
      </c>
      <c r="K89" s="22">
        <v>9</v>
      </c>
      <c r="L89" s="49">
        <f t="shared" si="15"/>
        <v>19</v>
      </c>
      <c r="N89" s="22"/>
      <c r="Q89" s="41"/>
      <c r="R89" s="41"/>
      <c r="S89" s="27">
        <v>7.5</v>
      </c>
      <c r="T89" s="21" t="s">
        <v>266</v>
      </c>
      <c r="Z89" s="22">
        <v>3</v>
      </c>
      <c r="AA89" s="22">
        <v>0</v>
      </c>
      <c r="AB89" s="22">
        <v>1</v>
      </c>
      <c r="AC89" s="22">
        <f t="shared" si="18"/>
        <v>1</v>
      </c>
      <c r="AD89" s="22">
        <v>2</v>
      </c>
      <c r="AF89" s="27">
        <v>7.5</v>
      </c>
      <c r="AG89" s="21" t="s">
        <v>238</v>
      </c>
      <c r="AM89" s="22">
        <v>6</v>
      </c>
      <c r="AN89" s="22">
        <v>2</v>
      </c>
      <c r="AO89" s="22">
        <v>2</v>
      </c>
      <c r="AP89" s="22">
        <f>+AN89+AO89</f>
        <v>4</v>
      </c>
      <c r="AQ89" s="22">
        <v>0</v>
      </c>
      <c r="AR89" s="41"/>
    </row>
    <row r="90" spans="1:44" ht="15.75" customHeight="1" x14ac:dyDescent="0.25">
      <c r="A90" s="36"/>
      <c r="D90" s="21" t="s">
        <v>181</v>
      </c>
      <c r="E90" s="21"/>
      <c r="F90" s="21"/>
      <c r="G90" s="16" t="s">
        <v>107</v>
      </c>
      <c r="H90" s="22"/>
      <c r="I90" s="22">
        <v>14</v>
      </c>
      <c r="J90" s="22">
        <v>8</v>
      </c>
      <c r="K90" s="22">
        <v>11</v>
      </c>
      <c r="L90" s="49">
        <f t="shared" si="15"/>
        <v>19</v>
      </c>
      <c r="N90" s="22"/>
      <c r="Q90" s="41"/>
      <c r="R90" s="41"/>
      <c r="S90" s="27">
        <v>8</v>
      </c>
      <c r="T90" s="21" t="s">
        <v>268</v>
      </c>
      <c r="Z90" s="22">
        <v>5</v>
      </c>
      <c r="AA90" s="22">
        <v>0</v>
      </c>
      <c r="AB90" s="22">
        <v>0</v>
      </c>
      <c r="AC90" s="22">
        <f t="shared" si="18"/>
        <v>0</v>
      </c>
      <c r="AD90" s="22">
        <v>0</v>
      </c>
      <c r="AF90" s="27">
        <v>7.5</v>
      </c>
      <c r="AG90" s="21" t="s">
        <v>159</v>
      </c>
      <c r="AM90" s="22">
        <v>2</v>
      </c>
      <c r="AN90" s="22">
        <v>1</v>
      </c>
      <c r="AO90" s="22">
        <v>0</v>
      </c>
      <c r="AP90" s="22">
        <f>+AN90+AO90</f>
        <v>1</v>
      </c>
      <c r="AQ90" s="22">
        <v>0</v>
      </c>
      <c r="AR90" s="41"/>
    </row>
    <row r="91" spans="1:44" ht="15.75" customHeight="1" thickBot="1" x14ac:dyDescent="0.3">
      <c r="A91" s="36"/>
      <c r="D91" s="21" t="s">
        <v>182</v>
      </c>
      <c r="E91" s="21"/>
      <c r="F91" s="21"/>
      <c r="G91" s="21" t="s">
        <v>117</v>
      </c>
      <c r="H91" s="22"/>
      <c r="I91" s="22">
        <v>13</v>
      </c>
      <c r="J91" s="22">
        <v>10</v>
      </c>
      <c r="K91" s="22">
        <v>8</v>
      </c>
      <c r="L91" s="49">
        <f t="shared" si="15"/>
        <v>18</v>
      </c>
      <c r="N91" s="22"/>
      <c r="Q91" s="41"/>
      <c r="R91" s="41"/>
      <c r="S91" s="27">
        <v>7.5</v>
      </c>
      <c r="T91" s="21" t="s">
        <v>269</v>
      </c>
      <c r="Z91" s="22">
        <v>12</v>
      </c>
      <c r="AA91" s="22">
        <v>13</v>
      </c>
      <c r="AB91" s="22">
        <v>4</v>
      </c>
      <c r="AC91" s="22">
        <f t="shared" si="18"/>
        <v>17</v>
      </c>
      <c r="AD91" s="22">
        <v>0</v>
      </c>
      <c r="AF91" s="27">
        <v>7.5</v>
      </c>
      <c r="AG91" s="21" t="s">
        <v>418</v>
      </c>
      <c r="AM91" s="22">
        <v>2</v>
      </c>
      <c r="AN91" s="22">
        <v>0</v>
      </c>
      <c r="AO91" s="22">
        <v>0</v>
      </c>
      <c r="AP91" s="22">
        <f>+AN91+AO91</f>
        <v>0</v>
      </c>
      <c r="AQ91" s="22">
        <v>0</v>
      </c>
      <c r="AR91" s="41"/>
    </row>
    <row r="92" spans="1:44" ht="15.75" customHeight="1" x14ac:dyDescent="0.25">
      <c r="A92" s="36"/>
      <c r="D92" s="21" t="s">
        <v>29</v>
      </c>
      <c r="E92" s="21"/>
      <c r="F92" s="21"/>
      <c r="G92" s="16" t="s">
        <v>107</v>
      </c>
      <c r="H92" s="22"/>
      <c r="I92" s="22">
        <v>17</v>
      </c>
      <c r="J92" s="22">
        <v>5</v>
      </c>
      <c r="K92" s="22">
        <v>12</v>
      </c>
      <c r="L92" s="49">
        <f t="shared" si="15"/>
        <v>17</v>
      </c>
      <c r="N92" s="22"/>
      <c r="Q92" s="41"/>
      <c r="R92" s="41"/>
      <c r="S92" s="27">
        <v>7.5</v>
      </c>
      <c r="T92" s="21" t="s">
        <v>485</v>
      </c>
      <c r="Z92" s="22">
        <v>1</v>
      </c>
      <c r="AA92" s="22">
        <v>0</v>
      </c>
      <c r="AB92" s="22">
        <v>0</v>
      </c>
      <c r="AC92" s="22">
        <f t="shared" si="18"/>
        <v>0</v>
      </c>
      <c r="AD92" s="22">
        <v>0</v>
      </c>
      <c r="AF92" s="8"/>
      <c r="AG92" s="31" t="s">
        <v>93</v>
      </c>
      <c r="AH92" s="8"/>
      <c r="AI92" s="8"/>
      <c r="AJ92" s="8"/>
      <c r="AK92" s="8"/>
      <c r="AL92" s="8"/>
      <c r="AM92" s="15">
        <f>SUM(Z77:Z93)+SUM(AM77:AM91)</f>
        <v>129</v>
      </c>
      <c r="AN92" s="15">
        <f>SUM(AA77:AA93)+SUM(AN77:AN91)</f>
        <v>51</v>
      </c>
      <c r="AO92" s="15">
        <f>SUM(AB77:AB93)+SUM(AO77:AO91)</f>
        <v>49</v>
      </c>
      <c r="AP92" s="15">
        <f>SUM(AC77:AC93)+SUM(AP77:AP91)</f>
        <v>100</v>
      </c>
      <c r="AQ92" s="15">
        <f>SUM(AD77:AD93)+SUM(AQ77:AQ91)</f>
        <v>8</v>
      </c>
      <c r="AR92" s="41"/>
    </row>
    <row r="93" spans="1:44" ht="15.75" customHeight="1" thickBot="1" x14ac:dyDescent="0.3">
      <c r="A93" s="36"/>
      <c r="D93" s="21" t="s">
        <v>151</v>
      </c>
      <c r="E93" s="21"/>
      <c r="F93" s="21"/>
      <c r="G93" s="21" t="s">
        <v>106</v>
      </c>
      <c r="H93" s="22"/>
      <c r="I93" s="22">
        <v>17</v>
      </c>
      <c r="J93" s="22">
        <v>7</v>
      </c>
      <c r="K93" s="22">
        <v>8</v>
      </c>
      <c r="L93" s="49">
        <f t="shared" si="15"/>
        <v>15</v>
      </c>
      <c r="N93" s="22"/>
      <c r="Q93" s="41"/>
      <c r="R93" s="41"/>
      <c r="S93" s="27">
        <v>9.5</v>
      </c>
      <c r="T93" s="21" t="s">
        <v>471</v>
      </c>
      <c r="Z93" s="22">
        <v>1</v>
      </c>
      <c r="AA93" s="22">
        <v>0</v>
      </c>
      <c r="AB93" s="22">
        <v>0</v>
      </c>
      <c r="AC93" s="22">
        <f t="shared" si="18"/>
        <v>0</v>
      </c>
      <c r="AD93" s="22">
        <v>0</v>
      </c>
      <c r="AR93" s="41"/>
    </row>
    <row r="94" spans="1:44" ht="15.75" customHeight="1" x14ac:dyDescent="0.25">
      <c r="A94" s="36"/>
      <c r="D94" s="21" t="s">
        <v>149</v>
      </c>
      <c r="G94" s="21" t="s">
        <v>154</v>
      </c>
      <c r="H94" s="22"/>
      <c r="I94" s="22">
        <v>15</v>
      </c>
      <c r="J94" s="22">
        <v>2</v>
      </c>
      <c r="K94" s="22">
        <v>13</v>
      </c>
      <c r="L94" s="49">
        <f t="shared" si="15"/>
        <v>15</v>
      </c>
      <c r="N94" s="22"/>
      <c r="Q94" s="41"/>
      <c r="R94" s="41"/>
      <c r="S94" s="8"/>
      <c r="T94" s="31"/>
      <c r="U94" s="8"/>
      <c r="V94" s="8"/>
      <c r="W94" s="8"/>
      <c r="X94" s="8"/>
      <c r="Y94" s="8"/>
      <c r="Z94" s="15"/>
      <c r="AA94" s="15"/>
      <c r="AB94" s="15"/>
      <c r="AC94" s="15"/>
      <c r="AD94" s="15"/>
      <c r="AR94" s="41"/>
    </row>
    <row r="95" spans="1:44" ht="15.75" customHeight="1" x14ac:dyDescent="0.25">
      <c r="A95" s="36"/>
      <c r="D95" s="21" t="s">
        <v>67</v>
      </c>
      <c r="E95" s="21"/>
      <c r="F95" s="21"/>
      <c r="G95" s="21" t="s">
        <v>117</v>
      </c>
      <c r="H95" s="22"/>
      <c r="I95" s="22">
        <v>16</v>
      </c>
      <c r="J95" s="22">
        <v>1</v>
      </c>
      <c r="K95" s="22">
        <v>14</v>
      </c>
      <c r="L95" s="49">
        <f t="shared" si="15"/>
        <v>15</v>
      </c>
      <c r="N95" s="22"/>
      <c r="Q95" s="41"/>
      <c r="R95" s="41"/>
      <c r="AR95" s="41"/>
    </row>
    <row r="96" spans="1:44" ht="15.75" customHeight="1" thickBot="1" x14ac:dyDescent="0.3">
      <c r="A96" s="36"/>
      <c r="D96" s="21" t="s">
        <v>113</v>
      </c>
      <c r="E96" s="21"/>
      <c r="F96" s="21"/>
      <c r="G96" s="21" t="s">
        <v>116</v>
      </c>
      <c r="H96" s="22"/>
      <c r="I96" s="22">
        <v>17</v>
      </c>
      <c r="J96" s="22">
        <v>9</v>
      </c>
      <c r="K96" s="22">
        <v>5</v>
      </c>
      <c r="L96" s="49">
        <f t="shared" si="15"/>
        <v>14</v>
      </c>
      <c r="N96" s="22"/>
      <c r="Q96" s="41"/>
      <c r="R96" s="41"/>
      <c r="S96" s="28" t="s">
        <v>119</v>
      </c>
      <c r="T96" s="28" t="s">
        <v>122</v>
      </c>
      <c r="U96" s="28"/>
      <c r="V96" s="38"/>
      <c r="W96" s="38"/>
      <c r="X96" s="38"/>
      <c r="Y96" s="38"/>
      <c r="Z96" s="38" t="s">
        <v>3</v>
      </c>
      <c r="AA96" s="38" t="s">
        <v>23</v>
      </c>
      <c r="AB96" s="38" t="s">
        <v>24</v>
      </c>
      <c r="AC96" s="38" t="s">
        <v>25</v>
      </c>
      <c r="AD96" s="38" t="s">
        <v>2</v>
      </c>
      <c r="AF96" s="28" t="s">
        <v>119</v>
      </c>
      <c r="AG96" s="28" t="s">
        <v>122</v>
      </c>
      <c r="AH96" s="28"/>
      <c r="AI96" s="38"/>
      <c r="AJ96" s="38"/>
      <c r="AK96" s="38"/>
      <c r="AL96" s="38"/>
      <c r="AM96" s="38" t="s">
        <v>3</v>
      </c>
      <c r="AN96" s="38" t="s">
        <v>23</v>
      </c>
      <c r="AO96" s="38" t="s">
        <v>24</v>
      </c>
      <c r="AP96" s="38" t="s">
        <v>25</v>
      </c>
      <c r="AQ96" s="38" t="s">
        <v>2</v>
      </c>
      <c r="AR96" s="41"/>
    </row>
    <row r="97" spans="1:44" ht="15.75" customHeight="1" x14ac:dyDescent="0.25">
      <c r="A97" s="36"/>
      <c r="D97" s="21" t="s">
        <v>46</v>
      </c>
      <c r="E97" s="21"/>
      <c r="F97" s="21"/>
      <c r="G97" s="21" t="s">
        <v>117</v>
      </c>
      <c r="H97" s="22"/>
      <c r="I97" s="22">
        <v>15</v>
      </c>
      <c r="J97" s="22">
        <v>6</v>
      </c>
      <c r="K97" s="22">
        <v>8</v>
      </c>
      <c r="L97" s="49">
        <f t="shared" si="15"/>
        <v>14</v>
      </c>
      <c r="N97" s="22"/>
      <c r="Q97" s="41"/>
      <c r="R97" s="41"/>
      <c r="S97" s="27">
        <v>6</v>
      </c>
      <c r="T97" s="21" t="s">
        <v>133</v>
      </c>
      <c r="U97" s="21"/>
      <c r="V97" s="21"/>
      <c r="W97" s="21"/>
      <c r="Z97" s="22">
        <v>1</v>
      </c>
      <c r="AA97" s="22">
        <v>0</v>
      </c>
      <c r="AB97" s="22">
        <v>1</v>
      </c>
      <c r="AC97" s="22">
        <f t="shared" ref="AC97:AC106" si="19">+AA97+AB97</f>
        <v>1</v>
      </c>
      <c r="AD97" s="22">
        <v>0</v>
      </c>
      <c r="AF97" s="27">
        <v>7.5</v>
      </c>
      <c r="AG97" s="21" t="s">
        <v>146</v>
      </c>
      <c r="AM97" s="22">
        <v>1</v>
      </c>
      <c r="AN97" s="22">
        <v>0</v>
      </c>
      <c r="AO97" s="22">
        <v>0</v>
      </c>
      <c r="AP97" s="22">
        <f>+AN97+AO97</f>
        <v>0</v>
      </c>
      <c r="AQ97" s="22">
        <v>0</v>
      </c>
      <c r="AR97" s="41"/>
    </row>
    <row r="98" spans="1:44" ht="15.75" customHeight="1" x14ac:dyDescent="0.25">
      <c r="A98" s="36"/>
      <c r="D98" s="21" t="s">
        <v>140</v>
      </c>
      <c r="E98" s="21"/>
      <c r="F98" s="21"/>
      <c r="G98" s="21" t="s">
        <v>115</v>
      </c>
      <c r="H98" s="22"/>
      <c r="I98" s="22">
        <v>16</v>
      </c>
      <c r="J98" s="22">
        <v>3</v>
      </c>
      <c r="K98" s="22">
        <v>11</v>
      </c>
      <c r="L98" s="49">
        <f t="shared" si="15"/>
        <v>14</v>
      </c>
      <c r="N98" s="22"/>
      <c r="Q98" s="41"/>
      <c r="R98" s="41"/>
      <c r="S98" s="27">
        <v>6.5</v>
      </c>
      <c r="T98" s="21" t="s">
        <v>52</v>
      </c>
      <c r="Z98" s="22">
        <v>1</v>
      </c>
      <c r="AA98" s="22">
        <v>0</v>
      </c>
      <c r="AB98" s="22">
        <v>2</v>
      </c>
      <c r="AC98" s="22">
        <f t="shared" si="19"/>
        <v>2</v>
      </c>
      <c r="AD98" s="22">
        <v>0</v>
      </c>
      <c r="AF98" s="27">
        <v>6.5</v>
      </c>
      <c r="AG98" s="21" t="s">
        <v>32</v>
      </c>
      <c r="AM98" s="22">
        <v>6</v>
      </c>
      <c r="AN98" s="22">
        <v>0</v>
      </c>
      <c r="AO98" s="22">
        <v>2</v>
      </c>
      <c r="AP98" s="22">
        <f>+AN98+AO98</f>
        <v>2</v>
      </c>
      <c r="AQ98" s="22">
        <v>2</v>
      </c>
      <c r="AR98" s="41"/>
    </row>
    <row r="99" spans="1:44" ht="15.75" customHeight="1" x14ac:dyDescent="0.25">
      <c r="A99" s="36"/>
      <c r="D99" s="21" t="s">
        <v>144</v>
      </c>
      <c r="F99" s="21"/>
      <c r="G99" s="21" t="s">
        <v>115</v>
      </c>
      <c r="H99" s="22"/>
      <c r="I99" s="22">
        <v>16</v>
      </c>
      <c r="J99" s="22">
        <v>7</v>
      </c>
      <c r="K99" s="22">
        <v>6</v>
      </c>
      <c r="L99" s="49">
        <f t="shared" si="15"/>
        <v>13</v>
      </c>
      <c r="N99" s="22"/>
      <c r="Q99" s="41"/>
      <c r="R99" s="41"/>
      <c r="S99" s="27">
        <v>8</v>
      </c>
      <c r="T99" s="21" t="s">
        <v>181</v>
      </c>
      <c r="Z99" s="22">
        <v>1</v>
      </c>
      <c r="AA99" s="22">
        <v>0</v>
      </c>
      <c r="AB99" s="22">
        <v>1</v>
      </c>
      <c r="AC99" s="22">
        <f t="shared" si="19"/>
        <v>1</v>
      </c>
      <c r="AD99" s="22">
        <v>0</v>
      </c>
      <c r="AF99" s="27">
        <v>8</v>
      </c>
      <c r="AG99" s="21" t="s">
        <v>149</v>
      </c>
      <c r="AM99" s="22">
        <v>2</v>
      </c>
      <c r="AN99" s="22">
        <v>0</v>
      </c>
      <c r="AO99" s="22">
        <v>1</v>
      </c>
      <c r="AP99" s="22">
        <f>+AN99+AO99</f>
        <v>1</v>
      </c>
      <c r="AQ99" s="22">
        <v>0</v>
      </c>
      <c r="AR99" s="41"/>
    </row>
    <row r="100" spans="1:44" ht="15.75" customHeight="1" x14ac:dyDescent="0.25">
      <c r="A100" s="36"/>
      <c r="D100" s="21" t="s">
        <v>95</v>
      </c>
      <c r="E100" s="21"/>
      <c r="F100" s="21"/>
      <c r="G100" s="21" t="s">
        <v>118</v>
      </c>
      <c r="H100" s="22"/>
      <c r="I100" s="22">
        <v>16</v>
      </c>
      <c r="J100" s="22">
        <v>7</v>
      </c>
      <c r="K100" s="22">
        <v>6</v>
      </c>
      <c r="L100" s="49">
        <f t="shared" si="15"/>
        <v>13</v>
      </c>
      <c r="N100" s="22"/>
      <c r="Q100" s="41"/>
      <c r="R100" s="41"/>
      <c r="S100" s="27">
        <v>7</v>
      </c>
      <c r="T100" s="21" t="s">
        <v>70</v>
      </c>
      <c r="Z100" s="22">
        <v>1</v>
      </c>
      <c r="AA100" s="22">
        <v>0</v>
      </c>
      <c r="AB100" s="22">
        <v>0</v>
      </c>
      <c r="AC100" s="22">
        <f t="shared" si="19"/>
        <v>0</v>
      </c>
      <c r="AD100" s="22">
        <v>0</v>
      </c>
      <c r="AF100" s="27">
        <v>8.5</v>
      </c>
      <c r="AG100" s="21" t="s">
        <v>132</v>
      </c>
      <c r="AH100" s="21"/>
      <c r="AI100" s="21"/>
      <c r="AM100" s="22">
        <v>4</v>
      </c>
      <c r="AN100" s="22">
        <v>0</v>
      </c>
      <c r="AO100" s="22">
        <v>2</v>
      </c>
      <c r="AP100" s="22">
        <f>+AN100+AO100</f>
        <v>2</v>
      </c>
      <c r="AQ100" s="22">
        <v>0</v>
      </c>
      <c r="AR100" s="41"/>
    </row>
    <row r="101" spans="1:44" ht="15.75" customHeight="1" x14ac:dyDescent="0.25">
      <c r="A101" s="36"/>
      <c r="D101" s="21" t="s">
        <v>130</v>
      </c>
      <c r="E101" s="21"/>
      <c r="F101" s="21"/>
      <c r="G101" s="21" t="s">
        <v>115</v>
      </c>
      <c r="H101" s="22"/>
      <c r="I101" s="22">
        <v>16</v>
      </c>
      <c r="J101" s="22">
        <v>1</v>
      </c>
      <c r="K101" s="22">
        <v>12</v>
      </c>
      <c r="L101" s="49">
        <f t="shared" si="15"/>
        <v>13</v>
      </c>
      <c r="N101" s="22"/>
      <c r="Q101" s="41"/>
      <c r="R101" s="41"/>
      <c r="S101" s="27">
        <v>8</v>
      </c>
      <c r="T101" s="21" t="s">
        <v>33</v>
      </c>
      <c r="U101" s="21"/>
      <c r="V101" s="21"/>
      <c r="W101" s="21"/>
      <c r="Z101" s="22">
        <v>1</v>
      </c>
      <c r="AA101" s="22">
        <v>0</v>
      </c>
      <c r="AB101" s="22">
        <v>0</v>
      </c>
      <c r="AC101" s="22">
        <f t="shared" si="19"/>
        <v>0</v>
      </c>
      <c r="AD101" s="22">
        <v>0</v>
      </c>
      <c r="AF101" s="27">
        <v>7</v>
      </c>
      <c r="AG101" s="21" t="s">
        <v>113</v>
      </c>
      <c r="AM101" s="22">
        <v>1</v>
      </c>
      <c r="AN101" s="22">
        <v>0</v>
      </c>
      <c r="AO101" s="22">
        <v>0</v>
      </c>
      <c r="AP101" s="22">
        <f>+AN101+AO101</f>
        <v>0</v>
      </c>
      <c r="AQ101" s="22">
        <v>0</v>
      </c>
      <c r="AR101" s="41"/>
    </row>
    <row r="102" spans="1:44" ht="15.75" customHeight="1" x14ac:dyDescent="0.25">
      <c r="A102" s="36"/>
      <c r="D102" s="21" t="s">
        <v>49</v>
      </c>
      <c r="E102" s="21"/>
      <c r="F102" s="21"/>
      <c r="G102" s="16" t="s">
        <v>107</v>
      </c>
      <c r="H102" s="22"/>
      <c r="I102" s="22">
        <v>17</v>
      </c>
      <c r="J102" s="22">
        <v>0</v>
      </c>
      <c r="K102" s="22">
        <v>13</v>
      </c>
      <c r="L102" s="49">
        <f t="shared" si="15"/>
        <v>13</v>
      </c>
      <c r="N102" s="22"/>
      <c r="Q102" s="41"/>
      <c r="R102" s="41"/>
      <c r="S102" s="27">
        <v>6.5</v>
      </c>
      <c r="T102" s="21" t="s">
        <v>43</v>
      </c>
      <c r="Z102" s="22">
        <v>5</v>
      </c>
      <c r="AA102" s="22">
        <v>0</v>
      </c>
      <c r="AB102" s="22">
        <v>0</v>
      </c>
      <c r="AC102" s="22">
        <f t="shared" si="19"/>
        <v>0</v>
      </c>
      <c r="AD102" s="22">
        <v>2</v>
      </c>
      <c r="AF102" s="27">
        <v>6.5</v>
      </c>
      <c r="AG102" s="21" t="s">
        <v>55</v>
      </c>
      <c r="AH102" s="21"/>
      <c r="AI102" s="21"/>
      <c r="AM102" s="22">
        <v>2</v>
      </c>
      <c r="AN102" s="22">
        <v>0</v>
      </c>
      <c r="AO102" s="22">
        <v>0</v>
      </c>
      <c r="AP102" s="22">
        <f t="shared" ref="AP102:AP108" si="20">+AN102+AO102</f>
        <v>0</v>
      </c>
      <c r="AQ102" s="22">
        <v>0</v>
      </c>
      <c r="AR102" s="41"/>
    </row>
    <row r="103" spans="1:44" ht="15.75" customHeight="1" x14ac:dyDescent="0.25">
      <c r="A103" s="36"/>
      <c r="D103" s="21" t="s">
        <v>183</v>
      </c>
      <c r="E103" s="21"/>
      <c r="F103" s="21"/>
      <c r="G103" s="21" t="s">
        <v>118</v>
      </c>
      <c r="H103" s="22"/>
      <c r="I103" s="22">
        <v>16</v>
      </c>
      <c r="J103" s="22">
        <v>8</v>
      </c>
      <c r="K103" s="22">
        <v>4</v>
      </c>
      <c r="L103" s="49">
        <f t="shared" si="15"/>
        <v>12</v>
      </c>
      <c r="N103" s="22"/>
      <c r="Q103" s="41"/>
      <c r="R103" s="41"/>
      <c r="S103" s="27">
        <v>6.5</v>
      </c>
      <c r="T103" s="21" t="s">
        <v>136</v>
      </c>
      <c r="U103" s="21"/>
      <c r="V103" s="21"/>
      <c r="W103" s="21"/>
      <c r="Z103" s="22">
        <v>4</v>
      </c>
      <c r="AA103" s="22">
        <v>0</v>
      </c>
      <c r="AB103" s="22">
        <v>0</v>
      </c>
      <c r="AC103" s="22">
        <f t="shared" si="19"/>
        <v>0</v>
      </c>
      <c r="AD103" s="22">
        <v>0</v>
      </c>
      <c r="AF103" s="27">
        <v>7</v>
      </c>
      <c r="AG103" s="21" t="s">
        <v>36</v>
      </c>
      <c r="AH103" s="21"/>
      <c r="AI103" s="21"/>
      <c r="AM103" s="22">
        <v>3</v>
      </c>
      <c r="AN103" s="22">
        <v>0</v>
      </c>
      <c r="AO103" s="22">
        <v>0</v>
      </c>
      <c r="AP103" s="22">
        <f t="shared" si="20"/>
        <v>0</v>
      </c>
      <c r="AQ103" s="22">
        <v>0</v>
      </c>
      <c r="AR103" s="41"/>
    </row>
    <row r="104" spans="1:44" ht="15.75" customHeight="1" x14ac:dyDescent="0.25">
      <c r="A104" s="36"/>
      <c r="D104" s="21" t="s">
        <v>68</v>
      </c>
      <c r="E104" s="21"/>
      <c r="F104" s="21"/>
      <c r="G104" s="16" t="s">
        <v>107</v>
      </c>
      <c r="H104" s="22"/>
      <c r="I104" s="22">
        <v>14</v>
      </c>
      <c r="J104" s="22">
        <v>7</v>
      </c>
      <c r="K104" s="22">
        <v>5</v>
      </c>
      <c r="L104" s="49">
        <f t="shared" si="15"/>
        <v>12</v>
      </c>
      <c r="N104" s="22"/>
      <c r="Q104" s="41"/>
      <c r="R104" s="41"/>
      <c r="S104" s="27">
        <v>6.5</v>
      </c>
      <c r="T104" s="21" t="s">
        <v>44</v>
      </c>
      <c r="U104" s="21"/>
      <c r="V104" s="21"/>
      <c r="Z104" s="22">
        <v>2</v>
      </c>
      <c r="AA104" s="22">
        <v>0</v>
      </c>
      <c r="AB104" s="22">
        <v>0</v>
      </c>
      <c r="AC104" s="22">
        <f t="shared" si="19"/>
        <v>0</v>
      </c>
      <c r="AD104" s="22">
        <v>0</v>
      </c>
      <c r="AF104" s="27">
        <v>6</v>
      </c>
      <c r="AG104" s="21" t="s">
        <v>114</v>
      </c>
      <c r="AM104" s="22">
        <v>1</v>
      </c>
      <c r="AN104" s="22">
        <v>0</v>
      </c>
      <c r="AO104" s="22">
        <v>0</v>
      </c>
      <c r="AP104" s="22">
        <f t="shared" si="20"/>
        <v>0</v>
      </c>
      <c r="AQ104" s="22">
        <v>0</v>
      </c>
      <c r="AR104" s="41"/>
    </row>
    <row r="105" spans="1:44" ht="15.75" customHeight="1" x14ac:dyDescent="0.25">
      <c r="A105" s="36"/>
      <c r="D105" s="21" t="s">
        <v>60</v>
      </c>
      <c r="E105" s="21"/>
      <c r="F105" s="21"/>
      <c r="G105" s="21" t="s">
        <v>154</v>
      </c>
      <c r="H105" s="22"/>
      <c r="I105" s="22">
        <v>16</v>
      </c>
      <c r="J105" s="22">
        <v>5</v>
      </c>
      <c r="K105" s="22">
        <v>7</v>
      </c>
      <c r="L105" s="49">
        <f t="shared" si="15"/>
        <v>12</v>
      </c>
      <c r="N105" s="22"/>
      <c r="Q105" s="41"/>
      <c r="R105" s="41"/>
      <c r="S105" s="27">
        <v>6.5</v>
      </c>
      <c r="T105" s="21" t="s">
        <v>69</v>
      </c>
      <c r="Z105" s="22">
        <v>1</v>
      </c>
      <c r="AA105" s="22">
        <v>0</v>
      </c>
      <c r="AB105" s="22">
        <v>0</v>
      </c>
      <c r="AC105" s="22">
        <f t="shared" si="19"/>
        <v>0</v>
      </c>
      <c r="AD105" s="22">
        <v>0</v>
      </c>
      <c r="AF105" s="27">
        <v>8.5</v>
      </c>
      <c r="AG105" s="21" t="s">
        <v>140</v>
      </c>
      <c r="AH105" s="21"/>
      <c r="AM105" s="22">
        <v>1</v>
      </c>
      <c r="AN105" s="22">
        <v>0</v>
      </c>
      <c r="AO105" s="22">
        <v>0</v>
      </c>
      <c r="AP105" s="22">
        <f t="shared" si="20"/>
        <v>0</v>
      </c>
      <c r="AQ105" s="22">
        <v>0</v>
      </c>
      <c r="AR105" s="41"/>
    </row>
    <row r="106" spans="1:44" ht="15.75" customHeight="1" x14ac:dyDescent="0.25">
      <c r="A106" s="36"/>
      <c r="D106" s="21" t="s">
        <v>69</v>
      </c>
      <c r="G106" s="16" t="s">
        <v>107</v>
      </c>
      <c r="H106" s="22"/>
      <c r="I106" s="22">
        <v>17</v>
      </c>
      <c r="J106" s="22">
        <v>4</v>
      </c>
      <c r="K106" s="22">
        <v>8</v>
      </c>
      <c r="L106" s="49">
        <f t="shared" si="15"/>
        <v>12</v>
      </c>
      <c r="N106" s="22"/>
      <c r="Q106" s="41"/>
      <c r="R106" s="41"/>
      <c r="S106" s="27">
        <v>9.5</v>
      </c>
      <c r="T106" s="21" t="s">
        <v>176</v>
      </c>
      <c r="Z106" s="22">
        <v>1</v>
      </c>
      <c r="AA106" s="22">
        <v>0</v>
      </c>
      <c r="AB106" s="22">
        <v>2</v>
      </c>
      <c r="AC106" s="22">
        <f t="shared" si="19"/>
        <v>2</v>
      </c>
      <c r="AD106" s="22">
        <v>0</v>
      </c>
      <c r="AF106" s="27">
        <v>6</v>
      </c>
      <c r="AG106" s="21" t="s">
        <v>100</v>
      </c>
      <c r="AM106" s="22">
        <v>4</v>
      </c>
      <c r="AN106" s="22">
        <v>0</v>
      </c>
      <c r="AO106" s="22">
        <v>1</v>
      </c>
      <c r="AP106" s="22">
        <f t="shared" si="20"/>
        <v>1</v>
      </c>
      <c r="AQ106" s="22">
        <v>0</v>
      </c>
      <c r="AR106" s="41"/>
    </row>
    <row r="107" spans="1:44" ht="15.75" customHeight="1" x14ac:dyDescent="0.25">
      <c r="A107" s="36"/>
      <c r="D107" s="21" t="s">
        <v>123</v>
      </c>
      <c r="E107" s="21"/>
      <c r="F107" s="21"/>
      <c r="G107" s="21" t="s">
        <v>115</v>
      </c>
      <c r="H107" s="22"/>
      <c r="I107" s="22">
        <v>13</v>
      </c>
      <c r="J107" s="22">
        <v>3</v>
      </c>
      <c r="K107" s="22">
        <v>9</v>
      </c>
      <c r="L107" s="49">
        <f t="shared" si="15"/>
        <v>12</v>
      </c>
      <c r="N107" s="22"/>
      <c r="Q107" s="41"/>
      <c r="R107" s="41"/>
      <c r="S107" s="27">
        <v>9</v>
      </c>
      <c r="T107" s="21" t="s">
        <v>474</v>
      </c>
      <c r="Z107" s="22">
        <v>1</v>
      </c>
      <c r="AA107" s="22">
        <v>0</v>
      </c>
      <c r="AB107" s="22">
        <v>0</v>
      </c>
      <c r="AC107" s="22">
        <f>+AA107+AB107</f>
        <v>0</v>
      </c>
      <c r="AD107" s="22">
        <v>0</v>
      </c>
      <c r="AF107" s="27">
        <v>9</v>
      </c>
      <c r="AG107" s="21" t="s">
        <v>96</v>
      </c>
      <c r="AM107" s="22">
        <v>1</v>
      </c>
      <c r="AN107" s="22">
        <v>0</v>
      </c>
      <c r="AO107" s="22">
        <v>0</v>
      </c>
      <c r="AP107" s="22">
        <f t="shared" si="20"/>
        <v>0</v>
      </c>
      <c r="AQ107" s="22">
        <v>0</v>
      </c>
      <c r="AR107" s="41"/>
    </row>
    <row r="108" spans="1:44" ht="15.75" customHeight="1" thickBot="1" x14ac:dyDescent="0.3">
      <c r="A108" s="36"/>
      <c r="D108" s="21" t="s">
        <v>89</v>
      </c>
      <c r="E108" s="21"/>
      <c r="F108" s="21"/>
      <c r="G108" s="16" t="s">
        <v>107</v>
      </c>
      <c r="H108" s="22"/>
      <c r="I108" s="22">
        <v>16</v>
      </c>
      <c r="J108" s="22">
        <v>2</v>
      </c>
      <c r="K108" s="22">
        <v>10</v>
      </c>
      <c r="L108" s="49">
        <f t="shared" si="15"/>
        <v>12</v>
      </c>
      <c r="Q108" s="41"/>
      <c r="R108" s="41"/>
      <c r="S108" s="27">
        <v>6.5</v>
      </c>
      <c r="T108" s="21" t="s">
        <v>49</v>
      </c>
      <c r="Z108" s="22">
        <v>1</v>
      </c>
      <c r="AA108" s="22">
        <v>0</v>
      </c>
      <c r="AB108" s="22">
        <v>1</v>
      </c>
      <c r="AC108" s="22">
        <f>+AA108+AB108</f>
        <v>1</v>
      </c>
      <c r="AD108" s="22">
        <v>0</v>
      </c>
      <c r="AF108" s="27">
        <v>7.5</v>
      </c>
      <c r="AG108" s="21" t="s">
        <v>50</v>
      </c>
      <c r="AM108" s="22">
        <v>1</v>
      </c>
      <c r="AN108" s="22">
        <v>0</v>
      </c>
      <c r="AO108" s="22">
        <v>0</v>
      </c>
      <c r="AP108" s="22">
        <f t="shared" si="20"/>
        <v>0</v>
      </c>
      <c r="AQ108" s="22">
        <v>0</v>
      </c>
      <c r="AR108" s="41"/>
    </row>
    <row r="109" spans="1:44" ht="15.75" customHeight="1" x14ac:dyDescent="0.25">
      <c r="A109" s="36"/>
      <c r="D109" s="21" t="s">
        <v>142</v>
      </c>
      <c r="E109" s="21"/>
      <c r="F109" s="21"/>
      <c r="G109" s="16" t="s">
        <v>107</v>
      </c>
      <c r="H109" s="22"/>
      <c r="I109" s="22">
        <v>17</v>
      </c>
      <c r="J109" s="22">
        <v>7</v>
      </c>
      <c r="K109" s="22">
        <v>4</v>
      </c>
      <c r="L109" s="49">
        <f t="shared" si="15"/>
        <v>11</v>
      </c>
      <c r="Q109" s="41"/>
      <c r="R109" s="41"/>
      <c r="S109" s="8"/>
      <c r="T109" s="31"/>
      <c r="U109" s="8"/>
      <c r="V109" s="8"/>
      <c r="W109" s="8"/>
      <c r="X109" s="8"/>
      <c r="Y109" s="8"/>
      <c r="Z109" s="55"/>
      <c r="AA109" s="55"/>
      <c r="AB109" s="55"/>
      <c r="AC109" s="55"/>
      <c r="AD109" s="55"/>
      <c r="AF109" s="8"/>
      <c r="AG109" s="31" t="s">
        <v>211</v>
      </c>
      <c r="AH109" s="8"/>
      <c r="AI109" s="8"/>
      <c r="AJ109" s="8"/>
      <c r="AK109" s="8"/>
      <c r="AL109" s="8"/>
      <c r="AM109" s="55">
        <f>SUM(Z97:Z109)+SUM(AM97:AM108)</f>
        <v>47</v>
      </c>
      <c r="AN109" s="55">
        <f t="shared" ref="AN109:AQ109" si="21">SUM(AA97:AA109)+SUM(AN97:AN108)</f>
        <v>0</v>
      </c>
      <c r="AO109" s="55">
        <f t="shared" si="21"/>
        <v>13</v>
      </c>
      <c r="AP109" s="55">
        <f t="shared" si="21"/>
        <v>13</v>
      </c>
      <c r="AQ109" s="55">
        <f t="shared" si="21"/>
        <v>4</v>
      </c>
      <c r="AR109" s="41"/>
    </row>
    <row r="110" spans="1:44" ht="15.75" customHeight="1" x14ac:dyDescent="0.25">
      <c r="A110" s="36"/>
      <c r="D110" s="21" t="s">
        <v>108</v>
      </c>
      <c r="E110" s="21"/>
      <c r="F110" s="21"/>
      <c r="G110" s="21" t="s">
        <v>106</v>
      </c>
      <c r="H110" s="22"/>
      <c r="I110" s="22">
        <v>17</v>
      </c>
      <c r="J110" s="22">
        <v>5</v>
      </c>
      <c r="K110" s="22">
        <v>6</v>
      </c>
      <c r="L110" s="49">
        <f t="shared" si="15"/>
        <v>11</v>
      </c>
      <c r="Q110" s="41"/>
      <c r="R110" s="41"/>
      <c r="AR110" s="41"/>
    </row>
    <row r="111" spans="1:44" ht="15.75" customHeight="1" x14ac:dyDescent="0.25">
      <c r="A111" s="36"/>
      <c r="D111" s="21" t="s">
        <v>86</v>
      </c>
      <c r="E111" s="21"/>
      <c r="F111" s="21"/>
      <c r="G111" s="21" t="s">
        <v>17</v>
      </c>
      <c r="H111" s="22"/>
      <c r="I111" s="22">
        <v>14</v>
      </c>
      <c r="J111" s="22">
        <v>5</v>
      </c>
      <c r="K111" s="22">
        <v>6</v>
      </c>
      <c r="L111" s="49">
        <f t="shared" si="15"/>
        <v>11</v>
      </c>
      <c r="N111" s="22"/>
      <c r="Q111" s="41"/>
      <c r="R111" s="41"/>
      <c r="T111" s="21" t="s">
        <v>93</v>
      </c>
      <c r="Z111" s="56">
        <f>AM92+AC132+AM109-0.3</f>
        <v>194</v>
      </c>
      <c r="AA111" s="56">
        <f>AN109+AN92</f>
        <v>51</v>
      </c>
      <c r="AB111" s="56">
        <f>AO109+AO92+AM132</f>
        <v>63</v>
      </c>
      <c r="AC111" s="56">
        <f>+AB111+AA111</f>
        <v>114</v>
      </c>
      <c r="AD111" s="56">
        <f>AQ109+AQ92+AN132</f>
        <v>12</v>
      </c>
      <c r="AR111" s="41"/>
    </row>
    <row r="112" spans="1:44" ht="15.75" customHeight="1" x14ac:dyDescent="0.25">
      <c r="A112" s="36"/>
      <c r="D112" s="21" t="s">
        <v>163</v>
      </c>
      <c r="E112" s="21"/>
      <c r="F112" s="21"/>
      <c r="G112" s="21" t="s">
        <v>118</v>
      </c>
      <c r="H112" s="22"/>
      <c r="I112" s="22">
        <v>17</v>
      </c>
      <c r="J112" s="22">
        <v>3</v>
      </c>
      <c r="K112" s="22">
        <v>8</v>
      </c>
      <c r="L112" s="49">
        <f t="shared" si="15"/>
        <v>11</v>
      </c>
      <c r="N112" s="22"/>
      <c r="Q112" s="41"/>
      <c r="R112" s="41"/>
      <c r="T112" s="21" t="s">
        <v>82</v>
      </c>
      <c r="Z112" s="22">
        <f>+Z15+Z28+Z41+Z54+AM15+AM28+AM41+AM54</f>
        <v>194</v>
      </c>
      <c r="AA112" s="22">
        <f>+AA15+AA28+AA41+AA54+AN15+AN28+AN41+AN54</f>
        <v>51</v>
      </c>
      <c r="AB112" s="22">
        <f>+AB15+AB28+AB41+AB54+AO15+AO28+AO41+AO54</f>
        <v>63</v>
      </c>
      <c r="AC112" s="22">
        <f>+AC15+AC28+AC41+AC54+AP15+AP28+AP41+AP54</f>
        <v>114</v>
      </c>
      <c r="AD112" s="22">
        <f>+AD15+AD28+AD41+AD54+AQ15+AQ28+AQ41+AQ54</f>
        <v>12</v>
      </c>
      <c r="AM112" s="22"/>
      <c r="AN112" s="22"/>
      <c r="AO112" s="22"/>
      <c r="AP112" s="22"/>
      <c r="AR112" s="41"/>
    </row>
    <row r="113" spans="1:44" ht="15.75" customHeight="1" x14ac:dyDescent="0.25">
      <c r="A113" s="36"/>
      <c r="D113" s="21" t="s">
        <v>50</v>
      </c>
      <c r="E113" s="21"/>
      <c r="F113" s="21"/>
      <c r="G113" s="21" t="s">
        <v>154</v>
      </c>
      <c r="H113" s="22"/>
      <c r="I113" s="22">
        <v>16</v>
      </c>
      <c r="J113" s="22">
        <v>2</v>
      </c>
      <c r="K113" s="22">
        <v>9</v>
      </c>
      <c r="L113" s="49">
        <f t="shared" si="15"/>
        <v>11</v>
      </c>
      <c r="N113" s="22"/>
      <c r="Q113" s="41"/>
      <c r="R113" s="41"/>
      <c r="AM113" s="22"/>
      <c r="AN113" s="22"/>
      <c r="AO113" s="22"/>
      <c r="AP113" s="22"/>
      <c r="AQ113" s="22"/>
      <c r="AR113" s="41"/>
    </row>
    <row r="114" spans="1:44" ht="15.75" customHeight="1" x14ac:dyDescent="0.25">
      <c r="A114" s="36"/>
      <c r="D114" s="21"/>
      <c r="L114" s="22"/>
      <c r="M114" s="22"/>
      <c r="N114" s="22"/>
      <c r="Q114" s="41"/>
      <c r="R114" s="41"/>
      <c r="AM114" s="22"/>
      <c r="AN114" s="22"/>
      <c r="AO114" s="22"/>
      <c r="AP114" s="22"/>
      <c r="AQ114" s="22"/>
      <c r="AR114" s="41"/>
    </row>
    <row r="115" spans="1:44" ht="15.75" customHeight="1" x14ac:dyDescent="0.25">
      <c r="A115" s="36"/>
      <c r="L115" s="22"/>
      <c r="M115" s="22"/>
      <c r="N115" s="22"/>
      <c r="Q115" s="41"/>
      <c r="R115" s="41"/>
      <c r="AM115" s="22"/>
      <c r="AN115" s="22"/>
      <c r="AO115" s="22"/>
      <c r="AP115" s="22"/>
      <c r="AQ115" s="22"/>
      <c r="AR115" s="41"/>
    </row>
    <row r="116" spans="1:44" ht="15.75" customHeight="1" thickBot="1" x14ac:dyDescent="0.3">
      <c r="A116" s="36"/>
      <c r="E116" s="2" t="s">
        <v>84</v>
      </c>
      <c r="F116" s="2"/>
      <c r="G116" s="2"/>
      <c r="H116" s="4" t="s">
        <v>1</v>
      </c>
      <c r="I116" s="4"/>
      <c r="J116" s="4" t="s">
        <v>3</v>
      </c>
      <c r="K116" s="50" t="s">
        <v>2</v>
      </c>
      <c r="L116" s="22"/>
      <c r="M116" s="22"/>
      <c r="N116" s="22"/>
      <c r="Q116" s="41"/>
      <c r="R116" s="41"/>
      <c r="AP116" s="22"/>
      <c r="AR116" s="41"/>
    </row>
    <row r="117" spans="1:44" ht="15.75" customHeight="1" x14ac:dyDescent="0.25">
      <c r="A117" s="36"/>
      <c r="E117" s="21" t="s">
        <v>126</v>
      </c>
      <c r="H117" s="21" t="s">
        <v>118</v>
      </c>
      <c r="I117" s="22"/>
      <c r="J117" s="22">
        <v>14</v>
      </c>
      <c r="K117" s="49">
        <v>10</v>
      </c>
      <c r="L117" s="22"/>
      <c r="M117" s="22"/>
      <c r="N117" s="22"/>
      <c r="Q117" s="41"/>
      <c r="R117" s="41"/>
      <c r="AO117" s="22"/>
      <c r="AR117" s="41"/>
    </row>
    <row r="118" spans="1:44" ht="15.75" customHeight="1" x14ac:dyDescent="0.25">
      <c r="A118" s="36"/>
      <c r="E118" s="21" t="s">
        <v>86</v>
      </c>
      <c r="F118" s="21"/>
      <c r="G118" s="21"/>
      <c r="H118" s="21" t="s">
        <v>17</v>
      </c>
      <c r="I118" s="22"/>
      <c r="J118" s="22">
        <v>14</v>
      </c>
      <c r="K118" s="49">
        <v>6</v>
      </c>
      <c r="L118" s="22"/>
      <c r="M118" s="22"/>
      <c r="N118" s="22"/>
      <c r="Q118" s="41"/>
      <c r="R118" s="41"/>
      <c r="AR118" s="41"/>
    </row>
    <row r="119" spans="1:44" ht="15.75" customHeight="1" x14ac:dyDescent="0.25">
      <c r="A119" s="36"/>
      <c r="E119" s="21" t="s">
        <v>144</v>
      </c>
      <c r="G119" s="21"/>
      <c r="H119" s="21" t="s">
        <v>115</v>
      </c>
      <c r="I119" s="22"/>
      <c r="J119" s="22">
        <v>16</v>
      </c>
      <c r="K119" s="49">
        <v>6</v>
      </c>
      <c r="L119" s="22"/>
      <c r="M119" s="22"/>
      <c r="N119" s="22"/>
      <c r="Q119" s="41"/>
      <c r="R119" s="41"/>
      <c r="AO119" s="22"/>
      <c r="AR119" s="41"/>
    </row>
    <row r="120" spans="1:44" ht="15.75" customHeight="1" x14ac:dyDescent="0.25">
      <c r="A120" s="36"/>
      <c r="E120" s="21" t="s">
        <v>55</v>
      </c>
      <c r="F120" s="21"/>
      <c r="G120" s="21"/>
      <c r="H120" s="21" t="s">
        <v>117</v>
      </c>
      <c r="I120" s="22"/>
      <c r="J120" s="22">
        <v>17</v>
      </c>
      <c r="K120" s="49">
        <v>6</v>
      </c>
      <c r="L120" s="22"/>
      <c r="M120" s="22"/>
      <c r="N120" s="22"/>
      <c r="Q120" s="41"/>
      <c r="R120" s="41"/>
      <c r="AO120" s="22"/>
      <c r="AR120" s="41"/>
    </row>
    <row r="121" spans="1:44" ht="15.75" customHeight="1" x14ac:dyDescent="0.25">
      <c r="A121" s="36"/>
      <c r="E121" s="21" t="s">
        <v>59</v>
      </c>
      <c r="F121" s="21"/>
      <c r="G121" s="21"/>
      <c r="H121" s="21" t="s">
        <v>118</v>
      </c>
      <c r="I121" s="22"/>
      <c r="J121" s="22">
        <v>14</v>
      </c>
      <c r="K121" s="49">
        <v>4</v>
      </c>
      <c r="L121" s="22"/>
      <c r="M121" s="22"/>
      <c r="N121" s="22"/>
      <c r="Q121" s="41"/>
      <c r="R121" s="41"/>
      <c r="AO121" s="22"/>
      <c r="AR121" s="41"/>
    </row>
    <row r="122" spans="1:44" ht="15.75" customHeight="1" thickBot="1" x14ac:dyDescent="0.3">
      <c r="A122" s="36"/>
      <c r="E122" s="21" t="s">
        <v>165</v>
      </c>
      <c r="H122" s="21" t="s">
        <v>17</v>
      </c>
      <c r="I122" s="22"/>
      <c r="J122" s="22">
        <v>14</v>
      </c>
      <c r="K122" s="49">
        <v>4</v>
      </c>
      <c r="Q122" s="41"/>
      <c r="R122" s="41"/>
      <c r="U122" s="37" t="s">
        <v>119</v>
      </c>
      <c r="V122" s="10" t="s">
        <v>129</v>
      </c>
      <c r="W122" s="10"/>
      <c r="X122" s="10"/>
      <c r="Y122" s="10"/>
      <c r="Z122" s="10"/>
      <c r="AA122" s="10"/>
      <c r="AB122" s="10"/>
      <c r="AC122" s="37" t="s">
        <v>3</v>
      </c>
      <c r="AD122" s="37" t="s">
        <v>7</v>
      </c>
      <c r="AE122" s="37" t="s">
        <v>8</v>
      </c>
      <c r="AF122" s="37" t="s">
        <v>9</v>
      </c>
      <c r="AG122" s="82" t="s">
        <v>77</v>
      </c>
      <c r="AH122" s="82"/>
      <c r="AI122" s="37" t="s">
        <v>4</v>
      </c>
      <c r="AJ122" s="37" t="s">
        <v>6</v>
      </c>
      <c r="AK122" s="37" t="s">
        <v>5</v>
      </c>
      <c r="AL122" s="37" t="s">
        <v>78</v>
      </c>
      <c r="AM122" s="37" t="s">
        <v>24</v>
      </c>
      <c r="AN122" s="37" t="s">
        <v>2</v>
      </c>
      <c r="AO122" s="22"/>
      <c r="AR122" s="41"/>
    </row>
    <row r="123" spans="1:44" ht="15.75" customHeight="1" x14ac:dyDescent="0.25">
      <c r="A123" s="36"/>
      <c r="E123" s="21" t="s">
        <v>51</v>
      </c>
      <c r="H123" s="21" t="s">
        <v>118</v>
      </c>
      <c r="I123" s="22"/>
      <c r="J123" s="22">
        <v>14</v>
      </c>
      <c r="K123" s="49">
        <v>4</v>
      </c>
      <c r="L123" s="22"/>
      <c r="Q123" s="41"/>
      <c r="R123" s="41"/>
      <c r="U123" s="27">
        <v>8</v>
      </c>
      <c r="V123" s="21" t="s">
        <v>15</v>
      </c>
      <c r="AC123" s="22">
        <f>+AD123+AE123+AF123</f>
        <v>1</v>
      </c>
      <c r="AD123" s="22">
        <v>0</v>
      </c>
      <c r="AE123" s="22">
        <v>1</v>
      </c>
      <c r="AF123" s="22">
        <v>0</v>
      </c>
      <c r="AG123" s="79">
        <f t="shared" ref="AG123:AG132" si="22">+(AD123*2+AF123)/(2*AC123)</f>
        <v>0</v>
      </c>
      <c r="AH123" s="79"/>
      <c r="AI123" s="22">
        <v>1</v>
      </c>
      <c r="AJ123" s="22">
        <v>0</v>
      </c>
      <c r="AK123" s="22">
        <v>0</v>
      </c>
      <c r="AL123" s="24">
        <f t="shared" ref="AL123:AL132" si="23">+AI123/AC123</f>
        <v>1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E124" s="21" t="s">
        <v>162</v>
      </c>
      <c r="F124" s="21"/>
      <c r="G124" s="21"/>
      <c r="H124" s="21" t="s">
        <v>116</v>
      </c>
      <c r="I124" s="22"/>
      <c r="J124" s="22">
        <v>15</v>
      </c>
      <c r="K124" s="49">
        <v>4</v>
      </c>
      <c r="L124" s="22"/>
      <c r="Q124" s="41"/>
      <c r="R124" s="41"/>
      <c r="U124" s="27">
        <v>7</v>
      </c>
      <c r="V124" s="21" t="s">
        <v>366</v>
      </c>
      <c r="W124" s="21"/>
      <c r="X124" s="21"/>
      <c r="Y124" s="21"/>
      <c r="Z124" s="22"/>
      <c r="AC124" s="22">
        <f>+AD124+AE124+AF124</f>
        <v>3</v>
      </c>
      <c r="AD124" s="22">
        <v>1</v>
      </c>
      <c r="AE124" s="22">
        <v>2</v>
      </c>
      <c r="AF124" s="22">
        <v>0</v>
      </c>
      <c r="AG124" s="79">
        <f t="shared" si="22"/>
        <v>0.33333333333333331</v>
      </c>
      <c r="AH124" s="79"/>
      <c r="AI124" s="22">
        <v>7</v>
      </c>
      <c r="AJ124" s="22">
        <v>1</v>
      </c>
      <c r="AK124" s="22">
        <v>0</v>
      </c>
      <c r="AL124" s="24">
        <f t="shared" si="23"/>
        <v>2.3333333333333335</v>
      </c>
      <c r="AM124" s="22">
        <v>0</v>
      </c>
      <c r="AN124" s="22">
        <v>0</v>
      </c>
      <c r="AR124" s="41"/>
    </row>
    <row r="125" spans="1:44" ht="15.75" customHeight="1" x14ac:dyDescent="0.25">
      <c r="A125" s="36"/>
      <c r="E125" s="21" t="s">
        <v>92</v>
      </c>
      <c r="F125" s="21"/>
      <c r="G125" s="21"/>
      <c r="H125" s="21" t="s">
        <v>115</v>
      </c>
      <c r="I125" s="22"/>
      <c r="J125" s="22">
        <v>16</v>
      </c>
      <c r="K125" s="49">
        <v>4</v>
      </c>
      <c r="Q125" s="41"/>
      <c r="R125" s="41"/>
      <c r="U125" s="27">
        <v>7</v>
      </c>
      <c r="V125" s="21" t="s">
        <v>499</v>
      </c>
      <c r="W125" s="21"/>
      <c r="X125" s="21"/>
      <c r="Y125" s="21"/>
      <c r="Z125" s="22"/>
      <c r="AC125" s="22">
        <f>+AD125+AE125+AF125</f>
        <v>1</v>
      </c>
      <c r="AD125" s="22">
        <v>0</v>
      </c>
      <c r="AE125" s="22">
        <v>1</v>
      </c>
      <c r="AF125" s="22">
        <v>0</v>
      </c>
      <c r="AG125" s="79">
        <f t="shared" si="22"/>
        <v>0</v>
      </c>
      <c r="AH125" s="79"/>
      <c r="AI125" s="22">
        <v>7</v>
      </c>
      <c r="AJ125" s="22">
        <v>0</v>
      </c>
      <c r="AK125" s="22">
        <v>0</v>
      </c>
      <c r="AL125" s="24">
        <f t="shared" si="23"/>
        <v>7</v>
      </c>
      <c r="AM125" s="22">
        <v>0</v>
      </c>
      <c r="AN125" s="22">
        <v>0</v>
      </c>
      <c r="AR125" s="41"/>
    </row>
    <row r="126" spans="1:44" ht="15.75" customHeight="1" x14ac:dyDescent="0.25">
      <c r="A126" s="36"/>
      <c r="E126" s="21" t="s">
        <v>95</v>
      </c>
      <c r="F126" s="21"/>
      <c r="G126" s="21"/>
      <c r="H126" s="21" t="s">
        <v>118</v>
      </c>
      <c r="I126" s="22"/>
      <c r="J126" s="22">
        <v>16</v>
      </c>
      <c r="K126" s="49">
        <v>4</v>
      </c>
      <c r="Q126" s="41"/>
      <c r="R126" s="41"/>
      <c r="U126" s="27">
        <v>7.5</v>
      </c>
      <c r="V126" s="21" t="s">
        <v>61</v>
      </c>
      <c r="W126" s="21"/>
      <c r="X126" s="21"/>
      <c r="AC126" s="22">
        <f>+AD126+AE126+AF126</f>
        <v>4</v>
      </c>
      <c r="AD126" s="22">
        <v>2</v>
      </c>
      <c r="AE126" s="22">
        <v>2</v>
      </c>
      <c r="AF126" s="22">
        <v>0</v>
      </c>
      <c r="AG126" s="79">
        <f t="shared" si="22"/>
        <v>0.5</v>
      </c>
      <c r="AH126" s="79"/>
      <c r="AI126" s="22">
        <v>7</v>
      </c>
      <c r="AJ126" s="22">
        <v>1</v>
      </c>
      <c r="AK126" s="22">
        <v>1</v>
      </c>
      <c r="AL126" s="24">
        <f t="shared" si="23"/>
        <v>1.75</v>
      </c>
      <c r="AM126" s="22">
        <v>0</v>
      </c>
      <c r="AN126" s="22">
        <v>0</v>
      </c>
      <c r="AR126" s="41"/>
    </row>
    <row r="127" spans="1:44" ht="15.75" customHeight="1" x14ac:dyDescent="0.25">
      <c r="A127" s="36"/>
      <c r="E127" s="21" t="s">
        <v>66</v>
      </c>
      <c r="F127" s="21"/>
      <c r="G127" s="21"/>
      <c r="H127" s="21" t="s">
        <v>115</v>
      </c>
      <c r="I127" s="22"/>
      <c r="J127" s="22">
        <v>16</v>
      </c>
      <c r="K127" s="49">
        <v>4</v>
      </c>
      <c r="Q127" s="41"/>
      <c r="R127" s="41"/>
      <c r="U127" s="27"/>
      <c r="V127" s="21" t="s">
        <v>147</v>
      </c>
      <c r="W127" s="21"/>
      <c r="X127" s="21"/>
      <c r="Y127" s="21"/>
      <c r="Z127" s="22"/>
      <c r="AC127" s="22">
        <f>+AD127+AE127+AF127+0.3</f>
        <v>0.3</v>
      </c>
      <c r="AD127" s="22">
        <v>0</v>
      </c>
      <c r="AE127" s="22">
        <v>0</v>
      </c>
      <c r="AF127" s="22">
        <v>0</v>
      </c>
      <c r="AG127" s="79">
        <f t="shared" si="22"/>
        <v>0</v>
      </c>
      <c r="AH127" s="79"/>
      <c r="AI127" s="22">
        <v>0</v>
      </c>
      <c r="AJ127" s="22">
        <v>0</v>
      </c>
      <c r="AK127" s="22">
        <v>0</v>
      </c>
      <c r="AL127" s="24">
        <f t="shared" si="23"/>
        <v>0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E128" s="21" t="s">
        <v>185</v>
      </c>
      <c r="F128" s="21"/>
      <c r="G128" s="21"/>
      <c r="H128" s="21" t="s">
        <v>154</v>
      </c>
      <c r="I128" s="22"/>
      <c r="J128" s="22">
        <v>16</v>
      </c>
      <c r="K128" s="49">
        <v>4</v>
      </c>
      <c r="Q128" s="41"/>
      <c r="R128" s="41"/>
      <c r="U128" s="27">
        <v>7</v>
      </c>
      <c r="V128" s="21" t="s">
        <v>74</v>
      </c>
      <c r="W128" s="21"/>
      <c r="X128" s="21"/>
      <c r="Y128" s="21"/>
      <c r="Z128" s="22"/>
      <c r="AC128" s="22">
        <f>+AD128+AE128+AF128</f>
        <v>1</v>
      </c>
      <c r="AD128" s="22">
        <v>0</v>
      </c>
      <c r="AE128" s="22">
        <v>1</v>
      </c>
      <c r="AF128" s="22">
        <v>0</v>
      </c>
      <c r="AG128" s="79">
        <f t="shared" si="22"/>
        <v>0</v>
      </c>
      <c r="AH128" s="79"/>
      <c r="AI128" s="22">
        <v>1</v>
      </c>
      <c r="AJ128" s="22">
        <v>0</v>
      </c>
      <c r="AK128" s="22">
        <v>0</v>
      </c>
      <c r="AL128" s="24">
        <f t="shared" si="23"/>
        <v>1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E129" s="21" t="s">
        <v>167</v>
      </c>
      <c r="F129" s="21"/>
      <c r="G129" s="21"/>
      <c r="H129" s="21" t="s">
        <v>106</v>
      </c>
      <c r="I129" s="22"/>
      <c r="J129" s="22">
        <v>16</v>
      </c>
      <c r="K129" s="49">
        <v>4</v>
      </c>
      <c r="Q129" s="41"/>
      <c r="R129" s="41"/>
      <c r="U129" s="27">
        <v>7</v>
      </c>
      <c r="V129" s="21" t="s">
        <v>317</v>
      </c>
      <c r="W129" s="21"/>
      <c r="X129" s="21"/>
      <c r="Y129" s="21"/>
      <c r="Z129" s="22"/>
      <c r="AC129" s="22">
        <f>+AD129+AE129+AF129</f>
        <v>2</v>
      </c>
      <c r="AD129" s="22">
        <v>0</v>
      </c>
      <c r="AE129" s="22">
        <v>0</v>
      </c>
      <c r="AF129" s="22">
        <v>2</v>
      </c>
      <c r="AG129" s="79">
        <f t="shared" si="22"/>
        <v>0.5</v>
      </c>
      <c r="AH129" s="79"/>
      <c r="AI129" s="22">
        <v>4</v>
      </c>
      <c r="AJ129" s="22">
        <v>0</v>
      </c>
      <c r="AK129" s="22">
        <v>1</v>
      </c>
      <c r="AL129" s="24">
        <f t="shared" si="23"/>
        <v>2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E130" s="21" t="s">
        <v>125</v>
      </c>
      <c r="F130" s="21"/>
      <c r="G130" s="21"/>
      <c r="H130" s="21" t="s">
        <v>116</v>
      </c>
      <c r="I130" s="22"/>
      <c r="J130" s="22">
        <v>17</v>
      </c>
      <c r="K130" s="49">
        <v>4</v>
      </c>
      <c r="Q130" s="41"/>
      <c r="R130" s="41"/>
      <c r="U130" s="27">
        <v>7.5</v>
      </c>
      <c r="V130" s="21" t="s">
        <v>75</v>
      </c>
      <c r="X130" s="21"/>
      <c r="AC130" s="22">
        <f>+AD130+AE130+AF130</f>
        <v>1</v>
      </c>
      <c r="AD130" s="22">
        <v>0</v>
      </c>
      <c r="AE130" s="22">
        <v>0</v>
      </c>
      <c r="AF130" s="22">
        <v>1</v>
      </c>
      <c r="AG130" s="79">
        <f t="shared" si="22"/>
        <v>0.5</v>
      </c>
      <c r="AH130" s="79"/>
      <c r="AI130" s="22">
        <v>4</v>
      </c>
      <c r="AJ130" s="22">
        <v>0</v>
      </c>
      <c r="AK130" s="22">
        <v>0</v>
      </c>
      <c r="AL130" s="24">
        <f t="shared" si="23"/>
        <v>4</v>
      </c>
      <c r="AM130" s="22">
        <v>1</v>
      </c>
      <c r="AN130" s="22">
        <v>0</v>
      </c>
      <c r="AR130" s="41"/>
    </row>
    <row r="131" spans="1:44" ht="15.75" customHeight="1" thickBot="1" x14ac:dyDescent="0.3">
      <c r="A131" s="36"/>
      <c r="E131" s="21" t="s">
        <v>164</v>
      </c>
      <c r="F131" s="21"/>
      <c r="H131" s="21" t="s">
        <v>115</v>
      </c>
      <c r="J131" s="22">
        <v>17</v>
      </c>
      <c r="K131" s="49">
        <v>4</v>
      </c>
      <c r="Q131" s="41"/>
      <c r="R131" s="41"/>
      <c r="S131" s="27"/>
      <c r="U131" s="27">
        <v>8</v>
      </c>
      <c r="V131" s="21" t="s">
        <v>267</v>
      </c>
      <c r="X131" s="21"/>
      <c r="Y131" s="21"/>
      <c r="Z131" s="16"/>
      <c r="AC131" s="22">
        <f>+AD131+AE131+AF131</f>
        <v>5</v>
      </c>
      <c r="AD131" s="22">
        <v>0</v>
      </c>
      <c r="AE131" s="22">
        <v>4</v>
      </c>
      <c r="AF131" s="22">
        <v>1</v>
      </c>
      <c r="AG131" s="79">
        <f t="shared" si="22"/>
        <v>0.1</v>
      </c>
      <c r="AH131" s="79"/>
      <c r="AI131" s="22">
        <v>14</v>
      </c>
      <c r="AJ131" s="22">
        <v>1</v>
      </c>
      <c r="AK131" s="22">
        <v>0</v>
      </c>
      <c r="AL131" s="24">
        <f t="shared" si="23"/>
        <v>2.8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E132" s="21" t="s">
        <v>41</v>
      </c>
      <c r="F132" s="21"/>
      <c r="H132" s="21" t="s">
        <v>106</v>
      </c>
      <c r="J132" s="22">
        <v>17</v>
      </c>
      <c r="K132" s="49">
        <v>4</v>
      </c>
      <c r="Q132" s="41"/>
      <c r="R132" s="41"/>
      <c r="S132" s="27"/>
      <c r="U132" s="8"/>
      <c r="V132" s="32"/>
      <c r="W132" s="31" t="s">
        <v>21</v>
      </c>
      <c r="X132" s="32"/>
      <c r="Y132" s="32"/>
      <c r="Z132" s="15"/>
      <c r="AA132" s="8"/>
      <c r="AB132" s="8"/>
      <c r="AC132" s="15">
        <f>SUM(AC123:AC131)</f>
        <v>18.3</v>
      </c>
      <c r="AD132" s="15">
        <f>SUM(AD123:AD131)</f>
        <v>3</v>
      </c>
      <c r="AE132" s="15">
        <f>SUM(AE123:AE131)</f>
        <v>11</v>
      </c>
      <c r="AF132" s="15">
        <f>SUM(AF123:AF131)</f>
        <v>4</v>
      </c>
      <c r="AG132" s="80">
        <f t="shared" si="22"/>
        <v>0.27322404371584696</v>
      </c>
      <c r="AH132" s="80"/>
      <c r="AI132" s="15">
        <f>SUM(AI123:AI131)</f>
        <v>45</v>
      </c>
      <c r="AJ132" s="15">
        <f>SUM(AJ123:AJ131)</f>
        <v>3</v>
      </c>
      <c r="AK132" s="15">
        <f>SUM(AK123:AK131)</f>
        <v>2</v>
      </c>
      <c r="AL132" s="33">
        <f t="shared" si="23"/>
        <v>2.459016393442623</v>
      </c>
      <c r="AM132" s="15">
        <f>SUM(AM123:AM131)</f>
        <v>1</v>
      </c>
      <c r="AN132" s="15">
        <f>SUM(AN123:AN131)</f>
        <v>0</v>
      </c>
      <c r="AR132" s="41"/>
    </row>
    <row r="133" spans="1:44" ht="15.75" customHeight="1" x14ac:dyDescent="0.25">
      <c r="A133" s="36"/>
      <c r="H133" s="21"/>
      <c r="Q133" s="41"/>
      <c r="R133" s="41"/>
      <c r="AR133" s="41"/>
    </row>
    <row r="134" spans="1:44" ht="15.75" customHeight="1" x14ac:dyDescent="0.25">
      <c r="A134" s="36"/>
      <c r="Q134" s="41"/>
      <c r="R134" s="41"/>
      <c r="AR134" s="41"/>
    </row>
    <row r="135" spans="1:44" ht="15.75" customHeight="1" x14ac:dyDescent="0.25">
      <c r="A135" s="36"/>
      <c r="Q135" s="36"/>
      <c r="R135" s="36"/>
      <c r="AR135" s="36"/>
    </row>
    <row r="136" spans="1:44" ht="15.75" customHeight="1" x14ac:dyDescent="0.25">
      <c r="A136" s="36"/>
      <c r="Q136" s="36"/>
      <c r="R136" s="36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S138" s="27"/>
      <c r="T138" s="21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9"/>
      <c r="R141" s="39"/>
      <c r="AR141" s="39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Q143" s="39"/>
      <c r="R143" s="39"/>
      <c r="AR143" s="39"/>
    </row>
    <row r="144" spans="1:44" ht="15.75" x14ac:dyDescent="0.25">
      <c r="A144" s="36"/>
      <c r="Q144" s="39"/>
      <c r="R144" s="39"/>
      <c r="AR144" s="39"/>
    </row>
    <row r="145" spans="1:44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43"/>
    </row>
  </sheetData>
  <mergeCells count="29">
    <mergeCell ref="AG130:AH130"/>
    <mergeCell ref="AG131:AH131"/>
    <mergeCell ref="AG132:AH132"/>
    <mergeCell ref="AG128:AH128"/>
    <mergeCell ref="AG129:AH129"/>
    <mergeCell ref="AG127:AH127"/>
    <mergeCell ref="AG11:AH11"/>
    <mergeCell ref="E14:F14"/>
    <mergeCell ref="B73:P73"/>
    <mergeCell ref="S73:AQ73"/>
    <mergeCell ref="G74:M74"/>
    <mergeCell ref="S74:AQ74"/>
    <mergeCell ref="AG122:AH122"/>
    <mergeCell ref="AG123:AH123"/>
    <mergeCell ref="AG124:AH124"/>
    <mergeCell ref="AG125:AH125"/>
    <mergeCell ref="AG126:AH126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2">
    <cfRule type="cellIs" dxfId="84" priority="5" operator="notEqual">
      <formula>$Z$111</formula>
    </cfRule>
  </conditionalFormatting>
  <conditionalFormatting sqref="AA112">
    <cfRule type="cellIs" dxfId="83" priority="4" operator="notEqual">
      <formula>$AA$111</formula>
    </cfRule>
  </conditionalFormatting>
  <conditionalFormatting sqref="AB112">
    <cfRule type="cellIs" dxfId="82" priority="3" operator="notEqual">
      <formula>$AB$111</formula>
    </cfRule>
  </conditionalFormatting>
  <conditionalFormatting sqref="AC112">
    <cfRule type="cellIs" dxfId="81" priority="2" operator="notEqual">
      <formula>$AC$111</formula>
    </cfRule>
  </conditionalFormatting>
  <conditionalFormatting sqref="AD112">
    <cfRule type="cellIs" dxfId="80" priority="1" operator="notEqual">
      <formula>$AD$111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4DA16-78AA-40F7-9F0B-E3CBB1622F43}">
  <dimension ref="A1:AR145"/>
  <sheetViews>
    <sheetView topLeftCell="A54" zoomScale="70" zoomScaleNormal="70" zoomScaleSheetLayoutView="78" workbookViewId="0">
      <selection activeCell="AM29" sqref="AM29:AM3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16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15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15</v>
      </c>
      <c r="AD3" s="15">
        <v>12</v>
      </c>
      <c r="AE3" s="15">
        <v>2</v>
      </c>
      <c r="AF3" s="15">
        <v>1</v>
      </c>
      <c r="AG3" s="80">
        <f t="shared" ref="AG3:AG11" si="1">+(AD3*2+AF3)/(2*AC3)</f>
        <v>0.83333333333333337</v>
      </c>
      <c r="AH3" s="80"/>
      <c r="AI3" s="15">
        <v>19</v>
      </c>
      <c r="AJ3" s="15">
        <v>1</v>
      </c>
      <c r="AK3" s="15">
        <v>5</v>
      </c>
      <c r="AL3" s="54">
        <f t="shared" ref="AL3:AL10" si="2">+AI3/AC3</f>
        <v>1.2666666666666666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12</v>
      </c>
      <c r="H4" s="5">
        <v>3</v>
      </c>
      <c r="I4" s="5">
        <v>1</v>
      </c>
      <c r="J4" s="5">
        <f t="shared" ref="J4:J11" si="3">2*G4+I4</f>
        <v>25</v>
      </c>
      <c r="K4" s="35">
        <f t="shared" ref="K4:K11" si="4">+J4/((G4+H4+I4)*2)</f>
        <v>0.78125</v>
      </c>
      <c r="L4" s="5">
        <f>+$AA$27</f>
        <v>52</v>
      </c>
      <c r="M4" s="5">
        <v>22</v>
      </c>
      <c r="N4" s="5">
        <f>+$AB$27</f>
        <v>79</v>
      </c>
      <c r="O4" s="5">
        <f>+$AD$27</f>
        <v>10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16</v>
      </c>
      <c r="AD4" s="22">
        <v>8</v>
      </c>
      <c r="AE4" s="22">
        <v>7</v>
      </c>
      <c r="AF4" s="22">
        <v>1</v>
      </c>
      <c r="AG4" s="79">
        <f t="shared" si="1"/>
        <v>0.53125</v>
      </c>
      <c r="AH4" s="79"/>
      <c r="AI4" s="22">
        <v>30</v>
      </c>
      <c r="AJ4" s="22">
        <v>2</v>
      </c>
      <c r="AK4" s="22">
        <v>5</v>
      </c>
      <c r="AL4" s="24">
        <f t="shared" si="2"/>
        <v>1.875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9</v>
      </c>
      <c r="H5" s="5">
        <v>5</v>
      </c>
      <c r="I5" s="5">
        <v>2</v>
      </c>
      <c r="J5" s="5">
        <f t="shared" si="3"/>
        <v>20</v>
      </c>
      <c r="K5" s="35">
        <f t="shared" si="4"/>
        <v>0.625</v>
      </c>
      <c r="L5" s="5">
        <f>+$AN$66</f>
        <v>63</v>
      </c>
      <c r="M5" s="5">
        <v>51</v>
      </c>
      <c r="N5" s="5">
        <f>$AO$66</f>
        <v>79</v>
      </c>
      <c r="O5" s="5">
        <f>$AQ$66</f>
        <v>14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15</v>
      </c>
      <c r="AD5" s="22">
        <v>8</v>
      </c>
      <c r="AE5" s="22">
        <v>5</v>
      </c>
      <c r="AF5" s="22">
        <v>2</v>
      </c>
      <c r="AG5" s="79">
        <f t="shared" si="1"/>
        <v>0.6</v>
      </c>
      <c r="AH5" s="79"/>
      <c r="AI5" s="22">
        <v>32</v>
      </c>
      <c r="AJ5" s="22">
        <v>0</v>
      </c>
      <c r="AK5" s="22">
        <v>2</v>
      </c>
      <c r="AL5" s="24">
        <f t="shared" si="2"/>
        <v>2.1333333333333333</v>
      </c>
      <c r="AN5" s="22"/>
      <c r="AO5" s="5"/>
      <c r="AQ5" s="22"/>
      <c r="AR5" s="39"/>
    </row>
    <row r="6" spans="1:44" ht="18" x14ac:dyDescent="0.25">
      <c r="A6" s="36"/>
      <c r="B6" s="5">
        <v>3</v>
      </c>
      <c r="C6" s="6" t="s">
        <v>127</v>
      </c>
      <c r="D6" s="11"/>
      <c r="E6" s="11"/>
      <c r="F6" s="11"/>
      <c r="G6" s="5">
        <v>8</v>
      </c>
      <c r="H6" s="5">
        <v>6</v>
      </c>
      <c r="I6" s="5">
        <v>2</v>
      </c>
      <c r="J6" s="5">
        <f>2*G6+I6</f>
        <v>18</v>
      </c>
      <c r="K6" s="35">
        <f>+J6/((G6+H6+I6)*2)</f>
        <v>0.5625</v>
      </c>
      <c r="L6" s="5">
        <f>+$AA$53</f>
        <v>48</v>
      </c>
      <c r="M6" s="5">
        <v>33</v>
      </c>
      <c r="N6" s="5">
        <f>+$AB$53</f>
        <v>89</v>
      </c>
      <c r="O6" s="5">
        <f>+$AD$53</f>
        <v>20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15</v>
      </c>
      <c r="AD6" s="22">
        <v>4</v>
      </c>
      <c r="AE6" s="22">
        <v>7</v>
      </c>
      <c r="AF6" s="22">
        <v>4</v>
      </c>
      <c r="AG6" s="79">
        <f t="shared" si="1"/>
        <v>0.4</v>
      </c>
      <c r="AH6" s="79"/>
      <c r="AI6" s="22">
        <v>40</v>
      </c>
      <c r="AJ6" s="22">
        <v>0</v>
      </c>
      <c r="AK6" s="22">
        <v>3</v>
      </c>
      <c r="AL6" s="24">
        <f t="shared" si="2"/>
        <v>2.6666666666666665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8</v>
      </c>
      <c r="H7" s="5">
        <v>7</v>
      </c>
      <c r="I7" s="5">
        <v>1</v>
      </c>
      <c r="J7" s="5">
        <f>2*G7+I7</f>
        <v>17</v>
      </c>
      <c r="K7" s="35">
        <f>+J7/((G7+H7+I7)*2)</f>
        <v>0.53125</v>
      </c>
      <c r="L7" s="5">
        <f>+$AA$66</f>
        <v>39</v>
      </c>
      <c r="M7" s="5">
        <v>32</v>
      </c>
      <c r="N7" s="5">
        <f>+$AB$66</f>
        <v>70</v>
      </c>
      <c r="O7" s="5">
        <f>+$AD$66</f>
        <v>6</v>
      </c>
      <c r="P7" s="5">
        <v>4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11</v>
      </c>
      <c r="AD7" s="22">
        <v>5</v>
      </c>
      <c r="AE7" s="22">
        <v>4</v>
      </c>
      <c r="AF7" s="22">
        <v>2</v>
      </c>
      <c r="AG7" s="79">
        <f t="shared" si="1"/>
        <v>0.54545454545454541</v>
      </c>
      <c r="AH7" s="79"/>
      <c r="AI7" s="22">
        <v>32</v>
      </c>
      <c r="AJ7" s="22">
        <v>2</v>
      </c>
      <c r="AK7" s="22">
        <v>2</v>
      </c>
      <c r="AL7" s="24">
        <f t="shared" si="2"/>
        <v>2.9090909090909092</v>
      </c>
      <c r="AN7" s="22"/>
      <c r="AO7" s="5"/>
      <c r="AQ7" s="22"/>
      <c r="AR7" s="39"/>
    </row>
    <row r="8" spans="1:44" ht="18" x14ac:dyDescent="0.25">
      <c r="A8" s="36"/>
      <c r="B8" s="5">
        <v>5</v>
      </c>
      <c r="C8" s="6" t="s">
        <v>14</v>
      </c>
      <c r="D8" s="11"/>
      <c r="E8" s="6"/>
      <c r="F8" s="11"/>
      <c r="G8" s="5">
        <v>5</v>
      </c>
      <c r="H8" s="5">
        <v>8</v>
      </c>
      <c r="I8" s="5">
        <v>3</v>
      </c>
      <c r="J8" s="5">
        <f>2*G8+I8</f>
        <v>13</v>
      </c>
      <c r="K8" s="35">
        <f>+J8/((G8+H8+I8)*2)</f>
        <v>0.40625</v>
      </c>
      <c r="L8" s="5">
        <f>+$AN$27</f>
        <v>41</v>
      </c>
      <c r="M8" s="5">
        <v>53</v>
      </c>
      <c r="N8" s="5">
        <f>$AO$27</f>
        <v>60</v>
      </c>
      <c r="O8" s="5">
        <f>$AQ$27</f>
        <v>12</v>
      </c>
      <c r="P8" s="5">
        <v>5</v>
      </c>
      <c r="Q8" s="40"/>
      <c r="R8" s="36"/>
      <c r="U8" s="27">
        <v>7</v>
      </c>
      <c r="V8" s="21" t="s">
        <v>74</v>
      </c>
      <c r="X8" s="21"/>
      <c r="Z8" s="21" t="s">
        <v>156</v>
      </c>
      <c r="AB8" s="22"/>
      <c r="AC8" s="22">
        <f>+AD8+AE8+AF8-0.3</f>
        <v>14.7</v>
      </c>
      <c r="AD8" s="22">
        <v>9</v>
      </c>
      <c r="AE8" s="22">
        <v>4</v>
      </c>
      <c r="AF8" s="22">
        <v>2</v>
      </c>
      <c r="AG8" s="79">
        <f>+(AD8*2+AF8)/(2*AC8)</f>
        <v>0.68027210884353739</v>
      </c>
      <c r="AH8" s="79"/>
      <c r="AI8" s="22">
        <v>48</v>
      </c>
      <c r="AJ8" s="22">
        <v>1</v>
      </c>
      <c r="AK8" s="22">
        <v>0</v>
      </c>
      <c r="AL8" s="24">
        <f>+AI8/AC8</f>
        <v>3.2653061224489797</v>
      </c>
      <c r="AN8" s="22"/>
      <c r="AO8" s="5"/>
      <c r="AQ8" s="22"/>
      <c r="AR8" s="39"/>
    </row>
    <row r="9" spans="1:44" ht="18" x14ac:dyDescent="0.25">
      <c r="A9" s="36"/>
      <c r="B9" s="5">
        <v>7</v>
      </c>
      <c r="C9" s="6" t="s">
        <v>18</v>
      </c>
      <c r="D9" s="11"/>
      <c r="E9" s="6"/>
      <c r="F9" s="11"/>
      <c r="G9" s="5">
        <v>4</v>
      </c>
      <c r="H9" s="5">
        <v>7</v>
      </c>
      <c r="I9" s="5">
        <v>5</v>
      </c>
      <c r="J9" s="5">
        <f>2*G9+I9</f>
        <v>13</v>
      </c>
      <c r="K9" s="35">
        <f>+J9/((G9+H9+I9)*2)</f>
        <v>0.40625</v>
      </c>
      <c r="L9" s="5">
        <f>+$AN$53</f>
        <v>34</v>
      </c>
      <c r="M9" s="5">
        <v>48</v>
      </c>
      <c r="N9" s="5">
        <f>$AO$53</f>
        <v>50</v>
      </c>
      <c r="O9" s="5">
        <f>$AQ$53</f>
        <v>28</v>
      </c>
      <c r="P9" s="5">
        <v>5</v>
      </c>
      <c r="Q9" s="40"/>
      <c r="R9" s="36"/>
      <c r="U9" s="27">
        <v>7.5</v>
      </c>
      <c r="V9" s="21" t="s">
        <v>85</v>
      </c>
      <c r="X9" s="21"/>
      <c r="Z9" s="21" t="s">
        <v>18</v>
      </c>
      <c r="AB9" s="22"/>
      <c r="AC9" s="22">
        <f>+AD9+AE9+AF9</f>
        <v>9</v>
      </c>
      <c r="AD9" s="22">
        <v>2</v>
      </c>
      <c r="AE9" s="22">
        <v>5</v>
      </c>
      <c r="AF9" s="22">
        <v>2</v>
      </c>
      <c r="AG9" s="79">
        <f>+(AD9*2+AF9)/(2*AC9)</f>
        <v>0.33333333333333331</v>
      </c>
      <c r="AH9" s="79"/>
      <c r="AI9" s="22">
        <v>32</v>
      </c>
      <c r="AJ9" s="22">
        <v>0</v>
      </c>
      <c r="AK9" s="22">
        <v>0</v>
      </c>
      <c r="AL9" s="24">
        <f>+AI9/AC9</f>
        <v>3.5555555555555554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8</v>
      </c>
      <c r="I10" s="5">
        <v>4</v>
      </c>
      <c r="J10" s="5">
        <f>2*G10+I10</f>
        <v>12</v>
      </c>
      <c r="K10" s="35">
        <f>+J10/((G10+H10+I10)*2)</f>
        <v>0.375</v>
      </c>
      <c r="L10" s="5">
        <f>+$AA$40</f>
        <v>23</v>
      </c>
      <c r="M10" s="5">
        <v>42</v>
      </c>
      <c r="N10" s="5">
        <f>+$AB$40</f>
        <v>42</v>
      </c>
      <c r="O10" s="5">
        <f>+$AD$40</f>
        <v>16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15</v>
      </c>
      <c r="AD10" s="22">
        <v>4</v>
      </c>
      <c r="AE10" s="22">
        <v>9</v>
      </c>
      <c r="AF10" s="22">
        <v>2</v>
      </c>
      <c r="AG10" s="79">
        <f t="shared" si="1"/>
        <v>0.33333333333333331</v>
      </c>
      <c r="AH10" s="79"/>
      <c r="AI10" s="22">
        <v>57</v>
      </c>
      <c r="AJ10" s="22">
        <v>1</v>
      </c>
      <c r="AK10" s="22">
        <v>1</v>
      </c>
      <c r="AL10" s="24">
        <f t="shared" si="2"/>
        <v>3.8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4</v>
      </c>
      <c r="H11" s="5">
        <v>10</v>
      </c>
      <c r="I11" s="5">
        <v>2</v>
      </c>
      <c r="J11" s="5">
        <f t="shared" si="3"/>
        <v>10</v>
      </c>
      <c r="K11" s="35">
        <f t="shared" si="4"/>
        <v>0.3125</v>
      </c>
      <c r="L11" s="5">
        <f>+$AN$40</f>
        <v>42</v>
      </c>
      <c r="M11" s="5">
        <v>61</v>
      </c>
      <c r="N11" s="5">
        <f>$AO$40</f>
        <v>57</v>
      </c>
      <c r="O11" s="5">
        <f>$AQ$40</f>
        <v>16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+AC125</f>
        <v>17.3</v>
      </c>
      <c r="AD11" s="22">
        <f>+AD125</f>
        <v>2</v>
      </c>
      <c r="AE11" s="22">
        <f>+AE125</f>
        <v>11</v>
      </c>
      <c r="AF11" s="22">
        <f>+AF125</f>
        <v>4</v>
      </c>
      <c r="AG11" s="79">
        <f t="shared" si="1"/>
        <v>0.23121387283236994</v>
      </c>
      <c r="AH11" s="79"/>
      <c r="AI11" s="22">
        <f>+AI125</f>
        <v>42</v>
      </c>
      <c r="AJ11" s="22">
        <f>+AJ125</f>
        <v>3</v>
      </c>
      <c r="AK11" s="22">
        <f>+AK125</f>
        <v>2</v>
      </c>
      <c r="AL11" s="24">
        <f>+AL125</f>
        <v>2.4277456647398843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54</v>
      </c>
      <c r="H12" s="9">
        <f>SUM(H4:H11)</f>
        <v>54</v>
      </c>
      <c r="I12" s="9">
        <f>SUM(I4:I11)</f>
        <v>20</v>
      </c>
      <c r="J12" s="9"/>
      <c r="K12" s="9"/>
      <c r="L12" s="9">
        <f>SUM(L4:L11)</f>
        <v>342</v>
      </c>
      <c r="M12" s="9">
        <f>SUM(M4:M11)</f>
        <v>342</v>
      </c>
      <c r="N12" s="9">
        <f>SUM(N4:N11)</f>
        <v>526</v>
      </c>
      <c r="O12" s="9">
        <f>SUM(O4:O11)</f>
        <v>122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128</v>
      </c>
      <c r="AD12" s="15">
        <f>SUM(AD3:AD11)</f>
        <v>54</v>
      </c>
      <c r="AE12" s="15">
        <f>SUM(AE3:AE11)</f>
        <v>54</v>
      </c>
      <c r="AF12" s="15">
        <f>SUM(AF3:AF11)</f>
        <v>20</v>
      </c>
      <c r="AG12" s="15"/>
      <c r="AH12" s="15"/>
      <c r="AI12" s="15">
        <f>SUM(AI3:AI11)</f>
        <v>332</v>
      </c>
      <c r="AJ12" s="15">
        <f>SUM(AJ3:AJ11)</f>
        <v>10</v>
      </c>
      <c r="AK12" s="15">
        <f>SUM(AK3:AK11)</f>
        <v>20</v>
      </c>
      <c r="AL12" s="33">
        <f>+AI12/AC12</f>
        <v>2.59375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16 Summary:</v>
      </c>
      <c r="C14" s="48"/>
      <c r="D14" s="48"/>
      <c r="E14" s="90">
        <v>45649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186</v>
      </c>
      <c r="E15" s="21"/>
      <c r="F15" s="21"/>
      <c r="G15" s="5">
        <v>0</v>
      </c>
      <c r="H15" s="22"/>
      <c r="I15" s="21"/>
      <c r="J15" s="21"/>
      <c r="K15" s="21"/>
      <c r="L15" s="21"/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10</v>
      </c>
      <c r="AA15" s="22">
        <v>2</v>
      </c>
      <c r="AB15" s="22">
        <v>2</v>
      </c>
      <c r="AC15" s="22">
        <f>+AA15+AB15</f>
        <v>4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22</v>
      </c>
      <c r="AN15" s="22">
        <v>13</v>
      </c>
      <c r="AO15" s="22">
        <v>6</v>
      </c>
      <c r="AP15" s="22">
        <f t="shared" ref="AP15:AP26" si="5">+AN15+AO15</f>
        <v>19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15</v>
      </c>
      <c r="AA16" s="22">
        <v>0</v>
      </c>
      <c r="AB16" s="22">
        <v>2</v>
      </c>
      <c r="AC16" s="22">
        <f t="shared" ref="AC16:AC26" si="6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11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6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12</v>
      </c>
      <c r="AN17" s="22">
        <v>9</v>
      </c>
      <c r="AO17" s="22">
        <v>7</v>
      </c>
      <c r="AP17" s="22">
        <f t="shared" si="5"/>
        <v>16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189</v>
      </c>
      <c r="D18" s="11"/>
      <c r="E18" s="21"/>
      <c r="F18" s="21"/>
      <c r="G18" s="5">
        <v>3</v>
      </c>
      <c r="H18" s="22">
        <v>1</v>
      </c>
      <c r="I18" s="21" t="s">
        <v>92</v>
      </c>
      <c r="J18" s="21"/>
      <c r="K18" s="21"/>
      <c r="L18" s="21" t="s">
        <v>413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15</v>
      </c>
      <c r="AA18" s="22">
        <v>5</v>
      </c>
      <c r="AB18" s="22">
        <v>2</v>
      </c>
      <c r="AC18" s="22">
        <f t="shared" si="6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14</v>
      </c>
      <c r="AN18" s="22">
        <v>6</v>
      </c>
      <c r="AO18" s="22">
        <v>7</v>
      </c>
      <c r="AP18" s="22">
        <f t="shared" si="5"/>
        <v>13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491</v>
      </c>
      <c r="D19" s="16"/>
      <c r="E19" s="21"/>
      <c r="F19" s="21"/>
      <c r="G19" s="5"/>
      <c r="H19" s="22">
        <v>1</v>
      </c>
      <c r="I19" s="21" t="s">
        <v>291</v>
      </c>
      <c r="J19" s="21"/>
      <c r="K19" s="21"/>
      <c r="L19" s="21" t="s">
        <v>497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16</v>
      </c>
      <c r="AA19" s="22">
        <v>6</v>
      </c>
      <c r="AB19" s="22">
        <v>8</v>
      </c>
      <c r="AC19" s="22">
        <f t="shared" si="6"/>
        <v>14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16</v>
      </c>
      <c r="AN19" s="22">
        <v>8</v>
      </c>
      <c r="AO19" s="22">
        <v>8</v>
      </c>
      <c r="AP19" s="22">
        <f t="shared" si="5"/>
        <v>16</v>
      </c>
      <c r="AQ19" s="22">
        <v>2</v>
      </c>
      <c r="AR19" s="39"/>
    </row>
    <row r="20" spans="1:44" ht="15.95" customHeight="1" x14ac:dyDescent="0.25">
      <c r="A20" s="41"/>
      <c r="H20" s="22">
        <v>2</v>
      </c>
      <c r="I20" s="21" t="s">
        <v>92</v>
      </c>
      <c r="L20" s="21" t="s">
        <v>338</v>
      </c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16</v>
      </c>
      <c r="AA20" s="22">
        <v>10</v>
      </c>
      <c r="AB20" s="22">
        <v>9</v>
      </c>
      <c r="AC20" s="22">
        <f t="shared" si="6"/>
        <v>19</v>
      </c>
      <c r="AD20" s="22">
        <v>4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14</v>
      </c>
      <c r="AN20" s="22">
        <v>2</v>
      </c>
      <c r="AO20" s="22">
        <v>2</v>
      </c>
      <c r="AP20" s="22">
        <f t="shared" si="5"/>
        <v>4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16</v>
      </c>
      <c r="AA21" s="22">
        <v>7</v>
      </c>
      <c r="AB21" s="22">
        <v>15</v>
      </c>
      <c r="AC21" s="22">
        <f t="shared" si="6"/>
        <v>22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13</v>
      </c>
      <c r="AN21" s="22">
        <v>0</v>
      </c>
      <c r="AO21" s="22">
        <v>3</v>
      </c>
      <c r="AP21" s="22">
        <f t="shared" si="5"/>
        <v>3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187</v>
      </c>
      <c r="F22" s="21"/>
      <c r="G22" s="5">
        <v>0</v>
      </c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15</v>
      </c>
      <c r="AA22" s="22">
        <v>2</v>
      </c>
      <c r="AB22" s="22">
        <v>7</v>
      </c>
      <c r="AC22" s="22">
        <f t="shared" si="6"/>
        <v>9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13</v>
      </c>
      <c r="AN22" s="22">
        <v>2</v>
      </c>
      <c r="AO22" s="22">
        <v>5</v>
      </c>
      <c r="AP22" s="22">
        <f t="shared" si="5"/>
        <v>7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D23" s="21" t="s">
        <v>109</v>
      </c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14</v>
      </c>
      <c r="AA23" s="22">
        <v>1</v>
      </c>
      <c r="AB23" s="22">
        <v>5</v>
      </c>
      <c r="AC23" s="22">
        <f t="shared" si="6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15</v>
      </c>
      <c r="AN23" s="22">
        <v>1</v>
      </c>
      <c r="AO23" s="22">
        <v>12</v>
      </c>
      <c r="AP23" s="22">
        <f t="shared" si="5"/>
        <v>13</v>
      </c>
      <c r="AQ23" s="22">
        <v>2</v>
      </c>
      <c r="AR23" s="44"/>
    </row>
    <row r="24" spans="1:44" ht="15.95" customHeight="1" x14ac:dyDescent="0.25">
      <c r="A24" s="41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16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16</v>
      </c>
      <c r="AN24" s="22">
        <v>0</v>
      </c>
      <c r="AO24" s="22">
        <v>6</v>
      </c>
      <c r="AP24" s="22">
        <f t="shared" si="5"/>
        <v>6</v>
      </c>
      <c r="AQ24" s="22">
        <v>0</v>
      </c>
      <c r="AR24" s="36"/>
    </row>
    <row r="25" spans="1:44" ht="15.95" customHeight="1" x14ac:dyDescent="0.25">
      <c r="A25" s="41"/>
      <c r="C25" s="6" t="s">
        <v>193</v>
      </c>
      <c r="F25" s="21"/>
      <c r="G25" s="5">
        <v>2</v>
      </c>
      <c r="H25" s="22">
        <v>1</v>
      </c>
      <c r="I25" s="21" t="s">
        <v>206</v>
      </c>
      <c r="J25" s="21"/>
      <c r="K25" s="21"/>
      <c r="L25" s="21" t="s">
        <v>385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14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14</v>
      </c>
      <c r="AN25" s="22">
        <v>0</v>
      </c>
      <c r="AO25" s="22">
        <v>1</v>
      </c>
      <c r="AP25" s="22">
        <f t="shared" si="5"/>
        <v>1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C26" s="21"/>
      <c r="D26" s="16" t="s">
        <v>109</v>
      </c>
      <c r="E26" s="21"/>
      <c r="G26" s="5"/>
      <c r="H26" s="22">
        <v>2</v>
      </c>
      <c r="I26" s="21" t="s">
        <v>29</v>
      </c>
      <c r="J26" s="21"/>
      <c r="K26" s="21"/>
      <c r="L26" s="21" t="s">
        <v>496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16</v>
      </c>
      <c r="AA26" s="22">
        <v>5</v>
      </c>
      <c r="AB26" s="22">
        <v>6</v>
      </c>
      <c r="AC26" s="22">
        <f t="shared" si="6"/>
        <v>11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16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B27" s="36"/>
      <c r="C27" s="46"/>
      <c r="D27" s="46"/>
      <c r="E27" s="46"/>
      <c r="F27" s="46"/>
      <c r="G27" s="42"/>
      <c r="H27" s="45"/>
      <c r="I27" s="46"/>
      <c r="J27" s="46"/>
      <c r="K27" s="45"/>
      <c r="L27" s="45"/>
      <c r="M27" s="45"/>
      <c r="N27" s="45"/>
      <c r="O27" s="45"/>
      <c r="P27" s="45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176</v>
      </c>
      <c r="AA27" s="23">
        <f>SUM(AA15:AA26)</f>
        <v>52</v>
      </c>
      <c r="AB27" s="23">
        <f>SUM(AB15:AB26)</f>
        <v>79</v>
      </c>
      <c r="AC27" s="23">
        <f>+AB27+AA27</f>
        <v>131</v>
      </c>
      <c r="AD27" s="23">
        <f>SUM(AD15:AD26)</f>
        <v>10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176</v>
      </c>
      <c r="AN27" s="23">
        <f>SUM(AN15:AN26)</f>
        <v>41</v>
      </c>
      <c r="AO27" s="23">
        <f>SUM(AO15:AO26)</f>
        <v>60</v>
      </c>
      <c r="AP27" s="23">
        <f>+AO27+AN27</f>
        <v>101</v>
      </c>
      <c r="AQ27" s="23">
        <f>SUM(AQ15:AQ26)</f>
        <v>12</v>
      </c>
      <c r="AR27" s="36"/>
    </row>
    <row r="28" spans="1:44" ht="15.95" customHeight="1" x14ac:dyDescent="0.25">
      <c r="A28" s="41"/>
      <c r="B28" s="42" t="s">
        <v>174</v>
      </c>
      <c r="C28" s="6" t="s">
        <v>190</v>
      </c>
      <c r="F28" s="20"/>
      <c r="G28" s="5">
        <v>7</v>
      </c>
      <c r="H28" s="22">
        <v>1</v>
      </c>
      <c r="I28" s="21" t="s">
        <v>291</v>
      </c>
      <c r="J28" s="21"/>
      <c r="L28" s="21" t="s">
        <v>60</v>
      </c>
      <c r="M28" s="21"/>
      <c r="N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30</v>
      </c>
      <c r="AA28" s="22">
        <v>9</v>
      </c>
      <c r="AB28" s="22">
        <v>11</v>
      </c>
      <c r="AC28" s="22">
        <f t="shared" ref="AC28:AC39" si="7">+AA28+AB28</f>
        <v>20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20</v>
      </c>
      <c r="AN28" s="22">
        <v>1</v>
      </c>
      <c r="AO28" s="22">
        <v>1</v>
      </c>
      <c r="AP28" s="22">
        <f t="shared" ref="AP28:AP39" si="8">+AN28+AO28</f>
        <v>2</v>
      </c>
      <c r="AQ28" s="22">
        <v>4</v>
      </c>
      <c r="AR28" s="36"/>
    </row>
    <row r="29" spans="1:44" ht="15.95" customHeight="1" x14ac:dyDescent="0.25">
      <c r="A29" s="41"/>
      <c r="B29" s="22" t="s">
        <v>28</v>
      </c>
      <c r="C29" s="16"/>
      <c r="D29" s="21" t="s">
        <v>109</v>
      </c>
      <c r="E29" s="21"/>
      <c r="H29" s="22">
        <v>1</v>
      </c>
      <c r="I29" s="21" t="s">
        <v>147</v>
      </c>
      <c r="J29" s="21"/>
      <c r="K29" s="21"/>
      <c r="L29" s="21"/>
      <c r="M29" s="21" t="s">
        <v>134</v>
      </c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15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15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1</v>
      </c>
      <c r="I30" s="21" t="s">
        <v>60</v>
      </c>
      <c r="J30" s="21"/>
      <c r="K30" s="21"/>
      <c r="L30" s="21" t="s">
        <v>488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14</v>
      </c>
      <c r="AA30" s="22">
        <v>5</v>
      </c>
      <c r="AB30" s="22">
        <v>6</v>
      </c>
      <c r="AC30" s="22">
        <f t="shared" si="7"/>
        <v>11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16</v>
      </c>
      <c r="AN30" s="22">
        <v>19</v>
      </c>
      <c r="AO30" s="22">
        <v>10</v>
      </c>
      <c r="AP30" s="22">
        <f t="shared" si="8"/>
        <v>29</v>
      </c>
      <c r="AQ30" s="22">
        <v>4</v>
      </c>
      <c r="AR30" s="36"/>
    </row>
    <row r="31" spans="1:44" ht="15.95" customHeight="1" x14ac:dyDescent="0.25">
      <c r="A31" s="41"/>
      <c r="H31" s="22">
        <v>1</v>
      </c>
      <c r="I31" s="21" t="s">
        <v>291</v>
      </c>
      <c r="L31" s="21" t="s">
        <v>489</v>
      </c>
      <c r="M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9</v>
      </c>
      <c r="AA31" s="22">
        <v>2</v>
      </c>
      <c r="AB31" s="22">
        <v>3</v>
      </c>
      <c r="AC31" s="22">
        <f t="shared" si="7"/>
        <v>5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14</v>
      </c>
      <c r="AN31" s="22">
        <v>4</v>
      </c>
      <c r="AO31" s="22">
        <v>14</v>
      </c>
      <c r="AP31" s="22">
        <f t="shared" si="8"/>
        <v>18</v>
      </c>
      <c r="AQ31" s="22">
        <v>2</v>
      </c>
      <c r="AR31" s="36"/>
    </row>
    <row r="32" spans="1:44" ht="15.95" customHeight="1" x14ac:dyDescent="0.25">
      <c r="A32" s="41"/>
      <c r="H32" s="22">
        <v>1</v>
      </c>
      <c r="I32" s="21" t="s">
        <v>147</v>
      </c>
      <c r="L32" s="21" t="s">
        <v>490</v>
      </c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7</v>
      </c>
      <c r="AA32" s="22">
        <v>1</v>
      </c>
      <c r="AB32" s="22">
        <v>3</v>
      </c>
      <c r="AC32" s="22">
        <f t="shared" si="7"/>
        <v>4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14</v>
      </c>
      <c r="AN32" s="22">
        <v>0</v>
      </c>
      <c r="AO32" s="22">
        <v>9</v>
      </c>
      <c r="AP32" s="22">
        <f t="shared" si="8"/>
        <v>9</v>
      </c>
      <c r="AQ32" s="22">
        <v>4</v>
      </c>
      <c r="AR32" s="36"/>
    </row>
    <row r="33" spans="1:44" ht="15.95" customHeight="1" x14ac:dyDescent="0.25">
      <c r="A33" s="41"/>
      <c r="H33" s="22">
        <v>2</v>
      </c>
      <c r="I33" s="21" t="s">
        <v>291</v>
      </c>
      <c r="L33" s="21" t="s">
        <v>245</v>
      </c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13</v>
      </c>
      <c r="AA33" s="22">
        <v>2</v>
      </c>
      <c r="AB33" s="22">
        <v>2</v>
      </c>
      <c r="AC33" s="22">
        <f t="shared" si="7"/>
        <v>4</v>
      </c>
      <c r="AD33" s="22">
        <v>4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10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147</v>
      </c>
      <c r="L34" s="21" t="s">
        <v>149</v>
      </c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11</v>
      </c>
      <c r="AA34" s="22">
        <v>1</v>
      </c>
      <c r="AB34" s="22">
        <v>1</v>
      </c>
      <c r="AC34" s="22">
        <f t="shared" si="7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16</v>
      </c>
      <c r="AN34" s="22">
        <v>9</v>
      </c>
      <c r="AO34" s="22">
        <v>5</v>
      </c>
      <c r="AP34" s="22">
        <f t="shared" si="8"/>
        <v>14</v>
      </c>
      <c r="AQ34" s="22">
        <v>0</v>
      </c>
      <c r="AR34" s="36"/>
    </row>
    <row r="35" spans="1:44" ht="15.95" customHeight="1" x14ac:dyDescent="0.25">
      <c r="A35" s="41" t="s">
        <v>48</v>
      </c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15</v>
      </c>
      <c r="AA35" s="22">
        <v>0</v>
      </c>
      <c r="AB35" s="22">
        <v>3</v>
      </c>
      <c r="AC35" s="22">
        <f t="shared" si="7"/>
        <v>3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15</v>
      </c>
      <c r="AN35" s="22">
        <v>5</v>
      </c>
      <c r="AO35" s="22">
        <v>3</v>
      </c>
      <c r="AP35" s="22">
        <f t="shared" si="8"/>
        <v>8</v>
      </c>
      <c r="AQ35" s="22">
        <v>0</v>
      </c>
      <c r="AR35" s="36"/>
    </row>
    <row r="36" spans="1:44" ht="15.95" customHeight="1" x14ac:dyDescent="0.25">
      <c r="A36" s="41"/>
      <c r="C36" s="6" t="s">
        <v>188</v>
      </c>
      <c r="D36" s="1"/>
      <c r="E36" s="21"/>
      <c r="F36" s="21"/>
      <c r="G36" s="5">
        <v>2</v>
      </c>
      <c r="H36" s="22">
        <v>1</v>
      </c>
      <c r="I36" s="21" t="s">
        <v>227</v>
      </c>
      <c r="J36" s="21"/>
      <c r="K36" s="21"/>
      <c r="L36" s="21" t="s">
        <v>80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15</v>
      </c>
      <c r="AA36" s="22">
        <v>0</v>
      </c>
      <c r="AB36" s="22">
        <v>3</v>
      </c>
      <c r="AC36" s="22">
        <f t="shared" si="7"/>
        <v>3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15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22" t="s">
        <v>28</v>
      </c>
      <c r="C37" s="21"/>
      <c r="D37" s="16" t="s">
        <v>109</v>
      </c>
      <c r="H37" s="22">
        <v>2</v>
      </c>
      <c r="I37" s="21" t="s">
        <v>227</v>
      </c>
      <c r="J37" s="21"/>
      <c r="K37" s="21"/>
      <c r="L37" s="21"/>
      <c r="M37" s="21" t="s">
        <v>134</v>
      </c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16</v>
      </c>
      <c r="AA37" s="22">
        <v>0</v>
      </c>
      <c r="AB37" s="22">
        <v>2</v>
      </c>
      <c r="AC37" s="22">
        <f t="shared" si="7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14</v>
      </c>
      <c r="AN37" s="22">
        <v>3</v>
      </c>
      <c r="AO37" s="22">
        <v>3</v>
      </c>
      <c r="AP37" s="22">
        <f t="shared" si="8"/>
        <v>6</v>
      </c>
      <c r="AQ37" s="22">
        <v>0</v>
      </c>
      <c r="AR37" s="36"/>
    </row>
    <row r="38" spans="1:44" ht="15.95" customHeight="1" x14ac:dyDescent="0.25">
      <c r="A38" s="41"/>
      <c r="B38" s="36"/>
      <c r="C38" s="46"/>
      <c r="D38" s="46"/>
      <c r="E38" s="46"/>
      <c r="F38" s="46"/>
      <c r="G38" s="42"/>
      <c r="H38" s="45"/>
      <c r="I38" s="46"/>
      <c r="J38" s="46"/>
      <c r="K38" s="45"/>
      <c r="L38" s="45"/>
      <c r="M38" s="45"/>
      <c r="N38" s="45"/>
      <c r="O38" s="45"/>
      <c r="P38" s="45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16</v>
      </c>
      <c r="AA38" s="22">
        <v>2</v>
      </c>
      <c r="AB38" s="22">
        <v>6</v>
      </c>
      <c r="AC38" s="22">
        <f t="shared" si="7"/>
        <v>8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16</v>
      </c>
      <c r="AN38" s="22">
        <v>1</v>
      </c>
      <c r="AO38" s="22">
        <v>8</v>
      </c>
      <c r="AP38" s="22">
        <f t="shared" si="8"/>
        <v>9</v>
      </c>
      <c r="AQ38" s="22">
        <v>2</v>
      </c>
      <c r="AR38" s="36"/>
    </row>
    <row r="39" spans="1:44" ht="15.95" customHeight="1" x14ac:dyDescent="0.25">
      <c r="A39" s="41"/>
      <c r="B39" s="42" t="s">
        <v>175</v>
      </c>
      <c r="C39" s="6" t="s">
        <v>192</v>
      </c>
      <c r="E39" s="11"/>
      <c r="F39" s="11"/>
      <c r="G39" s="5">
        <v>0</v>
      </c>
      <c r="H39" s="22"/>
      <c r="I39" s="21"/>
      <c r="J39" s="21"/>
      <c r="K39" s="21"/>
      <c r="L39" s="21"/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15</v>
      </c>
      <c r="AA39" s="22">
        <v>1</v>
      </c>
      <c r="AB39" s="22">
        <v>2</v>
      </c>
      <c r="AC39" s="22">
        <f t="shared" si="7"/>
        <v>3</v>
      </c>
      <c r="AD39" s="22">
        <v>2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11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22" t="s">
        <v>28</v>
      </c>
      <c r="C40" s="16" t="s">
        <v>492</v>
      </c>
      <c r="D40" s="16"/>
      <c r="E40" s="16"/>
      <c r="H40" s="22"/>
      <c r="I40" s="21"/>
      <c r="J40" s="21"/>
      <c r="K40" s="21"/>
      <c r="L40" s="21"/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176</v>
      </c>
      <c r="AA40" s="23">
        <f>SUM(AA28:AA39)</f>
        <v>23</v>
      </c>
      <c r="AB40" s="23">
        <f>SUM(AB28:AB39)</f>
        <v>42</v>
      </c>
      <c r="AC40" s="23">
        <f>+AB40+AA40</f>
        <v>65</v>
      </c>
      <c r="AD40" s="23">
        <f>SUM(AD28:AD39)</f>
        <v>16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176</v>
      </c>
      <c r="AN40" s="23">
        <f>SUM(AN28:AN39)</f>
        <v>42</v>
      </c>
      <c r="AO40" s="23">
        <f>SUM(AO28:AO39)</f>
        <v>57</v>
      </c>
      <c r="AP40" s="23">
        <f>+AO40+AN40</f>
        <v>99</v>
      </c>
      <c r="AQ40" s="23">
        <f>SUM(AQ28:AQ39)</f>
        <v>16</v>
      </c>
      <c r="AR40" s="36"/>
    </row>
    <row r="41" spans="1:44" ht="15.95" customHeight="1" x14ac:dyDescent="0.25">
      <c r="A41" s="41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19</v>
      </c>
      <c r="AA41" s="22">
        <v>7</v>
      </c>
      <c r="AB41" s="22">
        <v>6</v>
      </c>
      <c r="AC41" s="22">
        <f t="shared" ref="AC41:AC52" si="9">+AA41+AB41</f>
        <v>13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32</v>
      </c>
      <c r="AN41" s="22">
        <v>1</v>
      </c>
      <c r="AO41" s="22">
        <v>4</v>
      </c>
      <c r="AP41" s="22">
        <f t="shared" ref="AP41:AP52" si="10">+AN41+AO41</f>
        <v>5</v>
      </c>
      <c r="AQ41" s="22">
        <v>2</v>
      </c>
      <c r="AR41" s="36"/>
    </row>
    <row r="42" spans="1:44" ht="15.95" customHeight="1" x14ac:dyDescent="0.25">
      <c r="A42" s="41"/>
      <c r="C42" s="6" t="s">
        <v>191</v>
      </c>
      <c r="G42" s="5">
        <v>3</v>
      </c>
      <c r="H42" s="22">
        <v>1</v>
      </c>
      <c r="I42" s="21" t="s">
        <v>125</v>
      </c>
      <c r="J42" s="21"/>
      <c r="K42" s="21"/>
      <c r="L42" s="21" t="s">
        <v>500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15</v>
      </c>
      <c r="AA42" s="22">
        <v>0</v>
      </c>
      <c r="AB42" s="22">
        <v>1</v>
      </c>
      <c r="AC42" s="22">
        <f t="shared" si="9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9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22" t="s">
        <v>28</v>
      </c>
      <c r="C43" s="21" t="s">
        <v>409</v>
      </c>
      <c r="D43" s="21"/>
      <c r="E43" s="21"/>
      <c r="F43" s="21"/>
      <c r="G43" s="21"/>
      <c r="H43" s="22">
        <v>1</v>
      </c>
      <c r="I43" s="21" t="s">
        <v>493</v>
      </c>
      <c r="J43" s="21"/>
      <c r="K43" s="21"/>
      <c r="L43" s="21" t="s">
        <v>170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15</v>
      </c>
      <c r="AA43" s="22">
        <v>16</v>
      </c>
      <c r="AB43" s="22">
        <v>15</v>
      </c>
      <c r="AC43" s="22">
        <f t="shared" si="9"/>
        <v>31</v>
      </c>
      <c r="AD43" s="22">
        <v>4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13</v>
      </c>
      <c r="AN43" s="22">
        <v>13</v>
      </c>
      <c r="AO43" s="22">
        <v>4</v>
      </c>
      <c r="AP43" s="22">
        <f t="shared" si="10"/>
        <v>17</v>
      </c>
      <c r="AQ43" s="22">
        <v>4</v>
      </c>
      <c r="AR43" s="36"/>
    </row>
    <row r="44" spans="1:44" ht="15.95" customHeight="1" x14ac:dyDescent="0.25">
      <c r="A44" s="41"/>
      <c r="H44" s="22">
        <v>2</v>
      </c>
      <c r="I44" s="21" t="s">
        <v>125</v>
      </c>
      <c r="J44" s="21"/>
      <c r="K44" s="21"/>
      <c r="L44" s="21" t="s">
        <v>47</v>
      </c>
      <c r="M44" s="21"/>
      <c r="N44" s="21"/>
      <c r="O44" s="21"/>
      <c r="P44" s="21" t="s">
        <v>226</v>
      </c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16</v>
      </c>
      <c r="AA44" s="22">
        <v>8</v>
      </c>
      <c r="AB44" s="22">
        <v>17</v>
      </c>
      <c r="AC44" s="22">
        <f t="shared" si="9"/>
        <v>25</v>
      </c>
      <c r="AD44" s="22">
        <v>4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15</v>
      </c>
      <c r="AN44" s="22">
        <v>5</v>
      </c>
      <c r="AO44" s="22">
        <v>6</v>
      </c>
      <c r="AP44" s="22">
        <f t="shared" si="10"/>
        <v>11</v>
      </c>
      <c r="AQ44" s="22">
        <v>4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45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15</v>
      </c>
      <c r="AA45" s="22">
        <v>3</v>
      </c>
      <c r="AB45" s="22">
        <v>10</v>
      </c>
      <c r="AC45" s="22">
        <f t="shared" si="9"/>
        <v>13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11</v>
      </c>
      <c r="AN45" s="22">
        <v>0</v>
      </c>
      <c r="AO45" s="22">
        <v>6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11"/>
      <c r="C46" s="11"/>
      <c r="D46" s="11"/>
      <c r="E46" s="21" t="s">
        <v>111</v>
      </c>
      <c r="F46" s="21"/>
      <c r="G46" s="5">
        <f>SUM(G14:G45)</f>
        <v>17</v>
      </c>
      <c r="H46" s="5"/>
      <c r="I46" s="20"/>
      <c r="J46" s="21" t="s">
        <v>62</v>
      </c>
      <c r="K46" s="20"/>
      <c r="L46" s="5">
        <f>COUNTA(C14:C45)-8</f>
        <v>3</v>
      </c>
      <c r="N46" s="21" t="s">
        <v>79</v>
      </c>
      <c r="O46" s="5">
        <f>+L46*2</f>
        <v>6</v>
      </c>
      <c r="P46" s="1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15</v>
      </c>
      <c r="AA46" s="22">
        <v>1</v>
      </c>
      <c r="AB46" s="22">
        <v>12</v>
      </c>
      <c r="AC46" s="22">
        <f t="shared" si="9"/>
        <v>13</v>
      </c>
      <c r="AD46" s="22">
        <v>2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13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E47" s="21" t="s">
        <v>110</v>
      </c>
      <c r="F47" s="21"/>
      <c r="G47" s="5">
        <f>COUNTA(L15:L45)+COUNTIF(L15:L45,"*&amp;*")</f>
        <v>25</v>
      </c>
      <c r="O47" t="s">
        <v>169</v>
      </c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15</v>
      </c>
      <c r="AA47" s="22">
        <v>7</v>
      </c>
      <c r="AB47" s="22">
        <v>5</v>
      </c>
      <c r="AC47" s="22">
        <f t="shared" si="9"/>
        <v>12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16</v>
      </c>
      <c r="AN47" s="22">
        <v>3</v>
      </c>
      <c r="AO47" s="22">
        <v>6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15</v>
      </c>
      <c r="AA48" s="22">
        <v>3</v>
      </c>
      <c r="AB48" s="22">
        <v>5</v>
      </c>
      <c r="AC48" s="22">
        <f t="shared" si="9"/>
        <v>8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15</v>
      </c>
      <c r="AN48" s="22">
        <v>6</v>
      </c>
      <c r="AO48" s="22">
        <v>3</v>
      </c>
      <c r="AP48" s="22">
        <f t="shared" si="10"/>
        <v>9</v>
      </c>
      <c r="AQ48" s="22">
        <v>2</v>
      </c>
      <c r="AR48" s="36"/>
    </row>
    <row r="49" spans="1:44" ht="15.95" customHeight="1" x14ac:dyDescent="0.25">
      <c r="A49" s="41"/>
      <c r="B49" s="6" t="s">
        <v>90</v>
      </c>
      <c r="C49" s="6"/>
      <c r="N49" s="6"/>
      <c r="O49" s="6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14</v>
      </c>
      <c r="AN49" s="22">
        <v>4</v>
      </c>
      <c r="AO49" s="22">
        <v>4</v>
      </c>
      <c r="AP49" s="22">
        <f t="shared" si="10"/>
        <v>8</v>
      </c>
      <c r="AQ49" s="22">
        <v>0</v>
      </c>
      <c r="AR49" s="36"/>
    </row>
    <row r="50" spans="1:44" ht="15.95" customHeight="1" x14ac:dyDescent="0.25">
      <c r="A50" s="41"/>
      <c r="C50" s="6" t="s">
        <v>64</v>
      </c>
      <c r="H50" s="6" t="s">
        <v>71</v>
      </c>
      <c r="M50" s="6" t="s">
        <v>72</v>
      </c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14</v>
      </c>
      <c r="AA50" s="22">
        <v>0</v>
      </c>
      <c r="AB50" s="22">
        <v>2</v>
      </c>
      <c r="AC50" s="22">
        <f t="shared" si="9"/>
        <v>2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12</v>
      </c>
      <c r="AN50" s="22">
        <v>0</v>
      </c>
      <c r="AO50" s="22">
        <v>6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C51" s="21" t="s">
        <v>365</v>
      </c>
      <c r="D51" s="21"/>
      <c r="E51" s="21"/>
      <c r="F51" s="21"/>
      <c r="G51" s="21"/>
      <c r="H51" s="21" t="s">
        <v>495</v>
      </c>
      <c r="I51" s="21"/>
      <c r="J51" s="21"/>
      <c r="K51" s="21"/>
      <c r="L51" s="21"/>
      <c r="M51" s="21" t="s">
        <v>109</v>
      </c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14</v>
      </c>
      <c r="AA51" s="22">
        <v>0</v>
      </c>
      <c r="AB51" s="22">
        <v>4</v>
      </c>
      <c r="AC51" s="22">
        <f t="shared" si="9"/>
        <v>4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13</v>
      </c>
      <c r="AN51" s="22">
        <v>0</v>
      </c>
      <c r="AO51" s="22">
        <v>3</v>
      </c>
      <c r="AP51" s="22">
        <f t="shared" si="10"/>
        <v>3</v>
      </c>
      <c r="AQ51" s="22">
        <v>8</v>
      </c>
      <c r="AR51" s="36"/>
    </row>
    <row r="52" spans="1:44" ht="15.95" customHeight="1" x14ac:dyDescent="0.25">
      <c r="A52" s="41"/>
      <c r="C52" s="21" t="s">
        <v>212</v>
      </c>
      <c r="D52" s="21"/>
      <c r="E52" s="21"/>
      <c r="F52" s="21"/>
      <c r="G52" s="21"/>
      <c r="H52" s="21" t="s">
        <v>458</v>
      </c>
      <c r="I52" s="21"/>
      <c r="J52" s="21"/>
      <c r="K52" s="21"/>
      <c r="L52" s="21"/>
      <c r="M52" s="21"/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13</v>
      </c>
      <c r="AA52" s="22">
        <v>3</v>
      </c>
      <c r="AB52" s="22">
        <v>9</v>
      </c>
      <c r="AC52" s="22">
        <f t="shared" si="9"/>
        <v>12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13</v>
      </c>
      <c r="AN52" s="22">
        <v>1</v>
      </c>
      <c r="AO52" s="22">
        <v>1</v>
      </c>
      <c r="AP52" s="22">
        <f t="shared" si="10"/>
        <v>2</v>
      </c>
      <c r="AQ52" s="22">
        <v>2</v>
      </c>
      <c r="AR52" s="36"/>
    </row>
    <row r="53" spans="1:44" ht="15.95" customHeight="1" thickBot="1" x14ac:dyDescent="0.3">
      <c r="A53" s="41"/>
      <c r="C53" s="21" t="s">
        <v>494</v>
      </c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176</v>
      </c>
      <c r="AA53" s="23">
        <f>SUM(AA41:AA52)</f>
        <v>48</v>
      </c>
      <c r="AB53" s="23">
        <f>SUM(AB41:AB52)</f>
        <v>89</v>
      </c>
      <c r="AC53" s="23">
        <f>+AB53+AA53</f>
        <v>137</v>
      </c>
      <c r="AD53" s="23">
        <f>SUM(AD41:AD52)</f>
        <v>20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176</v>
      </c>
      <c r="AN53" s="23">
        <f>SUM(AN41:AN52)</f>
        <v>34</v>
      </c>
      <c r="AO53" s="23">
        <f>SUM(AO41:AO52)</f>
        <v>50</v>
      </c>
      <c r="AP53" s="23">
        <f>+AO53+AN53</f>
        <v>84</v>
      </c>
      <c r="AQ53" s="23">
        <f>SUM(AQ41:AQ52)</f>
        <v>28</v>
      </c>
      <c r="AR53" s="36"/>
    </row>
    <row r="54" spans="1:44" ht="15.95" customHeight="1" x14ac:dyDescent="0.25">
      <c r="A54" s="4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14</v>
      </c>
      <c r="AA54" s="22">
        <v>6</v>
      </c>
      <c r="AB54" s="22">
        <v>7</v>
      </c>
      <c r="AC54" s="22">
        <f t="shared" ref="AC54:AC65" si="11">+AA54+AB54</f>
        <v>13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17</v>
      </c>
      <c r="AN54" s="22">
        <v>4</v>
      </c>
      <c r="AO54" s="22">
        <v>7</v>
      </c>
      <c r="AP54" s="22">
        <f t="shared" ref="AP54:AP65" si="12">+AN54+AO54</f>
        <v>11</v>
      </c>
      <c r="AQ54" s="22">
        <v>2</v>
      </c>
      <c r="AR54" s="36"/>
    </row>
    <row r="55" spans="1:44" ht="15.95" customHeight="1" x14ac:dyDescent="0.25">
      <c r="A55" s="4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16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15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16</v>
      </c>
      <c r="AA56" s="22">
        <v>5</v>
      </c>
      <c r="AB56" s="22">
        <v>2</v>
      </c>
      <c r="AC56" s="22">
        <f t="shared" si="11"/>
        <v>7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14</v>
      </c>
      <c r="AN56" s="22">
        <v>17</v>
      </c>
      <c r="AO56" s="22">
        <v>11</v>
      </c>
      <c r="AP56" s="22">
        <f t="shared" si="12"/>
        <v>28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15</v>
      </c>
      <c r="AA57" s="22">
        <v>1</v>
      </c>
      <c r="AB57" s="22">
        <v>9</v>
      </c>
      <c r="AC57" s="22">
        <f t="shared" si="11"/>
        <v>10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16</v>
      </c>
      <c r="AN57" s="22">
        <v>19</v>
      </c>
      <c r="AO57" s="22">
        <v>7</v>
      </c>
      <c r="AP57" s="22">
        <f t="shared" si="12"/>
        <v>26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13</v>
      </c>
      <c r="AA58" s="22">
        <v>6</v>
      </c>
      <c r="AB58" s="22">
        <v>10</v>
      </c>
      <c r="AC58" s="22">
        <f t="shared" si="11"/>
        <v>16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14</v>
      </c>
      <c r="AN58" s="22">
        <v>2</v>
      </c>
      <c r="AO58" s="22">
        <v>12</v>
      </c>
      <c r="AP58" s="22">
        <f t="shared" si="12"/>
        <v>14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16</v>
      </c>
      <c r="AA59" s="22">
        <v>5</v>
      </c>
      <c r="AB59" s="22">
        <v>9</v>
      </c>
      <c r="AC59" s="22">
        <f t="shared" si="11"/>
        <v>14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14</v>
      </c>
      <c r="AN59" s="22">
        <v>11</v>
      </c>
      <c r="AO59" s="22">
        <v>11</v>
      </c>
      <c r="AP59" s="22">
        <f t="shared" si="12"/>
        <v>22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15</v>
      </c>
      <c r="AN60" s="22">
        <v>2</v>
      </c>
      <c r="AO60" s="22">
        <v>8</v>
      </c>
      <c r="AP60" s="22">
        <f t="shared" si="12"/>
        <v>10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13</v>
      </c>
      <c r="AA61" s="22">
        <v>7</v>
      </c>
      <c r="AB61" s="22">
        <v>5</v>
      </c>
      <c r="AC61" s="22">
        <f t="shared" si="11"/>
        <v>12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15</v>
      </c>
      <c r="AN61" s="22">
        <v>5</v>
      </c>
      <c r="AO61" s="22">
        <v>6</v>
      </c>
      <c r="AP61" s="22">
        <f t="shared" si="12"/>
        <v>11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16</v>
      </c>
      <c r="AA62" s="22">
        <v>0</v>
      </c>
      <c r="AB62" s="22">
        <v>4</v>
      </c>
      <c r="AC62" s="22">
        <f t="shared" si="11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14</v>
      </c>
      <c r="AN62" s="22">
        <v>2</v>
      </c>
      <c r="AO62" s="22">
        <v>4</v>
      </c>
      <c r="AP62" s="22">
        <f t="shared" si="12"/>
        <v>6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16</v>
      </c>
      <c r="AA63" s="22">
        <v>0</v>
      </c>
      <c r="AB63" s="22">
        <v>13</v>
      </c>
      <c r="AC63" s="22">
        <f t="shared" si="11"/>
        <v>13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15</v>
      </c>
      <c r="AN63" s="22">
        <v>1</v>
      </c>
      <c r="AO63" s="22">
        <v>4</v>
      </c>
      <c r="AP63" s="22">
        <f t="shared" si="12"/>
        <v>5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16</v>
      </c>
      <c r="AA64" s="22">
        <v>3</v>
      </c>
      <c r="AB64" s="22">
        <v>6</v>
      </c>
      <c r="AC64" s="22">
        <f t="shared" si="11"/>
        <v>9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12</v>
      </c>
      <c r="AN64" s="22">
        <v>0</v>
      </c>
      <c r="AO64" s="22">
        <v>6</v>
      </c>
      <c r="AP64" s="22">
        <f t="shared" si="12"/>
        <v>6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16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15</v>
      </c>
      <c r="AN65" s="22">
        <v>0</v>
      </c>
      <c r="AO65" s="22">
        <v>3</v>
      </c>
      <c r="AP65" s="22">
        <f t="shared" si="12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175</v>
      </c>
      <c r="AA66" s="23">
        <f>SUM(AA54:AA65)</f>
        <v>39</v>
      </c>
      <c r="AB66" s="23">
        <f>SUM(AB54:AB65)</f>
        <v>70</v>
      </c>
      <c r="AC66" s="23">
        <f>+AB66+AA66</f>
        <v>109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176</v>
      </c>
      <c r="AN66" s="23">
        <f>SUM(AN54:AN65)</f>
        <v>63</v>
      </c>
      <c r="AO66" s="23">
        <f>SUM(AO54:AO65)</f>
        <v>79</v>
      </c>
      <c r="AP66" s="23">
        <f>+AO66+AN66</f>
        <v>142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1407</v>
      </c>
      <c r="AN67" s="15">
        <f>+AN66+AN53+AN40+AN27+AA27+AA40+AA53+AA66</f>
        <v>342</v>
      </c>
      <c r="AO67" s="15">
        <f>+AO66+AO53+AO40+AO27+AB27+AB40+AB53+AB66</f>
        <v>526</v>
      </c>
      <c r="AP67" s="15">
        <f>+AP66+AP53+AP40+AP27+AC27+AC40+AC53+AC66</f>
        <v>868</v>
      </c>
      <c r="AQ67" s="15">
        <f>+AQ66+AQ53+AQ40+AQ27+AD27+AD40+AD53+AD66</f>
        <v>122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9"/>
      <c r="AR71" s="43"/>
    </row>
    <row r="72" spans="1:44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3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3"/>
    </row>
    <row r="73" spans="1:44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39"/>
      <c r="R73" s="39"/>
      <c r="S73" s="78" t="s">
        <v>143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43"/>
    </row>
    <row r="74" spans="1:44" ht="20.25" x14ac:dyDescent="0.3">
      <c r="A74" s="39"/>
      <c r="B74" s="26" t="s">
        <v>83</v>
      </c>
      <c r="C74" s="26">
        <f>+C2</f>
        <v>16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5"/>
      <c r="O74" s="25"/>
      <c r="P74" s="25"/>
      <c r="Q74" s="39"/>
      <c r="R74" s="39"/>
      <c r="S74" s="77" t="s">
        <v>97</v>
      </c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39"/>
    </row>
    <row r="75" spans="1:44" ht="18.600000000000001" customHeight="1" x14ac:dyDescent="0.3">
      <c r="A75" s="36"/>
      <c r="N75" s="25"/>
      <c r="O75" s="25"/>
      <c r="P75" s="25"/>
      <c r="Q75" s="36"/>
      <c r="R75" s="36"/>
      <c r="T75" s="16"/>
      <c r="U75" s="16"/>
      <c r="V75" s="16"/>
      <c r="W75" s="16"/>
      <c r="X75" s="16"/>
      <c r="Y75" s="16"/>
      <c r="Z75" s="16"/>
      <c r="AA75" s="29"/>
      <c r="AB75" s="29"/>
      <c r="AC75" s="29"/>
      <c r="AD75" s="29"/>
      <c r="AE75" s="30"/>
      <c r="AF75" s="29"/>
      <c r="AG75" s="29"/>
      <c r="AH75" s="29"/>
      <c r="AI75" s="29"/>
      <c r="AJ75" s="29"/>
      <c r="AK75" s="29"/>
      <c r="AL75" s="29"/>
      <c r="AM75" s="21"/>
      <c r="AN75" s="11"/>
      <c r="AO75" s="11"/>
      <c r="AP75" s="22"/>
      <c r="AQ75" s="22"/>
      <c r="AR75" s="36"/>
    </row>
    <row r="76" spans="1:44" ht="16.5" thickBot="1" x14ac:dyDescent="0.3">
      <c r="A76" s="36"/>
      <c r="Q76" s="39"/>
      <c r="R76" s="39"/>
      <c r="S76" s="28" t="s">
        <v>119</v>
      </c>
      <c r="T76" s="28" t="s">
        <v>121</v>
      </c>
      <c r="U76" s="28"/>
      <c r="V76" s="38"/>
      <c r="W76" s="38"/>
      <c r="X76" s="38"/>
      <c r="Y76" s="38"/>
      <c r="Z76" s="38" t="s">
        <v>3</v>
      </c>
      <c r="AA76" s="38" t="s">
        <v>23</v>
      </c>
      <c r="AB76" s="38" t="s">
        <v>24</v>
      </c>
      <c r="AC76" s="38" t="s">
        <v>25</v>
      </c>
      <c r="AD76" s="38" t="s">
        <v>2</v>
      </c>
      <c r="AE76" s="22"/>
      <c r="AF76" s="28" t="s">
        <v>119</v>
      </c>
      <c r="AG76" s="28" t="s">
        <v>121</v>
      </c>
      <c r="AH76" s="28"/>
      <c r="AI76" s="38"/>
      <c r="AJ76" s="38"/>
      <c r="AK76" s="38"/>
      <c r="AL76" s="38"/>
      <c r="AM76" s="38" t="s">
        <v>3</v>
      </c>
      <c r="AN76" s="38" t="s">
        <v>23</v>
      </c>
      <c r="AO76" s="38" t="s">
        <v>24</v>
      </c>
      <c r="AP76" s="38" t="s">
        <v>25</v>
      </c>
      <c r="AQ76" s="38" t="s">
        <v>2</v>
      </c>
      <c r="AR76" s="39"/>
    </row>
    <row r="77" spans="1:44" ht="15.75" customHeight="1" x14ac:dyDescent="0.25">
      <c r="A77" s="36"/>
      <c r="Q77" s="39"/>
      <c r="R77" s="39"/>
      <c r="S77" s="27">
        <v>8</v>
      </c>
      <c r="T77" s="21" t="s">
        <v>444</v>
      </c>
      <c r="V77" s="21"/>
      <c r="Y77" s="21"/>
      <c r="Z77" s="22">
        <v>3</v>
      </c>
      <c r="AA77" s="22">
        <v>1</v>
      </c>
      <c r="AB77" s="22">
        <v>0</v>
      </c>
      <c r="AC77" s="22">
        <f t="shared" ref="AC77:AC79" si="13">+AA77+AB77</f>
        <v>1</v>
      </c>
      <c r="AD77" s="22">
        <v>2</v>
      </c>
      <c r="AF77" s="27">
        <v>7.5</v>
      </c>
      <c r="AG77" s="21" t="s">
        <v>269</v>
      </c>
      <c r="AM77" s="22">
        <v>11</v>
      </c>
      <c r="AN77" s="22">
        <v>13</v>
      </c>
      <c r="AO77" s="22">
        <v>3</v>
      </c>
      <c r="AP77" s="22">
        <f t="shared" ref="AP77:AP85" si="14">+AN77+AO77</f>
        <v>16</v>
      </c>
      <c r="AQ77" s="22">
        <v>0</v>
      </c>
      <c r="AR77" s="39"/>
    </row>
    <row r="78" spans="1:44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Q78" s="36"/>
      <c r="R78" s="36"/>
      <c r="S78" s="27">
        <v>8.5</v>
      </c>
      <c r="T78" s="21" t="s">
        <v>241</v>
      </c>
      <c r="V78" s="21"/>
      <c r="Y78" s="21"/>
      <c r="Z78" s="22">
        <v>3</v>
      </c>
      <c r="AA78" s="22">
        <v>0</v>
      </c>
      <c r="AB78" s="22">
        <v>1</v>
      </c>
      <c r="AC78" s="22">
        <f t="shared" si="13"/>
        <v>1</v>
      </c>
      <c r="AD78" s="22">
        <v>0</v>
      </c>
      <c r="AF78" s="27">
        <v>7.5</v>
      </c>
      <c r="AG78" s="21" t="s">
        <v>485</v>
      </c>
      <c r="AM78" s="22">
        <v>1</v>
      </c>
      <c r="AN78" s="22">
        <v>0</v>
      </c>
      <c r="AO78" s="22">
        <v>0</v>
      </c>
      <c r="AP78" s="22">
        <f t="shared" si="14"/>
        <v>0</v>
      </c>
      <c r="AQ78" s="22">
        <v>0</v>
      </c>
      <c r="AR78" s="36"/>
    </row>
    <row r="79" spans="1:44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15</v>
      </c>
      <c r="J79" s="22">
        <v>16</v>
      </c>
      <c r="K79" s="22">
        <v>15</v>
      </c>
      <c r="L79" s="49">
        <f t="shared" ref="L79:L111" si="15">+J79+K79</f>
        <v>31</v>
      </c>
      <c r="N79" s="22"/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F79" s="27">
        <v>9.5</v>
      </c>
      <c r="AG79" s="21" t="s">
        <v>471</v>
      </c>
      <c r="AM79" s="22">
        <v>1</v>
      </c>
      <c r="AN79" s="22">
        <v>0</v>
      </c>
      <c r="AO79" s="22">
        <v>0</v>
      </c>
      <c r="AP79" s="22">
        <f t="shared" si="14"/>
        <v>0</v>
      </c>
      <c r="AQ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13</v>
      </c>
      <c r="J80" s="22">
        <v>13</v>
      </c>
      <c r="K80" s="22">
        <v>17</v>
      </c>
      <c r="L80" s="49">
        <f t="shared" si="15"/>
        <v>30</v>
      </c>
      <c r="N80" s="22"/>
      <c r="Q80" s="36"/>
      <c r="R80" s="36"/>
      <c r="S80" s="27">
        <v>7.5</v>
      </c>
      <c r="T80" s="21" t="s">
        <v>207</v>
      </c>
      <c r="Z80" s="22">
        <v>16</v>
      </c>
      <c r="AA80" s="22">
        <v>8</v>
      </c>
      <c r="AB80" s="22">
        <v>5</v>
      </c>
      <c r="AC80" s="22">
        <f>+AA80+AB80</f>
        <v>13</v>
      </c>
      <c r="AD80" s="22">
        <v>0</v>
      </c>
      <c r="AF80" s="27">
        <v>9</v>
      </c>
      <c r="AG80" s="21" t="s">
        <v>239</v>
      </c>
      <c r="AM80" s="22">
        <v>7</v>
      </c>
      <c r="AN80" s="22">
        <v>4</v>
      </c>
      <c r="AO80" s="22">
        <v>4</v>
      </c>
      <c r="AP80" s="22">
        <f t="shared" si="14"/>
        <v>8</v>
      </c>
      <c r="AQ80" s="22">
        <v>0</v>
      </c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16</v>
      </c>
      <c r="J81" s="22">
        <v>19</v>
      </c>
      <c r="K81" s="22">
        <v>10</v>
      </c>
      <c r="L81" s="49">
        <f t="shared" si="15"/>
        <v>29</v>
      </c>
      <c r="N81" s="22"/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F81" s="27">
        <v>7.5</v>
      </c>
      <c r="AG81" s="21" t="s">
        <v>417</v>
      </c>
      <c r="AM81" s="22">
        <v>1</v>
      </c>
      <c r="AN81" s="22">
        <v>0</v>
      </c>
      <c r="AO81" s="22">
        <v>0</v>
      </c>
      <c r="AP81" s="22">
        <f t="shared" si="14"/>
        <v>0</v>
      </c>
      <c r="AQ81" s="22">
        <v>0</v>
      </c>
      <c r="AR81" s="36"/>
    </row>
    <row r="82" spans="1:44" ht="15.75" customHeight="1" x14ac:dyDescent="0.25">
      <c r="A82" s="36"/>
      <c r="D82" s="21" t="s">
        <v>147</v>
      </c>
      <c r="E82" s="21"/>
      <c r="F82" s="21"/>
      <c r="G82" s="21" t="s">
        <v>154</v>
      </c>
      <c r="H82" s="22"/>
      <c r="I82" s="22">
        <v>14</v>
      </c>
      <c r="J82" s="22">
        <v>17</v>
      </c>
      <c r="K82" s="22">
        <v>11</v>
      </c>
      <c r="L82" s="49">
        <f t="shared" si="15"/>
        <v>28</v>
      </c>
      <c r="N82" s="22"/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89" si="16">+AA82+AB82</f>
        <v>0</v>
      </c>
      <c r="AD82" s="22">
        <v>0</v>
      </c>
      <c r="AF82" s="27">
        <v>9.5</v>
      </c>
      <c r="AG82" s="21" t="s">
        <v>272</v>
      </c>
      <c r="AM82" s="22">
        <v>3</v>
      </c>
      <c r="AN82" s="22">
        <v>2</v>
      </c>
      <c r="AO82" s="22">
        <v>3</v>
      </c>
      <c r="AP82" s="22">
        <f t="shared" si="14"/>
        <v>5</v>
      </c>
      <c r="AQ82" s="22">
        <v>0</v>
      </c>
      <c r="AR82" s="36"/>
    </row>
    <row r="83" spans="1:44" ht="15.75" customHeight="1" x14ac:dyDescent="0.25">
      <c r="A83" s="36"/>
      <c r="D83" s="21" t="s">
        <v>96</v>
      </c>
      <c r="G83" s="21" t="s">
        <v>154</v>
      </c>
      <c r="H83" s="22"/>
      <c r="I83" s="22">
        <v>16</v>
      </c>
      <c r="J83" s="22">
        <v>19</v>
      </c>
      <c r="K83" s="22">
        <v>7</v>
      </c>
      <c r="L83" s="49">
        <f t="shared" si="15"/>
        <v>26</v>
      </c>
      <c r="N83" s="22"/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6"/>
        <v>1</v>
      </c>
      <c r="AD83" s="22">
        <v>0</v>
      </c>
      <c r="AF83" s="27">
        <v>8.5</v>
      </c>
      <c r="AG83" s="21" t="s">
        <v>472</v>
      </c>
      <c r="AM83" s="22">
        <v>1</v>
      </c>
      <c r="AN83" s="22">
        <v>0</v>
      </c>
      <c r="AO83" s="22">
        <v>0</v>
      </c>
      <c r="AP83" s="22">
        <f t="shared" si="14"/>
        <v>0</v>
      </c>
      <c r="AQ83" s="22">
        <v>0</v>
      </c>
      <c r="AR83" s="36"/>
    </row>
    <row r="84" spans="1:44" ht="15.75" customHeight="1" x14ac:dyDescent="0.25">
      <c r="A84" s="36"/>
      <c r="D84" s="21" t="s">
        <v>164</v>
      </c>
      <c r="E84" s="21"/>
      <c r="F84" s="21"/>
      <c r="G84" s="21" t="s">
        <v>115</v>
      </c>
      <c r="H84" s="22"/>
      <c r="I84" s="22">
        <v>16</v>
      </c>
      <c r="J84" s="22">
        <v>8</v>
      </c>
      <c r="K84" s="22">
        <v>17</v>
      </c>
      <c r="L84" s="49">
        <f t="shared" si="15"/>
        <v>25</v>
      </c>
      <c r="N84" s="22"/>
      <c r="Q84" s="36"/>
      <c r="R84" s="36"/>
      <c r="S84" s="27">
        <v>7</v>
      </c>
      <c r="T84" s="21" t="s">
        <v>271</v>
      </c>
      <c r="Z84" s="22">
        <v>5</v>
      </c>
      <c r="AA84" s="22">
        <v>0</v>
      </c>
      <c r="AB84" s="22">
        <v>2</v>
      </c>
      <c r="AC84" s="22">
        <f t="shared" si="16"/>
        <v>2</v>
      </c>
      <c r="AD84" s="22">
        <v>0</v>
      </c>
      <c r="AF84" s="27">
        <v>8</v>
      </c>
      <c r="AG84" s="21" t="s">
        <v>473</v>
      </c>
      <c r="AM84" s="22">
        <v>1</v>
      </c>
      <c r="AN84" s="22">
        <v>0</v>
      </c>
      <c r="AO84" s="22">
        <v>0</v>
      </c>
      <c r="AP84" s="22">
        <f t="shared" si="14"/>
        <v>0</v>
      </c>
      <c r="AQ84" s="22">
        <v>0</v>
      </c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14</v>
      </c>
      <c r="J85" s="22">
        <v>11</v>
      </c>
      <c r="K85" s="22">
        <v>11</v>
      </c>
      <c r="L85" s="49">
        <f t="shared" si="15"/>
        <v>22</v>
      </c>
      <c r="N85" s="22"/>
      <c r="Q85" s="36"/>
      <c r="R85" s="36"/>
      <c r="S85" s="27">
        <v>8</v>
      </c>
      <c r="T85" s="21" t="s">
        <v>157</v>
      </c>
      <c r="Z85" s="22">
        <v>7</v>
      </c>
      <c r="AA85" s="22">
        <v>4</v>
      </c>
      <c r="AB85" s="22">
        <v>3</v>
      </c>
      <c r="AC85" s="22">
        <f t="shared" si="16"/>
        <v>7</v>
      </c>
      <c r="AD85" s="22">
        <v>0</v>
      </c>
      <c r="AF85" s="27">
        <v>8</v>
      </c>
      <c r="AG85" s="21" t="s">
        <v>319</v>
      </c>
      <c r="AM85" s="22">
        <v>1</v>
      </c>
      <c r="AN85" s="22">
        <v>0</v>
      </c>
      <c r="AO85" s="22">
        <v>0</v>
      </c>
      <c r="AP85" s="22">
        <f t="shared" si="14"/>
        <v>0</v>
      </c>
      <c r="AQ85" s="22">
        <v>0</v>
      </c>
      <c r="AR85" s="36"/>
    </row>
    <row r="86" spans="1:44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16</v>
      </c>
      <c r="J86" s="22">
        <v>7</v>
      </c>
      <c r="K86" s="22">
        <v>15</v>
      </c>
      <c r="L86" s="49">
        <f t="shared" si="15"/>
        <v>22</v>
      </c>
      <c r="N86" s="22"/>
      <c r="Q86" s="40"/>
      <c r="R86" s="40"/>
      <c r="S86" s="27">
        <v>9</v>
      </c>
      <c r="T86" s="21" t="s">
        <v>446</v>
      </c>
      <c r="Z86" s="22">
        <v>3</v>
      </c>
      <c r="AA86" s="22">
        <v>5</v>
      </c>
      <c r="AB86" s="22">
        <v>0</v>
      </c>
      <c r="AC86" s="22">
        <f t="shared" si="16"/>
        <v>5</v>
      </c>
      <c r="AD86" s="22">
        <v>0</v>
      </c>
      <c r="AF86" s="27">
        <v>7.5</v>
      </c>
      <c r="AG86" s="21" t="s">
        <v>498</v>
      </c>
      <c r="AM86" s="22">
        <v>1</v>
      </c>
      <c r="AN86" s="22">
        <v>0</v>
      </c>
      <c r="AO86" s="22">
        <v>1</v>
      </c>
      <c r="AP86" s="22">
        <f t="shared" ref="AP86" si="17">+AN86+AO86</f>
        <v>1</v>
      </c>
      <c r="AQ86" s="22">
        <v>0</v>
      </c>
      <c r="AR86" s="40"/>
    </row>
    <row r="87" spans="1:44" ht="15.75" customHeight="1" x14ac:dyDescent="0.25">
      <c r="A87" s="36"/>
      <c r="D87" s="21" t="s">
        <v>41</v>
      </c>
      <c r="E87" s="21"/>
      <c r="F87" s="21"/>
      <c r="G87" s="21" t="s">
        <v>106</v>
      </c>
      <c r="H87" s="22"/>
      <c r="I87" s="22">
        <v>16</v>
      </c>
      <c r="J87" s="22">
        <v>10</v>
      </c>
      <c r="K87" s="22">
        <v>9</v>
      </c>
      <c r="L87" s="49">
        <f t="shared" si="15"/>
        <v>19</v>
      </c>
      <c r="N87" s="22"/>
      <c r="Q87" s="40"/>
      <c r="R87" s="40"/>
      <c r="S87" s="27">
        <v>6.5</v>
      </c>
      <c r="T87" s="21" t="s">
        <v>145</v>
      </c>
      <c r="Z87" s="22">
        <v>9</v>
      </c>
      <c r="AA87" s="22">
        <v>1</v>
      </c>
      <c r="AB87" s="22">
        <v>0</v>
      </c>
      <c r="AC87" s="22">
        <f t="shared" si="16"/>
        <v>1</v>
      </c>
      <c r="AD87" s="22">
        <v>2</v>
      </c>
      <c r="AF87" s="27">
        <v>7.5</v>
      </c>
      <c r="AG87" s="21" t="s">
        <v>384</v>
      </c>
      <c r="AM87" s="22">
        <v>3</v>
      </c>
      <c r="AN87" s="22">
        <v>0</v>
      </c>
      <c r="AO87" s="22">
        <v>1</v>
      </c>
      <c r="AP87" s="22">
        <f>+AN87+AO87</f>
        <v>1</v>
      </c>
      <c r="AQ87" s="22">
        <v>0</v>
      </c>
      <c r="AR87" s="40"/>
    </row>
    <row r="88" spans="1:44" ht="15.75" customHeight="1" x14ac:dyDescent="0.25">
      <c r="A88" s="36"/>
      <c r="D88" s="21" t="s">
        <v>47</v>
      </c>
      <c r="E88" s="21"/>
      <c r="F88" s="21"/>
      <c r="G88" s="21" t="s">
        <v>116</v>
      </c>
      <c r="H88" s="22"/>
      <c r="I88" s="22">
        <v>14</v>
      </c>
      <c r="J88" s="22">
        <v>4</v>
      </c>
      <c r="K88" s="22">
        <v>14</v>
      </c>
      <c r="L88" s="49">
        <f t="shared" si="15"/>
        <v>18</v>
      </c>
      <c r="N88" s="22"/>
      <c r="Q88" s="40"/>
      <c r="R88" s="40"/>
      <c r="S88" s="27">
        <v>7.5</v>
      </c>
      <c r="T88" s="21" t="s">
        <v>266</v>
      </c>
      <c r="Z88" s="22">
        <v>2</v>
      </c>
      <c r="AA88" s="22">
        <v>0</v>
      </c>
      <c r="AB88" s="22">
        <v>1</v>
      </c>
      <c r="AC88" s="22">
        <f t="shared" si="16"/>
        <v>1</v>
      </c>
      <c r="AD88" s="22">
        <v>2</v>
      </c>
      <c r="AF88" s="27">
        <v>8.5</v>
      </c>
      <c r="AG88" s="21" t="s">
        <v>242</v>
      </c>
      <c r="AM88" s="22">
        <v>3</v>
      </c>
      <c r="AN88" s="22">
        <v>2</v>
      </c>
      <c r="AO88" s="22">
        <v>3</v>
      </c>
      <c r="AP88" s="22">
        <f>+AN88+AO88</f>
        <v>5</v>
      </c>
      <c r="AQ88" s="22">
        <v>0</v>
      </c>
      <c r="AR88" s="40"/>
    </row>
    <row r="89" spans="1:44" ht="15.75" customHeight="1" thickBot="1" x14ac:dyDescent="0.3">
      <c r="A89" s="36"/>
      <c r="D89" s="21" t="s">
        <v>59</v>
      </c>
      <c r="E89" s="21"/>
      <c r="F89" s="21"/>
      <c r="G89" s="21" t="s">
        <v>118</v>
      </c>
      <c r="H89" s="22"/>
      <c r="I89" s="22">
        <v>13</v>
      </c>
      <c r="J89" s="22">
        <v>13</v>
      </c>
      <c r="K89" s="22">
        <v>4</v>
      </c>
      <c r="L89" s="49">
        <f t="shared" si="15"/>
        <v>17</v>
      </c>
      <c r="N89" s="22"/>
      <c r="Q89" s="41"/>
      <c r="R89" s="41"/>
      <c r="S89" s="27">
        <v>8</v>
      </c>
      <c r="T89" s="21" t="s">
        <v>268</v>
      </c>
      <c r="Z89" s="22">
        <v>5</v>
      </c>
      <c r="AA89" s="22">
        <v>0</v>
      </c>
      <c r="AB89" s="22">
        <v>0</v>
      </c>
      <c r="AC89" s="22">
        <f t="shared" si="16"/>
        <v>0</v>
      </c>
      <c r="AD89" s="22">
        <v>0</v>
      </c>
      <c r="AF89" s="27">
        <v>7.5</v>
      </c>
      <c r="AG89" s="21" t="s">
        <v>238</v>
      </c>
      <c r="AM89" s="22">
        <v>6</v>
      </c>
      <c r="AN89" s="22">
        <v>2</v>
      </c>
      <c r="AO89" s="22">
        <v>2</v>
      </c>
      <c r="AP89" s="22">
        <f>+AN89+AO89</f>
        <v>4</v>
      </c>
      <c r="AQ89" s="22">
        <v>0</v>
      </c>
      <c r="AR89" s="41"/>
    </row>
    <row r="90" spans="1:44" ht="15.75" customHeight="1" x14ac:dyDescent="0.25">
      <c r="A90" s="36"/>
      <c r="D90" s="21" t="s">
        <v>182</v>
      </c>
      <c r="E90" s="21"/>
      <c r="F90" s="21"/>
      <c r="G90" s="21" t="s">
        <v>117</v>
      </c>
      <c r="H90" s="22"/>
      <c r="I90" s="22">
        <v>12</v>
      </c>
      <c r="J90" s="22">
        <v>9</v>
      </c>
      <c r="K90" s="22">
        <v>7</v>
      </c>
      <c r="L90" s="49">
        <f t="shared" si="15"/>
        <v>16</v>
      </c>
      <c r="N90" s="22"/>
      <c r="Q90" s="41"/>
      <c r="R90" s="41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F90" s="27">
        <v>7.5</v>
      </c>
      <c r="AG90" s="21" t="s">
        <v>159</v>
      </c>
      <c r="AM90" s="22">
        <v>2</v>
      </c>
      <c r="AN90" s="22">
        <v>1</v>
      </c>
      <c r="AO90" s="22">
        <v>0</v>
      </c>
      <c r="AP90" s="22">
        <f>+AN90+AO90</f>
        <v>1</v>
      </c>
      <c r="AQ90" s="22">
        <v>0</v>
      </c>
      <c r="AR90" s="41"/>
    </row>
    <row r="91" spans="1:44" ht="15.75" customHeight="1" thickBot="1" x14ac:dyDescent="0.3">
      <c r="A91" s="36"/>
      <c r="D91" s="21" t="s">
        <v>80</v>
      </c>
      <c r="E91" s="21"/>
      <c r="F91" s="21"/>
      <c r="G91" s="21" t="s">
        <v>117</v>
      </c>
      <c r="H91" s="22"/>
      <c r="I91" s="22">
        <v>16</v>
      </c>
      <c r="J91" s="22">
        <v>8</v>
      </c>
      <c r="K91" s="22">
        <v>8</v>
      </c>
      <c r="L91" s="49">
        <f t="shared" si="15"/>
        <v>16</v>
      </c>
      <c r="N91" s="22"/>
      <c r="Q91" s="41"/>
      <c r="R91" s="41"/>
      <c r="AF91" s="27">
        <v>7.5</v>
      </c>
      <c r="AG91" s="21" t="s">
        <v>418</v>
      </c>
      <c r="AM91" s="22">
        <v>2</v>
      </c>
      <c r="AN91" s="22">
        <v>0</v>
      </c>
      <c r="AO91" s="22">
        <v>0</v>
      </c>
      <c r="AP91" s="22">
        <f>+AN91+AO91</f>
        <v>0</v>
      </c>
      <c r="AQ91" s="22">
        <v>0</v>
      </c>
      <c r="AR91" s="41"/>
    </row>
    <row r="92" spans="1:44" ht="15.75" customHeight="1" x14ac:dyDescent="0.25">
      <c r="A92" s="36"/>
      <c r="D92" s="21" t="s">
        <v>181</v>
      </c>
      <c r="E92" s="21"/>
      <c r="F92" s="21"/>
      <c r="G92" s="16" t="s">
        <v>107</v>
      </c>
      <c r="H92" s="22"/>
      <c r="I92" s="22">
        <v>13</v>
      </c>
      <c r="J92" s="22">
        <v>6</v>
      </c>
      <c r="K92" s="22">
        <v>10</v>
      </c>
      <c r="L92" s="49">
        <f t="shared" si="15"/>
        <v>16</v>
      </c>
      <c r="N92" s="22"/>
      <c r="Q92" s="41"/>
      <c r="R92" s="41"/>
      <c r="AF92" s="8"/>
      <c r="AG92" s="31" t="s">
        <v>93</v>
      </c>
      <c r="AH92" s="8"/>
      <c r="AI92" s="8"/>
      <c r="AJ92" s="8"/>
      <c r="AK92" s="8"/>
      <c r="AL92" s="8"/>
      <c r="AM92" s="15">
        <f>SUM(Z77:Z90)+SUM(AM77:AM91)</f>
        <v>104</v>
      </c>
      <c r="AN92" s="15">
        <f>SUM(AA77:AA90)+SUM(AN77:AN91)</f>
        <v>43</v>
      </c>
      <c r="AO92" s="15">
        <f>SUM(AB77:AB90)+SUM(AO77:AO91)</f>
        <v>31</v>
      </c>
      <c r="AP92" s="15">
        <f>SUM(AC77:AC90)+SUM(AP77:AP91)</f>
        <v>74</v>
      </c>
      <c r="AQ92" s="15">
        <f>SUM(AD77:AD90)+SUM(AQ77:AQ91)</f>
        <v>6</v>
      </c>
      <c r="AR92" s="41"/>
    </row>
    <row r="93" spans="1:44" ht="15.75" customHeight="1" x14ac:dyDescent="0.25">
      <c r="A93" s="36"/>
      <c r="D93" s="21" t="s">
        <v>113</v>
      </c>
      <c r="E93" s="21"/>
      <c r="F93" s="21"/>
      <c r="G93" s="21" t="s">
        <v>116</v>
      </c>
      <c r="H93" s="22"/>
      <c r="I93" s="22">
        <v>16</v>
      </c>
      <c r="J93" s="22">
        <v>9</v>
      </c>
      <c r="K93" s="22">
        <v>5</v>
      </c>
      <c r="L93" s="49">
        <f t="shared" si="15"/>
        <v>14</v>
      </c>
      <c r="N93" s="22"/>
      <c r="Q93" s="41"/>
      <c r="R93" s="41"/>
      <c r="AR93" s="41"/>
    </row>
    <row r="94" spans="1:44" ht="15.75" customHeight="1" thickBot="1" x14ac:dyDescent="0.3">
      <c r="A94" s="36"/>
      <c r="D94" s="21" t="s">
        <v>151</v>
      </c>
      <c r="E94" s="21"/>
      <c r="F94" s="21"/>
      <c r="G94" s="21" t="s">
        <v>106</v>
      </c>
      <c r="H94" s="22"/>
      <c r="I94" s="22">
        <v>16</v>
      </c>
      <c r="J94" s="22">
        <v>6</v>
      </c>
      <c r="K94" s="22">
        <v>8</v>
      </c>
      <c r="L94" s="49">
        <f t="shared" si="15"/>
        <v>14</v>
      </c>
      <c r="N94" s="22"/>
      <c r="Q94" s="41"/>
      <c r="R94" s="41"/>
      <c r="S94" s="28" t="s">
        <v>119</v>
      </c>
      <c r="T94" s="28" t="s">
        <v>122</v>
      </c>
      <c r="U94" s="28"/>
      <c r="V94" s="38"/>
      <c r="W94" s="38"/>
      <c r="X94" s="38"/>
      <c r="Y94" s="38"/>
      <c r="Z94" s="38" t="s">
        <v>3</v>
      </c>
      <c r="AA94" s="38" t="s">
        <v>23</v>
      </c>
      <c r="AB94" s="38" t="s">
        <v>24</v>
      </c>
      <c r="AC94" s="38" t="s">
        <v>25</v>
      </c>
      <c r="AD94" s="38" t="s">
        <v>2</v>
      </c>
      <c r="AF94" s="28" t="s">
        <v>119</v>
      </c>
      <c r="AG94" s="28" t="s">
        <v>122</v>
      </c>
      <c r="AH94" s="28"/>
      <c r="AI94" s="38"/>
      <c r="AJ94" s="38"/>
      <c r="AK94" s="38"/>
      <c r="AL94" s="38"/>
      <c r="AM94" s="38" t="s">
        <v>3</v>
      </c>
      <c r="AN94" s="38" t="s">
        <v>23</v>
      </c>
      <c r="AO94" s="38" t="s">
        <v>24</v>
      </c>
      <c r="AP94" s="38" t="s">
        <v>25</v>
      </c>
      <c r="AQ94" s="38" t="s">
        <v>2</v>
      </c>
      <c r="AR94" s="41"/>
    </row>
    <row r="95" spans="1:44" ht="15.75" customHeight="1" x14ac:dyDescent="0.25">
      <c r="A95" s="36"/>
      <c r="D95" s="21" t="s">
        <v>29</v>
      </c>
      <c r="E95" s="21"/>
      <c r="F95" s="21"/>
      <c r="G95" s="16" t="s">
        <v>107</v>
      </c>
      <c r="H95" s="22"/>
      <c r="I95" s="22">
        <v>16</v>
      </c>
      <c r="J95" s="22">
        <v>5</v>
      </c>
      <c r="K95" s="22">
        <v>9</v>
      </c>
      <c r="L95" s="49">
        <f t="shared" si="15"/>
        <v>14</v>
      </c>
      <c r="N95" s="22"/>
      <c r="Q95" s="41"/>
      <c r="R95" s="41"/>
      <c r="S95" s="27">
        <v>6</v>
      </c>
      <c r="T95" s="21" t="s">
        <v>133</v>
      </c>
      <c r="U95" s="21"/>
      <c r="V95" s="21"/>
      <c r="W95" s="21"/>
      <c r="Z95" s="22">
        <v>1</v>
      </c>
      <c r="AA95" s="22">
        <v>0</v>
      </c>
      <c r="AB95" s="22">
        <v>1</v>
      </c>
      <c r="AC95" s="22">
        <f t="shared" ref="AC95:AC105" si="18">+AA95+AB95</f>
        <v>1</v>
      </c>
      <c r="AD95" s="22">
        <v>0</v>
      </c>
      <c r="AF95" s="27">
        <v>7.5</v>
      </c>
      <c r="AG95" s="21" t="s">
        <v>146</v>
      </c>
      <c r="AM95" s="22">
        <v>1</v>
      </c>
      <c r="AN95" s="22">
        <v>0</v>
      </c>
      <c r="AO95" s="22">
        <v>0</v>
      </c>
      <c r="AP95" s="22">
        <f>+AN95+AO95</f>
        <v>0</v>
      </c>
      <c r="AQ95" s="22">
        <v>0</v>
      </c>
      <c r="AR95" s="41"/>
    </row>
    <row r="96" spans="1:44" ht="15.75" customHeight="1" x14ac:dyDescent="0.25">
      <c r="A96" s="36"/>
      <c r="D96" s="21" t="s">
        <v>149</v>
      </c>
      <c r="G96" s="21" t="s">
        <v>154</v>
      </c>
      <c r="H96" s="22"/>
      <c r="I96" s="22">
        <v>14</v>
      </c>
      <c r="J96" s="22">
        <v>2</v>
      </c>
      <c r="K96" s="22">
        <v>12</v>
      </c>
      <c r="L96" s="49">
        <f t="shared" si="15"/>
        <v>14</v>
      </c>
      <c r="N96" s="22"/>
      <c r="Q96" s="41"/>
      <c r="R96" s="41"/>
      <c r="S96" s="27">
        <v>6.5</v>
      </c>
      <c r="T96" s="21" t="s">
        <v>52</v>
      </c>
      <c r="Z96" s="22">
        <v>1</v>
      </c>
      <c r="AA96" s="22">
        <v>0</v>
      </c>
      <c r="AB96" s="22">
        <v>2</v>
      </c>
      <c r="AC96" s="22">
        <f t="shared" si="18"/>
        <v>2</v>
      </c>
      <c r="AD96" s="22">
        <v>0</v>
      </c>
      <c r="AF96" s="27">
        <v>6.5</v>
      </c>
      <c r="AG96" s="21" t="s">
        <v>32</v>
      </c>
      <c r="AM96" s="22">
        <v>6</v>
      </c>
      <c r="AN96" s="22">
        <v>0</v>
      </c>
      <c r="AO96" s="22">
        <v>2</v>
      </c>
      <c r="AP96" s="22">
        <f>+AN96+AO96</f>
        <v>2</v>
      </c>
      <c r="AQ96" s="22">
        <v>2</v>
      </c>
      <c r="AR96" s="41"/>
    </row>
    <row r="97" spans="1:44" ht="15.75" customHeight="1" x14ac:dyDescent="0.25">
      <c r="A97" s="36"/>
      <c r="D97" s="21" t="s">
        <v>46</v>
      </c>
      <c r="E97" s="21"/>
      <c r="F97" s="21"/>
      <c r="G97" s="21" t="s">
        <v>117</v>
      </c>
      <c r="H97" s="22"/>
      <c r="I97" s="22">
        <v>14</v>
      </c>
      <c r="J97" s="22">
        <v>6</v>
      </c>
      <c r="K97" s="22">
        <v>7</v>
      </c>
      <c r="L97" s="49">
        <f t="shared" si="15"/>
        <v>13</v>
      </c>
      <c r="N97" s="22"/>
      <c r="Q97" s="41"/>
      <c r="R97" s="41"/>
      <c r="S97" s="27">
        <v>8</v>
      </c>
      <c r="T97" s="21" t="s">
        <v>181</v>
      </c>
      <c r="Z97" s="22">
        <v>1</v>
      </c>
      <c r="AA97" s="22">
        <v>0</v>
      </c>
      <c r="AB97" s="22">
        <v>1</v>
      </c>
      <c r="AC97" s="22">
        <f t="shared" si="18"/>
        <v>1</v>
      </c>
      <c r="AD97" s="22">
        <v>0</v>
      </c>
      <c r="AF97" s="27">
        <v>8</v>
      </c>
      <c r="AG97" s="21" t="s">
        <v>149</v>
      </c>
      <c r="AM97" s="22">
        <v>2</v>
      </c>
      <c r="AN97" s="22">
        <v>0</v>
      </c>
      <c r="AO97" s="22">
        <v>1</v>
      </c>
      <c r="AP97" s="22">
        <f>+AN97+AO97</f>
        <v>1</v>
      </c>
      <c r="AQ97" s="22">
        <v>0</v>
      </c>
      <c r="AR97" s="41"/>
    </row>
    <row r="98" spans="1:44" ht="15.75" customHeight="1" x14ac:dyDescent="0.25">
      <c r="A98" s="36"/>
      <c r="D98" s="21" t="s">
        <v>140</v>
      </c>
      <c r="E98" s="21"/>
      <c r="F98" s="21"/>
      <c r="G98" s="21" t="s">
        <v>115</v>
      </c>
      <c r="H98" s="22"/>
      <c r="I98" s="22">
        <v>15</v>
      </c>
      <c r="J98" s="22">
        <v>3</v>
      </c>
      <c r="K98" s="22">
        <v>10</v>
      </c>
      <c r="L98" s="49">
        <f t="shared" si="15"/>
        <v>13</v>
      </c>
      <c r="N98" s="22"/>
      <c r="Q98" s="41"/>
      <c r="R98" s="41"/>
      <c r="S98" s="27">
        <v>7</v>
      </c>
      <c r="T98" s="21" t="s">
        <v>70</v>
      </c>
      <c r="Z98" s="22">
        <v>1</v>
      </c>
      <c r="AA98" s="22">
        <v>0</v>
      </c>
      <c r="AB98" s="22">
        <v>0</v>
      </c>
      <c r="AC98" s="22">
        <f t="shared" si="18"/>
        <v>0</v>
      </c>
      <c r="AD98" s="22">
        <v>0</v>
      </c>
      <c r="AF98" s="27">
        <v>8.5</v>
      </c>
      <c r="AG98" s="21" t="s">
        <v>132</v>
      </c>
      <c r="AH98" s="21"/>
      <c r="AI98" s="21"/>
      <c r="AM98" s="22">
        <v>4</v>
      </c>
      <c r="AN98" s="22">
        <v>0</v>
      </c>
      <c r="AO98" s="22">
        <v>2</v>
      </c>
      <c r="AP98" s="22">
        <f>+AN98+AO98</f>
        <v>2</v>
      </c>
      <c r="AQ98" s="22">
        <v>0</v>
      </c>
      <c r="AR98" s="41"/>
    </row>
    <row r="99" spans="1:44" ht="15.75" customHeight="1" x14ac:dyDescent="0.25">
      <c r="A99" s="36"/>
      <c r="D99" s="21" t="s">
        <v>130</v>
      </c>
      <c r="E99" s="21"/>
      <c r="F99" s="21"/>
      <c r="G99" s="21" t="s">
        <v>115</v>
      </c>
      <c r="H99" s="22"/>
      <c r="I99" s="22">
        <v>15</v>
      </c>
      <c r="J99" s="22">
        <v>1</v>
      </c>
      <c r="K99" s="22">
        <v>12</v>
      </c>
      <c r="L99" s="49">
        <f t="shared" si="15"/>
        <v>13</v>
      </c>
      <c r="N99" s="22"/>
      <c r="Q99" s="41"/>
      <c r="R99" s="41"/>
      <c r="S99" s="27">
        <v>8</v>
      </c>
      <c r="T99" s="21" t="s">
        <v>33</v>
      </c>
      <c r="U99" s="21"/>
      <c r="V99" s="21"/>
      <c r="W99" s="21"/>
      <c r="Z99" s="22">
        <v>1</v>
      </c>
      <c r="AA99" s="22">
        <v>0</v>
      </c>
      <c r="AB99" s="22">
        <v>0</v>
      </c>
      <c r="AC99" s="22">
        <f t="shared" si="18"/>
        <v>0</v>
      </c>
      <c r="AD99" s="22">
        <v>0</v>
      </c>
      <c r="AF99" s="27">
        <v>7</v>
      </c>
      <c r="AG99" s="21" t="s">
        <v>113</v>
      </c>
      <c r="AM99" s="22">
        <v>1</v>
      </c>
      <c r="AN99" s="22">
        <v>0</v>
      </c>
      <c r="AO99" s="22">
        <v>0</v>
      </c>
      <c r="AP99" s="22">
        <f>+AN99+AO99</f>
        <v>0</v>
      </c>
      <c r="AQ99" s="22">
        <v>0</v>
      </c>
      <c r="AR99" s="41"/>
    </row>
    <row r="100" spans="1:44" ht="15.75" customHeight="1" x14ac:dyDescent="0.25">
      <c r="A100" s="36"/>
      <c r="D100" s="21" t="s">
        <v>67</v>
      </c>
      <c r="E100" s="21"/>
      <c r="F100" s="21"/>
      <c r="G100" s="21" t="s">
        <v>117</v>
      </c>
      <c r="H100" s="22"/>
      <c r="I100" s="22">
        <v>15</v>
      </c>
      <c r="J100" s="22">
        <v>1</v>
      </c>
      <c r="K100" s="22">
        <v>12</v>
      </c>
      <c r="L100" s="49">
        <f t="shared" si="15"/>
        <v>13</v>
      </c>
      <c r="N100" s="22"/>
      <c r="Q100" s="41"/>
      <c r="R100" s="41"/>
      <c r="S100" s="27">
        <v>6.5</v>
      </c>
      <c r="T100" s="21" t="s">
        <v>43</v>
      </c>
      <c r="Z100" s="22">
        <v>4</v>
      </c>
      <c r="AA100" s="22">
        <v>0</v>
      </c>
      <c r="AB100" s="22">
        <v>0</v>
      </c>
      <c r="AC100" s="22">
        <f t="shared" si="18"/>
        <v>0</v>
      </c>
      <c r="AD100" s="22">
        <v>2</v>
      </c>
      <c r="AF100" s="27">
        <v>6.5</v>
      </c>
      <c r="AG100" s="21" t="s">
        <v>55</v>
      </c>
      <c r="AH100" s="21"/>
      <c r="AI100" s="21"/>
      <c r="AM100" s="22">
        <v>1</v>
      </c>
      <c r="AN100" s="22">
        <v>0</v>
      </c>
      <c r="AO100" s="22">
        <v>0</v>
      </c>
      <c r="AP100" s="22">
        <f t="shared" ref="AP100:AP106" si="19">+AN100+AO100</f>
        <v>0</v>
      </c>
      <c r="AQ100" s="22">
        <v>0</v>
      </c>
      <c r="AR100" s="41"/>
    </row>
    <row r="101" spans="1:44" ht="15.75" customHeight="1" x14ac:dyDescent="0.25">
      <c r="A101" s="36"/>
      <c r="D101" s="21" t="s">
        <v>49</v>
      </c>
      <c r="E101" s="21"/>
      <c r="F101" s="21"/>
      <c r="G101" s="16" t="s">
        <v>107</v>
      </c>
      <c r="H101" s="22"/>
      <c r="I101" s="22">
        <v>16</v>
      </c>
      <c r="J101" s="22">
        <v>0</v>
      </c>
      <c r="K101" s="22">
        <v>13</v>
      </c>
      <c r="L101" s="49">
        <f t="shared" si="15"/>
        <v>13</v>
      </c>
      <c r="N101" s="22"/>
      <c r="Q101" s="41"/>
      <c r="R101" s="41"/>
      <c r="S101" s="27">
        <v>6.5</v>
      </c>
      <c r="T101" s="21" t="s">
        <v>136</v>
      </c>
      <c r="U101" s="21"/>
      <c r="V101" s="21"/>
      <c r="W101" s="21"/>
      <c r="Z101" s="22">
        <v>4</v>
      </c>
      <c r="AA101" s="22">
        <v>0</v>
      </c>
      <c r="AB101" s="22">
        <v>0</v>
      </c>
      <c r="AC101" s="22">
        <f t="shared" si="18"/>
        <v>0</v>
      </c>
      <c r="AD101" s="22">
        <v>0</v>
      </c>
      <c r="AF101" s="27">
        <v>7</v>
      </c>
      <c r="AG101" s="21" t="s">
        <v>36</v>
      </c>
      <c r="AH101" s="21"/>
      <c r="AI101" s="21"/>
      <c r="AM101" s="22">
        <v>3</v>
      </c>
      <c r="AN101" s="22">
        <v>0</v>
      </c>
      <c r="AO101" s="22">
        <v>0</v>
      </c>
      <c r="AP101" s="22">
        <f t="shared" si="19"/>
        <v>0</v>
      </c>
      <c r="AQ101" s="22">
        <v>0</v>
      </c>
      <c r="AR101" s="41"/>
    </row>
    <row r="102" spans="1:44" ht="15.75" customHeight="1" x14ac:dyDescent="0.25">
      <c r="A102" s="36"/>
      <c r="D102" s="21" t="s">
        <v>144</v>
      </c>
      <c r="F102" s="21"/>
      <c r="G102" s="21" t="s">
        <v>115</v>
      </c>
      <c r="H102" s="22"/>
      <c r="I102" s="22">
        <v>15</v>
      </c>
      <c r="J102" s="22">
        <v>7</v>
      </c>
      <c r="K102" s="22">
        <v>5</v>
      </c>
      <c r="L102" s="49">
        <f t="shared" si="15"/>
        <v>12</v>
      </c>
      <c r="N102" s="22"/>
      <c r="Q102" s="41"/>
      <c r="R102" s="41"/>
      <c r="S102" s="27">
        <v>6.5</v>
      </c>
      <c r="T102" s="21" t="s">
        <v>44</v>
      </c>
      <c r="U102" s="21"/>
      <c r="V102" s="21"/>
      <c r="Z102" s="22">
        <v>1</v>
      </c>
      <c r="AA102" s="22">
        <v>0</v>
      </c>
      <c r="AB102" s="22">
        <v>0</v>
      </c>
      <c r="AC102" s="22">
        <f t="shared" si="18"/>
        <v>0</v>
      </c>
      <c r="AD102" s="22">
        <v>0</v>
      </c>
      <c r="AF102" s="27">
        <v>6</v>
      </c>
      <c r="AG102" s="21" t="s">
        <v>114</v>
      </c>
      <c r="AM102" s="22">
        <v>1</v>
      </c>
      <c r="AN102" s="22">
        <v>0</v>
      </c>
      <c r="AO102" s="22">
        <v>0</v>
      </c>
      <c r="AP102" s="22">
        <f t="shared" si="19"/>
        <v>0</v>
      </c>
      <c r="AQ102" s="22">
        <v>0</v>
      </c>
      <c r="AR102" s="41"/>
    </row>
    <row r="103" spans="1:44" ht="15.75" customHeight="1" x14ac:dyDescent="0.25">
      <c r="A103" s="36"/>
      <c r="D103" s="21" t="s">
        <v>68</v>
      </c>
      <c r="E103" s="21"/>
      <c r="F103" s="21"/>
      <c r="G103" s="16" t="s">
        <v>107</v>
      </c>
      <c r="H103" s="22"/>
      <c r="I103" s="22">
        <v>13</v>
      </c>
      <c r="J103" s="22">
        <v>7</v>
      </c>
      <c r="K103" s="22">
        <v>5</v>
      </c>
      <c r="L103" s="49">
        <f t="shared" si="15"/>
        <v>12</v>
      </c>
      <c r="N103" s="22"/>
      <c r="Q103" s="41"/>
      <c r="R103" s="41"/>
      <c r="S103" s="27">
        <v>6.5</v>
      </c>
      <c r="T103" s="21" t="s">
        <v>69</v>
      </c>
      <c r="Z103" s="22">
        <v>1</v>
      </c>
      <c r="AA103" s="22">
        <v>0</v>
      </c>
      <c r="AB103" s="22">
        <v>0</v>
      </c>
      <c r="AC103" s="22">
        <f t="shared" si="18"/>
        <v>0</v>
      </c>
      <c r="AD103" s="22">
        <v>0</v>
      </c>
      <c r="AF103" s="27">
        <v>8.5</v>
      </c>
      <c r="AG103" s="21" t="s">
        <v>140</v>
      </c>
      <c r="AH103" s="21"/>
      <c r="AM103" s="22">
        <v>1</v>
      </c>
      <c r="AN103" s="22">
        <v>0</v>
      </c>
      <c r="AO103" s="22">
        <v>0</v>
      </c>
      <c r="AP103" s="22">
        <f t="shared" si="19"/>
        <v>0</v>
      </c>
      <c r="AQ103" s="22">
        <v>0</v>
      </c>
      <c r="AR103" s="41"/>
    </row>
    <row r="104" spans="1:44" ht="15.75" customHeight="1" x14ac:dyDescent="0.25">
      <c r="A104" s="36"/>
      <c r="D104" s="21" t="s">
        <v>123</v>
      </c>
      <c r="E104" s="21"/>
      <c r="F104" s="21"/>
      <c r="G104" s="21" t="s">
        <v>115</v>
      </c>
      <c r="H104" s="22"/>
      <c r="I104" s="22">
        <v>13</v>
      </c>
      <c r="J104" s="22">
        <v>3</v>
      </c>
      <c r="K104" s="22">
        <v>9</v>
      </c>
      <c r="L104" s="49">
        <f t="shared" si="15"/>
        <v>12</v>
      </c>
      <c r="N104" s="22"/>
      <c r="Q104" s="41"/>
      <c r="R104" s="41"/>
      <c r="S104" s="27">
        <v>9.5</v>
      </c>
      <c r="T104" s="21" t="s">
        <v>176</v>
      </c>
      <c r="Z104" s="22">
        <v>1</v>
      </c>
      <c r="AA104" s="22">
        <v>0</v>
      </c>
      <c r="AB104" s="22">
        <v>2</v>
      </c>
      <c r="AC104" s="22">
        <f t="shared" si="18"/>
        <v>2</v>
      </c>
      <c r="AD104" s="22">
        <v>0</v>
      </c>
      <c r="AF104" s="27">
        <v>6</v>
      </c>
      <c r="AG104" s="21" t="s">
        <v>100</v>
      </c>
      <c r="AM104" s="22">
        <v>4</v>
      </c>
      <c r="AN104" s="22">
        <v>0</v>
      </c>
      <c r="AO104" s="22">
        <v>1</v>
      </c>
      <c r="AP104" s="22">
        <f t="shared" si="19"/>
        <v>1</v>
      </c>
      <c r="AQ104" s="22">
        <v>0</v>
      </c>
      <c r="AR104" s="41"/>
    </row>
    <row r="105" spans="1:44" ht="15.75" customHeight="1" thickBot="1" x14ac:dyDescent="0.3">
      <c r="A105" s="36"/>
      <c r="D105" s="21" t="s">
        <v>108</v>
      </c>
      <c r="E105" s="21"/>
      <c r="F105" s="21"/>
      <c r="G105" s="21" t="s">
        <v>106</v>
      </c>
      <c r="H105" s="22"/>
      <c r="I105" s="22">
        <v>16</v>
      </c>
      <c r="J105" s="22">
        <v>5</v>
      </c>
      <c r="K105" s="22">
        <v>6</v>
      </c>
      <c r="L105" s="49">
        <f t="shared" si="15"/>
        <v>11</v>
      </c>
      <c r="N105" s="22"/>
      <c r="Q105" s="41"/>
      <c r="R105" s="41"/>
      <c r="S105" s="27">
        <v>9</v>
      </c>
      <c r="T105" s="21" t="s">
        <v>474</v>
      </c>
      <c r="Z105" s="22">
        <v>1</v>
      </c>
      <c r="AA105" s="22">
        <v>0</v>
      </c>
      <c r="AB105" s="22">
        <v>0</v>
      </c>
      <c r="AC105" s="22">
        <f t="shared" si="18"/>
        <v>0</v>
      </c>
      <c r="AD105" s="22">
        <v>0</v>
      </c>
      <c r="AF105" s="27">
        <v>9</v>
      </c>
      <c r="AG105" s="21" t="s">
        <v>96</v>
      </c>
      <c r="AM105" s="22">
        <v>1</v>
      </c>
      <c r="AN105" s="22">
        <v>0</v>
      </c>
      <c r="AO105" s="22">
        <v>0</v>
      </c>
      <c r="AP105" s="22">
        <f t="shared" si="19"/>
        <v>0</v>
      </c>
      <c r="AQ105" s="22">
        <v>0</v>
      </c>
      <c r="AR105" s="41"/>
    </row>
    <row r="106" spans="1:44" ht="15.75" customHeight="1" thickBot="1" x14ac:dyDescent="0.3">
      <c r="A106" s="36"/>
      <c r="D106" s="21" t="s">
        <v>86</v>
      </c>
      <c r="E106" s="21"/>
      <c r="F106" s="21"/>
      <c r="G106" s="21" t="s">
        <v>17</v>
      </c>
      <c r="H106" s="22"/>
      <c r="I106" s="22">
        <v>14</v>
      </c>
      <c r="J106" s="22">
        <v>5</v>
      </c>
      <c r="K106" s="22">
        <v>6</v>
      </c>
      <c r="L106" s="49">
        <f t="shared" si="15"/>
        <v>11</v>
      </c>
      <c r="N106" s="22"/>
      <c r="Q106" s="41"/>
      <c r="R106" s="41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F106" s="27">
        <v>7.5</v>
      </c>
      <c r="AG106" s="21" t="s">
        <v>50</v>
      </c>
      <c r="AM106" s="22">
        <v>1</v>
      </c>
      <c r="AN106" s="22">
        <v>0</v>
      </c>
      <c r="AO106" s="22">
        <v>0</v>
      </c>
      <c r="AP106" s="22">
        <f t="shared" si="19"/>
        <v>0</v>
      </c>
      <c r="AQ106" s="22">
        <v>0</v>
      </c>
      <c r="AR106" s="41"/>
    </row>
    <row r="107" spans="1:44" ht="15.75" customHeight="1" x14ac:dyDescent="0.25">
      <c r="A107" s="36"/>
      <c r="D107" s="21" t="s">
        <v>95</v>
      </c>
      <c r="E107" s="21"/>
      <c r="F107" s="21"/>
      <c r="G107" s="21" t="s">
        <v>118</v>
      </c>
      <c r="H107" s="22"/>
      <c r="I107" s="22">
        <v>15</v>
      </c>
      <c r="J107" s="22">
        <v>5</v>
      </c>
      <c r="K107" s="22">
        <v>6</v>
      </c>
      <c r="L107" s="49">
        <f t="shared" si="15"/>
        <v>11</v>
      </c>
      <c r="N107" s="22"/>
      <c r="Q107" s="41"/>
      <c r="R107" s="41"/>
      <c r="AF107" s="8"/>
      <c r="AG107" s="31" t="s">
        <v>211</v>
      </c>
      <c r="AH107" s="8"/>
      <c r="AI107" s="8"/>
      <c r="AJ107" s="8"/>
      <c r="AK107" s="8"/>
      <c r="AL107" s="8"/>
      <c r="AM107" s="55">
        <f>SUM(Z95:Z106)+SUM(AM95:AM106)</f>
        <v>43</v>
      </c>
      <c r="AN107" s="55">
        <f t="shared" ref="AN107:AQ107" si="20">SUM(AA95:AA106)+SUM(AN95:AN106)</f>
        <v>0</v>
      </c>
      <c r="AO107" s="55">
        <f t="shared" si="20"/>
        <v>12</v>
      </c>
      <c r="AP107" s="55">
        <f t="shared" si="20"/>
        <v>12</v>
      </c>
      <c r="AQ107" s="55">
        <f t="shared" si="20"/>
        <v>4</v>
      </c>
      <c r="AR107" s="41"/>
    </row>
    <row r="108" spans="1:44" ht="15.75" customHeight="1" x14ac:dyDescent="0.25">
      <c r="A108" s="36"/>
      <c r="D108" s="21" t="s">
        <v>60</v>
      </c>
      <c r="E108" s="21"/>
      <c r="F108" s="21"/>
      <c r="G108" s="21" t="s">
        <v>154</v>
      </c>
      <c r="H108" s="22"/>
      <c r="I108" s="22">
        <v>15</v>
      </c>
      <c r="J108" s="22">
        <v>5</v>
      </c>
      <c r="K108" s="22">
        <v>6</v>
      </c>
      <c r="L108" s="49">
        <f t="shared" si="15"/>
        <v>11</v>
      </c>
      <c r="Q108" s="41"/>
      <c r="R108" s="41"/>
      <c r="AM108" s="22"/>
      <c r="AN108" s="22"/>
      <c r="AO108" s="22"/>
      <c r="AP108" s="22"/>
      <c r="AR108" s="41"/>
    </row>
    <row r="109" spans="1:44" ht="15.75" customHeight="1" x14ac:dyDescent="0.25">
      <c r="A109" s="36"/>
      <c r="D109" s="21" t="s">
        <v>50</v>
      </c>
      <c r="E109" s="21"/>
      <c r="F109" s="21"/>
      <c r="G109" s="21" t="s">
        <v>154</v>
      </c>
      <c r="H109" s="22"/>
      <c r="I109" s="22">
        <v>15</v>
      </c>
      <c r="J109" s="22">
        <v>2</v>
      </c>
      <c r="K109" s="22">
        <v>8</v>
      </c>
      <c r="L109" s="49">
        <f t="shared" si="15"/>
        <v>10</v>
      </c>
      <c r="Q109" s="41"/>
      <c r="R109" s="41"/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D110" s="21" t="s">
        <v>89</v>
      </c>
      <c r="E110" s="21"/>
      <c r="F110" s="21"/>
      <c r="G110" s="16" t="s">
        <v>107</v>
      </c>
      <c r="H110" s="22"/>
      <c r="I110" s="22">
        <v>15</v>
      </c>
      <c r="J110" s="22">
        <v>1</v>
      </c>
      <c r="K110" s="22">
        <v>9</v>
      </c>
      <c r="L110" s="49">
        <f t="shared" si="15"/>
        <v>10</v>
      </c>
      <c r="Q110" s="41"/>
      <c r="R110" s="41"/>
      <c r="T110" s="21" t="s">
        <v>93</v>
      </c>
      <c r="Z110" s="56">
        <f>AM92+AC125+AM107-0.3</f>
        <v>164</v>
      </c>
      <c r="AA110" s="56">
        <f>AN107+AN92</f>
        <v>43</v>
      </c>
      <c r="AB110" s="56">
        <f>AO107+AO92+AM125</f>
        <v>44</v>
      </c>
      <c r="AC110" s="56">
        <f>+AB110+AA110</f>
        <v>87</v>
      </c>
      <c r="AD110" s="56">
        <f>AQ107+AQ92+AN125</f>
        <v>10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D111" s="21" t="s">
        <v>162</v>
      </c>
      <c r="E111" s="21"/>
      <c r="F111" s="21"/>
      <c r="G111" s="21" t="s">
        <v>116</v>
      </c>
      <c r="H111" s="22"/>
      <c r="I111" s="22">
        <v>14</v>
      </c>
      <c r="J111" s="22">
        <v>0</v>
      </c>
      <c r="K111" s="22">
        <v>10</v>
      </c>
      <c r="L111" s="49">
        <f t="shared" si="15"/>
        <v>10</v>
      </c>
      <c r="N111" s="22"/>
      <c r="Q111" s="41"/>
      <c r="R111" s="41"/>
      <c r="T111" s="21" t="s">
        <v>82</v>
      </c>
      <c r="Z111" s="22">
        <f>+Z15+Z28+Z41+Z54+AM15+AM28+AM41+AM54</f>
        <v>164</v>
      </c>
      <c r="AA111" s="22">
        <f>+AA15+AA28+AA41+AA54+AN15+AN28+AN41+AN54</f>
        <v>43</v>
      </c>
      <c r="AB111" s="22">
        <f>+AB15+AB28+AB41+AB54+AO15+AO28+AO41+AO54</f>
        <v>44</v>
      </c>
      <c r="AC111" s="22">
        <f>+AC15+AC28+AC41+AC54+AP15+AP28+AP41+AP54</f>
        <v>87</v>
      </c>
      <c r="AD111" s="22">
        <f>+AD15+AD28+AD41+AD54+AQ15+AQ28+AQ41+AQ54</f>
        <v>10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D112" s="21"/>
      <c r="E112" s="21"/>
      <c r="F112" s="21"/>
      <c r="G112" s="27"/>
      <c r="H112" s="22"/>
      <c r="I112" s="16"/>
      <c r="J112" s="22"/>
      <c r="K112" s="22"/>
      <c r="L112" s="22"/>
      <c r="M112" s="22"/>
      <c r="N112" s="22"/>
      <c r="Q112" s="41"/>
      <c r="R112" s="41"/>
      <c r="AP112" s="22"/>
      <c r="AR112" s="41"/>
    </row>
    <row r="113" spans="1:44" ht="15.75" customHeight="1" x14ac:dyDescent="0.25">
      <c r="A113" s="36"/>
      <c r="D113" s="21"/>
      <c r="E113" s="21"/>
      <c r="F113" s="21"/>
      <c r="G113" s="27"/>
      <c r="H113" s="22"/>
      <c r="I113" s="21"/>
      <c r="J113" s="22"/>
      <c r="K113" s="22"/>
      <c r="L113" s="22"/>
      <c r="M113" s="22"/>
      <c r="N113" s="22"/>
      <c r="Q113" s="41"/>
      <c r="R113" s="41"/>
      <c r="AP113" s="22"/>
      <c r="AR113" s="41"/>
    </row>
    <row r="114" spans="1:44" ht="15.75" customHeight="1" thickBot="1" x14ac:dyDescent="0.3">
      <c r="A114" s="36"/>
      <c r="D114" s="21"/>
      <c r="E114" s="2" t="s">
        <v>84</v>
      </c>
      <c r="F114" s="2"/>
      <c r="G114" s="2"/>
      <c r="H114" s="4" t="s">
        <v>1</v>
      </c>
      <c r="I114" s="4"/>
      <c r="J114" s="4" t="s">
        <v>3</v>
      </c>
      <c r="K114" s="50" t="s">
        <v>2</v>
      </c>
      <c r="L114" s="22"/>
      <c r="M114" s="22"/>
      <c r="N114" s="22"/>
      <c r="Q114" s="41"/>
      <c r="R114" s="41"/>
      <c r="AP114" s="22"/>
      <c r="AR114" s="41"/>
    </row>
    <row r="115" spans="1:44" ht="15.75" customHeight="1" thickBot="1" x14ac:dyDescent="0.3">
      <c r="A115" s="36"/>
      <c r="E115" s="21" t="s">
        <v>126</v>
      </c>
      <c r="H115" s="21" t="s">
        <v>118</v>
      </c>
      <c r="I115" s="22"/>
      <c r="J115" s="22">
        <v>13</v>
      </c>
      <c r="K115" s="49">
        <v>8</v>
      </c>
      <c r="L115" s="22"/>
      <c r="M115" s="22"/>
      <c r="N115" s="22"/>
      <c r="Q115" s="41"/>
      <c r="R115" s="41"/>
      <c r="U115" s="37" t="s">
        <v>119</v>
      </c>
      <c r="V115" s="10" t="s">
        <v>129</v>
      </c>
      <c r="W115" s="10"/>
      <c r="X115" s="10"/>
      <c r="Y115" s="10"/>
      <c r="Z115" s="10"/>
      <c r="AA115" s="10"/>
      <c r="AB115" s="10"/>
      <c r="AC115" s="37" t="s">
        <v>3</v>
      </c>
      <c r="AD115" s="37" t="s">
        <v>7</v>
      </c>
      <c r="AE115" s="37" t="s">
        <v>8</v>
      </c>
      <c r="AF115" s="37" t="s">
        <v>9</v>
      </c>
      <c r="AG115" s="82" t="s">
        <v>77</v>
      </c>
      <c r="AH115" s="82"/>
      <c r="AI115" s="37" t="s">
        <v>4</v>
      </c>
      <c r="AJ115" s="37" t="s">
        <v>6</v>
      </c>
      <c r="AK115" s="37" t="s">
        <v>5</v>
      </c>
      <c r="AL115" s="37" t="s">
        <v>78</v>
      </c>
      <c r="AM115" s="37" t="s">
        <v>24</v>
      </c>
      <c r="AN115" s="37" t="s">
        <v>2</v>
      </c>
      <c r="AP115" s="22"/>
      <c r="AR115" s="41"/>
    </row>
    <row r="116" spans="1:44" ht="15.75" customHeight="1" x14ac:dyDescent="0.25">
      <c r="A116" s="36"/>
      <c r="E116" s="21" t="s">
        <v>86</v>
      </c>
      <c r="F116" s="21"/>
      <c r="G116" s="21"/>
      <c r="H116" s="21" t="s">
        <v>17</v>
      </c>
      <c r="I116" s="22"/>
      <c r="J116" s="22">
        <v>14</v>
      </c>
      <c r="K116" s="49">
        <v>6</v>
      </c>
      <c r="L116" s="22"/>
      <c r="M116" s="22"/>
      <c r="N116" s="22"/>
      <c r="Q116" s="41"/>
      <c r="R116" s="41"/>
      <c r="U116" s="27">
        <v>8</v>
      </c>
      <c r="V116" s="21" t="s">
        <v>15</v>
      </c>
      <c r="AC116" s="22">
        <f>+AD116+AE116+AF116</f>
        <v>1</v>
      </c>
      <c r="AD116" s="22">
        <v>0</v>
      </c>
      <c r="AE116" s="22">
        <v>1</v>
      </c>
      <c r="AF116" s="22">
        <v>0</v>
      </c>
      <c r="AG116" s="79">
        <f t="shared" ref="AG116:AG117" si="21">+(AD116*2+AF116)/(2*AC116)</f>
        <v>0</v>
      </c>
      <c r="AH116" s="79"/>
      <c r="AI116" s="22">
        <v>1</v>
      </c>
      <c r="AJ116" s="22">
        <v>0</v>
      </c>
      <c r="AK116" s="22">
        <v>0</v>
      </c>
      <c r="AL116" s="24">
        <f t="shared" ref="AL116:AL117" si="22">+AI116/AC116</f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E117" s="21" t="s">
        <v>144</v>
      </c>
      <c r="G117" s="21"/>
      <c r="H117" s="21" t="s">
        <v>115</v>
      </c>
      <c r="I117" s="22"/>
      <c r="J117" s="22">
        <v>15</v>
      </c>
      <c r="K117" s="49">
        <v>6</v>
      </c>
      <c r="L117" s="22"/>
      <c r="M117" s="22"/>
      <c r="N117" s="22"/>
      <c r="Q117" s="41"/>
      <c r="R117" s="41"/>
      <c r="U117" s="27">
        <v>7</v>
      </c>
      <c r="V117" s="21" t="s">
        <v>366</v>
      </c>
      <c r="W117" s="21"/>
      <c r="X117" s="21"/>
      <c r="Y117" s="21"/>
      <c r="Z117" s="22"/>
      <c r="AC117" s="22">
        <f>+AD117+AE117+AF117</f>
        <v>2</v>
      </c>
      <c r="AD117" s="22">
        <v>0</v>
      </c>
      <c r="AE117" s="22">
        <v>2</v>
      </c>
      <c r="AF117" s="22">
        <v>0</v>
      </c>
      <c r="AG117" s="79">
        <f t="shared" si="21"/>
        <v>0</v>
      </c>
      <c r="AH117" s="79"/>
      <c r="AI117" s="22">
        <v>4</v>
      </c>
      <c r="AJ117" s="22">
        <v>1</v>
      </c>
      <c r="AK117" s="22">
        <v>0</v>
      </c>
      <c r="AL117" s="24">
        <f t="shared" si="22"/>
        <v>2</v>
      </c>
      <c r="AM117" s="22">
        <v>0</v>
      </c>
      <c r="AN117" s="22">
        <v>0</v>
      </c>
      <c r="AO117" s="22"/>
      <c r="AR117" s="41"/>
    </row>
    <row r="118" spans="1:44" ht="15.75" customHeight="1" x14ac:dyDescent="0.25">
      <c r="A118" s="36"/>
      <c r="E118" s="21" t="s">
        <v>55</v>
      </c>
      <c r="F118" s="21"/>
      <c r="G118" s="21"/>
      <c r="H118" s="21" t="s">
        <v>117</v>
      </c>
      <c r="I118" s="22"/>
      <c r="J118" s="22">
        <v>16</v>
      </c>
      <c r="K118" s="49">
        <v>6</v>
      </c>
      <c r="L118" s="22"/>
      <c r="M118" s="22"/>
      <c r="N118" s="22"/>
      <c r="Q118" s="41"/>
      <c r="R118" s="41"/>
      <c r="U118" s="27">
        <v>7</v>
      </c>
      <c r="V118" s="21" t="s">
        <v>499</v>
      </c>
      <c r="W118" s="21"/>
      <c r="X118" s="21"/>
      <c r="Y118" s="21"/>
      <c r="Z118" s="22"/>
      <c r="AC118" s="22">
        <f>+AD118+AE118+AF118</f>
        <v>1</v>
      </c>
      <c r="AD118" s="22">
        <v>0</v>
      </c>
      <c r="AE118" s="22">
        <v>1</v>
      </c>
      <c r="AF118" s="22">
        <v>0</v>
      </c>
      <c r="AG118" s="79">
        <f t="shared" ref="AG118" si="23">+(AD118*2+AF118)/(2*AC118)</f>
        <v>0</v>
      </c>
      <c r="AH118" s="79"/>
      <c r="AI118" s="22">
        <v>7</v>
      </c>
      <c r="AJ118" s="22">
        <v>0</v>
      </c>
      <c r="AK118" s="22">
        <v>0</v>
      </c>
      <c r="AL118" s="24">
        <f t="shared" ref="AL118" si="24">+AI118/AC118</f>
        <v>7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E119" s="21" t="s">
        <v>59</v>
      </c>
      <c r="F119" s="21"/>
      <c r="G119" s="21"/>
      <c r="H119" s="21" t="s">
        <v>118</v>
      </c>
      <c r="I119" s="22"/>
      <c r="J119" s="22">
        <v>13</v>
      </c>
      <c r="K119" s="49">
        <v>4</v>
      </c>
      <c r="L119" s="22"/>
      <c r="M119" s="22"/>
      <c r="N119" s="22"/>
      <c r="Q119" s="41"/>
      <c r="R119" s="41"/>
      <c r="U119" s="27">
        <v>7.5</v>
      </c>
      <c r="V119" s="21" t="s">
        <v>61</v>
      </c>
      <c r="W119" s="21"/>
      <c r="X119" s="21"/>
      <c r="AC119" s="22">
        <f>+AD119+AE119+AF119</f>
        <v>4</v>
      </c>
      <c r="AD119" s="22">
        <v>2</v>
      </c>
      <c r="AE119" s="22">
        <v>2</v>
      </c>
      <c r="AF119" s="22">
        <v>0</v>
      </c>
      <c r="AG119" s="79">
        <f t="shared" ref="AG119:AG125" si="25">+(AD119*2+AF119)/(2*AC119)</f>
        <v>0.5</v>
      </c>
      <c r="AH119" s="79"/>
      <c r="AI119" s="22">
        <v>7</v>
      </c>
      <c r="AJ119" s="22">
        <v>1</v>
      </c>
      <c r="AK119" s="22">
        <v>1</v>
      </c>
      <c r="AL119" s="24">
        <f t="shared" ref="AL119:AL125" si="26">+AI119/AC119</f>
        <v>1.75</v>
      </c>
      <c r="AM119" s="22">
        <v>0</v>
      </c>
      <c r="AN119" s="22">
        <v>0</v>
      </c>
      <c r="AO119" s="22"/>
      <c r="AR119" s="41"/>
    </row>
    <row r="120" spans="1:44" ht="15.75" customHeight="1" x14ac:dyDescent="0.25">
      <c r="A120" s="36"/>
      <c r="E120" s="21" t="s">
        <v>51</v>
      </c>
      <c r="H120" s="21" t="s">
        <v>118</v>
      </c>
      <c r="I120" s="22"/>
      <c r="J120" s="22">
        <v>13</v>
      </c>
      <c r="K120" s="49">
        <v>4</v>
      </c>
      <c r="L120" s="22"/>
      <c r="M120" s="22"/>
      <c r="N120" s="22"/>
      <c r="Q120" s="41"/>
      <c r="R120" s="41"/>
      <c r="U120" s="27"/>
      <c r="V120" s="21" t="s">
        <v>147</v>
      </c>
      <c r="W120" s="21"/>
      <c r="X120" s="21"/>
      <c r="Y120" s="21"/>
      <c r="Z120" s="22"/>
      <c r="AC120" s="22">
        <f>+AD120+AE120+AF120+0.3</f>
        <v>0.3</v>
      </c>
      <c r="AD120" s="22">
        <v>0</v>
      </c>
      <c r="AE120" s="22">
        <v>0</v>
      </c>
      <c r="AF120" s="22">
        <v>0</v>
      </c>
      <c r="AG120" s="79">
        <f t="shared" si="25"/>
        <v>0</v>
      </c>
      <c r="AH120" s="79"/>
      <c r="AI120" s="22">
        <v>0</v>
      </c>
      <c r="AJ120" s="22">
        <v>0</v>
      </c>
      <c r="AK120" s="22">
        <v>0</v>
      </c>
      <c r="AL120" s="24">
        <f t="shared" si="26"/>
        <v>0</v>
      </c>
      <c r="AM120" s="22">
        <v>0</v>
      </c>
      <c r="AN120" s="22">
        <v>0</v>
      </c>
      <c r="AO120" s="22"/>
      <c r="AR120" s="41"/>
    </row>
    <row r="121" spans="1:44" ht="15.75" customHeight="1" x14ac:dyDescent="0.25">
      <c r="A121" s="36"/>
      <c r="E121" s="21" t="s">
        <v>165</v>
      </c>
      <c r="H121" s="21" t="s">
        <v>17</v>
      </c>
      <c r="I121" s="22"/>
      <c r="J121" s="22">
        <v>13</v>
      </c>
      <c r="K121" s="49">
        <v>4</v>
      </c>
      <c r="L121" s="22"/>
      <c r="M121" s="22"/>
      <c r="N121" s="22"/>
      <c r="Q121" s="41"/>
      <c r="R121" s="41"/>
      <c r="U121" s="27">
        <v>7</v>
      </c>
      <c r="V121" s="21" t="s">
        <v>74</v>
      </c>
      <c r="W121" s="21"/>
      <c r="X121" s="21"/>
      <c r="Y121" s="21"/>
      <c r="Z121" s="22"/>
      <c r="AC121" s="22">
        <f>+AD121+AE121+AF121</f>
        <v>1</v>
      </c>
      <c r="AD121" s="22">
        <v>0</v>
      </c>
      <c r="AE121" s="22">
        <v>1</v>
      </c>
      <c r="AF121" s="22">
        <v>0</v>
      </c>
      <c r="AG121" s="79">
        <f t="shared" si="25"/>
        <v>0</v>
      </c>
      <c r="AH121" s="79"/>
      <c r="AI121" s="22">
        <v>1</v>
      </c>
      <c r="AJ121" s="22">
        <v>0</v>
      </c>
      <c r="AK121" s="22">
        <v>0</v>
      </c>
      <c r="AL121" s="24">
        <f t="shared" si="26"/>
        <v>1</v>
      </c>
      <c r="AM121" s="22">
        <v>0</v>
      </c>
      <c r="AN121" s="22">
        <v>0</v>
      </c>
      <c r="AO121" s="22"/>
      <c r="AR121" s="41"/>
    </row>
    <row r="122" spans="1:44" ht="15.75" customHeight="1" x14ac:dyDescent="0.25">
      <c r="A122" s="36"/>
      <c r="E122" s="21" t="s">
        <v>162</v>
      </c>
      <c r="F122" s="21"/>
      <c r="G122" s="21"/>
      <c r="H122" s="21" t="s">
        <v>116</v>
      </c>
      <c r="I122" s="22"/>
      <c r="J122" s="22">
        <v>14</v>
      </c>
      <c r="K122" s="49">
        <v>4</v>
      </c>
      <c r="Q122" s="41"/>
      <c r="R122" s="41"/>
      <c r="U122" s="27">
        <v>7</v>
      </c>
      <c r="V122" s="21" t="s">
        <v>317</v>
      </c>
      <c r="W122" s="21"/>
      <c r="X122" s="21"/>
      <c r="Y122" s="21"/>
      <c r="Z122" s="22"/>
      <c r="AC122" s="22">
        <f>+AD122+AE122+AF122</f>
        <v>2</v>
      </c>
      <c r="AD122" s="22">
        <v>0</v>
      </c>
      <c r="AE122" s="22">
        <v>0</v>
      </c>
      <c r="AF122" s="22">
        <v>2</v>
      </c>
      <c r="AG122" s="79">
        <f t="shared" si="25"/>
        <v>0.5</v>
      </c>
      <c r="AH122" s="79"/>
      <c r="AI122" s="22">
        <v>4</v>
      </c>
      <c r="AJ122" s="22">
        <v>0</v>
      </c>
      <c r="AK122" s="22">
        <v>1</v>
      </c>
      <c r="AL122" s="24">
        <f t="shared" si="26"/>
        <v>2</v>
      </c>
      <c r="AM122" s="22">
        <v>0</v>
      </c>
      <c r="AN122" s="22">
        <v>0</v>
      </c>
      <c r="AO122" s="22"/>
      <c r="AR122" s="41"/>
    </row>
    <row r="123" spans="1:44" ht="15.75" customHeight="1" x14ac:dyDescent="0.25">
      <c r="A123" s="36"/>
      <c r="E123" s="21" t="s">
        <v>92</v>
      </c>
      <c r="F123" s="21"/>
      <c r="G123" s="21"/>
      <c r="H123" s="21" t="s">
        <v>115</v>
      </c>
      <c r="I123" s="22"/>
      <c r="J123" s="22">
        <v>15</v>
      </c>
      <c r="K123" s="49">
        <v>4</v>
      </c>
      <c r="L123" s="22"/>
      <c r="Q123" s="41"/>
      <c r="R123" s="41"/>
      <c r="U123" s="27">
        <v>7.5</v>
      </c>
      <c r="V123" s="21" t="s">
        <v>75</v>
      </c>
      <c r="X123" s="21"/>
      <c r="AC123" s="22">
        <f>+AD123+AE123+AF123</f>
        <v>1</v>
      </c>
      <c r="AD123" s="22">
        <v>0</v>
      </c>
      <c r="AE123" s="22">
        <v>0</v>
      </c>
      <c r="AF123" s="22">
        <v>1</v>
      </c>
      <c r="AG123" s="79">
        <f t="shared" si="25"/>
        <v>0.5</v>
      </c>
      <c r="AH123" s="79"/>
      <c r="AI123" s="22">
        <v>4</v>
      </c>
      <c r="AJ123" s="22">
        <v>0</v>
      </c>
      <c r="AK123" s="22">
        <v>0</v>
      </c>
      <c r="AL123" s="24">
        <f t="shared" si="26"/>
        <v>4</v>
      </c>
      <c r="AM123" s="22">
        <v>1</v>
      </c>
      <c r="AN123" s="22">
        <v>0</v>
      </c>
      <c r="AR123" s="41"/>
    </row>
    <row r="124" spans="1:44" ht="15.75" customHeight="1" thickBot="1" x14ac:dyDescent="0.3">
      <c r="A124" s="36"/>
      <c r="E124" s="21" t="s">
        <v>95</v>
      </c>
      <c r="F124" s="21"/>
      <c r="G124" s="21"/>
      <c r="H124" s="21" t="s">
        <v>118</v>
      </c>
      <c r="I124" s="22"/>
      <c r="J124" s="22">
        <v>15</v>
      </c>
      <c r="K124" s="49">
        <v>4</v>
      </c>
      <c r="L124" s="22"/>
      <c r="Q124" s="41"/>
      <c r="R124" s="41"/>
      <c r="U124" s="27">
        <v>8</v>
      </c>
      <c r="V124" s="21" t="s">
        <v>267</v>
      </c>
      <c r="X124" s="21"/>
      <c r="Y124" s="21"/>
      <c r="Z124" s="16"/>
      <c r="AC124" s="22">
        <f>+AD124+AE124+AF124</f>
        <v>5</v>
      </c>
      <c r="AD124" s="22">
        <v>0</v>
      </c>
      <c r="AE124" s="22">
        <v>4</v>
      </c>
      <c r="AF124" s="22">
        <v>1</v>
      </c>
      <c r="AG124" s="79">
        <f t="shared" si="25"/>
        <v>0.1</v>
      </c>
      <c r="AH124" s="79"/>
      <c r="AI124" s="22">
        <v>14</v>
      </c>
      <c r="AJ124" s="22">
        <v>1</v>
      </c>
      <c r="AK124" s="22">
        <v>0</v>
      </c>
      <c r="AL124" s="24">
        <f t="shared" si="26"/>
        <v>2.8</v>
      </c>
      <c r="AM124" s="22">
        <v>0</v>
      </c>
      <c r="AN124" s="22">
        <v>0</v>
      </c>
      <c r="AR124" s="41"/>
    </row>
    <row r="125" spans="1:44" ht="15.75" customHeight="1" x14ac:dyDescent="0.25">
      <c r="A125" s="36"/>
      <c r="E125" s="21" t="s">
        <v>185</v>
      </c>
      <c r="F125" s="21"/>
      <c r="G125" s="21"/>
      <c r="H125" s="21" t="s">
        <v>154</v>
      </c>
      <c r="I125" s="22"/>
      <c r="J125" s="22">
        <v>15</v>
      </c>
      <c r="K125" s="49">
        <v>4</v>
      </c>
      <c r="Q125" s="41"/>
      <c r="R125" s="41"/>
      <c r="U125" s="8"/>
      <c r="V125" s="32"/>
      <c r="W125" s="31" t="s">
        <v>21</v>
      </c>
      <c r="X125" s="32"/>
      <c r="Y125" s="32"/>
      <c r="Z125" s="15"/>
      <c r="AA125" s="8"/>
      <c r="AB125" s="8"/>
      <c r="AC125" s="15">
        <f>SUM(AC116:AC124)</f>
        <v>17.3</v>
      </c>
      <c r="AD125" s="15">
        <f>SUM(AD116:AD124)</f>
        <v>2</v>
      </c>
      <c r="AE125" s="15">
        <f>SUM(AE116:AE124)</f>
        <v>11</v>
      </c>
      <c r="AF125" s="15">
        <f>SUM(AF116:AF124)</f>
        <v>4</v>
      </c>
      <c r="AG125" s="80">
        <f t="shared" si="25"/>
        <v>0.23121387283236994</v>
      </c>
      <c r="AH125" s="80"/>
      <c r="AI125" s="15">
        <f>SUM(AI116:AI124)</f>
        <v>42</v>
      </c>
      <c r="AJ125" s="15">
        <f>SUM(AJ116:AJ124)</f>
        <v>3</v>
      </c>
      <c r="AK125" s="15">
        <f>SUM(AK116:AK124)</f>
        <v>2</v>
      </c>
      <c r="AL125" s="33">
        <f t="shared" si="26"/>
        <v>2.4277456647398843</v>
      </c>
      <c r="AM125" s="15">
        <f>SUM(AM116:AM124)</f>
        <v>1</v>
      </c>
      <c r="AN125" s="15">
        <f>SUM(AN116:AN124)</f>
        <v>0</v>
      </c>
      <c r="AR125" s="41"/>
    </row>
    <row r="126" spans="1:44" ht="15.75" customHeight="1" x14ac:dyDescent="0.25">
      <c r="A126" s="36"/>
      <c r="E126" s="21" t="s">
        <v>125</v>
      </c>
      <c r="F126" s="21"/>
      <c r="G126" s="21"/>
      <c r="H126" s="21" t="s">
        <v>116</v>
      </c>
      <c r="I126" s="22"/>
      <c r="J126" s="22">
        <v>16</v>
      </c>
      <c r="K126" s="49">
        <v>4</v>
      </c>
      <c r="Q126" s="41"/>
      <c r="R126" s="41"/>
      <c r="AR126" s="41"/>
    </row>
    <row r="127" spans="1:44" ht="15.75" customHeight="1" x14ac:dyDescent="0.25">
      <c r="A127" s="36"/>
      <c r="E127" s="21" t="s">
        <v>164</v>
      </c>
      <c r="F127" s="21"/>
      <c r="G127" s="21"/>
      <c r="H127" s="21" t="s">
        <v>115</v>
      </c>
      <c r="I127" s="22"/>
      <c r="J127" s="22">
        <v>16</v>
      </c>
      <c r="K127" s="49">
        <v>4</v>
      </c>
      <c r="Q127" s="41"/>
      <c r="R127" s="41"/>
      <c r="AR127" s="41"/>
    </row>
    <row r="128" spans="1:44" ht="15.75" customHeight="1" x14ac:dyDescent="0.25">
      <c r="A128" s="36"/>
      <c r="E128" s="21" t="s">
        <v>41</v>
      </c>
      <c r="F128" s="21"/>
      <c r="G128" s="21"/>
      <c r="H128" s="21" t="s">
        <v>106</v>
      </c>
      <c r="I128" s="22"/>
      <c r="J128" s="22">
        <v>16</v>
      </c>
      <c r="K128" s="49">
        <v>4</v>
      </c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S131" s="27"/>
      <c r="AR131" s="41"/>
    </row>
    <row r="132" spans="1:44" ht="15.75" customHeight="1" x14ac:dyDescent="0.25">
      <c r="A132" s="36"/>
      <c r="Q132" s="41"/>
      <c r="R132" s="41"/>
      <c r="S132" s="27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AR134" s="41"/>
    </row>
    <row r="135" spans="1:44" ht="15.75" customHeight="1" x14ac:dyDescent="0.25">
      <c r="A135" s="36"/>
      <c r="Q135" s="36"/>
      <c r="R135" s="36"/>
      <c r="AR135" s="36"/>
    </row>
    <row r="136" spans="1:44" ht="15.75" customHeight="1" x14ac:dyDescent="0.25">
      <c r="A136" s="36"/>
      <c r="Q136" s="36"/>
      <c r="R136" s="36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S138" s="27"/>
      <c r="T138" s="21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9"/>
      <c r="R141" s="39"/>
      <c r="AR141" s="39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Q143" s="39"/>
      <c r="R143" s="39"/>
      <c r="AR143" s="39"/>
    </row>
    <row r="144" spans="1:44" ht="15.75" x14ac:dyDescent="0.25">
      <c r="A144" s="36"/>
      <c r="Q144" s="39"/>
      <c r="R144" s="39"/>
      <c r="AR144" s="39"/>
    </row>
    <row r="145" spans="1:44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43"/>
    </row>
  </sheetData>
  <mergeCells count="29">
    <mergeCell ref="AG125:AH125"/>
    <mergeCell ref="AG121:AH121"/>
    <mergeCell ref="AG122:AH122"/>
    <mergeCell ref="AG123:AH123"/>
    <mergeCell ref="AG124:AH124"/>
    <mergeCell ref="AG118:AH118"/>
    <mergeCell ref="AG120:AH120"/>
    <mergeCell ref="AG115:AH115"/>
    <mergeCell ref="AG116:AH116"/>
    <mergeCell ref="AG117:AH117"/>
    <mergeCell ref="AG119:AH119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1">
    <cfRule type="cellIs" dxfId="79" priority="5" operator="notEqual">
      <formula>$Z$110</formula>
    </cfRule>
  </conditionalFormatting>
  <conditionalFormatting sqref="AA111">
    <cfRule type="cellIs" dxfId="78" priority="4" operator="notEqual">
      <formula>$AA$110</formula>
    </cfRule>
  </conditionalFormatting>
  <conditionalFormatting sqref="AB111">
    <cfRule type="cellIs" dxfId="77" priority="3" operator="notEqual">
      <formula>$AB$110</formula>
    </cfRule>
  </conditionalFormatting>
  <conditionalFormatting sqref="AC111">
    <cfRule type="cellIs" dxfId="76" priority="2" operator="notEqual">
      <formula>$AC$110</formula>
    </cfRule>
  </conditionalFormatting>
  <conditionalFormatting sqref="AD111">
    <cfRule type="cellIs" dxfId="75" priority="1" operator="notEqual">
      <formula>$AD$110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43943-91D7-4D78-A175-E214DFCD206C}">
  <dimension ref="A1:AR145"/>
  <sheetViews>
    <sheetView topLeftCell="A5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15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14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14</v>
      </c>
      <c r="AD3" s="15">
        <v>12</v>
      </c>
      <c r="AE3" s="15">
        <v>1</v>
      </c>
      <c r="AF3" s="15">
        <v>1</v>
      </c>
      <c r="AG3" s="80">
        <f t="shared" ref="AG3:AG10" si="1">+(AD3*2+AF3)/(2*AC3)</f>
        <v>0.8928571428571429</v>
      </c>
      <c r="AH3" s="80"/>
      <c r="AI3" s="15">
        <v>16</v>
      </c>
      <c r="AJ3" s="15">
        <v>1</v>
      </c>
      <c r="AK3" s="15">
        <v>5</v>
      </c>
      <c r="AL3" s="54">
        <f t="shared" ref="AL3:AL10" si="2">+AI3/AC3</f>
        <v>1.1428571428571428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12</v>
      </c>
      <c r="H4" s="5">
        <v>2</v>
      </c>
      <c r="I4" s="5">
        <v>1</v>
      </c>
      <c r="J4" s="5">
        <f t="shared" ref="J4:J11" si="3">2*G4+I4</f>
        <v>25</v>
      </c>
      <c r="K4" s="35">
        <f t="shared" ref="K4:K11" si="4">+J4/((G4+H4+I4)*2)</f>
        <v>0.83333333333333337</v>
      </c>
      <c r="L4" s="5">
        <f>+$AA$27</f>
        <v>52</v>
      </c>
      <c r="M4" s="5">
        <v>19</v>
      </c>
      <c r="N4" s="5">
        <f>+$AB$27</f>
        <v>79</v>
      </c>
      <c r="O4" s="5">
        <f>+$AD$27</f>
        <v>10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15</v>
      </c>
      <c r="AD4" s="22">
        <v>7</v>
      </c>
      <c r="AE4" s="22">
        <v>7</v>
      </c>
      <c r="AF4" s="22">
        <v>1</v>
      </c>
      <c r="AG4" s="79">
        <f t="shared" si="1"/>
        <v>0.5</v>
      </c>
      <c r="AH4" s="79"/>
      <c r="AI4" s="22">
        <v>30</v>
      </c>
      <c r="AJ4" s="22">
        <v>2</v>
      </c>
      <c r="AK4" s="22">
        <v>4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8</v>
      </c>
      <c r="H5" s="5">
        <v>5</v>
      </c>
      <c r="I5" s="5">
        <v>2</v>
      </c>
      <c r="J5" s="5">
        <f t="shared" si="3"/>
        <v>18</v>
      </c>
      <c r="K5" s="35">
        <f t="shared" si="4"/>
        <v>0.6</v>
      </c>
      <c r="L5" s="5">
        <f>+$AN$66</f>
        <v>56</v>
      </c>
      <c r="M5" s="5">
        <v>49</v>
      </c>
      <c r="N5" s="5">
        <f>$AO$66</f>
        <v>69</v>
      </c>
      <c r="O5" s="5">
        <f>$AQ$66</f>
        <v>14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14</v>
      </c>
      <c r="AD5" s="22">
        <v>7</v>
      </c>
      <c r="AE5" s="22">
        <v>5</v>
      </c>
      <c r="AF5" s="22">
        <v>2</v>
      </c>
      <c r="AG5" s="79">
        <f t="shared" si="1"/>
        <v>0.5714285714285714</v>
      </c>
      <c r="AH5" s="79"/>
      <c r="AI5" s="22">
        <v>32</v>
      </c>
      <c r="AJ5" s="22">
        <v>0</v>
      </c>
      <c r="AK5" s="22">
        <v>1</v>
      </c>
      <c r="AL5" s="24">
        <f t="shared" si="2"/>
        <v>2.2857142857142856</v>
      </c>
      <c r="AN5" s="22"/>
      <c r="AO5" s="5"/>
      <c r="AQ5" s="22"/>
      <c r="AR5" s="39"/>
    </row>
    <row r="6" spans="1:44" ht="18" x14ac:dyDescent="0.25">
      <c r="A6" s="36"/>
      <c r="B6" s="5">
        <v>3</v>
      </c>
      <c r="C6" s="6" t="s">
        <v>127</v>
      </c>
      <c r="D6" s="11"/>
      <c r="E6" s="11"/>
      <c r="F6" s="11"/>
      <c r="G6" s="5">
        <v>7</v>
      </c>
      <c r="H6" s="5">
        <v>6</v>
      </c>
      <c r="I6" s="5">
        <v>2</v>
      </c>
      <c r="J6" s="5">
        <f>2*G6+I6</f>
        <v>16</v>
      </c>
      <c r="K6" s="35">
        <f>+J6/((G6+H6+I6)*2)</f>
        <v>0.53333333333333333</v>
      </c>
      <c r="L6" s="5">
        <f>+$AA$53</f>
        <v>45</v>
      </c>
      <c r="M6" s="5">
        <v>33</v>
      </c>
      <c r="N6" s="5">
        <f>+$AB$53</f>
        <v>83</v>
      </c>
      <c r="O6" s="5">
        <f>+$AD$53</f>
        <v>18</v>
      </c>
      <c r="P6" s="5">
        <v>4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14</v>
      </c>
      <c r="AD6" s="22">
        <v>4</v>
      </c>
      <c r="AE6" s="22">
        <v>6</v>
      </c>
      <c r="AF6" s="22">
        <v>4</v>
      </c>
      <c r="AG6" s="79">
        <f t="shared" si="1"/>
        <v>0.42857142857142855</v>
      </c>
      <c r="AH6" s="79"/>
      <c r="AI6" s="22">
        <v>38</v>
      </c>
      <c r="AJ6" s="22">
        <v>0</v>
      </c>
      <c r="AK6" s="22">
        <v>3</v>
      </c>
      <c r="AL6" s="24">
        <f t="shared" si="2"/>
        <v>2.7142857142857144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7</v>
      </c>
      <c r="H7" s="5">
        <v>7</v>
      </c>
      <c r="I7" s="5">
        <v>1</v>
      </c>
      <c r="J7" s="5">
        <f>2*G7+I7</f>
        <v>15</v>
      </c>
      <c r="K7" s="35">
        <f>+J7/((G7+H7+I7)*2)</f>
        <v>0.5</v>
      </c>
      <c r="L7" s="5">
        <f>+$AA$66</f>
        <v>37</v>
      </c>
      <c r="M7" s="5">
        <v>32</v>
      </c>
      <c r="N7" s="5">
        <f>+$AB$66</f>
        <v>66</v>
      </c>
      <c r="O7" s="5">
        <f>+$AD$66</f>
        <v>6</v>
      </c>
      <c r="P7" s="5">
        <v>3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11</v>
      </c>
      <c r="AD7" s="22">
        <v>5</v>
      </c>
      <c r="AE7" s="22">
        <v>4</v>
      </c>
      <c r="AF7" s="22">
        <v>2</v>
      </c>
      <c r="AG7" s="79">
        <f t="shared" si="1"/>
        <v>0.54545454545454541</v>
      </c>
      <c r="AH7" s="79"/>
      <c r="AI7" s="22">
        <v>32</v>
      </c>
      <c r="AJ7" s="22">
        <v>2</v>
      </c>
      <c r="AK7" s="22">
        <v>2</v>
      </c>
      <c r="AL7" s="24">
        <f t="shared" si="2"/>
        <v>2.9090909090909092</v>
      </c>
      <c r="AN7" s="22"/>
      <c r="AO7" s="5"/>
      <c r="AQ7" s="22"/>
      <c r="AR7" s="39"/>
    </row>
    <row r="8" spans="1:44" ht="18" x14ac:dyDescent="0.25">
      <c r="A8" s="36"/>
      <c r="B8" s="5">
        <v>5</v>
      </c>
      <c r="C8" s="6" t="s">
        <v>14</v>
      </c>
      <c r="D8" s="11"/>
      <c r="E8" s="6"/>
      <c r="F8" s="11"/>
      <c r="G8" s="5">
        <v>5</v>
      </c>
      <c r="H8" s="5">
        <v>7</v>
      </c>
      <c r="I8" s="5">
        <v>3</v>
      </c>
      <c r="J8" s="5">
        <f>2*G8+I8</f>
        <v>13</v>
      </c>
      <c r="K8" s="35">
        <f>+J8/((G8+H8+I8)*2)</f>
        <v>0.43333333333333335</v>
      </c>
      <c r="L8" s="5">
        <f>+$AN$27</f>
        <v>39</v>
      </c>
      <c r="M8" s="5">
        <v>46</v>
      </c>
      <c r="N8" s="5">
        <f>$AO$27</f>
        <v>59</v>
      </c>
      <c r="O8" s="5">
        <f>$AQ$27</f>
        <v>12</v>
      </c>
      <c r="P8" s="5">
        <v>6</v>
      </c>
      <c r="Q8" s="40"/>
      <c r="R8" s="36"/>
      <c r="U8" s="27">
        <v>7</v>
      </c>
      <c r="V8" s="21" t="s">
        <v>74</v>
      </c>
      <c r="X8" s="21"/>
      <c r="Z8" s="21" t="s">
        <v>156</v>
      </c>
      <c r="AB8" s="22"/>
      <c r="AC8" s="22">
        <f>+AD8+AE8+AF8-0.3</f>
        <v>13.7</v>
      </c>
      <c r="AD8" s="22">
        <v>8</v>
      </c>
      <c r="AE8" s="22">
        <v>4</v>
      </c>
      <c r="AF8" s="22">
        <v>2</v>
      </c>
      <c r="AG8" s="79">
        <f>+(AD8*2+AF8)/(2*AC8)</f>
        <v>0.65693430656934315</v>
      </c>
      <c r="AH8" s="79"/>
      <c r="AI8" s="22">
        <v>46</v>
      </c>
      <c r="AJ8" s="22">
        <v>1</v>
      </c>
      <c r="AK8" s="22">
        <v>0</v>
      </c>
      <c r="AL8" s="24">
        <f>+AI8/AC8</f>
        <v>3.3576642335766427</v>
      </c>
      <c r="AN8" s="22"/>
      <c r="AO8" s="5"/>
      <c r="AQ8" s="22"/>
      <c r="AR8" s="39"/>
    </row>
    <row r="9" spans="1:44" ht="18" x14ac:dyDescent="0.25">
      <c r="A9" s="36"/>
      <c r="B9" s="5">
        <v>7</v>
      </c>
      <c r="C9" s="6" t="s">
        <v>18</v>
      </c>
      <c r="D9" s="11"/>
      <c r="E9" s="6"/>
      <c r="F9" s="11"/>
      <c r="G9" s="5">
        <v>4</v>
      </c>
      <c r="H9" s="5">
        <v>6</v>
      </c>
      <c r="I9" s="5">
        <v>5</v>
      </c>
      <c r="J9" s="5">
        <f>2*G9+I9</f>
        <v>13</v>
      </c>
      <c r="K9" s="35">
        <f>+J9/((G9+H9+I9)*2)</f>
        <v>0.43333333333333335</v>
      </c>
      <c r="L9" s="5">
        <f>+$AN$53</f>
        <v>34</v>
      </c>
      <c r="M9" s="5">
        <v>45</v>
      </c>
      <c r="N9" s="5">
        <f>$AO$53</f>
        <v>50</v>
      </c>
      <c r="O9" s="5">
        <f>$AQ$53</f>
        <v>26</v>
      </c>
      <c r="P9" s="5">
        <v>5</v>
      </c>
      <c r="Q9" s="40"/>
      <c r="R9" s="36"/>
      <c r="U9" s="27">
        <v>7.5</v>
      </c>
      <c r="V9" s="21" t="s">
        <v>85</v>
      </c>
      <c r="X9" s="21"/>
      <c r="Z9" s="21" t="s">
        <v>18</v>
      </c>
      <c r="AB9" s="22"/>
      <c r="AC9" s="22">
        <f>+AD9+AE9+AF9</f>
        <v>9</v>
      </c>
      <c r="AD9" s="22">
        <v>2</v>
      </c>
      <c r="AE9" s="22">
        <v>5</v>
      </c>
      <c r="AF9" s="22">
        <v>2</v>
      </c>
      <c r="AG9" s="79">
        <f>+(AD9*2+AF9)/(2*AC9)</f>
        <v>0.33333333333333331</v>
      </c>
      <c r="AH9" s="79"/>
      <c r="AI9" s="22">
        <v>32</v>
      </c>
      <c r="AJ9" s="22">
        <v>0</v>
      </c>
      <c r="AK9" s="22">
        <v>0</v>
      </c>
      <c r="AL9" s="24">
        <f>+AI9/AC9</f>
        <v>3.5555555555555554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7</v>
      </c>
      <c r="I10" s="5">
        <v>4</v>
      </c>
      <c r="J10" s="5">
        <f>2*G10+I10</f>
        <v>12</v>
      </c>
      <c r="K10" s="35">
        <f>+J10/((G10+H10+I10)*2)</f>
        <v>0.4</v>
      </c>
      <c r="L10" s="5">
        <f>+$AA$40</f>
        <v>23</v>
      </c>
      <c r="M10" s="5">
        <v>40</v>
      </c>
      <c r="N10" s="5">
        <f>+$AB$40</f>
        <v>42</v>
      </c>
      <c r="O10" s="5">
        <f>+$AD$40</f>
        <v>16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14</v>
      </c>
      <c r="AD10" s="22">
        <v>3</v>
      </c>
      <c r="AE10" s="22">
        <v>9</v>
      </c>
      <c r="AF10" s="22">
        <v>2</v>
      </c>
      <c r="AG10" s="79">
        <f t="shared" si="1"/>
        <v>0.2857142857142857</v>
      </c>
      <c r="AH10" s="79"/>
      <c r="AI10" s="22">
        <v>57</v>
      </c>
      <c r="AJ10" s="22">
        <v>1</v>
      </c>
      <c r="AK10" s="22">
        <v>0</v>
      </c>
      <c r="AL10" s="24">
        <f t="shared" si="2"/>
        <v>4.0714285714285712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10</v>
      </c>
      <c r="I11" s="5">
        <v>2</v>
      </c>
      <c r="J11" s="5">
        <f t="shared" si="3"/>
        <v>8</v>
      </c>
      <c r="K11" s="35">
        <f t="shared" si="4"/>
        <v>0.26666666666666666</v>
      </c>
      <c r="L11" s="5">
        <f>+$AN$40</f>
        <v>39</v>
      </c>
      <c r="M11" s="5">
        <v>61</v>
      </c>
      <c r="N11" s="5">
        <f>$AO$40</f>
        <v>53</v>
      </c>
      <c r="O11" s="5">
        <f>$AQ$40</f>
        <v>14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+AC124</f>
        <v>15.3</v>
      </c>
      <c r="AD11" s="22">
        <f>+AD124</f>
        <v>2</v>
      </c>
      <c r="AE11" s="22">
        <f>+AE124</f>
        <v>9</v>
      </c>
      <c r="AF11" s="22">
        <f>+AF124</f>
        <v>4</v>
      </c>
      <c r="AG11" s="79">
        <f t="shared" ref="AG11" si="5">+(AD11*2+AF11)/(2*AC11)</f>
        <v>0.26143790849673204</v>
      </c>
      <c r="AH11" s="79"/>
      <c r="AI11" s="22">
        <f>+AI124</f>
        <v>33</v>
      </c>
      <c r="AJ11" s="22">
        <f>+AJ124</f>
        <v>2</v>
      </c>
      <c r="AK11" s="22">
        <f>+AK124</f>
        <v>2</v>
      </c>
      <c r="AL11" s="24">
        <f>+AL124</f>
        <v>2.1568627450980391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50</v>
      </c>
      <c r="H12" s="9">
        <f>SUM(H4:H11)</f>
        <v>50</v>
      </c>
      <c r="I12" s="9">
        <f>SUM(I4:I11)</f>
        <v>20</v>
      </c>
      <c r="J12" s="9"/>
      <c r="K12" s="9"/>
      <c r="L12" s="9">
        <f>SUM(L4:L11)</f>
        <v>325</v>
      </c>
      <c r="M12" s="9">
        <f>SUM(M4:M11)</f>
        <v>325</v>
      </c>
      <c r="N12" s="9">
        <f>SUM(N4:N11)</f>
        <v>501</v>
      </c>
      <c r="O12" s="9">
        <f>SUM(O4:O11)</f>
        <v>116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120</v>
      </c>
      <c r="AD12" s="15">
        <f>SUM(AD3:AD11)</f>
        <v>50</v>
      </c>
      <c r="AE12" s="15">
        <f>SUM(AE3:AE11)</f>
        <v>50</v>
      </c>
      <c r="AF12" s="15">
        <f>SUM(AF3:AF11)</f>
        <v>20</v>
      </c>
      <c r="AG12" s="15"/>
      <c r="AH12" s="15"/>
      <c r="AI12" s="15">
        <f>SUM(AI3:AI11)</f>
        <v>316</v>
      </c>
      <c r="AJ12" s="15">
        <f>SUM(AJ3:AJ11)</f>
        <v>9</v>
      </c>
      <c r="AK12" s="15">
        <f>SUM(AK3:AK11)</f>
        <v>17</v>
      </c>
      <c r="AL12" s="33">
        <f>+AI12/AC12</f>
        <v>2.6333333333333333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15 Summary:</v>
      </c>
      <c r="C14" s="48"/>
      <c r="D14" s="48"/>
      <c r="E14" s="90">
        <v>45642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187</v>
      </c>
      <c r="E15" s="21"/>
      <c r="F15" s="21"/>
      <c r="G15" s="5">
        <v>1</v>
      </c>
      <c r="H15" s="22">
        <v>2</v>
      </c>
      <c r="I15" s="21" t="s">
        <v>86</v>
      </c>
      <c r="J15" s="21"/>
      <c r="K15" s="21"/>
      <c r="L15" s="21" t="s">
        <v>479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9</v>
      </c>
      <c r="AA15" s="22">
        <v>2</v>
      </c>
      <c r="AB15" s="22">
        <v>2</v>
      </c>
      <c r="AC15" s="22">
        <f>+AA15+AB15</f>
        <v>4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19</v>
      </c>
      <c r="AN15" s="22">
        <v>11</v>
      </c>
      <c r="AO15" s="22">
        <v>6</v>
      </c>
      <c r="AP15" s="22">
        <f t="shared" ref="AP15:AP26" si="6">+AN15+AO15</f>
        <v>17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 t="s">
        <v>478</v>
      </c>
      <c r="D16" s="16"/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14</v>
      </c>
      <c r="AA16" s="22">
        <v>0</v>
      </c>
      <c r="AB16" s="22">
        <v>2</v>
      </c>
      <c r="AC16" s="22">
        <f t="shared" ref="AC16:AC26" si="7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11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7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12</v>
      </c>
      <c r="AN17" s="22">
        <v>9</v>
      </c>
      <c r="AO17" s="22">
        <v>7</v>
      </c>
      <c r="AP17" s="22">
        <f t="shared" si="6"/>
        <v>16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186</v>
      </c>
      <c r="D18" s="11"/>
      <c r="E18" s="21"/>
      <c r="F18" s="21"/>
      <c r="G18" s="5">
        <v>5</v>
      </c>
      <c r="H18" s="22">
        <v>1</v>
      </c>
      <c r="I18" s="21" t="s">
        <v>108</v>
      </c>
      <c r="J18" s="21"/>
      <c r="K18" s="21"/>
      <c r="L18" s="21" t="s">
        <v>480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14</v>
      </c>
      <c r="AA18" s="22">
        <v>5</v>
      </c>
      <c r="AB18" s="22">
        <v>2</v>
      </c>
      <c r="AC18" s="22">
        <f t="shared" si="7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13</v>
      </c>
      <c r="AN18" s="22">
        <v>6</v>
      </c>
      <c r="AO18" s="22">
        <v>7</v>
      </c>
      <c r="AP18" s="22">
        <f t="shared" si="6"/>
        <v>13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/>
      <c r="D19" s="16" t="s">
        <v>109</v>
      </c>
      <c r="E19" s="21"/>
      <c r="F19" s="21"/>
      <c r="G19" s="5"/>
      <c r="H19" s="22">
        <v>1</v>
      </c>
      <c r="I19" s="21" t="s">
        <v>260</v>
      </c>
      <c r="J19" s="21"/>
      <c r="K19" s="21"/>
      <c r="L19" s="21" t="s">
        <v>399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15</v>
      </c>
      <c r="AA19" s="22">
        <v>6</v>
      </c>
      <c r="AB19" s="22">
        <v>8</v>
      </c>
      <c r="AC19" s="22">
        <f t="shared" si="7"/>
        <v>14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15</v>
      </c>
      <c r="AN19" s="22">
        <v>8</v>
      </c>
      <c r="AO19" s="22">
        <v>7</v>
      </c>
      <c r="AP19" s="22">
        <f t="shared" si="6"/>
        <v>15</v>
      </c>
      <c r="AQ19" s="22">
        <v>2</v>
      </c>
      <c r="AR19" s="39"/>
    </row>
    <row r="20" spans="1:44" ht="15.95" customHeight="1" x14ac:dyDescent="0.25">
      <c r="A20" s="41"/>
      <c r="H20" s="22">
        <v>2</v>
      </c>
      <c r="I20" s="21" t="s">
        <v>131</v>
      </c>
      <c r="L20" s="21" t="s">
        <v>484</v>
      </c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15</v>
      </c>
      <c r="AA20" s="22">
        <v>10</v>
      </c>
      <c r="AB20" s="22">
        <v>9</v>
      </c>
      <c r="AC20" s="22">
        <f t="shared" si="7"/>
        <v>19</v>
      </c>
      <c r="AD20" s="22">
        <v>4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14</v>
      </c>
      <c r="AN20" s="22">
        <v>2</v>
      </c>
      <c r="AO20" s="22">
        <v>2</v>
      </c>
      <c r="AP20" s="22">
        <f t="shared" si="6"/>
        <v>4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41</v>
      </c>
      <c r="L21" s="21" t="s">
        <v>151</v>
      </c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15</v>
      </c>
      <c r="AA21" s="22">
        <v>7</v>
      </c>
      <c r="AB21" s="22">
        <v>15</v>
      </c>
      <c r="AC21" s="22">
        <f t="shared" si="7"/>
        <v>22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12</v>
      </c>
      <c r="AN21" s="22">
        <v>0</v>
      </c>
      <c r="AO21" s="22">
        <v>3</v>
      </c>
      <c r="AP21" s="22">
        <f t="shared" si="6"/>
        <v>3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260</v>
      </c>
      <c r="L22" s="21" t="s">
        <v>131</v>
      </c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14</v>
      </c>
      <c r="AA22" s="22">
        <v>2</v>
      </c>
      <c r="AB22" s="22">
        <v>7</v>
      </c>
      <c r="AC22" s="22">
        <f t="shared" si="7"/>
        <v>9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12</v>
      </c>
      <c r="AN22" s="22">
        <v>2</v>
      </c>
      <c r="AO22" s="22">
        <v>5</v>
      </c>
      <c r="AP22" s="22">
        <f t="shared" si="6"/>
        <v>7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13</v>
      </c>
      <c r="AA23" s="22">
        <v>1</v>
      </c>
      <c r="AB23" s="22">
        <v>5</v>
      </c>
      <c r="AC23" s="22">
        <f t="shared" si="7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14</v>
      </c>
      <c r="AN23" s="22">
        <v>1</v>
      </c>
      <c r="AO23" s="22">
        <v>12</v>
      </c>
      <c r="AP23" s="22">
        <f t="shared" si="6"/>
        <v>13</v>
      </c>
      <c r="AQ23" s="22">
        <v>2</v>
      </c>
      <c r="AR23" s="44"/>
    </row>
    <row r="24" spans="1:44" ht="15.95" customHeight="1" x14ac:dyDescent="0.25">
      <c r="A24" s="41"/>
      <c r="B24" s="42" t="s">
        <v>173</v>
      </c>
      <c r="C24" s="6" t="s">
        <v>193</v>
      </c>
      <c r="F24" s="21"/>
      <c r="G24" s="5">
        <v>1</v>
      </c>
      <c r="H24" s="22">
        <v>2</v>
      </c>
      <c r="I24" s="21" t="s">
        <v>29</v>
      </c>
      <c r="J24" s="21"/>
      <c r="K24" s="21"/>
      <c r="L24" s="21" t="s">
        <v>69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15</v>
      </c>
      <c r="AA24" s="22">
        <v>0</v>
      </c>
      <c r="AB24" s="22">
        <v>4</v>
      </c>
      <c r="AC24" s="22">
        <f t="shared" si="7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15</v>
      </c>
      <c r="AN24" s="22">
        <v>0</v>
      </c>
      <c r="AO24" s="22">
        <v>6</v>
      </c>
      <c r="AP24" s="22">
        <f t="shared" si="6"/>
        <v>6</v>
      </c>
      <c r="AQ24" s="22">
        <v>0</v>
      </c>
      <c r="AR24" s="36"/>
    </row>
    <row r="25" spans="1:44" ht="15.95" customHeight="1" x14ac:dyDescent="0.25">
      <c r="A25" s="41"/>
      <c r="B25" s="22" t="s">
        <v>28</v>
      </c>
      <c r="D25" s="21" t="s">
        <v>109</v>
      </c>
      <c r="E25" s="21"/>
      <c r="F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13</v>
      </c>
      <c r="AA25" s="22">
        <v>1</v>
      </c>
      <c r="AB25" s="22">
        <v>2</v>
      </c>
      <c r="AC25" s="22">
        <f t="shared" si="7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13</v>
      </c>
      <c r="AN25" s="22">
        <v>0</v>
      </c>
      <c r="AO25" s="22">
        <v>1</v>
      </c>
      <c r="AP25" s="22">
        <f t="shared" si="6"/>
        <v>1</v>
      </c>
      <c r="AQ25" s="22">
        <v>0</v>
      </c>
      <c r="AR25" s="36"/>
    </row>
    <row r="26" spans="1:44" ht="15.95" customHeight="1" x14ac:dyDescent="0.25">
      <c r="A26" s="41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15</v>
      </c>
      <c r="AA26" s="22">
        <v>5</v>
      </c>
      <c r="AB26" s="22">
        <v>6</v>
      </c>
      <c r="AC26" s="22">
        <f t="shared" si="7"/>
        <v>11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15</v>
      </c>
      <c r="AN26" s="22">
        <v>0</v>
      </c>
      <c r="AO26" s="22">
        <v>3</v>
      </c>
      <c r="AP26" s="22">
        <f t="shared" si="6"/>
        <v>3</v>
      </c>
      <c r="AQ26" s="22">
        <v>6</v>
      </c>
      <c r="AR26" s="36"/>
    </row>
    <row r="27" spans="1:44" ht="15.95" customHeight="1" thickBot="1" x14ac:dyDescent="0.3">
      <c r="A27" s="41"/>
      <c r="C27" s="6" t="s">
        <v>189</v>
      </c>
      <c r="F27" s="21"/>
      <c r="G27" s="5">
        <v>3</v>
      </c>
      <c r="H27" s="22">
        <v>1</v>
      </c>
      <c r="I27" s="21" t="s">
        <v>144</v>
      </c>
      <c r="J27" s="21"/>
      <c r="K27" s="21"/>
      <c r="L27" s="21" t="s">
        <v>316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165</v>
      </c>
      <c r="AA27" s="23">
        <f>SUM(AA15:AA26)</f>
        <v>52</v>
      </c>
      <c r="AB27" s="23">
        <f>SUM(AB15:AB26)</f>
        <v>79</v>
      </c>
      <c r="AC27" s="23">
        <f>+AB27+AA27</f>
        <v>131</v>
      </c>
      <c r="AD27" s="23">
        <f>SUM(AD15:AD26)</f>
        <v>10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165</v>
      </c>
      <c r="AN27" s="23">
        <f>SUM(AN15:AN26)</f>
        <v>39</v>
      </c>
      <c r="AO27" s="23">
        <f>SUM(AO15:AO26)</f>
        <v>59</v>
      </c>
      <c r="AP27" s="23">
        <f>+AO27+AN27</f>
        <v>98</v>
      </c>
      <c r="AQ27" s="23">
        <f>SUM(AQ15:AQ26)</f>
        <v>12</v>
      </c>
      <c r="AR27" s="36"/>
    </row>
    <row r="28" spans="1:44" ht="15.95" customHeight="1" x14ac:dyDescent="0.25">
      <c r="A28" s="41"/>
      <c r="B28" s="22" t="s">
        <v>28</v>
      </c>
      <c r="C28" s="21" t="s">
        <v>482</v>
      </c>
      <c r="D28" s="16"/>
      <c r="E28" s="21"/>
      <c r="G28" s="5"/>
      <c r="H28" s="22">
        <v>1</v>
      </c>
      <c r="I28" s="21" t="s">
        <v>291</v>
      </c>
      <c r="J28" s="21"/>
      <c r="K28" s="21"/>
      <c r="L28" s="21" t="s">
        <v>483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29</v>
      </c>
      <c r="AA28" s="22">
        <v>9</v>
      </c>
      <c r="AB28" s="22">
        <v>11</v>
      </c>
      <c r="AC28" s="22">
        <f t="shared" ref="AC28:AC39" si="8">+AA28+AB28</f>
        <v>20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19</v>
      </c>
      <c r="AN28" s="22">
        <v>0</v>
      </c>
      <c r="AO28" s="22">
        <v>1</v>
      </c>
      <c r="AP28" s="22">
        <f t="shared" ref="AP28:AP39" si="9">+AN28+AO28</f>
        <v>1</v>
      </c>
      <c r="AQ28" s="22">
        <v>4</v>
      </c>
      <c r="AR28" s="36"/>
    </row>
    <row r="29" spans="1:44" ht="15.95" customHeight="1" x14ac:dyDescent="0.25">
      <c r="A29" s="41"/>
      <c r="H29" s="22">
        <v>1</v>
      </c>
      <c r="I29" s="21" t="s">
        <v>164</v>
      </c>
      <c r="L29" s="21" t="s">
        <v>123</v>
      </c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14</v>
      </c>
      <c r="AA29" s="22">
        <v>0</v>
      </c>
      <c r="AB29" s="22">
        <v>0</v>
      </c>
      <c r="AC29" s="22">
        <f t="shared" si="8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14</v>
      </c>
      <c r="AN29" s="22">
        <v>0</v>
      </c>
      <c r="AO29" s="22">
        <v>0</v>
      </c>
      <c r="AP29" s="22">
        <f t="shared" si="9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13</v>
      </c>
      <c r="AA30" s="22">
        <v>5</v>
      </c>
      <c r="AB30" s="22">
        <v>6</v>
      </c>
      <c r="AC30" s="22">
        <f t="shared" si="8"/>
        <v>11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15</v>
      </c>
      <c r="AN30" s="22">
        <v>17</v>
      </c>
      <c r="AO30" s="22">
        <v>10</v>
      </c>
      <c r="AP30" s="22">
        <f t="shared" si="9"/>
        <v>27</v>
      </c>
      <c r="AQ30" s="22">
        <v>4</v>
      </c>
      <c r="AR30" s="36"/>
    </row>
    <row r="31" spans="1:44" ht="15.95" customHeight="1" x14ac:dyDescent="0.25">
      <c r="A31" s="41"/>
      <c r="B31" s="42" t="s">
        <v>174</v>
      </c>
      <c r="C31" s="6" t="s">
        <v>191</v>
      </c>
      <c r="F31" s="20"/>
      <c r="G31" s="5">
        <v>4</v>
      </c>
      <c r="H31" s="22">
        <v>1</v>
      </c>
      <c r="I31" s="21" t="s">
        <v>88</v>
      </c>
      <c r="J31" s="21"/>
      <c r="L31" s="21" t="s">
        <v>305</v>
      </c>
      <c r="M31" s="21"/>
      <c r="N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8</v>
      </c>
      <c r="AA31" s="22">
        <v>2</v>
      </c>
      <c r="AB31" s="22">
        <v>3</v>
      </c>
      <c r="AC31" s="22">
        <f t="shared" si="8"/>
        <v>5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13</v>
      </c>
      <c r="AN31" s="22">
        <v>4</v>
      </c>
      <c r="AO31" s="22">
        <v>13</v>
      </c>
      <c r="AP31" s="22">
        <f t="shared" si="9"/>
        <v>17</v>
      </c>
      <c r="AQ31" s="22">
        <v>2</v>
      </c>
      <c r="AR31" s="36"/>
    </row>
    <row r="32" spans="1:44" ht="15.95" customHeight="1" x14ac:dyDescent="0.25">
      <c r="A32" s="41"/>
      <c r="B32" s="22" t="s">
        <v>28</v>
      </c>
      <c r="C32" s="16"/>
      <c r="D32" s="21" t="s">
        <v>109</v>
      </c>
      <c r="E32" s="21"/>
      <c r="H32" s="22">
        <v>1</v>
      </c>
      <c r="I32" s="21" t="s">
        <v>133</v>
      </c>
      <c r="J32" s="21"/>
      <c r="K32" s="21"/>
      <c r="L32" s="21" t="s">
        <v>305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6</v>
      </c>
      <c r="AA32" s="22">
        <v>1</v>
      </c>
      <c r="AB32" s="22">
        <v>3</v>
      </c>
      <c r="AC32" s="22">
        <f t="shared" si="8"/>
        <v>4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13</v>
      </c>
      <c r="AN32" s="22">
        <v>0</v>
      </c>
      <c r="AO32" s="22">
        <v>9</v>
      </c>
      <c r="AP32" s="22">
        <f t="shared" si="9"/>
        <v>9</v>
      </c>
      <c r="AQ32" s="22">
        <v>2</v>
      </c>
      <c r="AR32" s="36"/>
    </row>
    <row r="33" spans="1:44" ht="15.95" customHeight="1" x14ac:dyDescent="0.25">
      <c r="A33" s="41"/>
      <c r="H33" s="22">
        <v>2</v>
      </c>
      <c r="I33" s="21" t="s">
        <v>47</v>
      </c>
      <c r="J33" s="21"/>
      <c r="K33" s="21"/>
      <c r="L33" s="21" t="s">
        <v>475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12</v>
      </c>
      <c r="AA33" s="22">
        <v>2</v>
      </c>
      <c r="AB33" s="22">
        <v>2</v>
      </c>
      <c r="AC33" s="22">
        <f t="shared" si="8"/>
        <v>4</v>
      </c>
      <c r="AD33" s="22">
        <v>4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10</v>
      </c>
      <c r="AN33" s="22">
        <v>0</v>
      </c>
      <c r="AO33" s="22">
        <v>4</v>
      </c>
      <c r="AP33" s="22">
        <f t="shared" si="9"/>
        <v>4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125</v>
      </c>
      <c r="L34" s="21" t="s">
        <v>162</v>
      </c>
      <c r="M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11</v>
      </c>
      <c r="AA34" s="22">
        <v>1</v>
      </c>
      <c r="AB34" s="22">
        <v>1</v>
      </c>
      <c r="AC34" s="22">
        <f t="shared" si="8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15</v>
      </c>
      <c r="AN34" s="22">
        <v>9</v>
      </c>
      <c r="AO34" s="22">
        <v>5</v>
      </c>
      <c r="AP34" s="22">
        <f t="shared" si="9"/>
        <v>14</v>
      </c>
      <c r="AQ34" s="22">
        <v>0</v>
      </c>
      <c r="AR34" s="36"/>
    </row>
    <row r="35" spans="1:44" ht="15.95" customHeight="1" x14ac:dyDescent="0.25">
      <c r="A35" s="41" t="s">
        <v>48</v>
      </c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14</v>
      </c>
      <c r="AA35" s="22">
        <v>0</v>
      </c>
      <c r="AB35" s="22">
        <v>3</v>
      </c>
      <c r="AC35" s="22">
        <f t="shared" si="8"/>
        <v>3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14</v>
      </c>
      <c r="AN35" s="22">
        <v>5</v>
      </c>
      <c r="AO35" s="22">
        <v>2</v>
      </c>
      <c r="AP35" s="22">
        <f t="shared" si="9"/>
        <v>7</v>
      </c>
      <c r="AQ35" s="22">
        <v>0</v>
      </c>
      <c r="AR35" s="36"/>
    </row>
    <row r="36" spans="1:44" ht="15.95" customHeight="1" x14ac:dyDescent="0.25">
      <c r="A36" s="41"/>
      <c r="C36" s="6" t="s">
        <v>188</v>
      </c>
      <c r="D36" s="1"/>
      <c r="E36" s="21"/>
      <c r="F36" s="21"/>
      <c r="G36" s="5">
        <v>4</v>
      </c>
      <c r="H36" s="22">
        <v>1</v>
      </c>
      <c r="I36" s="21" t="s">
        <v>46</v>
      </c>
      <c r="J36" s="21"/>
      <c r="K36" s="21"/>
      <c r="L36" s="21" t="s">
        <v>476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14</v>
      </c>
      <c r="AA36" s="22">
        <v>0</v>
      </c>
      <c r="AB36" s="22">
        <v>3</v>
      </c>
      <c r="AC36" s="22">
        <f t="shared" si="8"/>
        <v>3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14</v>
      </c>
      <c r="AN36" s="22">
        <v>0</v>
      </c>
      <c r="AO36" s="22">
        <v>0</v>
      </c>
      <c r="AP36" s="22">
        <f t="shared" si="9"/>
        <v>0</v>
      </c>
      <c r="AQ36" s="22">
        <v>0</v>
      </c>
      <c r="AR36" s="36"/>
    </row>
    <row r="37" spans="1:44" ht="15.95" customHeight="1" x14ac:dyDescent="0.25">
      <c r="A37" s="41"/>
      <c r="B37" s="22" t="s">
        <v>28</v>
      </c>
      <c r="C37" s="21"/>
      <c r="D37" s="16" t="s">
        <v>109</v>
      </c>
      <c r="H37" s="22">
        <v>1</v>
      </c>
      <c r="I37" s="21" t="s">
        <v>160</v>
      </c>
      <c r="J37" s="21"/>
      <c r="K37" s="21"/>
      <c r="L37" s="21" t="s">
        <v>67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15</v>
      </c>
      <c r="AA37" s="22">
        <v>0</v>
      </c>
      <c r="AB37" s="22">
        <v>2</v>
      </c>
      <c r="AC37" s="22">
        <f t="shared" si="8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13</v>
      </c>
      <c r="AN37" s="22">
        <v>3</v>
      </c>
      <c r="AO37" s="22">
        <v>2</v>
      </c>
      <c r="AP37" s="22">
        <f t="shared" si="9"/>
        <v>5</v>
      </c>
      <c r="AQ37" s="22">
        <v>0</v>
      </c>
      <c r="AR37" s="36"/>
    </row>
    <row r="38" spans="1:44" ht="15.95" customHeight="1" x14ac:dyDescent="0.25">
      <c r="A38" s="41"/>
      <c r="H38" s="22">
        <v>1</v>
      </c>
      <c r="I38" s="21" t="s">
        <v>80</v>
      </c>
      <c r="L38" s="21" t="s">
        <v>355</v>
      </c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15</v>
      </c>
      <c r="AA38" s="22">
        <v>2</v>
      </c>
      <c r="AB38" s="22">
        <v>6</v>
      </c>
      <c r="AC38" s="22">
        <f t="shared" si="8"/>
        <v>8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15</v>
      </c>
      <c r="AN38" s="22">
        <v>1</v>
      </c>
      <c r="AO38" s="22">
        <v>7</v>
      </c>
      <c r="AP38" s="22">
        <f t="shared" si="9"/>
        <v>8</v>
      </c>
      <c r="AQ38" s="22">
        <v>2</v>
      </c>
      <c r="AR38" s="36"/>
    </row>
    <row r="39" spans="1:44" ht="15.95" customHeight="1" x14ac:dyDescent="0.25">
      <c r="A39" s="41"/>
      <c r="H39" s="22">
        <v>2</v>
      </c>
      <c r="I39" s="21" t="s">
        <v>146</v>
      </c>
      <c r="L39" s="21" t="s">
        <v>477</v>
      </c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14</v>
      </c>
      <c r="AA39" s="22">
        <v>1</v>
      </c>
      <c r="AB39" s="22">
        <v>2</v>
      </c>
      <c r="AC39" s="22">
        <f t="shared" si="8"/>
        <v>3</v>
      </c>
      <c r="AD39" s="22">
        <v>2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10</v>
      </c>
      <c r="AN39" s="22">
        <v>0</v>
      </c>
      <c r="AO39" s="22">
        <v>0</v>
      </c>
      <c r="AP39" s="22">
        <f t="shared" si="9"/>
        <v>0</v>
      </c>
      <c r="AQ39" s="22">
        <v>0</v>
      </c>
      <c r="AR39" s="36"/>
    </row>
    <row r="40" spans="1:44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165</v>
      </c>
      <c r="AA40" s="23">
        <f>SUM(AA28:AA39)</f>
        <v>23</v>
      </c>
      <c r="AB40" s="23">
        <f>SUM(AB28:AB39)</f>
        <v>42</v>
      </c>
      <c r="AC40" s="23">
        <f>+AB40+AA40</f>
        <v>65</v>
      </c>
      <c r="AD40" s="23">
        <f>SUM(AD28:AD39)</f>
        <v>16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165</v>
      </c>
      <c r="AN40" s="23">
        <f>SUM(AN28:AN39)</f>
        <v>39</v>
      </c>
      <c r="AO40" s="23">
        <f>SUM(AO28:AO39)</f>
        <v>53</v>
      </c>
      <c r="AP40" s="23">
        <f>+AO40+AN40</f>
        <v>92</v>
      </c>
      <c r="AQ40" s="23">
        <f>SUM(AQ28:AQ39)</f>
        <v>14</v>
      </c>
      <c r="AR40" s="36"/>
    </row>
    <row r="41" spans="1:44" ht="15.95" customHeight="1" x14ac:dyDescent="0.25">
      <c r="A41" s="41"/>
      <c r="B41" s="42" t="s">
        <v>175</v>
      </c>
      <c r="C41" s="6" t="s">
        <v>190</v>
      </c>
      <c r="E41" s="11"/>
      <c r="F41" s="11"/>
      <c r="G41" s="5">
        <v>4</v>
      </c>
      <c r="H41" s="22">
        <v>1</v>
      </c>
      <c r="I41" s="21" t="s">
        <v>96</v>
      </c>
      <c r="J41" s="21"/>
      <c r="K41" s="21"/>
      <c r="L41" s="21"/>
      <c r="M41" s="21" t="s">
        <v>134</v>
      </c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18</v>
      </c>
      <c r="AA41" s="22">
        <v>6</v>
      </c>
      <c r="AB41" s="22">
        <v>6</v>
      </c>
      <c r="AC41" s="22">
        <f t="shared" ref="AC41:AC52" si="10">+AA41+AB41</f>
        <v>12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27</v>
      </c>
      <c r="AN41" s="22">
        <v>1</v>
      </c>
      <c r="AO41" s="22">
        <v>4</v>
      </c>
      <c r="AP41" s="22">
        <f t="shared" ref="AP41:AP52" si="11">+AN41+AO41</f>
        <v>5</v>
      </c>
      <c r="AQ41" s="22">
        <v>2</v>
      </c>
      <c r="AR41" s="36"/>
    </row>
    <row r="42" spans="1:44" ht="15.95" customHeight="1" x14ac:dyDescent="0.25">
      <c r="A42" s="41"/>
      <c r="B42" s="22" t="s">
        <v>28</v>
      </c>
      <c r="C42" s="16"/>
      <c r="D42" s="16" t="s">
        <v>109</v>
      </c>
      <c r="E42" s="16"/>
      <c r="H42" s="22">
        <v>1</v>
      </c>
      <c r="I42" s="21" t="s">
        <v>96</v>
      </c>
      <c r="J42" s="21"/>
      <c r="K42" s="21"/>
      <c r="L42" s="21" t="s">
        <v>147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14</v>
      </c>
      <c r="AA42" s="22">
        <v>0</v>
      </c>
      <c r="AB42" s="22">
        <v>1</v>
      </c>
      <c r="AC42" s="22">
        <f t="shared" si="10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9</v>
      </c>
      <c r="AN42" s="22">
        <v>0</v>
      </c>
      <c r="AO42" s="22">
        <v>2</v>
      </c>
      <c r="AP42" s="22">
        <f t="shared" si="11"/>
        <v>2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96</v>
      </c>
      <c r="J43" s="21"/>
      <c r="K43" s="21"/>
      <c r="L43" s="21" t="s">
        <v>161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14</v>
      </c>
      <c r="AA43" s="22">
        <v>14</v>
      </c>
      <c r="AB43" s="22">
        <v>15</v>
      </c>
      <c r="AC43" s="22">
        <f t="shared" si="10"/>
        <v>29</v>
      </c>
      <c r="AD43" s="22">
        <v>2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12</v>
      </c>
      <c r="AN43" s="22">
        <v>13</v>
      </c>
      <c r="AO43" s="22">
        <v>4</v>
      </c>
      <c r="AP43" s="22">
        <f t="shared" si="11"/>
        <v>17</v>
      </c>
      <c r="AQ43" s="22">
        <v>4</v>
      </c>
      <c r="AR43" s="36"/>
    </row>
    <row r="44" spans="1:44" ht="15.95" customHeight="1" x14ac:dyDescent="0.25">
      <c r="A44" s="41"/>
      <c r="H44" s="22">
        <v>2</v>
      </c>
      <c r="I44" s="21" t="s">
        <v>147</v>
      </c>
      <c r="L44" s="21" t="s">
        <v>184</v>
      </c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15</v>
      </c>
      <c r="AA44" s="22">
        <v>8</v>
      </c>
      <c r="AB44" s="22">
        <v>15</v>
      </c>
      <c r="AC44" s="22">
        <f t="shared" si="10"/>
        <v>23</v>
      </c>
      <c r="AD44" s="22">
        <v>4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14</v>
      </c>
      <c r="AN44" s="22">
        <v>5</v>
      </c>
      <c r="AO44" s="22">
        <v>6</v>
      </c>
      <c r="AP44" s="22">
        <f t="shared" si="11"/>
        <v>11</v>
      </c>
      <c r="AQ44" s="22">
        <v>2</v>
      </c>
      <c r="AR44" s="36"/>
    </row>
    <row r="45" spans="1:44" ht="15.95" customHeight="1" x14ac:dyDescent="0.25">
      <c r="A45" s="4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14</v>
      </c>
      <c r="AA45" s="22">
        <v>3</v>
      </c>
      <c r="AB45" s="22">
        <v>8</v>
      </c>
      <c r="AC45" s="22">
        <f t="shared" si="10"/>
        <v>11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11</v>
      </c>
      <c r="AN45" s="22">
        <v>0</v>
      </c>
      <c r="AO45" s="22">
        <v>6</v>
      </c>
      <c r="AP45" s="22">
        <f t="shared" si="11"/>
        <v>6</v>
      </c>
      <c r="AQ45" s="22">
        <v>2</v>
      </c>
      <c r="AR45" s="36"/>
    </row>
    <row r="46" spans="1:44" ht="15.95" customHeight="1" x14ac:dyDescent="0.25">
      <c r="A46" s="41"/>
      <c r="C46" s="6" t="s">
        <v>192</v>
      </c>
      <c r="G46" s="5">
        <v>2</v>
      </c>
      <c r="H46" s="22">
        <v>1</v>
      </c>
      <c r="I46" s="21" t="s">
        <v>95</v>
      </c>
      <c r="J46" s="21"/>
      <c r="K46" s="21"/>
      <c r="L46" s="21" t="s">
        <v>481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14</v>
      </c>
      <c r="AA46" s="22">
        <v>1</v>
      </c>
      <c r="AB46" s="22">
        <v>12</v>
      </c>
      <c r="AC46" s="22">
        <f t="shared" si="10"/>
        <v>13</v>
      </c>
      <c r="AD46" s="22">
        <v>2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13</v>
      </c>
      <c r="AN46" s="22">
        <v>1</v>
      </c>
      <c r="AO46" s="22">
        <v>5</v>
      </c>
      <c r="AP46" s="22">
        <f t="shared" si="11"/>
        <v>6</v>
      </c>
      <c r="AQ46" s="22">
        <v>4</v>
      </c>
      <c r="AR46" s="36"/>
    </row>
    <row r="47" spans="1:44" ht="15.95" customHeight="1" x14ac:dyDescent="0.25">
      <c r="A47" s="41"/>
      <c r="B47" s="22" t="s">
        <v>28</v>
      </c>
      <c r="C47" s="21"/>
      <c r="D47" s="21" t="s">
        <v>109</v>
      </c>
      <c r="E47" s="21"/>
      <c r="F47" s="21"/>
      <c r="G47" s="21"/>
      <c r="H47" s="22">
        <v>1</v>
      </c>
      <c r="I47" s="21" t="s">
        <v>59</v>
      </c>
      <c r="J47" s="21"/>
      <c r="K47" s="21"/>
      <c r="L47" s="21" t="s">
        <v>126</v>
      </c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14</v>
      </c>
      <c r="AA47" s="22">
        <v>7</v>
      </c>
      <c r="AB47" s="22">
        <v>5</v>
      </c>
      <c r="AC47" s="22">
        <f t="shared" si="10"/>
        <v>12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15</v>
      </c>
      <c r="AN47" s="22">
        <v>3</v>
      </c>
      <c r="AO47" s="22">
        <v>6</v>
      </c>
      <c r="AP47" s="22">
        <f t="shared" si="11"/>
        <v>9</v>
      </c>
      <c r="AQ47" s="22">
        <v>0</v>
      </c>
      <c r="AR47" s="36"/>
    </row>
    <row r="48" spans="1:44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45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14</v>
      </c>
      <c r="AA48" s="22">
        <v>3</v>
      </c>
      <c r="AB48" s="22">
        <v>4</v>
      </c>
      <c r="AC48" s="22">
        <f t="shared" si="10"/>
        <v>7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14</v>
      </c>
      <c r="AN48" s="22">
        <v>6</v>
      </c>
      <c r="AO48" s="22">
        <v>3</v>
      </c>
      <c r="AP48" s="22">
        <f t="shared" si="11"/>
        <v>9</v>
      </c>
      <c r="AQ48" s="22">
        <v>2</v>
      </c>
      <c r="AR48" s="36"/>
    </row>
    <row r="49" spans="1:44" ht="15.95" customHeight="1" x14ac:dyDescent="0.25">
      <c r="A49" s="41"/>
      <c r="B49" s="11"/>
      <c r="C49" s="11"/>
      <c r="D49" s="11"/>
      <c r="E49" s="21" t="s">
        <v>111</v>
      </c>
      <c r="F49" s="21"/>
      <c r="G49" s="5">
        <f>SUM(G14:G48)</f>
        <v>24</v>
      </c>
      <c r="H49" s="5"/>
      <c r="I49" s="20"/>
      <c r="J49" s="21" t="s">
        <v>62</v>
      </c>
      <c r="K49" s="20"/>
      <c r="L49" s="5">
        <f>COUNTA(C14:C48)-8</f>
        <v>2</v>
      </c>
      <c r="N49" s="21" t="s">
        <v>79</v>
      </c>
      <c r="O49" s="5">
        <f>+L49*2</f>
        <v>4</v>
      </c>
      <c r="P49" s="1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10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13</v>
      </c>
      <c r="AN49" s="22">
        <v>4</v>
      </c>
      <c r="AO49" s="22">
        <v>4</v>
      </c>
      <c r="AP49" s="22">
        <f t="shared" si="11"/>
        <v>8</v>
      </c>
      <c r="AQ49" s="22">
        <v>0</v>
      </c>
      <c r="AR49" s="36"/>
    </row>
    <row r="50" spans="1:44" ht="15.95" customHeight="1" x14ac:dyDescent="0.25">
      <c r="A50" s="41"/>
      <c r="E50" s="21" t="s">
        <v>110</v>
      </c>
      <c r="F50" s="21"/>
      <c r="G50" s="5">
        <f>COUNTA(L15:L48)+COUNTIF(L15:L48,"*&amp;*")</f>
        <v>36</v>
      </c>
      <c r="O50" t="s">
        <v>169</v>
      </c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13</v>
      </c>
      <c r="AA50" s="22">
        <v>0</v>
      </c>
      <c r="AB50" s="22">
        <v>2</v>
      </c>
      <c r="AC50" s="22">
        <f t="shared" si="10"/>
        <v>2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12</v>
      </c>
      <c r="AN50" s="22">
        <v>0</v>
      </c>
      <c r="AO50" s="22">
        <v>6</v>
      </c>
      <c r="AP50" s="22">
        <f t="shared" si="11"/>
        <v>6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13</v>
      </c>
      <c r="AA51" s="22">
        <v>0</v>
      </c>
      <c r="AB51" s="22">
        <v>4</v>
      </c>
      <c r="AC51" s="22">
        <f t="shared" si="10"/>
        <v>4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12</v>
      </c>
      <c r="AN51" s="22">
        <v>0</v>
      </c>
      <c r="AO51" s="22">
        <v>3</v>
      </c>
      <c r="AP51" s="22">
        <f t="shared" si="11"/>
        <v>3</v>
      </c>
      <c r="AQ51" s="22">
        <v>8</v>
      </c>
      <c r="AR51" s="36"/>
    </row>
    <row r="52" spans="1:44" ht="15.95" customHeight="1" x14ac:dyDescent="0.25">
      <c r="A52" s="41"/>
      <c r="B52" s="6" t="s">
        <v>90</v>
      </c>
      <c r="C52" s="6"/>
      <c r="N52" s="6"/>
      <c r="O52" s="6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12</v>
      </c>
      <c r="AA52" s="22">
        <v>3</v>
      </c>
      <c r="AB52" s="22">
        <v>8</v>
      </c>
      <c r="AC52" s="22">
        <f t="shared" si="10"/>
        <v>11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13</v>
      </c>
      <c r="AN52" s="22">
        <v>1</v>
      </c>
      <c r="AO52" s="22">
        <v>1</v>
      </c>
      <c r="AP52" s="22">
        <f t="shared" si="11"/>
        <v>2</v>
      </c>
      <c r="AQ52" s="22">
        <v>2</v>
      </c>
      <c r="AR52" s="36"/>
    </row>
    <row r="53" spans="1:44" ht="15.95" customHeight="1" thickBot="1" x14ac:dyDescent="0.3">
      <c r="A53" s="41"/>
      <c r="C53" s="6" t="s">
        <v>64</v>
      </c>
      <c r="H53" s="6" t="s">
        <v>71</v>
      </c>
      <c r="M53" s="6" t="s">
        <v>72</v>
      </c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165</v>
      </c>
      <c r="AA53" s="23">
        <f>SUM(AA41:AA52)</f>
        <v>45</v>
      </c>
      <c r="AB53" s="23">
        <f>SUM(AB41:AB52)</f>
        <v>83</v>
      </c>
      <c r="AC53" s="23">
        <f>+AB53+AA53</f>
        <v>128</v>
      </c>
      <c r="AD53" s="23">
        <f>SUM(AD41:AD52)</f>
        <v>18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165</v>
      </c>
      <c r="AN53" s="23">
        <f>SUM(AN41:AN52)</f>
        <v>34</v>
      </c>
      <c r="AO53" s="23">
        <f>SUM(AO41:AO52)</f>
        <v>50</v>
      </c>
      <c r="AP53" s="23">
        <f>+AO53+AN53</f>
        <v>84</v>
      </c>
      <c r="AQ53" s="23">
        <f>SUM(AQ41:AQ52)</f>
        <v>26</v>
      </c>
      <c r="AR53" s="36"/>
    </row>
    <row r="54" spans="1:44" ht="15.95" customHeight="1" x14ac:dyDescent="0.25">
      <c r="A54" s="41"/>
      <c r="C54" s="21" t="s">
        <v>109</v>
      </c>
      <c r="H54" s="21" t="s">
        <v>487</v>
      </c>
      <c r="I54" s="21"/>
      <c r="J54" s="21"/>
      <c r="K54" s="21"/>
      <c r="L54" s="21"/>
      <c r="M54" s="21" t="s">
        <v>109</v>
      </c>
      <c r="N54" s="21"/>
      <c r="O54" s="21"/>
      <c r="P54" s="2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12</v>
      </c>
      <c r="AA54" s="22">
        <v>5</v>
      </c>
      <c r="AB54" s="22">
        <v>6</v>
      </c>
      <c r="AC54" s="22">
        <f t="shared" ref="AC54:AC65" si="12">+AA54+AB54</f>
        <v>11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16</v>
      </c>
      <c r="AN54" s="22">
        <v>1</v>
      </c>
      <c r="AO54" s="22">
        <v>7</v>
      </c>
      <c r="AP54" s="22">
        <f t="shared" ref="AP54:AP65" si="13">+AN54+AO54</f>
        <v>8</v>
      </c>
      <c r="AQ54" s="22">
        <v>2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15</v>
      </c>
      <c r="AA55" s="22">
        <v>0</v>
      </c>
      <c r="AB55" s="22">
        <v>0</v>
      </c>
      <c r="AC55" s="22">
        <f t="shared" si="12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14</v>
      </c>
      <c r="AN55" s="22">
        <v>0</v>
      </c>
      <c r="AO55" s="22">
        <v>0</v>
      </c>
      <c r="AP55" s="22">
        <f t="shared" si="13"/>
        <v>0</v>
      </c>
      <c r="AQ55" s="22">
        <v>0</v>
      </c>
      <c r="AR55" s="36"/>
    </row>
    <row r="56" spans="1:44" ht="15.95" customHeight="1" x14ac:dyDescent="0.25">
      <c r="A56" s="4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15</v>
      </c>
      <c r="AA56" s="22">
        <v>5</v>
      </c>
      <c r="AB56" s="22">
        <v>2</v>
      </c>
      <c r="AC56" s="22">
        <f t="shared" si="12"/>
        <v>7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13</v>
      </c>
      <c r="AN56" s="22">
        <v>14</v>
      </c>
      <c r="AO56" s="22">
        <v>9</v>
      </c>
      <c r="AP56" s="22">
        <f t="shared" si="13"/>
        <v>23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14</v>
      </c>
      <c r="AA57" s="22">
        <v>1</v>
      </c>
      <c r="AB57" s="22">
        <v>8</v>
      </c>
      <c r="AC57" s="22">
        <f t="shared" si="12"/>
        <v>9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15</v>
      </c>
      <c r="AN57" s="22">
        <v>19</v>
      </c>
      <c r="AO57" s="22">
        <v>6</v>
      </c>
      <c r="AP57" s="22">
        <f t="shared" si="13"/>
        <v>25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12</v>
      </c>
      <c r="AA58" s="22">
        <v>6</v>
      </c>
      <c r="AB58" s="22">
        <v>9</v>
      </c>
      <c r="AC58" s="22">
        <f t="shared" si="12"/>
        <v>15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13</v>
      </c>
      <c r="AN58" s="22">
        <v>2</v>
      </c>
      <c r="AO58" s="22">
        <v>10</v>
      </c>
      <c r="AP58" s="22">
        <f t="shared" si="13"/>
        <v>12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15</v>
      </c>
      <c r="AA59" s="22">
        <v>4</v>
      </c>
      <c r="AB59" s="22">
        <v>9</v>
      </c>
      <c r="AC59" s="22">
        <f t="shared" si="12"/>
        <v>13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14</v>
      </c>
      <c r="AN59" s="22">
        <v>11</v>
      </c>
      <c r="AO59" s="22">
        <v>11</v>
      </c>
      <c r="AP59" s="22">
        <f t="shared" si="13"/>
        <v>22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2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14</v>
      </c>
      <c r="AN60" s="22">
        <v>2</v>
      </c>
      <c r="AO60" s="22">
        <v>6</v>
      </c>
      <c r="AP60" s="22">
        <f t="shared" si="13"/>
        <v>8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13</v>
      </c>
      <c r="AA61" s="22">
        <v>7</v>
      </c>
      <c r="AB61" s="22">
        <v>5</v>
      </c>
      <c r="AC61" s="22">
        <f t="shared" si="12"/>
        <v>12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14</v>
      </c>
      <c r="AN61" s="22">
        <v>4</v>
      </c>
      <c r="AO61" s="22">
        <v>5</v>
      </c>
      <c r="AP61" s="22">
        <f t="shared" si="13"/>
        <v>9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15</v>
      </c>
      <c r="AA62" s="22">
        <v>0</v>
      </c>
      <c r="AB62" s="22">
        <v>4</v>
      </c>
      <c r="AC62" s="22">
        <f t="shared" si="12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13</v>
      </c>
      <c r="AN62" s="22">
        <v>2</v>
      </c>
      <c r="AO62" s="22">
        <v>3</v>
      </c>
      <c r="AP62" s="22">
        <f t="shared" si="13"/>
        <v>5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15</v>
      </c>
      <c r="AA63" s="22">
        <v>0</v>
      </c>
      <c r="AB63" s="22">
        <v>12</v>
      </c>
      <c r="AC63" s="22">
        <f t="shared" si="12"/>
        <v>12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14</v>
      </c>
      <c r="AN63" s="22">
        <v>1</v>
      </c>
      <c r="AO63" s="22">
        <v>4</v>
      </c>
      <c r="AP63" s="22">
        <f t="shared" si="13"/>
        <v>5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15</v>
      </c>
      <c r="AA64" s="22">
        <v>3</v>
      </c>
      <c r="AB64" s="22">
        <v>6</v>
      </c>
      <c r="AC64" s="22">
        <f t="shared" si="12"/>
        <v>9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11</v>
      </c>
      <c r="AN64" s="22">
        <v>0</v>
      </c>
      <c r="AO64" s="22">
        <v>5</v>
      </c>
      <c r="AP64" s="22">
        <f t="shared" si="13"/>
        <v>5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15</v>
      </c>
      <c r="AA65" s="22">
        <v>0</v>
      </c>
      <c r="AB65" s="22">
        <v>2</v>
      </c>
      <c r="AC65" s="22">
        <f t="shared" si="12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14</v>
      </c>
      <c r="AN65" s="22">
        <v>0</v>
      </c>
      <c r="AO65" s="22">
        <v>3</v>
      </c>
      <c r="AP65" s="22">
        <f t="shared" si="13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164</v>
      </c>
      <c r="AA66" s="23">
        <f>SUM(AA54:AA65)</f>
        <v>37</v>
      </c>
      <c r="AB66" s="23">
        <f>SUM(AB54:AB65)</f>
        <v>66</v>
      </c>
      <c r="AC66" s="23">
        <f>+AB66+AA66</f>
        <v>103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165</v>
      </c>
      <c r="AN66" s="23">
        <f>SUM(AN54:AN65)</f>
        <v>56</v>
      </c>
      <c r="AO66" s="23">
        <f>SUM(AO54:AO65)</f>
        <v>69</v>
      </c>
      <c r="AP66" s="23">
        <f>+AO66+AN66</f>
        <v>125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1319</v>
      </c>
      <c r="AN67" s="15">
        <f>+AN66+AN53+AN40+AN27+AA27+AA40+AA53+AA66</f>
        <v>325</v>
      </c>
      <c r="AO67" s="15">
        <f>+AO66+AO53+AO40+AO27+AB27+AB40+AB53+AB66</f>
        <v>501</v>
      </c>
      <c r="AP67" s="15">
        <f>+AP66+AP53+AP40+AP27+AC27+AC40+AC53+AC66</f>
        <v>826</v>
      </c>
      <c r="AQ67" s="15">
        <f>+AQ66+AQ53+AQ40+AQ27+AD27+AD40+AD53+AD66</f>
        <v>116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9"/>
      <c r="AR71" s="43"/>
    </row>
    <row r="72" spans="1:44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3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3"/>
    </row>
    <row r="73" spans="1:44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39"/>
      <c r="R73" s="39"/>
      <c r="S73" s="78" t="s">
        <v>143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43"/>
    </row>
    <row r="74" spans="1:44" ht="20.25" x14ac:dyDescent="0.3">
      <c r="A74" s="39"/>
      <c r="B74" s="26" t="s">
        <v>83</v>
      </c>
      <c r="C74" s="26">
        <f>+C2</f>
        <v>15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5"/>
      <c r="O74" s="25"/>
      <c r="P74" s="25"/>
      <c r="Q74" s="39"/>
      <c r="R74" s="39"/>
      <c r="S74" s="77" t="s">
        <v>97</v>
      </c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39"/>
    </row>
    <row r="75" spans="1:44" ht="18.600000000000001" customHeight="1" x14ac:dyDescent="0.3">
      <c r="A75" s="36"/>
      <c r="N75" s="25"/>
      <c r="O75" s="25"/>
      <c r="P75" s="25"/>
      <c r="Q75" s="36"/>
      <c r="R75" s="36"/>
      <c r="T75" s="16"/>
      <c r="U75" s="16"/>
      <c r="V75" s="16"/>
      <c r="W75" s="16"/>
      <c r="X75" s="16"/>
      <c r="Y75" s="16"/>
      <c r="Z75" s="16"/>
      <c r="AA75" s="29"/>
      <c r="AB75" s="29"/>
      <c r="AC75" s="29"/>
      <c r="AD75" s="29"/>
      <c r="AE75" s="30"/>
      <c r="AF75" s="29"/>
      <c r="AG75" s="29"/>
      <c r="AH75" s="29"/>
      <c r="AI75" s="29"/>
      <c r="AJ75" s="29"/>
      <c r="AK75" s="29"/>
      <c r="AL75" s="29"/>
      <c r="AM75" s="21"/>
      <c r="AN75" s="11"/>
      <c r="AO75" s="11"/>
      <c r="AP75" s="22"/>
      <c r="AQ75" s="22"/>
      <c r="AR75" s="36"/>
    </row>
    <row r="76" spans="1:44" ht="16.5" thickBot="1" x14ac:dyDescent="0.3">
      <c r="A76" s="36"/>
      <c r="Q76" s="39"/>
      <c r="R76" s="39"/>
      <c r="S76" s="28" t="s">
        <v>119</v>
      </c>
      <c r="T76" s="28" t="s">
        <v>121</v>
      </c>
      <c r="U76" s="28"/>
      <c r="V76" s="38"/>
      <c r="W76" s="38"/>
      <c r="X76" s="38"/>
      <c r="Y76" s="38"/>
      <c r="Z76" s="38" t="s">
        <v>3</v>
      </c>
      <c r="AA76" s="38" t="s">
        <v>23</v>
      </c>
      <c r="AB76" s="38" t="s">
        <v>24</v>
      </c>
      <c r="AC76" s="38" t="s">
        <v>25</v>
      </c>
      <c r="AD76" s="38" t="s">
        <v>2</v>
      </c>
      <c r="AE76" s="22"/>
      <c r="AF76" s="28" t="s">
        <v>119</v>
      </c>
      <c r="AG76" s="28" t="s">
        <v>121</v>
      </c>
      <c r="AH76" s="28"/>
      <c r="AI76" s="38"/>
      <c r="AJ76" s="38"/>
      <c r="AK76" s="38"/>
      <c r="AL76" s="38"/>
      <c r="AM76" s="38" t="s">
        <v>3</v>
      </c>
      <c r="AN76" s="38" t="s">
        <v>23</v>
      </c>
      <c r="AO76" s="38" t="s">
        <v>24</v>
      </c>
      <c r="AP76" s="38" t="s">
        <v>25</v>
      </c>
      <c r="AQ76" s="38" t="s">
        <v>2</v>
      </c>
      <c r="AR76" s="39"/>
    </row>
    <row r="77" spans="1:44" ht="15.75" customHeight="1" x14ac:dyDescent="0.25">
      <c r="A77" s="36"/>
      <c r="Q77" s="39"/>
      <c r="R77" s="39"/>
      <c r="S77" s="27">
        <v>8</v>
      </c>
      <c r="T77" s="21" t="s">
        <v>444</v>
      </c>
      <c r="V77" s="21"/>
      <c r="Y77" s="21"/>
      <c r="Z77" s="22">
        <v>2</v>
      </c>
      <c r="AA77" s="22">
        <v>0</v>
      </c>
      <c r="AB77" s="22">
        <v>0</v>
      </c>
      <c r="AC77" s="22">
        <f t="shared" ref="AC77:AC79" si="14">+AA77+AB77</f>
        <v>0</v>
      </c>
      <c r="AD77" s="22">
        <v>2</v>
      </c>
      <c r="AF77" s="27">
        <v>7.5</v>
      </c>
      <c r="AG77" s="21" t="s">
        <v>269</v>
      </c>
      <c r="AM77" s="22">
        <v>9</v>
      </c>
      <c r="AN77" s="22">
        <v>9</v>
      </c>
      <c r="AO77" s="22">
        <v>3</v>
      </c>
      <c r="AP77" s="22">
        <f t="shared" ref="AP77" si="15">+AN77+AO77</f>
        <v>12</v>
      </c>
      <c r="AQ77" s="22">
        <v>0</v>
      </c>
      <c r="AR77" s="39"/>
    </row>
    <row r="78" spans="1:44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Q78" s="36"/>
      <c r="R78" s="36"/>
      <c r="S78" s="27">
        <v>8.5</v>
      </c>
      <c r="T78" s="21" t="s">
        <v>241</v>
      </c>
      <c r="V78" s="21"/>
      <c r="Y78" s="21"/>
      <c r="Z78" s="22">
        <v>3</v>
      </c>
      <c r="AA78" s="22">
        <v>0</v>
      </c>
      <c r="AB78" s="22">
        <v>1</v>
      </c>
      <c r="AC78" s="22">
        <f t="shared" si="14"/>
        <v>1</v>
      </c>
      <c r="AD78" s="22">
        <v>0</v>
      </c>
      <c r="AF78" s="27">
        <v>7.5</v>
      </c>
      <c r="AG78" s="21" t="s">
        <v>485</v>
      </c>
      <c r="AM78" s="22">
        <v>1</v>
      </c>
      <c r="AN78" s="22">
        <v>0</v>
      </c>
      <c r="AO78" s="22">
        <v>0</v>
      </c>
      <c r="AP78" s="22">
        <f t="shared" ref="AP78:AP90" si="16">+AN78+AO78</f>
        <v>0</v>
      </c>
      <c r="AQ78" s="22">
        <v>0</v>
      </c>
      <c r="AR78" s="36"/>
    </row>
    <row r="79" spans="1:44" ht="15.75" customHeight="1" x14ac:dyDescent="0.25">
      <c r="A79" s="36"/>
      <c r="D79" s="21" t="s">
        <v>176</v>
      </c>
      <c r="E79" s="21"/>
      <c r="F79" s="21"/>
      <c r="G79" s="21" t="s">
        <v>106</v>
      </c>
      <c r="H79" s="22"/>
      <c r="I79" s="22">
        <v>13</v>
      </c>
      <c r="J79" s="22">
        <v>13</v>
      </c>
      <c r="K79" s="22">
        <v>17</v>
      </c>
      <c r="L79" s="49">
        <f t="shared" ref="L79:L107" si="17">+J79+K79</f>
        <v>30</v>
      </c>
      <c r="N79" s="22"/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4"/>
        <v>1</v>
      </c>
      <c r="AD79" s="22">
        <v>0</v>
      </c>
      <c r="AF79" s="27">
        <v>9.5</v>
      </c>
      <c r="AG79" s="21" t="s">
        <v>471</v>
      </c>
      <c r="AM79" s="22">
        <v>1</v>
      </c>
      <c r="AN79" s="22">
        <v>0</v>
      </c>
      <c r="AO79" s="22">
        <v>0</v>
      </c>
      <c r="AP79" s="22">
        <f t="shared" si="16"/>
        <v>0</v>
      </c>
      <c r="AQ79" s="22">
        <v>0</v>
      </c>
      <c r="AR79" s="36"/>
    </row>
    <row r="80" spans="1:44" ht="15.75" customHeight="1" x14ac:dyDescent="0.25">
      <c r="A80" s="36"/>
      <c r="D80" s="21" t="s">
        <v>92</v>
      </c>
      <c r="E80" s="21"/>
      <c r="F80" s="21"/>
      <c r="G80" s="21" t="s">
        <v>115</v>
      </c>
      <c r="H80" s="22"/>
      <c r="I80" s="22">
        <v>14</v>
      </c>
      <c r="J80" s="22">
        <v>14</v>
      </c>
      <c r="K80" s="22">
        <v>15</v>
      </c>
      <c r="L80" s="49">
        <f t="shared" si="17"/>
        <v>29</v>
      </c>
      <c r="N80" s="22"/>
      <c r="Q80" s="36"/>
      <c r="R80" s="36"/>
      <c r="S80" s="27">
        <v>7.5</v>
      </c>
      <c r="T80" s="21" t="s">
        <v>207</v>
      </c>
      <c r="Z80" s="22">
        <v>14</v>
      </c>
      <c r="AA80" s="22">
        <v>7</v>
      </c>
      <c r="AB80" s="22">
        <v>5</v>
      </c>
      <c r="AC80" s="22">
        <f>+AA80+AB80</f>
        <v>12</v>
      </c>
      <c r="AD80" s="22">
        <v>0</v>
      </c>
      <c r="AF80" s="27">
        <v>9</v>
      </c>
      <c r="AG80" s="21" t="s">
        <v>239</v>
      </c>
      <c r="AM80" s="22">
        <v>6</v>
      </c>
      <c r="AN80" s="22">
        <v>2</v>
      </c>
      <c r="AO80" s="22">
        <v>4</v>
      </c>
      <c r="AP80" s="22">
        <f t="shared" si="16"/>
        <v>6</v>
      </c>
      <c r="AQ80" s="22">
        <v>0</v>
      </c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15</v>
      </c>
      <c r="J81" s="22">
        <v>17</v>
      </c>
      <c r="K81" s="22">
        <v>10</v>
      </c>
      <c r="L81" s="49">
        <f t="shared" si="17"/>
        <v>27</v>
      </c>
      <c r="N81" s="22"/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F81" s="27">
        <v>7.5</v>
      </c>
      <c r="AG81" s="21" t="s">
        <v>417</v>
      </c>
      <c r="AM81" s="22">
        <v>1</v>
      </c>
      <c r="AN81" s="22">
        <v>0</v>
      </c>
      <c r="AO81" s="22">
        <v>0</v>
      </c>
      <c r="AP81" s="22">
        <f t="shared" si="16"/>
        <v>0</v>
      </c>
      <c r="AQ81" s="22">
        <v>0</v>
      </c>
      <c r="AR81" s="36"/>
    </row>
    <row r="82" spans="1:44" ht="15.75" customHeight="1" x14ac:dyDescent="0.25">
      <c r="A82" s="36"/>
      <c r="D82" s="21" t="s">
        <v>96</v>
      </c>
      <c r="G82" s="21" t="s">
        <v>154</v>
      </c>
      <c r="H82" s="22"/>
      <c r="I82" s="22">
        <v>15</v>
      </c>
      <c r="J82" s="22">
        <v>19</v>
      </c>
      <c r="K82" s="22">
        <v>6</v>
      </c>
      <c r="L82" s="49">
        <f t="shared" si="17"/>
        <v>25</v>
      </c>
      <c r="N82" s="22"/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89" si="18">+AA82+AB82</f>
        <v>0</v>
      </c>
      <c r="AD82" s="22">
        <v>0</v>
      </c>
      <c r="AF82" s="27">
        <v>9.5</v>
      </c>
      <c r="AG82" s="21" t="s">
        <v>272</v>
      </c>
      <c r="AM82" s="22">
        <v>3</v>
      </c>
      <c r="AN82" s="22">
        <v>2</v>
      </c>
      <c r="AO82" s="22">
        <v>3</v>
      </c>
      <c r="AP82" s="22">
        <f t="shared" si="16"/>
        <v>5</v>
      </c>
      <c r="AQ82" s="22">
        <v>0</v>
      </c>
      <c r="AR82" s="36"/>
    </row>
    <row r="83" spans="1:44" ht="15.75" customHeight="1" x14ac:dyDescent="0.25">
      <c r="A83" s="36"/>
      <c r="D83" s="21" t="s">
        <v>147</v>
      </c>
      <c r="E83" s="21"/>
      <c r="F83" s="21"/>
      <c r="G83" s="21" t="s">
        <v>154</v>
      </c>
      <c r="H83" s="22"/>
      <c r="I83" s="22">
        <v>13</v>
      </c>
      <c r="J83" s="22">
        <v>14</v>
      </c>
      <c r="K83" s="22">
        <v>9</v>
      </c>
      <c r="L83" s="49">
        <f t="shared" si="17"/>
        <v>23</v>
      </c>
      <c r="N83" s="22"/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8"/>
        <v>1</v>
      </c>
      <c r="AD83" s="22">
        <v>0</v>
      </c>
      <c r="AF83" s="27">
        <v>8.5</v>
      </c>
      <c r="AG83" s="21" t="s">
        <v>472</v>
      </c>
      <c r="AM83" s="22">
        <v>1</v>
      </c>
      <c r="AN83" s="22">
        <v>0</v>
      </c>
      <c r="AO83" s="22">
        <v>0</v>
      </c>
      <c r="AP83" s="22">
        <f t="shared" si="16"/>
        <v>0</v>
      </c>
      <c r="AQ83" s="22">
        <v>0</v>
      </c>
      <c r="AR83" s="36"/>
    </row>
    <row r="84" spans="1:44" ht="15.75" customHeight="1" x14ac:dyDescent="0.25">
      <c r="A84" s="36"/>
      <c r="D84" s="21" t="s">
        <v>164</v>
      </c>
      <c r="E84" s="21"/>
      <c r="F84" s="21"/>
      <c r="G84" s="21" t="s">
        <v>115</v>
      </c>
      <c r="H84" s="22"/>
      <c r="I84" s="22">
        <v>15</v>
      </c>
      <c r="J84" s="22">
        <v>8</v>
      </c>
      <c r="K84" s="22">
        <v>15</v>
      </c>
      <c r="L84" s="49">
        <f t="shared" si="17"/>
        <v>23</v>
      </c>
      <c r="N84" s="22"/>
      <c r="Q84" s="36"/>
      <c r="R84" s="36"/>
      <c r="S84" s="27">
        <v>7</v>
      </c>
      <c r="T84" s="21" t="s">
        <v>271</v>
      </c>
      <c r="Z84" s="22">
        <v>5</v>
      </c>
      <c r="AA84" s="22">
        <v>0</v>
      </c>
      <c r="AB84" s="22">
        <v>2</v>
      </c>
      <c r="AC84" s="22">
        <f t="shared" si="18"/>
        <v>2</v>
      </c>
      <c r="AD84" s="22">
        <v>0</v>
      </c>
      <c r="AF84" s="27">
        <v>8</v>
      </c>
      <c r="AG84" s="21" t="s">
        <v>473</v>
      </c>
      <c r="AM84" s="22">
        <v>1</v>
      </c>
      <c r="AN84" s="22">
        <v>0</v>
      </c>
      <c r="AO84" s="22">
        <v>0</v>
      </c>
      <c r="AP84" s="22">
        <f t="shared" si="16"/>
        <v>0</v>
      </c>
      <c r="AQ84" s="22">
        <v>0</v>
      </c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14</v>
      </c>
      <c r="J85" s="22">
        <v>11</v>
      </c>
      <c r="K85" s="22">
        <v>11</v>
      </c>
      <c r="L85" s="49">
        <f t="shared" si="17"/>
        <v>22</v>
      </c>
      <c r="N85" s="22"/>
      <c r="Q85" s="36"/>
      <c r="R85" s="36"/>
      <c r="S85" s="27">
        <v>8</v>
      </c>
      <c r="T85" s="21" t="s">
        <v>157</v>
      </c>
      <c r="Z85" s="22">
        <v>7</v>
      </c>
      <c r="AA85" s="22">
        <v>4</v>
      </c>
      <c r="AB85" s="22">
        <v>3</v>
      </c>
      <c r="AC85" s="22">
        <f t="shared" si="18"/>
        <v>7</v>
      </c>
      <c r="AD85" s="22">
        <v>0</v>
      </c>
      <c r="AF85" s="27">
        <v>8</v>
      </c>
      <c r="AG85" s="21" t="s">
        <v>319</v>
      </c>
      <c r="AM85" s="22">
        <v>1</v>
      </c>
      <c r="AN85" s="22">
        <v>0</v>
      </c>
      <c r="AO85" s="22">
        <v>0</v>
      </c>
      <c r="AP85" s="22">
        <f t="shared" si="16"/>
        <v>0</v>
      </c>
      <c r="AQ85" s="22">
        <v>0</v>
      </c>
      <c r="AR85" s="36"/>
    </row>
    <row r="86" spans="1:44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15</v>
      </c>
      <c r="J86" s="22">
        <v>7</v>
      </c>
      <c r="K86" s="22">
        <v>15</v>
      </c>
      <c r="L86" s="49">
        <f t="shared" si="17"/>
        <v>22</v>
      </c>
      <c r="N86" s="22"/>
      <c r="Q86" s="40"/>
      <c r="R86" s="40"/>
      <c r="S86" s="27">
        <v>9</v>
      </c>
      <c r="T86" s="21" t="s">
        <v>446</v>
      </c>
      <c r="Z86" s="22">
        <v>2</v>
      </c>
      <c r="AA86" s="22">
        <v>5</v>
      </c>
      <c r="AB86" s="22">
        <v>0</v>
      </c>
      <c r="AC86" s="22">
        <f t="shared" si="18"/>
        <v>5</v>
      </c>
      <c r="AD86" s="22">
        <v>0</v>
      </c>
      <c r="AF86" s="27">
        <v>7.5</v>
      </c>
      <c r="AG86" s="21" t="s">
        <v>384</v>
      </c>
      <c r="AM86" s="22">
        <v>1</v>
      </c>
      <c r="AN86" s="22">
        <v>0</v>
      </c>
      <c r="AO86" s="22">
        <v>1</v>
      </c>
      <c r="AP86" s="22">
        <f t="shared" si="16"/>
        <v>1</v>
      </c>
      <c r="AQ86" s="22">
        <v>0</v>
      </c>
      <c r="AR86" s="40"/>
    </row>
    <row r="87" spans="1:44" ht="15.75" customHeight="1" x14ac:dyDescent="0.25">
      <c r="A87" s="36"/>
      <c r="D87" s="21" t="s">
        <v>41</v>
      </c>
      <c r="E87" s="21"/>
      <c r="F87" s="21"/>
      <c r="G87" s="21" t="s">
        <v>106</v>
      </c>
      <c r="H87" s="22"/>
      <c r="I87" s="22">
        <v>15</v>
      </c>
      <c r="J87" s="22">
        <v>10</v>
      </c>
      <c r="K87" s="22">
        <v>9</v>
      </c>
      <c r="L87" s="49">
        <f t="shared" si="17"/>
        <v>19</v>
      </c>
      <c r="N87" s="22"/>
      <c r="Q87" s="40"/>
      <c r="R87" s="40"/>
      <c r="S87" s="27">
        <v>6.5</v>
      </c>
      <c r="T87" s="21" t="s">
        <v>145</v>
      </c>
      <c r="Z87" s="22">
        <v>9</v>
      </c>
      <c r="AA87" s="22">
        <v>1</v>
      </c>
      <c r="AB87" s="22">
        <v>0</v>
      </c>
      <c r="AC87" s="22">
        <f t="shared" si="18"/>
        <v>1</v>
      </c>
      <c r="AD87" s="22">
        <v>2</v>
      </c>
      <c r="AF87" s="27">
        <v>8.5</v>
      </c>
      <c r="AG87" s="21" t="s">
        <v>242</v>
      </c>
      <c r="AM87" s="22">
        <v>3</v>
      </c>
      <c r="AN87" s="22">
        <v>2</v>
      </c>
      <c r="AO87" s="22">
        <v>3</v>
      </c>
      <c r="AP87" s="22">
        <f t="shared" si="16"/>
        <v>5</v>
      </c>
      <c r="AQ87" s="22">
        <v>0</v>
      </c>
      <c r="AR87" s="40"/>
    </row>
    <row r="88" spans="1:44" ht="15.75" customHeight="1" x14ac:dyDescent="0.25">
      <c r="A88" s="36"/>
      <c r="D88" s="21" t="s">
        <v>59</v>
      </c>
      <c r="E88" s="21"/>
      <c r="F88" s="21"/>
      <c r="G88" s="21" t="s">
        <v>118</v>
      </c>
      <c r="H88" s="22"/>
      <c r="I88" s="22">
        <v>12</v>
      </c>
      <c r="J88" s="22">
        <v>13</v>
      </c>
      <c r="K88" s="22">
        <v>4</v>
      </c>
      <c r="L88" s="49">
        <f t="shared" si="17"/>
        <v>17</v>
      </c>
      <c r="N88" s="22"/>
      <c r="Q88" s="40"/>
      <c r="R88" s="40"/>
      <c r="S88" s="27">
        <v>7.5</v>
      </c>
      <c r="T88" s="21" t="s">
        <v>266</v>
      </c>
      <c r="Z88" s="22">
        <v>2</v>
      </c>
      <c r="AA88" s="22">
        <v>0</v>
      </c>
      <c r="AB88" s="22">
        <v>1</v>
      </c>
      <c r="AC88" s="22">
        <f t="shared" si="18"/>
        <v>1</v>
      </c>
      <c r="AD88" s="22">
        <v>2</v>
      </c>
      <c r="AF88" s="27">
        <v>7.5</v>
      </c>
      <c r="AG88" s="21" t="s">
        <v>238</v>
      </c>
      <c r="AM88" s="22">
        <v>6</v>
      </c>
      <c r="AN88" s="22">
        <v>2</v>
      </c>
      <c r="AO88" s="22">
        <v>2</v>
      </c>
      <c r="AP88" s="22">
        <f t="shared" si="16"/>
        <v>4</v>
      </c>
      <c r="AQ88" s="22">
        <v>0</v>
      </c>
      <c r="AR88" s="40"/>
    </row>
    <row r="89" spans="1:44" ht="15.75" customHeight="1" thickBot="1" x14ac:dyDescent="0.3">
      <c r="A89" s="36"/>
      <c r="D89" s="21" t="s">
        <v>47</v>
      </c>
      <c r="E89" s="21"/>
      <c r="F89" s="21"/>
      <c r="G89" s="21" t="s">
        <v>116</v>
      </c>
      <c r="H89" s="22"/>
      <c r="I89" s="22">
        <v>13</v>
      </c>
      <c r="J89" s="22">
        <v>4</v>
      </c>
      <c r="K89" s="22">
        <v>13</v>
      </c>
      <c r="L89" s="49">
        <f t="shared" si="17"/>
        <v>17</v>
      </c>
      <c r="N89" s="22"/>
      <c r="Q89" s="41"/>
      <c r="R89" s="41"/>
      <c r="S89" s="27">
        <v>8</v>
      </c>
      <c r="T89" s="21" t="s">
        <v>268</v>
      </c>
      <c r="Z89" s="22">
        <v>5</v>
      </c>
      <c r="AA89" s="22">
        <v>0</v>
      </c>
      <c r="AB89" s="22">
        <v>0</v>
      </c>
      <c r="AC89" s="22">
        <f t="shared" si="18"/>
        <v>0</v>
      </c>
      <c r="AD89" s="22">
        <v>0</v>
      </c>
      <c r="AF89" s="27">
        <v>7.5</v>
      </c>
      <c r="AG89" s="21" t="s">
        <v>159</v>
      </c>
      <c r="AM89" s="22">
        <v>2</v>
      </c>
      <c r="AN89" s="22">
        <v>1</v>
      </c>
      <c r="AO89" s="22">
        <v>0</v>
      </c>
      <c r="AP89" s="22">
        <f t="shared" si="16"/>
        <v>1</v>
      </c>
      <c r="AQ89" s="22">
        <v>0</v>
      </c>
      <c r="AR89" s="41"/>
    </row>
    <row r="90" spans="1:44" ht="15.75" customHeight="1" thickBot="1" x14ac:dyDescent="0.3">
      <c r="A90" s="36"/>
      <c r="D90" s="21" t="s">
        <v>182</v>
      </c>
      <c r="E90" s="21"/>
      <c r="F90" s="21"/>
      <c r="G90" s="21" t="s">
        <v>117</v>
      </c>
      <c r="H90" s="22"/>
      <c r="I90" s="22">
        <v>12</v>
      </c>
      <c r="J90" s="22">
        <v>9</v>
      </c>
      <c r="K90" s="22">
        <v>7</v>
      </c>
      <c r="L90" s="49">
        <f t="shared" si="17"/>
        <v>16</v>
      </c>
      <c r="N90" s="22"/>
      <c r="Q90" s="41"/>
      <c r="R90" s="41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F90" s="27">
        <v>7.5</v>
      </c>
      <c r="AG90" s="21" t="s">
        <v>418</v>
      </c>
      <c r="AM90" s="22">
        <v>2</v>
      </c>
      <c r="AN90" s="22">
        <v>0</v>
      </c>
      <c r="AO90" s="22">
        <v>0</v>
      </c>
      <c r="AP90" s="22">
        <f t="shared" si="16"/>
        <v>0</v>
      </c>
      <c r="AQ90" s="22">
        <v>0</v>
      </c>
      <c r="AR90" s="41"/>
    </row>
    <row r="91" spans="1:44" ht="15.75" customHeight="1" x14ac:dyDescent="0.25">
      <c r="A91" s="36"/>
      <c r="D91" s="21" t="s">
        <v>80</v>
      </c>
      <c r="E91" s="21"/>
      <c r="F91" s="21"/>
      <c r="G91" s="21" t="s">
        <v>117</v>
      </c>
      <c r="H91" s="22"/>
      <c r="I91" s="22">
        <v>15</v>
      </c>
      <c r="J91" s="22">
        <v>8</v>
      </c>
      <c r="K91" s="22">
        <v>7</v>
      </c>
      <c r="L91" s="49">
        <f t="shared" si="17"/>
        <v>15</v>
      </c>
      <c r="N91" s="22"/>
      <c r="Q91" s="41"/>
      <c r="R91" s="41"/>
      <c r="AF91" s="8"/>
      <c r="AG91" s="31" t="s">
        <v>93</v>
      </c>
      <c r="AH91" s="8"/>
      <c r="AI91" s="8"/>
      <c r="AJ91" s="8"/>
      <c r="AK91" s="8"/>
      <c r="AL91" s="8"/>
      <c r="AM91" s="15">
        <f>SUM(Z77:Z90)+SUM(AM77:AM90)</f>
        <v>94</v>
      </c>
      <c r="AN91" s="15">
        <f>SUM(AA77:AA90)+SUM(AN77:AN90)</f>
        <v>35</v>
      </c>
      <c r="AO91" s="15">
        <f>SUM(AB77:AB90)+SUM(AO77:AO90)</f>
        <v>30</v>
      </c>
      <c r="AP91" s="15">
        <f>SUM(AC77:AC90)+SUM(AP77:AP90)</f>
        <v>65</v>
      </c>
      <c r="AQ91" s="15">
        <f>SUM(AD77:AD90)+SUM(AQ77:AQ90)</f>
        <v>6</v>
      </c>
      <c r="AR91" s="41"/>
    </row>
    <row r="92" spans="1:44" ht="15.75" customHeight="1" x14ac:dyDescent="0.25">
      <c r="A92" s="36"/>
      <c r="D92" s="21" t="s">
        <v>181</v>
      </c>
      <c r="E92" s="21"/>
      <c r="F92" s="21"/>
      <c r="G92" s="16" t="s">
        <v>107</v>
      </c>
      <c r="H92" s="22"/>
      <c r="I92" s="22">
        <v>12</v>
      </c>
      <c r="J92" s="22">
        <v>6</v>
      </c>
      <c r="K92" s="22">
        <v>9</v>
      </c>
      <c r="L92" s="49">
        <f t="shared" si="17"/>
        <v>15</v>
      </c>
      <c r="N92" s="22"/>
      <c r="Q92" s="41"/>
      <c r="R92" s="41"/>
      <c r="AM92" s="22"/>
      <c r="AN92" s="22"/>
      <c r="AO92" s="22"/>
      <c r="AP92" s="22"/>
      <c r="AR92" s="41"/>
    </row>
    <row r="93" spans="1:44" ht="15.75" customHeight="1" thickBot="1" x14ac:dyDescent="0.3">
      <c r="A93" s="36"/>
      <c r="D93" s="21" t="s">
        <v>113</v>
      </c>
      <c r="E93" s="21"/>
      <c r="F93" s="21"/>
      <c r="G93" s="21" t="s">
        <v>116</v>
      </c>
      <c r="H93" s="22"/>
      <c r="I93" s="22">
        <v>15</v>
      </c>
      <c r="J93" s="22">
        <v>9</v>
      </c>
      <c r="K93" s="22">
        <v>5</v>
      </c>
      <c r="L93" s="49">
        <f t="shared" si="17"/>
        <v>14</v>
      </c>
      <c r="N93" s="22"/>
      <c r="Q93" s="41"/>
      <c r="R93" s="41"/>
      <c r="S93" s="28" t="s">
        <v>119</v>
      </c>
      <c r="T93" s="28" t="s">
        <v>122</v>
      </c>
      <c r="U93" s="28"/>
      <c r="V93" s="38"/>
      <c r="W93" s="38"/>
      <c r="X93" s="38"/>
      <c r="Y93" s="38"/>
      <c r="Z93" s="38" t="s">
        <v>3</v>
      </c>
      <c r="AA93" s="38" t="s">
        <v>23</v>
      </c>
      <c r="AB93" s="38" t="s">
        <v>24</v>
      </c>
      <c r="AC93" s="38" t="s">
        <v>25</v>
      </c>
      <c r="AD93" s="38" t="s">
        <v>2</v>
      </c>
      <c r="AF93" s="28" t="s">
        <v>119</v>
      </c>
      <c r="AG93" s="28" t="s">
        <v>122</v>
      </c>
      <c r="AH93" s="28"/>
      <c r="AI93" s="38"/>
      <c r="AJ93" s="38"/>
      <c r="AK93" s="38"/>
      <c r="AL93" s="38"/>
      <c r="AM93" s="38" t="s">
        <v>3</v>
      </c>
      <c r="AN93" s="38" t="s">
        <v>23</v>
      </c>
      <c r="AO93" s="38" t="s">
        <v>24</v>
      </c>
      <c r="AP93" s="38" t="s">
        <v>25</v>
      </c>
      <c r="AQ93" s="38" t="s">
        <v>2</v>
      </c>
      <c r="AR93" s="41"/>
    </row>
    <row r="94" spans="1:44" ht="15.75" customHeight="1" x14ac:dyDescent="0.25">
      <c r="A94" s="36"/>
      <c r="D94" s="21" t="s">
        <v>151</v>
      </c>
      <c r="E94" s="21"/>
      <c r="F94" s="21"/>
      <c r="G94" s="21" t="s">
        <v>106</v>
      </c>
      <c r="H94" s="22"/>
      <c r="I94" s="22">
        <v>15</v>
      </c>
      <c r="J94" s="22">
        <v>6</v>
      </c>
      <c r="K94" s="22">
        <v>8</v>
      </c>
      <c r="L94" s="49">
        <f t="shared" si="17"/>
        <v>14</v>
      </c>
      <c r="N94" s="22"/>
      <c r="Q94" s="41"/>
      <c r="R94" s="41"/>
      <c r="S94" s="27">
        <v>6</v>
      </c>
      <c r="T94" s="21" t="s">
        <v>133</v>
      </c>
      <c r="U94" s="21"/>
      <c r="V94" s="21"/>
      <c r="W94" s="21"/>
      <c r="Z94" s="22">
        <v>1</v>
      </c>
      <c r="AA94" s="22">
        <v>0</v>
      </c>
      <c r="AB94" s="22">
        <v>1</v>
      </c>
      <c r="AC94" s="22">
        <f t="shared" ref="AC94:AC104" si="19">+AA94+AB94</f>
        <v>1</v>
      </c>
      <c r="AD94" s="22">
        <v>0</v>
      </c>
      <c r="AF94" s="27">
        <v>7.5</v>
      </c>
      <c r="AG94" s="21" t="s">
        <v>146</v>
      </c>
      <c r="AM94" s="22">
        <v>1</v>
      </c>
      <c r="AN94" s="22">
        <v>0</v>
      </c>
      <c r="AO94" s="22">
        <v>0</v>
      </c>
      <c r="AP94" s="22">
        <f>+AN94+AO94</f>
        <v>0</v>
      </c>
      <c r="AQ94" s="22">
        <v>0</v>
      </c>
      <c r="AR94" s="41"/>
    </row>
    <row r="95" spans="1:44" ht="15.75" customHeight="1" x14ac:dyDescent="0.25">
      <c r="A95" s="36"/>
      <c r="D95" s="21" t="s">
        <v>46</v>
      </c>
      <c r="E95" s="21"/>
      <c r="F95" s="21"/>
      <c r="G95" s="21" t="s">
        <v>117</v>
      </c>
      <c r="H95" s="22"/>
      <c r="I95" s="22">
        <v>13</v>
      </c>
      <c r="J95" s="22">
        <v>6</v>
      </c>
      <c r="K95" s="22">
        <v>7</v>
      </c>
      <c r="L95" s="49">
        <f t="shared" si="17"/>
        <v>13</v>
      </c>
      <c r="N95" s="22"/>
      <c r="Q95" s="41"/>
      <c r="R95" s="41"/>
      <c r="S95" s="27">
        <v>6.5</v>
      </c>
      <c r="T95" s="21" t="s">
        <v>52</v>
      </c>
      <c r="Z95" s="22">
        <v>1</v>
      </c>
      <c r="AA95" s="22">
        <v>0</v>
      </c>
      <c r="AB95" s="22">
        <v>2</v>
      </c>
      <c r="AC95" s="22">
        <f t="shared" si="19"/>
        <v>2</v>
      </c>
      <c r="AD95" s="22">
        <v>0</v>
      </c>
      <c r="AF95" s="27">
        <v>6.5</v>
      </c>
      <c r="AG95" s="21" t="s">
        <v>32</v>
      </c>
      <c r="AM95" s="22">
        <v>6</v>
      </c>
      <c r="AN95" s="22">
        <v>0</v>
      </c>
      <c r="AO95" s="22">
        <v>2</v>
      </c>
      <c r="AP95" s="22">
        <f>+AN95+AO95</f>
        <v>2</v>
      </c>
      <c r="AQ95" s="22">
        <v>2</v>
      </c>
      <c r="AR95" s="41"/>
    </row>
    <row r="96" spans="1:44" ht="15.75" customHeight="1" x14ac:dyDescent="0.25">
      <c r="A96" s="36"/>
      <c r="D96" s="21" t="s">
        <v>29</v>
      </c>
      <c r="E96" s="21"/>
      <c r="F96" s="21"/>
      <c r="G96" s="16" t="s">
        <v>107</v>
      </c>
      <c r="H96" s="22"/>
      <c r="I96" s="22">
        <v>15</v>
      </c>
      <c r="J96" s="22">
        <v>4</v>
      </c>
      <c r="K96" s="22">
        <v>9</v>
      </c>
      <c r="L96" s="49">
        <f t="shared" si="17"/>
        <v>13</v>
      </c>
      <c r="N96" s="22"/>
      <c r="Q96" s="41"/>
      <c r="R96" s="41"/>
      <c r="S96" s="27">
        <v>8</v>
      </c>
      <c r="T96" s="21" t="s">
        <v>181</v>
      </c>
      <c r="Z96" s="22">
        <v>1</v>
      </c>
      <c r="AA96" s="22">
        <v>0</v>
      </c>
      <c r="AB96" s="22">
        <v>1</v>
      </c>
      <c r="AC96" s="22">
        <f t="shared" si="19"/>
        <v>1</v>
      </c>
      <c r="AD96" s="22">
        <v>0</v>
      </c>
      <c r="AF96" s="27">
        <v>8</v>
      </c>
      <c r="AG96" s="21" t="s">
        <v>149</v>
      </c>
      <c r="AM96" s="22">
        <v>2</v>
      </c>
      <c r="AN96" s="22">
        <v>0</v>
      </c>
      <c r="AO96" s="22">
        <v>1</v>
      </c>
      <c r="AP96" s="22">
        <f>+AN96+AO96</f>
        <v>1</v>
      </c>
      <c r="AQ96" s="22">
        <v>0</v>
      </c>
      <c r="AR96" s="41"/>
    </row>
    <row r="97" spans="1:44" ht="15.75" customHeight="1" x14ac:dyDescent="0.25">
      <c r="A97" s="36"/>
      <c r="D97" s="21" t="s">
        <v>130</v>
      </c>
      <c r="E97" s="21"/>
      <c r="F97" s="21"/>
      <c r="G97" s="21" t="s">
        <v>115</v>
      </c>
      <c r="H97" s="22"/>
      <c r="I97" s="22">
        <v>14</v>
      </c>
      <c r="J97" s="22">
        <v>1</v>
      </c>
      <c r="K97" s="22">
        <v>12</v>
      </c>
      <c r="L97" s="49">
        <f t="shared" si="17"/>
        <v>13</v>
      </c>
      <c r="N97" s="22"/>
      <c r="Q97" s="41"/>
      <c r="R97" s="41"/>
      <c r="S97" s="27">
        <v>7</v>
      </c>
      <c r="T97" s="21" t="s">
        <v>70</v>
      </c>
      <c r="Z97" s="22">
        <v>1</v>
      </c>
      <c r="AA97" s="22">
        <v>0</v>
      </c>
      <c r="AB97" s="22">
        <v>0</v>
      </c>
      <c r="AC97" s="22">
        <f t="shared" si="19"/>
        <v>0</v>
      </c>
      <c r="AD97" s="22">
        <v>0</v>
      </c>
      <c r="AF97" s="27">
        <v>8.5</v>
      </c>
      <c r="AG97" s="21" t="s">
        <v>132</v>
      </c>
      <c r="AH97" s="21"/>
      <c r="AI97" s="21"/>
      <c r="AM97" s="22">
        <v>3</v>
      </c>
      <c r="AN97" s="22">
        <v>0</v>
      </c>
      <c r="AO97" s="22">
        <v>2</v>
      </c>
      <c r="AP97" s="22">
        <f>+AN97+AO97</f>
        <v>2</v>
      </c>
      <c r="AQ97" s="22">
        <v>0</v>
      </c>
      <c r="AR97" s="41"/>
    </row>
    <row r="98" spans="1:44" ht="15.75" customHeight="1" x14ac:dyDescent="0.25">
      <c r="A98" s="36"/>
      <c r="D98" s="21" t="s">
        <v>67</v>
      </c>
      <c r="E98" s="21"/>
      <c r="F98" s="21"/>
      <c r="G98" s="21" t="s">
        <v>117</v>
      </c>
      <c r="H98" s="22"/>
      <c r="I98" s="22">
        <v>14</v>
      </c>
      <c r="J98" s="22">
        <v>1</v>
      </c>
      <c r="K98" s="22">
        <v>12</v>
      </c>
      <c r="L98" s="49">
        <f t="shared" si="17"/>
        <v>13</v>
      </c>
      <c r="N98" s="22"/>
      <c r="Q98" s="41"/>
      <c r="R98" s="41"/>
      <c r="S98" s="27">
        <v>8</v>
      </c>
      <c r="T98" s="21" t="s">
        <v>33</v>
      </c>
      <c r="U98" s="21"/>
      <c r="V98" s="21"/>
      <c r="W98" s="21"/>
      <c r="Z98" s="22">
        <v>1</v>
      </c>
      <c r="AA98" s="22">
        <v>0</v>
      </c>
      <c r="AB98" s="22">
        <v>0</v>
      </c>
      <c r="AC98" s="22">
        <f t="shared" si="19"/>
        <v>0</v>
      </c>
      <c r="AD98" s="22">
        <v>0</v>
      </c>
      <c r="AF98" s="27">
        <v>7</v>
      </c>
      <c r="AG98" s="21" t="s">
        <v>113</v>
      </c>
      <c r="AM98" s="22">
        <v>1</v>
      </c>
      <c r="AN98" s="22">
        <v>0</v>
      </c>
      <c r="AO98" s="22">
        <v>0</v>
      </c>
      <c r="AP98" s="22">
        <f>+AN98+AO98</f>
        <v>0</v>
      </c>
      <c r="AQ98" s="22">
        <v>0</v>
      </c>
      <c r="AR98" s="41"/>
    </row>
    <row r="99" spans="1:44" ht="15.75" customHeight="1" x14ac:dyDescent="0.25">
      <c r="A99" s="36"/>
      <c r="D99" s="21" t="s">
        <v>144</v>
      </c>
      <c r="F99" s="21"/>
      <c r="G99" s="21" t="s">
        <v>115</v>
      </c>
      <c r="H99" s="22"/>
      <c r="I99" s="22">
        <v>14</v>
      </c>
      <c r="J99" s="22">
        <v>7</v>
      </c>
      <c r="K99" s="22">
        <v>5</v>
      </c>
      <c r="L99" s="49">
        <f t="shared" si="17"/>
        <v>12</v>
      </c>
      <c r="N99" s="22"/>
      <c r="Q99" s="41"/>
      <c r="R99" s="41"/>
      <c r="S99" s="27">
        <v>6.5</v>
      </c>
      <c r="T99" s="21" t="s">
        <v>43</v>
      </c>
      <c r="Z99" s="22">
        <v>4</v>
      </c>
      <c r="AA99" s="22">
        <v>0</v>
      </c>
      <c r="AB99" s="22">
        <v>0</v>
      </c>
      <c r="AC99" s="22">
        <f t="shared" si="19"/>
        <v>0</v>
      </c>
      <c r="AD99" s="22">
        <v>2</v>
      </c>
      <c r="AF99" s="27">
        <v>6.5</v>
      </c>
      <c r="AG99" s="21" t="s">
        <v>55</v>
      </c>
      <c r="AH99" s="21"/>
      <c r="AI99" s="21"/>
      <c r="AM99" s="22">
        <v>1</v>
      </c>
      <c r="AN99" s="22">
        <v>0</v>
      </c>
      <c r="AO99" s="22">
        <v>0</v>
      </c>
      <c r="AP99" s="22">
        <f t="shared" ref="AP99:AP105" si="20">+AN99+AO99</f>
        <v>0</v>
      </c>
      <c r="AQ99" s="22">
        <v>0</v>
      </c>
      <c r="AR99" s="41"/>
    </row>
    <row r="100" spans="1:44" ht="15.75" customHeight="1" x14ac:dyDescent="0.25">
      <c r="A100" s="36"/>
      <c r="D100" s="21" t="s">
        <v>68</v>
      </c>
      <c r="E100" s="21"/>
      <c r="F100" s="21"/>
      <c r="G100" s="16" t="s">
        <v>107</v>
      </c>
      <c r="H100" s="22"/>
      <c r="I100" s="22">
        <v>13</v>
      </c>
      <c r="J100" s="22">
        <v>7</v>
      </c>
      <c r="K100" s="22">
        <v>5</v>
      </c>
      <c r="L100" s="49">
        <f t="shared" si="17"/>
        <v>12</v>
      </c>
      <c r="N100" s="22"/>
      <c r="Q100" s="41"/>
      <c r="R100" s="41"/>
      <c r="S100" s="27">
        <v>6.5</v>
      </c>
      <c r="T100" s="21" t="s">
        <v>136</v>
      </c>
      <c r="U100" s="21"/>
      <c r="V100" s="21"/>
      <c r="W100" s="21"/>
      <c r="Z100" s="22">
        <v>3</v>
      </c>
      <c r="AA100" s="22">
        <v>0</v>
      </c>
      <c r="AB100" s="22">
        <v>0</v>
      </c>
      <c r="AC100" s="22">
        <f t="shared" si="19"/>
        <v>0</v>
      </c>
      <c r="AD100" s="22">
        <v>0</v>
      </c>
      <c r="AF100" s="27">
        <v>7</v>
      </c>
      <c r="AG100" s="21" t="s">
        <v>36</v>
      </c>
      <c r="AH100" s="21"/>
      <c r="AI100" s="21"/>
      <c r="AM100" s="22">
        <v>2</v>
      </c>
      <c r="AN100" s="22">
        <v>0</v>
      </c>
      <c r="AO100" s="22">
        <v>0</v>
      </c>
      <c r="AP100" s="22">
        <f t="shared" si="20"/>
        <v>0</v>
      </c>
      <c r="AQ100" s="22">
        <v>0</v>
      </c>
      <c r="AR100" s="41"/>
    </row>
    <row r="101" spans="1:44" ht="15.75" customHeight="1" x14ac:dyDescent="0.25">
      <c r="A101" s="36"/>
      <c r="D101" s="21" t="s">
        <v>149</v>
      </c>
      <c r="G101" s="21" t="s">
        <v>154</v>
      </c>
      <c r="H101" s="22"/>
      <c r="I101" s="22">
        <v>13</v>
      </c>
      <c r="J101" s="22">
        <v>2</v>
      </c>
      <c r="K101" s="22">
        <v>10</v>
      </c>
      <c r="L101" s="49">
        <f t="shared" si="17"/>
        <v>12</v>
      </c>
      <c r="N101" s="22"/>
      <c r="Q101" s="41"/>
      <c r="R101" s="41"/>
      <c r="S101" s="27">
        <v>6.5</v>
      </c>
      <c r="T101" s="21" t="s">
        <v>44</v>
      </c>
      <c r="U101" s="21"/>
      <c r="V101" s="21"/>
      <c r="Z101" s="22">
        <v>1</v>
      </c>
      <c r="AA101" s="22">
        <v>0</v>
      </c>
      <c r="AB101" s="22">
        <v>0</v>
      </c>
      <c r="AC101" s="22">
        <f t="shared" si="19"/>
        <v>0</v>
      </c>
      <c r="AD101" s="22">
        <v>0</v>
      </c>
      <c r="AF101" s="27">
        <v>6</v>
      </c>
      <c r="AG101" s="21" t="s">
        <v>114</v>
      </c>
      <c r="AM101" s="22">
        <v>1</v>
      </c>
      <c r="AN101" s="22">
        <v>0</v>
      </c>
      <c r="AO101" s="22">
        <v>0</v>
      </c>
      <c r="AP101" s="22">
        <f t="shared" si="20"/>
        <v>0</v>
      </c>
      <c r="AQ101" s="22">
        <v>0</v>
      </c>
      <c r="AR101" s="41"/>
    </row>
    <row r="102" spans="1:44" ht="15.75" customHeight="1" x14ac:dyDescent="0.25">
      <c r="A102" s="36"/>
      <c r="D102" s="21" t="s">
        <v>49</v>
      </c>
      <c r="E102" s="21"/>
      <c r="F102" s="21"/>
      <c r="G102" s="16" t="s">
        <v>107</v>
      </c>
      <c r="H102" s="22"/>
      <c r="I102" s="22">
        <v>15</v>
      </c>
      <c r="J102" s="22">
        <v>0</v>
      </c>
      <c r="K102" s="22">
        <v>12</v>
      </c>
      <c r="L102" s="49">
        <f t="shared" si="17"/>
        <v>12</v>
      </c>
      <c r="N102" s="22"/>
      <c r="Q102" s="41"/>
      <c r="R102" s="41"/>
      <c r="S102" s="27">
        <v>6.5</v>
      </c>
      <c r="T102" s="21" t="s">
        <v>69</v>
      </c>
      <c r="Z102" s="22">
        <v>1</v>
      </c>
      <c r="AA102" s="22">
        <v>0</v>
      </c>
      <c r="AB102" s="22">
        <v>0</v>
      </c>
      <c r="AC102" s="22">
        <f t="shared" si="19"/>
        <v>0</v>
      </c>
      <c r="AD102" s="22">
        <v>0</v>
      </c>
      <c r="AF102" s="27">
        <v>8.5</v>
      </c>
      <c r="AG102" s="21" t="s">
        <v>140</v>
      </c>
      <c r="AH102" s="21"/>
      <c r="AM102" s="22">
        <v>1</v>
      </c>
      <c r="AN102" s="22">
        <v>0</v>
      </c>
      <c r="AO102" s="22">
        <v>0</v>
      </c>
      <c r="AP102" s="22">
        <f t="shared" si="20"/>
        <v>0</v>
      </c>
      <c r="AQ102" s="22">
        <v>0</v>
      </c>
      <c r="AR102" s="41"/>
    </row>
    <row r="103" spans="1:44" ht="15.75" customHeight="1" x14ac:dyDescent="0.25">
      <c r="A103" s="36"/>
      <c r="D103" s="21" t="s">
        <v>108</v>
      </c>
      <c r="E103" s="21"/>
      <c r="F103" s="21"/>
      <c r="G103" s="21" t="s">
        <v>106</v>
      </c>
      <c r="H103" s="22"/>
      <c r="I103" s="22">
        <v>15</v>
      </c>
      <c r="J103" s="22">
        <v>5</v>
      </c>
      <c r="K103" s="22">
        <v>6</v>
      </c>
      <c r="L103" s="49">
        <f t="shared" si="17"/>
        <v>11</v>
      </c>
      <c r="N103" s="22"/>
      <c r="Q103" s="41"/>
      <c r="R103" s="41"/>
      <c r="S103" s="27">
        <v>9.5</v>
      </c>
      <c r="T103" s="21" t="s">
        <v>176</v>
      </c>
      <c r="Z103" s="22">
        <v>1</v>
      </c>
      <c r="AA103" s="22">
        <v>0</v>
      </c>
      <c r="AB103" s="22">
        <v>2</v>
      </c>
      <c r="AC103" s="22">
        <f t="shared" si="19"/>
        <v>2</v>
      </c>
      <c r="AD103" s="22">
        <v>0</v>
      </c>
      <c r="AF103" s="27">
        <v>6</v>
      </c>
      <c r="AG103" s="21" t="s">
        <v>100</v>
      </c>
      <c r="AM103" s="22">
        <v>4</v>
      </c>
      <c r="AN103" s="22">
        <v>0</v>
      </c>
      <c r="AO103" s="22">
        <v>1</v>
      </c>
      <c r="AP103" s="22">
        <f t="shared" si="20"/>
        <v>1</v>
      </c>
      <c r="AQ103" s="22">
        <v>0</v>
      </c>
      <c r="AR103" s="41"/>
    </row>
    <row r="104" spans="1:44" ht="15.75" customHeight="1" thickBot="1" x14ac:dyDescent="0.3">
      <c r="A104" s="36"/>
      <c r="D104" s="21" t="s">
        <v>86</v>
      </c>
      <c r="E104" s="21"/>
      <c r="F104" s="21"/>
      <c r="G104" s="21" t="s">
        <v>17</v>
      </c>
      <c r="H104" s="22"/>
      <c r="I104" s="22">
        <v>13</v>
      </c>
      <c r="J104" s="22">
        <v>5</v>
      </c>
      <c r="K104" s="22">
        <v>6</v>
      </c>
      <c r="L104" s="49">
        <f t="shared" si="17"/>
        <v>11</v>
      </c>
      <c r="N104" s="22"/>
      <c r="Q104" s="41"/>
      <c r="R104" s="41"/>
      <c r="S104" s="27">
        <v>9</v>
      </c>
      <c r="T104" s="21" t="s">
        <v>474</v>
      </c>
      <c r="Z104" s="22">
        <v>1</v>
      </c>
      <c r="AA104" s="22">
        <v>0</v>
      </c>
      <c r="AB104" s="22">
        <v>0</v>
      </c>
      <c r="AC104" s="22">
        <f t="shared" si="19"/>
        <v>0</v>
      </c>
      <c r="AD104" s="22">
        <v>0</v>
      </c>
      <c r="AF104" s="27">
        <v>9</v>
      </c>
      <c r="AG104" s="21" t="s">
        <v>96</v>
      </c>
      <c r="AM104" s="22">
        <v>1</v>
      </c>
      <c r="AN104" s="22">
        <v>0</v>
      </c>
      <c r="AO104" s="22">
        <v>0</v>
      </c>
      <c r="AP104" s="22">
        <f t="shared" si="20"/>
        <v>0</v>
      </c>
      <c r="AQ104" s="22">
        <v>0</v>
      </c>
      <c r="AR104" s="41"/>
    </row>
    <row r="105" spans="1:44" ht="15.75" customHeight="1" thickBot="1" x14ac:dyDescent="0.3">
      <c r="A105" s="36"/>
      <c r="D105" s="21" t="s">
        <v>95</v>
      </c>
      <c r="E105" s="21"/>
      <c r="F105" s="21"/>
      <c r="G105" s="21" t="s">
        <v>118</v>
      </c>
      <c r="H105" s="22"/>
      <c r="I105" s="22">
        <v>14</v>
      </c>
      <c r="J105" s="22">
        <v>5</v>
      </c>
      <c r="K105" s="22">
        <v>6</v>
      </c>
      <c r="L105" s="49">
        <f t="shared" si="17"/>
        <v>11</v>
      </c>
      <c r="N105" s="22"/>
      <c r="Q105" s="41"/>
      <c r="R105" s="41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F105" s="27">
        <v>7.5</v>
      </c>
      <c r="AG105" s="21" t="s">
        <v>50</v>
      </c>
      <c r="AM105" s="22">
        <v>1</v>
      </c>
      <c r="AN105" s="22">
        <v>0</v>
      </c>
      <c r="AO105" s="22">
        <v>0</v>
      </c>
      <c r="AP105" s="22">
        <f t="shared" si="20"/>
        <v>0</v>
      </c>
      <c r="AQ105" s="22">
        <v>0</v>
      </c>
      <c r="AR105" s="41"/>
    </row>
    <row r="106" spans="1:44" ht="15.75" customHeight="1" x14ac:dyDescent="0.25">
      <c r="A106" s="36"/>
      <c r="D106" s="21" t="s">
        <v>140</v>
      </c>
      <c r="E106" s="21"/>
      <c r="F106" s="21"/>
      <c r="G106" s="21" t="s">
        <v>115</v>
      </c>
      <c r="H106" s="22"/>
      <c r="I106" s="22">
        <v>14</v>
      </c>
      <c r="J106" s="22">
        <v>3</v>
      </c>
      <c r="K106" s="22">
        <v>8</v>
      </c>
      <c r="L106" s="49">
        <f t="shared" si="17"/>
        <v>11</v>
      </c>
      <c r="N106" s="22"/>
      <c r="Q106" s="41"/>
      <c r="R106" s="41"/>
      <c r="AF106" s="8"/>
      <c r="AG106" s="31" t="s">
        <v>211</v>
      </c>
      <c r="AH106" s="8"/>
      <c r="AI106" s="8"/>
      <c r="AJ106" s="8"/>
      <c r="AK106" s="8"/>
      <c r="AL106" s="8"/>
      <c r="AM106" s="55">
        <f>SUM(Z94:Z105)+SUM(AM94:AM105)</f>
        <v>40</v>
      </c>
      <c r="AN106" s="55">
        <f t="shared" ref="AN106:AQ106" si="21">SUM(AA94:AA105)+SUM(AN94:AN105)</f>
        <v>0</v>
      </c>
      <c r="AO106" s="55">
        <f t="shared" si="21"/>
        <v>12</v>
      </c>
      <c r="AP106" s="55">
        <f t="shared" si="21"/>
        <v>12</v>
      </c>
      <c r="AQ106" s="55">
        <f t="shared" si="21"/>
        <v>4</v>
      </c>
      <c r="AR106" s="41"/>
    </row>
    <row r="107" spans="1:44" ht="15.75" customHeight="1" x14ac:dyDescent="0.25">
      <c r="A107" s="36"/>
      <c r="D107" s="21" t="s">
        <v>123</v>
      </c>
      <c r="E107" s="21"/>
      <c r="F107" s="21"/>
      <c r="G107" s="21" t="s">
        <v>115</v>
      </c>
      <c r="H107" s="22"/>
      <c r="I107" s="22">
        <v>12</v>
      </c>
      <c r="J107" s="22">
        <v>3</v>
      </c>
      <c r="K107" s="22">
        <v>8</v>
      </c>
      <c r="L107" s="49">
        <f t="shared" si="17"/>
        <v>11</v>
      </c>
      <c r="N107" s="22"/>
      <c r="Q107" s="41"/>
      <c r="R107" s="41"/>
      <c r="AM107" s="22"/>
      <c r="AN107" s="22"/>
      <c r="AO107" s="22"/>
      <c r="AP107" s="22"/>
      <c r="AR107" s="41"/>
    </row>
    <row r="108" spans="1:44" ht="15.75" customHeight="1" x14ac:dyDescent="0.25">
      <c r="A108" s="36"/>
      <c r="Q108" s="41"/>
      <c r="R108" s="41"/>
      <c r="AM108" s="22"/>
      <c r="AN108" s="22"/>
      <c r="AO108" s="22"/>
      <c r="AP108" s="22"/>
      <c r="AQ108" s="22"/>
      <c r="AR108" s="41"/>
    </row>
    <row r="109" spans="1:44" ht="15.75" customHeight="1" x14ac:dyDescent="0.25">
      <c r="A109" s="36"/>
      <c r="Q109" s="41"/>
      <c r="R109" s="41"/>
      <c r="T109" s="21" t="s">
        <v>93</v>
      </c>
      <c r="Z109" s="56">
        <f>AM91+AC124+AM106-0.3</f>
        <v>149</v>
      </c>
      <c r="AA109" s="56">
        <f>AN106+AN91</f>
        <v>35</v>
      </c>
      <c r="AB109" s="56">
        <f>AO106+AO91+AM124</f>
        <v>43</v>
      </c>
      <c r="AC109" s="56">
        <f>+AB109+AA109</f>
        <v>78</v>
      </c>
      <c r="AD109" s="56">
        <f>AQ106+AQ91+AN124</f>
        <v>10</v>
      </c>
      <c r="AM109" s="22"/>
      <c r="AN109" s="22"/>
      <c r="AO109" s="22"/>
      <c r="AP109" s="22"/>
      <c r="AQ109" s="22"/>
      <c r="AR109" s="41"/>
    </row>
    <row r="110" spans="1:44" ht="15.75" customHeight="1" thickBot="1" x14ac:dyDescent="0.3">
      <c r="A110" s="36"/>
      <c r="E110" s="2" t="s">
        <v>84</v>
      </c>
      <c r="F110" s="2"/>
      <c r="G110" s="2"/>
      <c r="H110" s="4" t="s">
        <v>1</v>
      </c>
      <c r="I110" s="4"/>
      <c r="J110" s="4" t="s">
        <v>3</v>
      </c>
      <c r="K110" s="50" t="s">
        <v>2</v>
      </c>
      <c r="L110" s="22"/>
      <c r="M110" s="22"/>
      <c r="Q110" s="41"/>
      <c r="R110" s="41"/>
      <c r="T110" s="21" t="s">
        <v>82</v>
      </c>
      <c r="Z110" s="22">
        <f>+Z15+Z28+Z41+Z54+AM15+AM28+AM41+AM54</f>
        <v>149</v>
      </c>
      <c r="AA110" s="22">
        <f>+AA15+AA28+AA41+AA54+AN15+AN28+AN41+AN54</f>
        <v>35</v>
      </c>
      <c r="AB110" s="22">
        <f>+AB15+AB28+AB41+AB54+AO15+AO28+AO41+AO54</f>
        <v>43</v>
      </c>
      <c r="AC110" s="22">
        <f>+AC15+AC28+AC41+AC54+AP15+AP28+AP41+AP54</f>
        <v>78</v>
      </c>
      <c r="AD110" s="22">
        <f>+AD15+AD28+AD41+AD54+AQ15+AQ28+AQ41+AQ54</f>
        <v>10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126</v>
      </c>
      <c r="H111" s="21" t="s">
        <v>118</v>
      </c>
      <c r="I111" s="22"/>
      <c r="J111" s="22">
        <v>12</v>
      </c>
      <c r="K111" s="49">
        <v>8</v>
      </c>
      <c r="L111" s="22"/>
      <c r="M111" s="22"/>
      <c r="N111" s="22"/>
      <c r="Q111" s="41"/>
      <c r="R111" s="41"/>
      <c r="AM111" s="22"/>
      <c r="AN111" s="22"/>
      <c r="AO111" s="22"/>
      <c r="AR111" s="41"/>
    </row>
    <row r="112" spans="1:44" ht="15.75" customHeight="1" x14ac:dyDescent="0.25">
      <c r="A112" s="36"/>
      <c r="E112" s="21" t="s">
        <v>86</v>
      </c>
      <c r="F112" s="21"/>
      <c r="G112" s="21"/>
      <c r="H112" s="21" t="s">
        <v>17</v>
      </c>
      <c r="I112" s="22"/>
      <c r="J112" s="22">
        <v>13</v>
      </c>
      <c r="K112" s="49">
        <v>6</v>
      </c>
      <c r="L112" s="22"/>
      <c r="M112" s="22"/>
      <c r="N112" s="22"/>
      <c r="Q112" s="41"/>
      <c r="R112" s="41"/>
      <c r="AP112" s="22"/>
      <c r="AR112" s="41"/>
    </row>
    <row r="113" spans="1:44" ht="15.75" customHeight="1" x14ac:dyDescent="0.25">
      <c r="A113" s="36"/>
      <c r="E113" s="21" t="s">
        <v>144</v>
      </c>
      <c r="G113" s="21"/>
      <c r="H113" s="21" t="s">
        <v>115</v>
      </c>
      <c r="I113" s="22"/>
      <c r="J113" s="22">
        <v>14</v>
      </c>
      <c r="K113" s="49">
        <v>6</v>
      </c>
      <c r="L113" s="22"/>
      <c r="M113" s="22"/>
      <c r="N113" s="22"/>
      <c r="Q113" s="41"/>
      <c r="R113" s="41"/>
      <c r="AP113" s="22"/>
      <c r="AR113" s="41"/>
    </row>
    <row r="114" spans="1:44" ht="15.75" customHeight="1" x14ac:dyDescent="0.25">
      <c r="A114" s="36"/>
      <c r="E114" s="21" t="s">
        <v>55</v>
      </c>
      <c r="F114" s="21"/>
      <c r="G114" s="21"/>
      <c r="H114" s="21" t="s">
        <v>117</v>
      </c>
      <c r="I114" s="22"/>
      <c r="J114" s="22">
        <v>15</v>
      </c>
      <c r="K114" s="49">
        <v>6</v>
      </c>
      <c r="L114" s="22"/>
      <c r="M114" s="22"/>
      <c r="N114" s="22"/>
      <c r="Q114" s="41"/>
      <c r="R114" s="41"/>
      <c r="AP114" s="22"/>
      <c r="AR114" s="41"/>
    </row>
    <row r="115" spans="1:44" ht="15.75" customHeight="1" thickBot="1" x14ac:dyDescent="0.3">
      <c r="A115" s="36"/>
      <c r="E115" s="21" t="s">
        <v>59</v>
      </c>
      <c r="F115" s="21"/>
      <c r="G115" s="21"/>
      <c r="H115" s="21" t="s">
        <v>118</v>
      </c>
      <c r="I115" s="22"/>
      <c r="J115" s="22">
        <v>12</v>
      </c>
      <c r="K115" s="49">
        <v>4</v>
      </c>
      <c r="L115" s="22"/>
      <c r="M115" s="22"/>
      <c r="N115" s="22"/>
      <c r="Q115" s="41"/>
      <c r="R115" s="41"/>
      <c r="U115" s="37" t="s">
        <v>119</v>
      </c>
      <c r="V115" s="10" t="s">
        <v>129</v>
      </c>
      <c r="W115" s="10"/>
      <c r="X115" s="10"/>
      <c r="Y115" s="10"/>
      <c r="Z115" s="10"/>
      <c r="AA115" s="10"/>
      <c r="AB115" s="10"/>
      <c r="AC115" s="37" t="s">
        <v>3</v>
      </c>
      <c r="AD115" s="37" t="s">
        <v>7</v>
      </c>
      <c r="AE115" s="37" t="s">
        <v>8</v>
      </c>
      <c r="AF115" s="37" t="s">
        <v>9</v>
      </c>
      <c r="AG115" s="82" t="s">
        <v>77</v>
      </c>
      <c r="AH115" s="82"/>
      <c r="AI115" s="37" t="s">
        <v>4</v>
      </c>
      <c r="AJ115" s="37" t="s">
        <v>6</v>
      </c>
      <c r="AK115" s="37" t="s">
        <v>5</v>
      </c>
      <c r="AL115" s="37" t="s">
        <v>78</v>
      </c>
      <c r="AM115" s="37" t="s">
        <v>24</v>
      </c>
      <c r="AN115" s="37" t="s">
        <v>2</v>
      </c>
      <c r="AP115" s="22"/>
      <c r="AR115" s="41"/>
    </row>
    <row r="116" spans="1:44" ht="15.75" customHeight="1" x14ac:dyDescent="0.25">
      <c r="A116" s="36"/>
      <c r="E116" s="21" t="s">
        <v>165</v>
      </c>
      <c r="H116" s="21" t="s">
        <v>17</v>
      </c>
      <c r="I116" s="22"/>
      <c r="J116" s="22">
        <v>12</v>
      </c>
      <c r="K116" s="49">
        <v>4</v>
      </c>
      <c r="L116" s="22"/>
      <c r="M116" s="22"/>
      <c r="N116" s="22"/>
      <c r="Q116" s="41"/>
      <c r="R116" s="41"/>
      <c r="U116" s="27">
        <v>8</v>
      </c>
      <c r="V116" s="21" t="s">
        <v>15</v>
      </c>
      <c r="AC116" s="22">
        <f>+AD116+AE116+AF116</f>
        <v>1</v>
      </c>
      <c r="AD116" s="22">
        <v>0</v>
      </c>
      <c r="AE116" s="22">
        <v>1</v>
      </c>
      <c r="AF116" s="22">
        <v>0</v>
      </c>
      <c r="AG116" s="79">
        <f t="shared" ref="AG116:AG124" si="22">+(AD116*2+AF116)/(2*AC116)</f>
        <v>0</v>
      </c>
      <c r="AH116" s="79"/>
      <c r="AI116" s="22">
        <v>1</v>
      </c>
      <c r="AJ116" s="22">
        <v>0</v>
      </c>
      <c r="AK116" s="22">
        <v>0</v>
      </c>
      <c r="AL116" s="24">
        <f t="shared" ref="AL116:AL124" si="23">+AI116/AC116</f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E117" s="21" t="s">
        <v>51</v>
      </c>
      <c r="H117" s="21" t="s">
        <v>118</v>
      </c>
      <c r="I117" s="22"/>
      <c r="J117" s="22">
        <v>13</v>
      </c>
      <c r="K117" s="49">
        <v>4</v>
      </c>
      <c r="L117" s="22"/>
      <c r="M117" s="22"/>
      <c r="N117" s="22"/>
      <c r="Q117" s="41"/>
      <c r="R117" s="41"/>
      <c r="U117" s="27">
        <v>7</v>
      </c>
      <c r="V117" s="21" t="s">
        <v>366</v>
      </c>
      <c r="W117" s="21"/>
      <c r="X117" s="21"/>
      <c r="Y117" s="21"/>
      <c r="Z117" s="22"/>
      <c r="AC117" s="22">
        <f>+AD117+AE117+AF117</f>
        <v>2</v>
      </c>
      <c r="AD117" s="22">
        <v>0</v>
      </c>
      <c r="AE117" s="22">
        <v>2</v>
      </c>
      <c r="AF117" s="22">
        <v>0</v>
      </c>
      <c r="AG117" s="79">
        <f t="shared" si="22"/>
        <v>0</v>
      </c>
      <c r="AH117" s="79"/>
      <c r="AI117" s="22">
        <v>4</v>
      </c>
      <c r="AJ117" s="22">
        <v>1</v>
      </c>
      <c r="AK117" s="22">
        <v>0</v>
      </c>
      <c r="AL117" s="24">
        <f t="shared" si="23"/>
        <v>2</v>
      </c>
      <c r="AM117" s="22">
        <v>0</v>
      </c>
      <c r="AN117" s="22">
        <v>0</v>
      </c>
      <c r="AO117" s="22"/>
      <c r="AR117" s="41"/>
    </row>
    <row r="118" spans="1:44" ht="15.75" customHeight="1" x14ac:dyDescent="0.25">
      <c r="A118" s="36"/>
      <c r="E118" s="21" t="s">
        <v>185</v>
      </c>
      <c r="F118" s="21"/>
      <c r="G118" s="21"/>
      <c r="H118" s="21" t="s">
        <v>154</v>
      </c>
      <c r="I118" s="22"/>
      <c r="J118" s="22">
        <v>14</v>
      </c>
      <c r="K118" s="49">
        <v>4</v>
      </c>
      <c r="L118" s="22"/>
      <c r="M118" s="22"/>
      <c r="N118" s="22"/>
      <c r="Q118" s="41"/>
      <c r="R118" s="41"/>
      <c r="U118" s="27">
        <v>7.5</v>
      </c>
      <c r="V118" s="21" t="s">
        <v>61</v>
      </c>
      <c r="W118" s="21"/>
      <c r="X118" s="21"/>
      <c r="AC118" s="22">
        <f>+AD118+AE118+AF118</f>
        <v>3</v>
      </c>
      <c r="AD118" s="22">
        <v>2</v>
      </c>
      <c r="AE118" s="22">
        <v>1</v>
      </c>
      <c r="AF118" s="22">
        <v>0</v>
      </c>
      <c r="AG118" s="79">
        <f t="shared" si="22"/>
        <v>0.66666666666666663</v>
      </c>
      <c r="AH118" s="79"/>
      <c r="AI118" s="22">
        <v>5</v>
      </c>
      <c r="AJ118" s="22">
        <v>0</v>
      </c>
      <c r="AK118" s="22">
        <v>1</v>
      </c>
      <c r="AL118" s="24">
        <f t="shared" si="23"/>
        <v>1.6666666666666667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E119" s="21" t="s">
        <v>125</v>
      </c>
      <c r="F119" s="21"/>
      <c r="G119" s="21"/>
      <c r="H119" s="21" t="s">
        <v>116</v>
      </c>
      <c r="I119" s="22"/>
      <c r="J119" s="22">
        <v>15</v>
      </c>
      <c r="K119" s="49">
        <v>4</v>
      </c>
      <c r="L119" s="22"/>
      <c r="M119" s="22"/>
      <c r="N119" s="22"/>
      <c r="Q119" s="41"/>
      <c r="R119" s="41"/>
      <c r="U119" s="27"/>
      <c r="V119" s="21" t="s">
        <v>147</v>
      </c>
      <c r="W119" s="21"/>
      <c r="X119" s="21"/>
      <c r="Y119" s="21"/>
      <c r="Z119" s="22"/>
      <c r="AC119" s="22">
        <f>+AD119+AE119+AF119+0.3</f>
        <v>0.3</v>
      </c>
      <c r="AD119" s="22">
        <v>0</v>
      </c>
      <c r="AE119" s="22">
        <v>0</v>
      </c>
      <c r="AF119" s="22">
        <v>0</v>
      </c>
      <c r="AG119" s="79">
        <f t="shared" si="22"/>
        <v>0</v>
      </c>
      <c r="AH119" s="79"/>
      <c r="AI119" s="22">
        <v>0</v>
      </c>
      <c r="AJ119" s="22">
        <v>0</v>
      </c>
      <c r="AK119" s="22">
        <v>0</v>
      </c>
      <c r="AL119" s="24">
        <f t="shared" si="23"/>
        <v>0</v>
      </c>
      <c r="AM119" s="22">
        <v>0</v>
      </c>
      <c r="AN119" s="22">
        <v>0</v>
      </c>
      <c r="AO119" s="22"/>
      <c r="AR119" s="41"/>
    </row>
    <row r="120" spans="1:44" ht="15.75" customHeight="1" x14ac:dyDescent="0.25">
      <c r="A120" s="36"/>
      <c r="E120" s="21" t="s">
        <v>164</v>
      </c>
      <c r="F120" s="21"/>
      <c r="G120" s="21"/>
      <c r="H120" s="21" t="s">
        <v>115</v>
      </c>
      <c r="I120" s="22"/>
      <c r="J120" s="22">
        <v>15</v>
      </c>
      <c r="K120" s="49">
        <v>4</v>
      </c>
      <c r="L120" s="22"/>
      <c r="M120" s="22"/>
      <c r="N120" s="22"/>
      <c r="Q120" s="41"/>
      <c r="R120" s="41"/>
      <c r="U120" s="27">
        <v>7</v>
      </c>
      <c r="V120" s="21" t="s">
        <v>74</v>
      </c>
      <c r="W120" s="21"/>
      <c r="X120" s="21"/>
      <c r="Y120" s="21"/>
      <c r="Z120" s="22"/>
      <c r="AC120" s="22">
        <f>+AD120+AE120+AF120</f>
        <v>1</v>
      </c>
      <c r="AD120" s="22">
        <v>0</v>
      </c>
      <c r="AE120" s="22">
        <v>1</v>
      </c>
      <c r="AF120" s="22">
        <v>0</v>
      </c>
      <c r="AG120" s="79">
        <f t="shared" si="22"/>
        <v>0</v>
      </c>
      <c r="AH120" s="79"/>
      <c r="AI120" s="22">
        <v>1</v>
      </c>
      <c r="AJ120" s="22">
        <v>0</v>
      </c>
      <c r="AK120" s="22">
        <v>0</v>
      </c>
      <c r="AL120" s="24">
        <f t="shared" si="23"/>
        <v>1</v>
      </c>
      <c r="AM120" s="22">
        <v>0</v>
      </c>
      <c r="AN120" s="22">
        <v>0</v>
      </c>
      <c r="AO120" s="22"/>
      <c r="AR120" s="41"/>
    </row>
    <row r="121" spans="1:44" ht="15.75" customHeight="1" x14ac:dyDescent="0.25">
      <c r="A121" s="36"/>
      <c r="E121" s="21" t="s">
        <v>41</v>
      </c>
      <c r="F121" s="21"/>
      <c r="G121" s="21"/>
      <c r="H121" s="21" t="s">
        <v>106</v>
      </c>
      <c r="I121" s="22"/>
      <c r="J121" s="22">
        <v>15</v>
      </c>
      <c r="K121" s="49">
        <v>4</v>
      </c>
      <c r="L121" s="22"/>
      <c r="M121" s="22"/>
      <c r="N121" s="22"/>
      <c r="Q121" s="41"/>
      <c r="R121" s="41"/>
      <c r="U121" s="27">
        <v>7</v>
      </c>
      <c r="V121" s="21" t="s">
        <v>317</v>
      </c>
      <c r="W121" s="21"/>
      <c r="X121" s="21"/>
      <c r="Y121" s="21"/>
      <c r="Z121" s="22"/>
      <c r="AC121" s="22">
        <f>+AD121+AE121+AF121</f>
        <v>2</v>
      </c>
      <c r="AD121" s="22">
        <v>0</v>
      </c>
      <c r="AE121" s="22">
        <v>0</v>
      </c>
      <c r="AF121" s="22">
        <v>2</v>
      </c>
      <c r="AG121" s="79">
        <f t="shared" si="22"/>
        <v>0.5</v>
      </c>
      <c r="AH121" s="79"/>
      <c r="AI121" s="22">
        <v>4</v>
      </c>
      <c r="AJ121" s="22">
        <v>0</v>
      </c>
      <c r="AK121" s="22">
        <v>1</v>
      </c>
      <c r="AL121" s="24">
        <f t="shared" si="23"/>
        <v>2</v>
      </c>
      <c r="AM121" s="22">
        <v>0</v>
      </c>
      <c r="AN121" s="22">
        <v>0</v>
      </c>
      <c r="AO121" s="22"/>
      <c r="AR121" s="41"/>
    </row>
    <row r="122" spans="1:44" ht="15.75" customHeight="1" x14ac:dyDescent="0.25">
      <c r="A122" s="36"/>
      <c r="Q122" s="41"/>
      <c r="R122" s="41"/>
      <c r="U122" s="27">
        <v>7.5</v>
      </c>
      <c r="V122" s="21" t="s">
        <v>75</v>
      </c>
      <c r="X122" s="21"/>
      <c r="AC122" s="22">
        <f>+AD122+AE122+AF122</f>
        <v>1</v>
      </c>
      <c r="AD122" s="22">
        <v>0</v>
      </c>
      <c r="AE122" s="22">
        <v>0</v>
      </c>
      <c r="AF122" s="22">
        <v>1</v>
      </c>
      <c r="AG122" s="79">
        <f t="shared" si="22"/>
        <v>0.5</v>
      </c>
      <c r="AH122" s="79"/>
      <c r="AI122" s="22">
        <v>4</v>
      </c>
      <c r="AJ122" s="22">
        <v>0</v>
      </c>
      <c r="AK122" s="22">
        <v>0</v>
      </c>
      <c r="AL122" s="24">
        <f t="shared" si="23"/>
        <v>4</v>
      </c>
      <c r="AM122" s="22">
        <v>1</v>
      </c>
      <c r="AN122" s="22">
        <v>0</v>
      </c>
      <c r="AO122" s="22"/>
      <c r="AR122" s="41"/>
    </row>
    <row r="123" spans="1:44" ht="15.75" customHeight="1" thickBot="1" x14ac:dyDescent="0.3">
      <c r="A123" s="36"/>
      <c r="L123" s="22"/>
      <c r="Q123" s="41"/>
      <c r="R123" s="41"/>
      <c r="U123" s="27">
        <v>8</v>
      </c>
      <c r="V123" s="21" t="s">
        <v>267</v>
      </c>
      <c r="X123" s="21"/>
      <c r="Y123" s="21"/>
      <c r="Z123" s="16"/>
      <c r="AC123" s="22">
        <f>+AD123+AE123+AF123</f>
        <v>5</v>
      </c>
      <c r="AD123" s="22">
        <v>0</v>
      </c>
      <c r="AE123" s="22">
        <v>4</v>
      </c>
      <c r="AF123" s="22">
        <v>1</v>
      </c>
      <c r="AG123" s="79">
        <f t="shared" si="22"/>
        <v>0.1</v>
      </c>
      <c r="AH123" s="79"/>
      <c r="AI123" s="22">
        <v>14</v>
      </c>
      <c r="AJ123" s="22">
        <v>1</v>
      </c>
      <c r="AK123" s="22">
        <v>0</v>
      </c>
      <c r="AL123" s="24">
        <f t="shared" si="23"/>
        <v>2.8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L124" s="22"/>
      <c r="Q124" s="41"/>
      <c r="R124" s="41"/>
      <c r="U124" s="8"/>
      <c r="V124" s="32"/>
      <c r="W124" s="31" t="s">
        <v>21</v>
      </c>
      <c r="X124" s="32"/>
      <c r="Y124" s="32"/>
      <c r="Z124" s="15"/>
      <c r="AA124" s="8"/>
      <c r="AB124" s="8"/>
      <c r="AC124" s="15">
        <f>SUM(AC116:AC123)</f>
        <v>15.3</v>
      </c>
      <c r="AD124" s="15">
        <f t="shared" ref="AD124:AF124" si="24">SUM(AD116:AD123)</f>
        <v>2</v>
      </c>
      <c r="AE124" s="15">
        <f t="shared" si="24"/>
        <v>9</v>
      </c>
      <c r="AF124" s="15">
        <f t="shared" si="24"/>
        <v>4</v>
      </c>
      <c r="AG124" s="80">
        <f t="shared" si="22"/>
        <v>0.26143790849673204</v>
      </c>
      <c r="AH124" s="80"/>
      <c r="AI124" s="15">
        <f t="shared" ref="AI124:AK124" si="25">SUM(AI116:AI123)</f>
        <v>33</v>
      </c>
      <c r="AJ124" s="15">
        <f t="shared" si="25"/>
        <v>2</v>
      </c>
      <c r="AK124" s="15">
        <f t="shared" si="25"/>
        <v>2</v>
      </c>
      <c r="AL124" s="33">
        <f t="shared" si="23"/>
        <v>2.1568627450980391</v>
      </c>
      <c r="AM124" s="15">
        <f t="shared" ref="AM124:AN124" si="26">SUM(AM116:AM123)</f>
        <v>1</v>
      </c>
      <c r="AN124" s="15">
        <f t="shared" si="26"/>
        <v>0</v>
      </c>
      <c r="AR124" s="41"/>
    </row>
    <row r="125" spans="1:44" ht="15.75" customHeight="1" x14ac:dyDescent="0.25">
      <c r="A125" s="36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S131" s="27"/>
      <c r="AR131" s="41"/>
    </row>
    <row r="132" spans="1:44" ht="15.75" customHeight="1" x14ac:dyDescent="0.25">
      <c r="A132" s="36"/>
      <c r="Q132" s="41"/>
      <c r="R132" s="41"/>
      <c r="S132" s="27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AR134" s="41"/>
    </row>
    <row r="135" spans="1:44" ht="15.75" customHeight="1" x14ac:dyDescent="0.25">
      <c r="A135" s="36"/>
      <c r="Q135" s="36"/>
      <c r="R135" s="36"/>
      <c r="AR135" s="36"/>
    </row>
    <row r="136" spans="1:44" ht="15.75" customHeight="1" x14ac:dyDescent="0.25">
      <c r="A136" s="36"/>
      <c r="Q136" s="36"/>
      <c r="R136" s="36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S138" s="27"/>
      <c r="T138" s="21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9"/>
      <c r="R141" s="39"/>
      <c r="AR141" s="39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Q143" s="39"/>
      <c r="R143" s="39"/>
      <c r="AR143" s="39"/>
    </row>
    <row r="144" spans="1:44" ht="15.75" x14ac:dyDescent="0.25">
      <c r="A144" s="36"/>
      <c r="Q144" s="39"/>
      <c r="R144" s="39"/>
      <c r="AR144" s="39"/>
    </row>
    <row r="145" spans="1:44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43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3:P73"/>
    <mergeCell ref="S73:AQ73"/>
    <mergeCell ref="G74:M74"/>
    <mergeCell ref="S74:AQ74"/>
    <mergeCell ref="AG121:AH121"/>
    <mergeCell ref="AG122:AH122"/>
    <mergeCell ref="AG123:AH123"/>
    <mergeCell ref="AG124:AH124"/>
    <mergeCell ref="AG115:AH115"/>
    <mergeCell ref="AG116:AH116"/>
    <mergeCell ref="AG117:AH117"/>
    <mergeCell ref="AG118:AH118"/>
    <mergeCell ref="AG119:AH119"/>
    <mergeCell ref="AG120:AH120"/>
  </mergeCells>
  <conditionalFormatting sqref="Z110">
    <cfRule type="cellIs" dxfId="74" priority="5" operator="notEqual">
      <formula>$Z$109</formula>
    </cfRule>
  </conditionalFormatting>
  <conditionalFormatting sqref="AA110">
    <cfRule type="cellIs" dxfId="73" priority="4" operator="notEqual">
      <formula>$AA$109</formula>
    </cfRule>
  </conditionalFormatting>
  <conditionalFormatting sqref="AB110">
    <cfRule type="cellIs" dxfId="72" priority="3" operator="notEqual">
      <formula>$AB$109</formula>
    </cfRule>
  </conditionalFormatting>
  <conditionalFormatting sqref="AC110">
    <cfRule type="cellIs" dxfId="71" priority="2" operator="notEqual">
      <formula>$AC$109</formula>
    </cfRule>
  </conditionalFormatting>
  <conditionalFormatting sqref="AD110">
    <cfRule type="cellIs" dxfId="70" priority="1" operator="notEqual">
      <formula>$AD$109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DE8F4-2A30-47ED-A59C-1E9DB948DC3F}">
  <dimension ref="A1:AR145"/>
  <sheetViews>
    <sheetView topLeftCell="A44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14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13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13</v>
      </c>
      <c r="AD3" s="15">
        <v>11</v>
      </c>
      <c r="AE3" s="15">
        <v>1</v>
      </c>
      <c r="AF3" s="15">
        <v>1</v>
      </c>
      <c r="AG3" s="80">
        <f t="shared" ref="AG3:AG11" si="1">+(AD3*2+AF3)/(2*AC3)</f>
        <v>0.88461538461538458</v>
      </c>
      <c r="AH3" s="80"/>
      <c r="AI3" s="15">
        <v>15</v>
      </c>
      <c r="AJ3" s="15">
        <v>1</v>
      </c>
      <c r="AK3" s="15">
        <v>5</v>
      </c>
      <c r="AL3" s="54">
        <f t="shared" ref="AL3:AL10" si="2">+AI3/AC3</f>
        <v>1.1538461538461537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11</v>
      </c>
      <c r="H4" s="5">
        <v>2</v>
      </c>
      <c r="I4" s="5">
        <v>1</v>
      </c>
      <c r="J4" s="5">
        <f t="shared" ref="J4:J11" si="3">2*G4+I4</f>
        <v>23</v>
      </c>
      <c r="K4" s="35">
        <f t="shared" ref="K4:K11" si="4">+J4/((G4+H4+I4)*2)</f>
        <v>0.8214285714285714</v>
      </c>
      <c r="L4" s="5">
        <f>+$AA$27</f>
        <v>47</v>
      </c>
      <c r="M4" s="5">
        <v>18</v>
      </c>
      <c r="N4" s="5">
        <f>+$AB$27</f>
        <v>71</v>
      </c>
      <c r="O4" s="5">
        <f>+$AD$27</f>
        <v>10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14</v>
      </c>
      <c r="AD4" s="22">
        <v>7</v>
      </c>
      <c r="AE4" s="22">
        <v>6</v>
      </c>
      <c r="AF4" s="22">
        <v>1</v>
      </c>
      <c r="AG4" s="79">
        <f t="shared" si="1"/>
        <v>0.5357142857142857</v>
      </c>
      <c r="AH4" s="79"/>
      <c r="AI4" s="22">
        <v>27</v>
      </c>
      <c r="AJ4" s="22">
        <v>2</v>
      </c>
      <c r="AK4" s="22">
        <v>4</v>
      </c>
      <c r="AL4" s="24">
        <f t="shared" si="2"/>
        <v>1.9285714285714286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7</v>
      </c>
      <c r="H5" s="5">
        <v>5</v>
      </c>
      <c r="I5" s="5">
        <v>2</v>
      </c>
      <c r="J5" s="5">
        <f t="shared" si="3"/>
        <v>16</v>
      </c>
      <c r="K5" s="35">
        <f t="shared" si="4"/>
        <v>0.5714285714285714</v>
      </c>
      <c r="L5" s="5">
        <f>+$AN$66</f>
        <v>52</v>
      </c>
      <c r="M5" s="5">
        <v>47</v>
      </c>
      <c r="N5" s="5">
        <f>$AO$66</f>
        <v>66</v>
      </c>
      <c r="O5" s="5">
        <f>$AQ$66</f>
        <v>14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13</v>
      </c>
      <c r="AD5" s="22">
        <v>6</v>
      </c>
      <c r="AE5" s="22">
        <v>5</v>
      </c>
      <c r="AF5" s="22">
        <v>2</v>
      </c>
      <c r="AG5" s="79">
        <f t="shared" si="1"/>
        <v>0.53846153846153844</v>
      </c>
      <c r="AH5" s="79"/>
      <c r="AI5" s="22">
        <v>31</v>
      </c>
      <c r="AJ5" s="22">
        <v>0</v>
      </c>
      <c r="AK5" s="22">
        <v>1</v>
      </c>
      <c r="AL5" s="24">
        <f t="shared" si="2"/>
        <v>2.3846153846153846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102</v>
      </c>
      <c r="D6" s="11"/>
      <c r="E6" s="11"/>
      <c r="F6" s="11"/>
      <c r="G6" s="5">
        <v>7</v>
      </c>
      <c r="H6" s="5">
        <v>6</v>
      </c>
      <c r="I6" s="5">
        <v>1</v>
      </c>
      <c r="J6" s="5">
        <f>2*G6+I6</f>
        <v>15</v>
      </c>
      <c r="K6" s="35">
        <f>+J6/((G6+H6+I6)*2)</f>
        <v>0.5357142857142857</v>
      </c>
      <c r="L6" s="5">
        <f>+$AA$66</f>
        <v>36</v>
      </c>
      <c r="M6" s="5">
        <v>29</v>
      </c>
      <c r="N6" s="5">
        <f>+$AB$66</f>
        <v>65</v>
      </c>
      <c r="O6" s="5">
        <f>+$AD$66</f>
        <v>6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13</v>
      </c>
      <c r="AD6" s="22">
        <v>4</v>
      </c>
      <c r="AE6" s="22">
        <v>5</v>
      </c>
      <c r="AF6" s="22">
        <v>4</v>
      </c>
      <c r="AG6" s="79">
        <f t="shared" si="1"/>
        <v>0.46153846153846156</v>
      </c>
      <c r="AH6" s="79"/>
      <c r="AI6" s="22">
        <v>33</v>
      </c>
      <c r="AJ6" s="22">
        <v>0</v>
      </c>
      <c r="AK6" s="22">
        <v>3</v>
      </c>
      <c r="AL6" s="24">
        <f t="shared" si="2"/>
        <v>2.5384615384615383</v>
      </c>
      <c r="AN6" s="22"/>
      <c r="AO6" s="5"/>
      <c r="AQ6" s="22"/>
      <c r="AR6" s="39"/>
    </row>
    <row r="7" spans="1:44" ht="18" x14ac:dyDescent="0.25">
      <c r="A7" s="36"/>
      <c r="B7" s="5">
        <v>3</v>
      </c>
      <c r="C7" s="6" t="s">
        <v>127</v>
      </c>
      <c r="D7" s="11"/>
      <c r="E7" s="11"/>
      <c r="F7" s="11"/>
      <c r="G7" s="5">
        <v>6</v>
      </c>
      <c r="H7" s="5">
        <v>6</v>
      </c>
      <c r="I7" s="5">
        <v>2</v>
      </c>
      <c r="J7" s="5">
        <f>2*G7+I7</f>
        <v>14</v>
      </c>
      <c r="K7" s="35">
        <f>+J7/((G7+H7+I7)*2)</f>
        <v>0.5</v>
      </c>
      <c r="L7" s="5">
        <f>+$AA$53</f>
        <v>42</v>
      </c>
      <c r="M7" s="5">
        <v>32</v>
      </c>
      <c r="N7" s="5">
        <f>+$AB$53</f>
        <v>78</v>
      </c>
      <c r="O7" s="5">
        <f>+$AD$53</f>
        <v>16</v>
      </c>
      <c r="P7" s="5">
        <v>5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10</v>
      </c>
      <c r="AD7" s="22">
        <v>5</v>
      </c>
      <c r="AE7" s="22">
        <v>4</v>
      </c>
      <c r="AF7" s="22">
        <v>1</v>
      </c>
      <c r="AG7" s="79">
        <f t="shared" si="1"/>
        <v>0.55000000000000004</v>
      </c>
      <c r="AH7" s="79"/>
      <c r="AI7" s="22">
        <v>28</v>
      </c>
      <c r="AJ7" s="22">
        <v>2</v>
      </c>
      <c r="AK7" s="22">
        <v>2</v>
      </c>
      <c r="AL7" s="24">
        <f t="shared" si="2"/>
        <v>2.8</v>
      </c>
      <c r="AN7" s="22"/>
      <c r="AO7" s="5"/>
      <c r="AQ7" s="22"/>
      <c r="AR7" s="39"/>
    </row>
    <row r="8" spans="1:44" ht="18" x14ac:dyDescent="0.25">
      <c r="A8" s="36"/>
      <c r="B8" s="5">
        <v>7</v>
      </c>
      <c r="C8" s="6" t="s">
        <v>18</v>
      </c>
      <c r="D8" s="11"/>
      <c r="E8" s="6"/>
      <c r="F8" s="11"/>
      <c r="G8" s="5">
        <v>4</v>
      </c>
      <c r="H8" s="5">
        <v>5</v>
      </c>
      <c r="I8" s="5">
        <v>5</v>
      </c>
      <c r="J8" s="5">
        <f>2*G8+I8</f>
        <v>13</v>
      </c>
      <c r="K8" s="35">
        <f>+J8/((G8+H8+I8)*2)</f>
        <v>0.4642857142857143</v>
      </c>
      <c r="L8" s="5">
        <f>+$AN$53</f>
        <v>32</v>
      </c>
      <c r="M8" s="5">
        <v>41</v>
      </c>
      <c r="N8" s="5">
        <f>$AO$53</f>
        <v>47</v>
      </c>
      <c r="O8" s="5">
        <f>$AQ$53</f>
        <v>26</v>
      </c>
      <c r="P8" s="5">
        <v>3</v>
      </c>
      <c r="Q8" s="40"/>
      <c r="R8" s="36"/>
      <c r="U8" s="27">
        <v>7</v>
      </c>
      <c r="V8" s="21" t="s">
        <v>74</v>
      </c>
      <c r="X8" s="21"/>
      <c r="Z8" s="21" t="s">
        <v>156</v>
      </c>
      <c r="AB8" s="22"/>
      <c r="AC8" s="22">
        <f>+AD8+AE8+AF8-0.3</f>
        <v>12.7</v>
      </c>
      <c r="AD8" s="22">
        <v>7</v>
      </c>
      <c r="AE8" s="22">
        <v>4</v>
      </c>
      <c r="AF8" s="22">
        <v>2</v>
      </c>
      <c r="AG8" s="79">
        <f>+(AD8*2+AF8)/(2*AC8)</f>
        <v>0.62992125984251968</v>
      </c>
      <c r="AH8" s="79"/>
      <c r="AI8" s="22">
        <v>44</v>
      </c>
      <c r="AJ8" s="22">
        <v>1</v>
      </c>
      <c r="AK8" s="22">
        <v>0</v>
      </c>
      <c r="AL8" s="24">
        <f>+AI8/AC8</f>
        <v>3.4645669291338583</v>
      </c>
      <c r="AN8" s="22"/>
      <c r="AO8" s="5"/>
      <c r="AQ8" s="22"/>
      <c r="AR8" s="39"/>
    </row>
    <row r="9" spans="1:44" ht="18" x14ac:dyDescent="0.25">
      <c r="A9" s="36"/>
      <c r="B9" s="5">
        <v>5</v>
      </c>
      <c r="C9" s="6" t="s">
        <v>14</v>
      </c>
      <c r="D9" s="11"/>
      <c r="E9" s="6"/>
      <c r="F9" s="11"/>
      <c r="G9" s="5">
        <v>5</v>
      </c>
      <c r="H9" s="5">
        <v>7</v>
      </c>
      <c r="I9" s="5">
        <v>2</v>
      </c>
      <c r="J9" s="5">
        <f>2*G9+I9</f>
        <v>12</v>
      </c>
      <c r="K9" s="35">
        <f>+J9/((G9+H9+I9)*2)</f>
        <v>0.42857142857142855</v>
      </c>
      <c r="L9" s="5">
        <f>+$AN$27</f>
        <v>35</v>
      </c>
      <c r="M9" s="5">
        <v>42</v>
      </c>
      <c r="N9" s="5">
        <f>$AO$27</f>
        <v>52</v>
      </c>
      <c r="O9" s="5">
        <f>$AQ$27</f>
        <v>12</v>
      </c>
      <c r="P9" s="5">
        <v>5</v>
      </c>
      <c r="Q9" s="40"/>
      <c r="R9" s="36"/>
      <c r="U9" s="27">
        <v>7.5</v>
      </c>
      <c r="V9" s="21" t="s">
        <v>85</v>
      </c>
      <c r="X9" s="21"/>
      <c r="Z9" s="21" t="s">
        <v>18</v>
      </c>
      <c r="AB9" s="22"/>
      <c r="AC9" s="22">
        <f>+AD9+AE9+AF9</f>
        <v>9</v>
      </c>
      <c r="AD9" s="22">
        <v>2</v>
      </c>
      <c r="AE9" s="22">
        <v>5</v>
      </c>
      <c r="AF9" s="22">
        <v>2</v>
      </c>
      <c r="AG9" s="79">
        <f>+(AD9*2+AF9)/(2*AC9)</f>
        <v>0.33333333333333331</v>
      </c>
      <c r="AH9" s="79"/>
      <c r="AI9" s="22">
        <v>32</v>
      </c>
      <c r="AJ9" s="22">
        <v>0</v>
      </c>
      <c r="AK9" s="22">
        <v>0</v>
      </c>
      <c r="AL9" s="24">
        <f>+AI9/AC9</f>
        <v>3.5555555555555554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6</v>
      </c>
      <c r="I10" s="5">
        <v>4</v>
      </c>
      <c r="J10" s="5">
        <f>2*G10+I10</f>
        <v>12</v>
      </c>
      <c r="K10" s="35">
        <f>+J10/((G10+H10+I10)*2)</f>
        <v>0.42857142857142855</v>
      </c>
      <c r="L10" s="5">
        <f>+$AA$40</f>
        <v>22</v>
      </c>
      <c r="M10" s="5">
        <v>35</v>
      </c>
      <c r="N10" s="5">
        <f>+$AB$40</f>
        <v>40</v>
      </c>
      <c r="O10" s="5">
        <f>+$AD$40</f>
        <v>14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13</v>
      </c>
      <c r="AD10" s="22">
        <v>3</v>
      </c>
      <c r="AE10" s="22">
        <v>9</v>
      </c>
      <c r="AF10" s="22">
        <v>1</v>
      </c>
      <c r="AG10" s="79">
        <f t="shared" si="1"/>
        <v>0.26923076923076922</v>
      </c>
      <c r="AH10" s="79"/>
      <c r="AI10" s="22">
        <v>53</v>
      </c>
      <c r="AJ10" s="22">
        <v>1</v>
      </c>
      <c r="AK10" s="22">
        <v>0</v>
      </c>
      <c r="AL10" s="24">
        <f t="shared" si="2"/>
        <v>4.0769230769230766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10</v>
      </c>
      <c r="I11" s="5">
        <v>1</v>
      </c>
      <c r="J11" s="5">
        <f t="shared" si="3"/>
        <v>7</v>
      </c>
      <c r="K11" s="35">
        <f t="shared" si="4"/>
        <v>0.25</v>
      </c>
      <c r="L11" s="5">
        <f>+$AN$40</f>
        <v>35</v>
      </c>
      <c r="M11" s="5">
        <v>57</v>
      </c>
      <c r="N11" s="5">
        <f>$AO$40</f>
        <v>46</v>
      </c>
      <c r="O11" s="5">
        <f>$AQ$40</f>
        <v>14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+AC124</f>
        <v>14.3</v>
      </c>
      <c r="AD11" s="22">
        <f>+AD124</f>
        <v>2</v>
      </c>
      <c r="AE11" s="22">
        <f>+AE124</f>
        <v>8</v>
      </c>
      <c r="AF11" s="22">
        <f>+AF124</f>
        <v>4</v>
      </c>
      <c r="AG11" s="79">
        <f t="shared" si="1"/>
        <v>0.27972027972027969</v>
      </c>
      <c r="AH11" s="79"/>
      <c r="AI11" s="22">
        <f>+AI124</f>
        <v>29</v>
      </c>
      <c r="AJ11" s="22">
        <f>+AJ124</f>
        <v>2</v>
      </c>
      <c r="AK11" s="22">
        <f>+AK124</f>
        <v>2</v>
      </c>
      <c r="AL11" s="24">
        <f>+AL124</f>
        <v>2.0279720279720279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47</v>
      </c>
      <c r="H12" s="9">
        <f>SUM(H4:H11)</f>
        <v>47</v>
      </c>
      <c r="I12" s="9">
        <f>SUM(I4:I11)</f>
        <v>18</v>
      </c>
      <c r="J12" s="9"/>
      <c r="K12" s="9"/>
      <c r="L12" s="9">
        <f>SUM(L4:L11)</f>
        <v>301</v>
      </c>
      <c r="M12" s="9">
        <f>SUM(M4:M11)</f>
        <v>301</v>
      </c>
      <c r="N12" s="9">
        <f>SUM(N4:N11)</f>
        <v>465</v>
      </c>
      <c r="O12" s="9">
        <f>SUM(O4:O11)</f>
        <v>112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112</v>
      </c>
      <c r="AD12" s="15">
        <f>SUM(AD3:AD11)</f>
        <v>47</v>
      </c>
      <c r="AE12" s="15">
        <f>SUM(AE3:AE11)</f>
        <v>47</v>
      </c>
      <c r="AF12" s="15">
        <f>SUM(AF3:AF11)</f>
        <v>18</v>
      </c>
      <c r="AG12" s="15"/>
      <c r="AH12" s="15"/>
      <c r="AI12" s="15">
        <f>SUM(AI3:AI11)</f>
        <v>292</v>
      </c>
      <c r="AJ12" s="15">
        <f>SUM(AJ3:AJ11)</f>
        <v>9</v>
      </c>
      <c r="AK12" s="15">
        <f>SUM(AK3:AK11)</f>
        <v>17</v>
      </c>
      <c r="AL12" s="33">
        <f>+AI12/AC12</f>
        <v>2.6071428571428572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14 Summary:</v>
      </c>
      <c r="C14" s="48"/>
      <c r="D14" s="48"/>
      <c r="E14" s="90">
        <v>45635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192</v>
      </c>
      <c r="E15" s="21"/>
      <c r="F15" s="21"/>
      <c r="G15" s="5">
        <v>1</v>
      </c>
      <c r="H15" s="22">
        <v>2</v>
      </c>
      <c r="I15" s="21" t="s">
        <v>183</v>
      </c>
      <c r="J15" s="21"/>
      <c r="K15" s="21"/>
      <c r="L15" s="21" t="s">
        <v>81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8</v>
      </c>
      <c r="AA15" s="22">
        <v>0</v>
      </c>
      <c r="AB15" s="22">
        <v>1</v>
      </c>
      <c r="AC15" s="22">
        <f>+AA15+AB15</f>
        <v>1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19</v>
      </c>
      <c r="AN15" s="22">
        <v>11</v>
      </c>
      <c r="AO15" s="22">
        <v>6</v>
      </c>
      <c r="AP15" s="22">
        <f t="shared" ref="AP15:AP26" si="5">+AN15+AO15</f>
        <v>17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13</v>
      </c>
      <c r="AA16" s="22">
        <v>0</v>
      </c>
      <c r="AB16" s="22">
        <v>2</v>
      </c>
      <c r="AC16" s="22">
        <f t="shared" ref="AC16:AC26" si="6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10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6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11</v>
      </c>
      <c r="AN17" s="22">
        <v>9</v>
      </c>
      <c r="AO17" s="22">
        <v>6</v>
      </c>
      <c r="AP17" s="22">
        <f t="shared" si="5"/>
        <v>15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189</v>
      </c>
      <c r="D18" s="11"/>
      <c r="E18" s="21"/>
      <c r="F18" s="21"/>
      <c r="G18" s="5">
        <v>6</v>
      </c>
      <c r="H18" s="22">
        <v>1</v>
      </c>
      <c r="I18" s="21" t="s">
        <v>92</v>
      </c>
      <c r="J18" s="21"/>
      <c r="K18" s="21"/>
      <c r="L18" s="21" t="s">
        <v>348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13</v>
      </c>
      <c r="AA18" s="22">
        <v>5</v>
      </c>
      <c r="AB18" s="22">
        <v>2</v>
      </c>
      <c r="AC18" s="22">
        <f t="shared" si="6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12</v>
      </c>
      <c r="AN18" s="22">
        <v>5</v>
      </c>
      <c r="AO18" s="22">
        <v>6</v>
      </c>
      <c r="AP18" s="22">
        <f t="shared" si="5"/>
        <v>11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424</v>
      </c>
      <c r="D19" s="16"/>
      <c r="E19" s="21"/>
      <c r="F19" s="21"/>
      <c r="G19" s="5"/>
      <c r="H19" s="22">
        <v>1</v>
      </c>
      <c r="I19" s="21" t="s">
        <v>140</v>
      </c>
      <c r="J19" s="21"/>
      <c r="K19" s="21"/>
      <c r="L19" s="21" t="s">
        <v>247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14</v>
      </c>
      <c r="AA19" s="22">
        <v>6</v>
      </c>
      <c r="AB19" s="22">
        <v>6</v>
      </c>
      <c r="AC19" s="22">
        <f t="shared" si="6"/>
        <v>12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14</v>
      </c>
      <c r="AN19" s="22">
        <v>7</v>
      </c>
      <c r="AO19" s="22">
        <v>6</v>
      </c>
      <c r="AP19" s="22">
        <f t="shared" si="5"/>
        <v>13</v>
      </c>
      <c r="AQ19" s="22">
        <v>2</v>
      </c>
      <c r="AR19" s="39"/>
    </row>
    <row r="20" spans="1:44" ht="15.95" customHeight="1" x14ac:dyDescent="0.25">
      <c r="A20" s="41"/>
      <c r="H20" s="22">
        <v>1</v>
      </c>
      <c r="I20" s="21" t="s">
        <v>144</v>
      </c>
      <c r="L20" s="21" t="s">
        <v>459</v>
      </c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14</v>
      </c>
      <c r="AA20" s="22">
        <v>9</v>
      </c>
      <c r="AB20" s="22">
        <v>8</v>
      </c>
      <c r="AC20" s="22">
        <f t="shared" si="6"/>
        <v>17</v>
      </c>
      <c r="AD20" s="22">
        <v>4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13</v>
      </c>
      <c r="AN20" s="22">
        <v>1</v>
      </c>
      <c r="AO20" s="22">
        <v>2</v>
      </c>
      <c r="AP20" s="22">
        <f t="shared" si="5"/>
        <v>3</v>
      </c>
      <c r="AQ20" s="22">
        <v>0</v>
      </c>
      <c r="AR20" s="39"/>
    </row>
    <row r="21" spans="1:44" ht="15.95" customHeight="1" x14ac:dyDescent="0.25">
      <c r="A21" s="41"/>
      <c r="H21" s="22">
        <v>1</v>
      </c>
      <c r="I21" s="21" t="s">
        <v>92</v>
      </c>
      <c r="L21" s="21" t="s">
        <v>460</v>
      </c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14</v>
      </c>
      <c r="AA21" s="22">
        <v>7</v>
      </c>
      <c r="AB21" s="22">
        <v>13</v>
      </c>
      <c r="AC21" s="22">
        <f t="shared" si="6"/>
        <v>20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11</v>
      </c>
      <c r="AN21" s="22">
        <v>0</v>
      </c>
      <c r="AO21" s="22">
        <v>2</v>
      </c>
      <c r="AP21" s="22">
        <f t="shared" si="5"/>
        <v>2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123</v>
      </c>
      <c r="L22" s="21" t="s">
        <v>469</v>
      </c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13</v>
      </c>
      <c r="AA22" s="22">
        <v>1</v>
      </c>
      <c r="AB22" s="22">
        <v>6</v>
      </c>
      <c r="AC22" s="22">
        <f t="shared" si="6"/>
        <v>7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11</v>
      </c>
      <c r="AN22" s="22">
        <v>1</v>
      </c>
      <c r="AO22" s="22">
        <v>5</v>
      </c>
      <c r="AP22" s="22">
        <f t="shared" si="5"/>
        <v>6</v>
      </c>
      <c r="AQ22" s="22">
        <v>0</v>
      </c>
      <c r="AR22" s="39"/>
    </row>
    <row r="23" spans="1:44" ht="15.95" customHeight="1" x14ac:dyDescent="0.25">
      <c r="A23" s="41"/>
      <c r="D23" s="21"/>
      <c r="E23" s="21"/>
      <c r="F23" s="21"/>
      <c r="H23" s="22">
        <v>2</v>
      </c>
      <c r="I23" s="21" t="s">
        <v>92</v>
      </c>
      <c r="J23" s="21"/>
      <c r="K23" s="21"/>
      <c r="L23" s="21" t="s">
        <v>441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12</v>
      </c>
      <c r="AA23" s="22">
        <v>1</v>
      </c>
      <c r="AB23" s="22">
        <v>5</v>
      </c>
      <c r="AC23" s="22">
        <f t="shared" si="6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13</v>
      </c>
      <c r="AN23" s="22">
        <v>1</v>
      </c>
      <c r="AO23" s="22">
        <v>10</v>
      </c>
      <c r="AP23" s="22">
        <f t="shared" si="5"/>
        <v>11</v>
      </c>
      <c r="AQ23" s="22">
        <v>2</v>
      </c>
      <c r="AR23" s="44"/>
    </row>
    <row r="24" spans="1:44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14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14</v>
      </c>
      <c r="AN24" s="22">
        <v>0</v>
      </c>
      <c r="AO24" s="22">
        <v>6</v>
      </c>
      <c r="AP24" s="22">
        <f t="shared" si="5"/>
        <v>6</v>
      </c>
      <c r="AQ24" s="22">
        <v>0</v>
      </c>
      <c r="AR24" s="36"/>
    </row>
    <row r="25" spans="1:44" ht="15.95" customHeight="1" x14ac:dyDescent="0.25">
      <c r="A25" s="41"/>
      <c r="B25" s="42" t="s">
        <v>173</v>
      </c>
      <c r="C25" s="6" t="s">
        <v>188</v>
      </c>
      <c r="F25" s="21"/>
      <c r="G25" s="5">
        <v>0</v>
      </c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12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12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D26" s="21" t="s">
        <v>109</v>
      </c>
      <c r="E26" s="21"/>
      <c r="F26" s="21"/>
      <c r="G26" s="5"/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14</v>
      </c>
      <c r="AA26" s="22">
        <v>4</v>
      </c>
      <c r="AB26" s="22">
        <v>5</v>
      </c>
      <c r="AC26" s="22">
        <f t="shared" si="6"/>
        <v>9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14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154</v>
      </c>
      <c r="AA27" s="23">
        <f>SUM(AA15:AA26)</f>
        <v>47</v>
      </c>
      <c r="AB27" s="23">
        <f>SUM(AB15:AB26)</f>
        <v>71</v>
      </c>
      <c r="AC27" s="23">
        <f>+AB27+AA27</f>
        <v>118</v>
      </c>
      <c r="AD27" s="23">
        <f>SUM(AD15:AD26)</f>
        <v>10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154</v>
      </c>
      <c r="AN27" s="23">
        <f>SUM(AN15:AN26)</f>
        <v>35</v>
      </c>
      <c r="AO27" s="23">
        <f>SUM(AO15:AO26)</f>
        <v>52</v>
      </c>
      <c r="AP27" s="23">
        <f>+AO27+AN27</f>
        <v>87</v>
      </c>
      <c r="AQ27" s="23">
        <f>SUM(AQ15:AQ26)</f>
        <v>12</v>
      </c>
      <c r="AR27" s="36"/>
    </row>
    <row r="28" spans="1:44" ht="15.95" customHeight="1" x14ac:dyDescent="0.25">
      <c r="A28" s="41"/>
      <c r="C28" s="6" t="s">
        <v>186</v>
      </c>
      <c r="F28" s="21"/>
      <c r="G28" s="5">
        <v>1</v>
      </c>
      <c r="H28" s="22">
        <v>1</v>
      </c>
      <c r="I28" s="21" t="s">
        <v>34</v>
      </c>
      <c r="J28" s="21"/>
      <c r="K28" s="21"/>
      <c r="L28" s="21" t="s">
        <v>260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29</v>
      </c>
      <c r="AA28" s="22">
        <v>9</v>
      </c>
      <c r="AB28" s="22">
        <v>11</v>
      </c>
      <c r="AC28" s="22">
        <f t="shared" ref="AC28:AC39" si="7">+AA28+AB28</f>
        <v>20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17</v>
      </c>
      <c r="AN28" s="22">
        <v>0</v>
      </c>
      <c r="AO28" s="22">
        <v>1</v>
      </c>
      <c r="AP28" s="22">
        <f t="shared" ref="AP28:AP39" si="8">+AN28+AO28</f>
        <v>1</v>
      </c>
      <c r="AQ28" s="22">
        <v>4</v>
      </c>
      <c r="AR28" s="36"/>
    </row>
    <row r="29" spans="1:44" ht="15.95" customHeight="1" x14ac:dyDescent="0.25">
      <c r="A29" s="41"/>
      <c r="B29" s="22" t="s">
        <v>28</v>
      </c>
      <c r="C29" s="21" t="s">
        <v>464</v>
      </c>
      <c r="D29" s="16"/>
      <c r="E29" s="21"/>
      <c r="G29" s="5"/>
      <c r="H29" s="22"/>
      <c r="I29" s="21"/>
      <c r="J29" s="21"/>
      <c r="K29" s="21"/>
      <c r="L29" s="21"/>
      <c r="M29" s="21"/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13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13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12</v>
      </c>
      <c r="AA30" s="22">
        <v>4</v>
      </c>
      <c r="AB30" s="22">
        <v>6</v>
      </c>
      <c r="AC30" s="22">
        <f t="shared" si="7"/>
        <v>10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14</v>
      </c>
      <c r="AN30" s="22">
        <v>16</v>
      </c>
      <c r="AO30" s="22">
        <v>8</v>
      </c>
      <c r="AP30" s="22">
        <f t="shared" si="8"/>
        <v>24</v>
      </c>
      <c r="AQ30" s="22">
        <v>4</v>
      </c>
      <c r="AR30" s="36"/>
    </row>
    <row r="31" spans="1:44" ht="15.95" customHeight="1" x14ac:dyDescent="0.25">
      <c r="A31" s="41"/>
      <c r="B31" s="42" t="s">
        <v>174</v>
      </c>
      <c r="C31" s="6" t="s">
        <v>193</v>
      </c>
      <c r="F31" s="20"/>
      <c r="G31" s="5">
        <v>4</v>
      </c>
      <c r="H31" s="22">
        <v>1</v>
      </c>
      <c r="I31" s="21" t="s">
        <v>181</v>
      </c>
      <c r="J31" s="21"/>
      <c r="L31" s="21" t="s">
        <v>462</v>
      </c>
      <c r="M31" s="21"/>
      <c r="N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7</v>
      </c>
      <c r="AA31" s="22">
        <v>2</v>
      </c>
      <c r="AB31" s="22">
        <v>3</v>
      </c>
      <c r="AC31" s="22">
        <f t="shared" si="7"/>
        <v>5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12</v>
      </c>
      <c r="AN31" s="22">
        <v>3</v>
      </c>
      <c r="AO31" s="22">
        <v>11</v>
      </c>
      <c r="AP31" s="22">
        <f t="shared" si="8"/>
        <v>14</v>
      </c>
      <c r="AQ31" s="22">
        <v>2</v>
      </c>
      <c r="AR31" s="36"/>
    </row>
    <row r="32" spans="1:44" ht="15.95" customHeight="1" x14ac:dyDescent="0.25">
      <c r="A32" s="41"/>
      <c r="B32" s="22" t="s">
        <v>28</v>
      </c>
      <c r="C32" s="16"/>
      <c r="D32" s="21" t="s">
        <v>109</v>
      </c>
      <c r="E32" s="21"/>
      <c r="H32" s="22">
        <v>1</v>
      </c>
      <c r="I32" s="21" t="s">
        <v>29</v>
      </c>
      <c r="J32" s="21"/>
      <c r="K32" s="21"/>
      <c r="L32" s="21" t="s">
        <v>463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5</v>
      </c>
      <c r="AA32" s="22">
        <v>1</v>
      </c>
      <c r="AB32" s="22">
        <v>3</v>
      </c>
      <c r="AC32" s="22">
        <f t="shared" si="7"/>
        <v>4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12</v>
      </c>
      <c r="AN32" s="22">
        <v>0</v>
      </c>
      <c r="AO32" s="22">
        <v>7</v>
      </c>
      <c r="AP32" s="22">
        <f t="shared" si="8"/>
        <v>7</v>
      </c>
      <c r="AQ32" s="22">
        <v>2</v>
      </c>
      <c r="AR32" s="36"/>
    </row>
    <row r="33" spans="1:44" ht="15.95" customHeight="1" x14ac:dyDescent="0.25">
      <c r="A33" s="41"/>
      <c r="H33" s="22">
        <v>2</v>
      </c>
      <c r="I33" s="21" t="s">
        <v>206</v>
      </c>
      <c r="J33" s="21"/>
      <c r="K33" s="21"/>
      <c r="L33" s="21" t="s">
        <v>285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11</v>
      </c>
      <c r="AA33" s="22">
        <v>2</v>
      </c>
      <c r="AB33" s="22">
        <v>2</v>
      </c>
      <c r="AC33" s="22">
        <f t="shared" si="7"/>
        <v>4</v>
      </c>
      <c r="AD33" s="22">
        <v>4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10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68</v>
      </c>
      <c r="L34" s="21" t="s">
        <v>346</v>
      </c>
      <c r="M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10</v>
      </c>
      <c r="AA34" s="22">
        <v>1</v>
      </c>
      <c r="AB34" s="22">
        <v>1</v>
      </c>
      <c r="AC34" s="22">
        <f t="shared" si="7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14</v>
      </c>
      <c r="AN34" s="22">
        <v>9</v>
      </c>
      <c r="AO34" s="22">
        <v>5</v>
      </c>
      <c r="AP34" s="22">
        <f t="shared" si="8"/>
        <v>14</v>
      </c>
      <c r="AQ34" s="22">
        <v>0</v>
      </c>
      <c r="AR34" s="36"/>
    </row>
    <row r="35" spans="1:44" ht="15.95" customHeight="1" x14ac:dyDescent="0.25">
      <c r="A35" s="41" t="s">
        <v>48</v>
      </c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13</v>
      </c>
      <c r="AA35" s="22">
        <v>0</v>
      </c>
      <c r="AB35" s="22">
        <v>3</v>
      </c>
      <c r="AC35" s="22">
        <f t="shared" si="7"/>
        <v>3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13</v>
      </c>
      <c r="AN35" s="22">
        <v>4</v>
      </c>
      <c r="AO35" s="22">
        <v>1</v>
      </c>
      <c r="AP35" s="22">
        <f t="shared" si="8"/>
        <v>5</v>
      </c>
      <c r="AQ35" s="22">
        <v>0</v>
      </c>
      <c r="AR35" s="36"/>
    </row>
    <row r="36" spans="1:44" ht="15.95" customHeight="1" x14ac:dyDescent="0.25">
      <c r="A36" s="41"/>
      <c r="C36" s="6" t="s">
        <v>191</v>
      </c>
      <c r="D36" s="1"/>
      <c r="E36" s="21"/>
      <c r="F36" s="21"/>
      <c r="G36" s="5">
        <v>0</v>
      </c>
      <c r="H36" s="22"/>
      <c r="I36" s="21"/>
      <c r="J36" s="21"/>
      <c r="K36" s="21"/>
      <c r="L36" s="21"/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13</v>
      </c>
      <c r="AA36" s="22">
        <v>0</v>
      </c>
      <c r="AB36" s="22">
        <v>2</v>
      </c>
      <c r="AC36" s="22">
        <f t="shared" si="7"/>
        <v>2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13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22" t="s">
        <v>28</v>
      </c>
      <c r="C37" s="21" t="s">
        <v>461</v>
      </c>
      <c r="D37" s="16"/>
      <c r="H37" s="22"/>
      <c r="I37" s="21"/>
      <c r="J37" s="21"/>
      <c r="K37" s="21"/>
      <c r="L37" s="21"/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14</v>
      </c>
      <c r="AA37" s="22">
        <v>0</v>
      </c>
      <c r="AB37" s="22">
        <v>2</v>
      </c>
      <c r="AC37" s="22">
        <f t="shared" si="7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13</v>
      </c>
      <c r="AN37" s="22">
        <v>3</v>
      </c>
      <c r="AO37" s="22">
        <v>2</v>
      </c>
      <c r="AP37" s="22">
        <f t="shared" si="8"/>
        <v>5</v>
      </c>
      <c r="AQ37" s="22">
        <v>0</v>
      </c>
      <c r="AR37" s="36"/>
    </row>
    <row r="38" spans="1:44" ht="15.95" customHeight="1" x14ac:dyDescent="0.25">
      <c r="A38" s="41"/>
      <c r="B38" s="36"/>
      <c r="C38" s="46"/>
      <c r="D38" s="46"/>
      <c r="E38" s="46"/>
      <c r="F38" s="46"/>
      <c r="G38" s="42"/>
      <c r="H38" s="45"/>
      <c r="I38" s="46"/>
      <c r="J38" s="46"/>
      <c r="K38" s="45"/>
      <c r="L38" s="45"/>
      <c r="M38" s="45"/>
      <c r="N38" s="45"/>
      <c r="O38" s="45"/>
      <c r="P38" s="45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14</v>
      </c>
      <c r="AA38" s="22">
        <v>2</v>
      </c>
      <c r="AB38" s="22">
        <v>5</v>
      </c>
      <c r="AC38" s="22">
        <f t="shared" si="7"/>
        <v>7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14</v>
      </c>
      <c r="AN38" s="22">
        <v>0</v>
      </c>
      <c r="AO38" s="22">
        <v>7</v>
      </c>
      <c r="AP38" s="22">
        <f t="shared" si="8"/>
        <v>7</v>
      </c>
      <c r="AQ38" s="22">
        <v>2</v>
      </c>
      <c r="AR38" s="36"/>
    </row>
    <row r="39" spans="1:44" ht="15.95" customHeight="1" x14ac:dyDescent="0.25">
      <c r="A39" s="41"/>
      <c r="B39" s="42" t="s">
        <v>175</v>
      </c>
      <c r="C39" s="6" t="s">
        <v>190</v>
      </c>
      <c r="E39" s="11"/>
      <c r="F39" s="11"/>
      <c r="G39" s="5">
        <v>2</v>
      </c>
      <c r="H39" s="22">
        <v>1</v>
      </c>
      <c r="I39" s="21" t="s">
        <v>96</v>
      </c>
      <c r="J39" s="21"/>
      <c r="K39" s="21"/>
      <c r="L39" s="21" t="s">
        <v>60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13</v>
      </c>
      <c r="AA39" s="22">
        <v>1</v>
      </c>
      <c r="AB39" s="22">
        <v>2</v>
      </c>
      <c r="AC39" s="22">
        <f t="shared" si="7"/>
        <v>3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9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22" t="s">
        <v>28</v>
      </c>
      <c r="C40" s="16" t="s">
        <v>466</v>
      </c>
      <c r="D40" s="16"/>
      <c r="E40" s="16"/>
      <c r="H40" s="22">
        <v>2</v>
      </c>
      <c r="I40" s="21" t="s">
        <v>147</v>
      </c>
      <c r="J40" s="21"/>
      <c r="K40" s="21"/>
      <c r="L40" s="21" t="s">
        <v>467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154</v>
      </c>
      <c r="AA40" s="23">
        <f>SUM(AA28:AA39)</f>
        <v>22</v>
      </c>
      <c r="AB40" s="23">
        <f>SUM(AB28:AB39)</f>
        <v>40</v>
      </c>
      <c r="AC40" s="23">
        <f>+AB40+AA40</f>
        <v>62</v>
      </c>
      <c r="AD40" s="23">
        <f>SUM(AD28:AD39)</f>
        <v>14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154</v>
      </c>
      <c r="AN40" s="23">
        <f>SUM(AN28:AN39)</f>
        <v>35</v>
      </c>
      <c r="AO40" s="23">
        <f>SUM(AO28:AO39)</f>
        <v>46</v>
      </c>
      <c r="AP40" s="23">
        <f>+AO40+AN40</f>
        <v>81</v>
      </c>
      <c r="AQ40" s="23">
        <f>SUM(AQ28:AQ39)</f>
        <v>14</v>
      </c>
      <c r="AR40" s="36"/>
    </row>
    <row r="41" spans="1:44" ht="15.95" customHeight="1" x14ac:dyDescent="0.25">
      <c r="A41" s="41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17</v>
      </c>
      <c r="AA41" s="22">
        <v>5</v>
      </c>
      <c r="AB41" s="22">
        <v>6</v>
      </c>
      <c r="AC41" s="22">
        <f t="shared" ref="AC41:AC52" si="9">+AA41+AB41</f>
        <v>11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23</v>
      </c>
      <c r="AN41" s="22">
        <v>1</v>
      </c>
      <c r="AO41" s="22">
        <v>3</v>
      </c>
      <c r="AP41" s="22">
        <f t="shared" ref="AP41:AP52" si="10">+AN41+AO41</f>
        <v>4</v>
      </c>
      <c r="AQ41" s="22">
        <v>2</v>
      </c>
      <c r="AR41" s="36"/>
    </row>
    <row r="42" spans="1:44" ht="15.95" customHeight="1" x14ac:dyDescent="0.25">
      <c r="A42" s="41"/>
      <c r="C42" s="6" t="s">
        <v>187</v>
      </c>
      <c r="G42" s="5">
        <v>2</v>
      </c>
      <c r="H42" s="22">
        <v>1</v>
      </c>
      <c r="I42" s="21" t="s">
        <v>86</v>
      </c>
      <c r="J42" s="21"/>
      <c r="K42" s="21"/>
      <c r="L42" s="21" t="s">
        <v>470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13</v>
      </c>
      <c r="AA42" s="22">
        <v>0</v>
      </c>
      <c r="AB42" s="22">
        <v>1</v>
      </c>
      <c r="AC42" s="22">
        <f t="shared" si="9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9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22" t="s">
        <v>28</v>
      </c>
      <c r="C43" s="21" t="s">
        <v>465</v>
      </c>
      <c r="D43" s="21"/>
      <c r="E43" s="21"/>
      <c r="F43" s="21"/>
      <c r="G43" s="21"/>
      <c r="H43" s="22">
        <v>2</v>
      </c>
      <c r="I43" s="21" t="s">
        <v>165</v>
      </c>
      <c r="J43" s="21"/>
      <c r="K43" s="21"/>
      <c r="L43" s="21" t="s">
        <v>468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13</v>
      </c>
      <c r="AA43" s="22">
        <v>14</v>
      </c>
      <c r="AB43" s="22">
        <v>14</v>
      </c>
      <c r="AC43" s="22">
        <f t="shared" si="9"/>
        <v>28</v>
      </c>
      <c r="AD43" s="22">
        <v>2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11</v>
      </c>
      <c r="AN43" s="22">
        <v>12</v>
      </c>
      <c r="AO43" s="22">
        <v>3</v>
      </c>
      <c r="AP43" s="22">
        <f t="shared" si="10"/>
        <v>15</v>
      </c>
      <c r="AQ43" s="22">
        <v>4</v>
      </c>
      <c r="AR43" s="36"/>
    </row>
    <row r="44" spans="1:44" ht="15.95" customHeight="1" x14ac:dyDescent="0.25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45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14</v>
      </c>
      <c r="AA44" s="22">
        <v>7</v>
      </c>
      <c r="AB44" s="22">
        <v>15</v>
      </c>
      <c r="AC44" s="22">
        <f t="shared" si="9"/>
        <v>22</v>
      </c>
      <c r="AD44" s="22">
        <v>4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13</v>
      </c>
      <c r="AN44" s="22">
        <v>4</v>
      </c>
      <c r="AO44" s="22">
        <v>6</v>
      </c>
      <c r="AP44" s="22">
        <f t="shared" si="10"/>
        <v>10</v>
      </c>
      <c r="AQ44" s="22">
        <v>2</v>
      </c>
      <c r="AR44" s="36"/>
    </row>
    <row r="45" spans="1:44" ht="15.95" customHeight="1" x14ac:dyDescent="0.25">
      <c r="A45" s="41"/>
      <c r="B45" s="11"/>
      <c r="C45" s="11"/>
      <c r="D45" s="11"/>
      <c r="E45" s="21" t="s">
        <v>111</v>
      </c>
      <c r="F45" s="21"/>
      <c r="G45" s="5">
        <f>SUM(G14:G44)</f>
        <v>16</v>
      </c>
      <c r="H45" s="5"/>
      <c r="I45" s="20"/>
      <c r="J45" s="21" t="s">
        <v>62</v>
      </c>
      <c r="K45" s="20"/>
      <c r="L45" s="5">
        <f>COUNTA(C14:C44)-8</f>
        <v>5</v>
      </c>
      <c r="N45" s="21" t="s">
        <v>79</v>
      </c>
      <c r="O45" s="5">
        <f>+L45*2</f>
        <v>10</v>
      </c>
      <c r="P45" s="1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13</v>
      </c>
      <c r="AA45" s="22">
        <v>3</v>
      </c>
      <c r="AB45" s="22">
        <v>8</v>
      </c>
      <c r="AC45" s="22">
        <f t="shared" si="9"/>
        <v>11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11</v>
      </c>
      <c r="AN45" s="22">
        <v>0</v>
      </c>
      <c r="AO45" s="22">
        <v>6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E46" s="21" t="s">
        <v>110</v>
      </c>
      <c r="F46" s="21"/>
      <c r="G46" s="5">
        <f>COUNTA(L15:L44)+COUNTIF(L15:L44,"*&amp;*")</f>
        <v>29</v>
      </c>
      <c r="O46" t="s">
        <v>169</v>
      </c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13</v>
      </c>
      <c r="AA46" s="22">
        <v>1</v>
      </c>
      <c r="AB46" s="22">
        <v>11</v>
      </c>
      <c r="AC46" s="22">
        <f t="shared" si="9"/>
        <v>12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13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13</v>
      </c>
      <c r="AA47" s="22">
        <v>6</v>
      </c>
      <c r="AB47" s="22">
        <v>4</v>
      </c>
      <c r="AC47" s="22">
        <f t="shared" si="9"/>
        <v>10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14</v>
      </c>
      <c r="AN47" s="22">
        <v>3</v>
      </c>
      <c r="AO47" s="22">
        <v>6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13</v>
      </c>
      <c r="AA48" s="22">
        <v>3</v>
      </c>
      <c r="AB48" s="22">
        <v>3</v>
      </c>
      <c r="AC48" s="22">
        <f t="shared" si="9"/>
        <v>6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13</v>
      </c>
      <c r="AN48" s="22">
        <v>6</v>
      </c>
      <c r="AO48" s="22">
        <v>3</v>
      </c>
      <c r="AP48" s="22">
        <f t="shared" si="10"/>
        <v>9</v>
      </c>
      <c r="AQ48" s="22">
        <v>2</v>
      </c>
      <c r="AR48" s="36"/>
    </row>
    <row r="49" spans="1:44" ht="15.95" customHeight="1" x14ac:dyDescent="0.25">
      <c r="A49" s="41"/>
      <c r="B49" s="6" t="s">
        <v>90</v>
      </c>
      <c r="C49" s="6"/>
      <c r="N49" s="6"/>
      <c r="O49" s="6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12</v>
      </c>
      <c r="AN49" s="22">
        <v>4</v>
      </c>
      <c r="AO49" s="22">
        <v>4</v>
      </c>
      <c r="AP49" s="22">
        <f t="shared" si="10"/>
        <v>8</v>
      </c>
      <c r="AQ49" s="22">
        <v>0</v>
      </c>
      <c r="AR49" s="36"/>
    </row>
    <row r="50" spans="1:44" ht="15.95" customHeight="1" x14ac:dyDescent="0.25">
      <c r="A50" s="41"/>
      <c r="C50" s="6" t="s">
        <v>64</v>
      </c>
      <c r="H50" s="6" t="s">
        <v>71</v>
      </c>
      <c r="M50" s="6" t="s">
        <v>72</v>
      </c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12</v>
      </c>
      <c r="AA50" s="22">
        <v>0</v>
      </c>
      <c r="AB50" s="22">
        <v>2</v>
      </c>
      <c r="AC50" s="22">
        <f t="shared" si="9"/>
        <v>2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12</v>
      </c>
      <c r="AN50" s="22">
        <v>0</v>
      </c>
      <c r="AO50" s="22">
        <v>6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C51" s="21" t="s">
        <v>277</v>
      </c>
      <c r="H51" s="21" t="s">
        <v>321</v>
      </c>
      <c r="I51" s="21"/>
      <c r="J51" s="21"/>
      <c r="K51" s="21"/>
      <c r="L51" s="21"/>
      <c r="M51" s="21" t="s">
        <v>257</v>
      </c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12</v>
      </c>
      <c r="AA51" s="22">
        <v>0</v>
      </c>
      <c r="AB51" s="22">
        <v>4</v>
      </c>
      <c r="AC51" s="22">
        <f t="shared" si="9"/>
        <v>4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11</v>
      </c>
      <c r="AN51" s="22">
        <v>0</v>
      </c>
      <c r="AO51" s="22">
        <v>2</v>
      </c>
      <c r="AP51" s="22">
        <f t="shared" si="10"/>
        <v>2</v>
      </c>
      <c r="AQ51" s="22">
        <v>8</v>
      </c>
      <c r="AR51" s="36"/>
    </row>
    <row r="52" spans="1:44" ht="15.95" customHeight="1" x14ac:dyDescent="0.25">
      <c r="A52" s="41"/>
      <c r="C52" s="21" t="s">
        <v>212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11</v>
      </c>
      <c r="AA52" s="22">
        <v>3</v>
      </c>
      <c r="AB52" s="22">
        <v>7</v>
      </c>
      <c r="AC52" s="22">
        <f t="shared" si="9"/>
        <v>10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12</v>
      </c>
      <c r="AN52" s="22">
        <v>1</v>
      </c>
      <c r="AO52" s="22">
        <v>1</v>
      </c>
      <c r="AP52" s="22">
        <f t="shared" si="10"/>
        <v>2</v>
      </c>
      <c r="AQ52" s="22">
        <v>2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154</v>
      </c>
      <c r="AA53" s="23">
        <f>SUM(AA41:AA52)</f>
        <v>42</v>
      </c>
      <c r="AB53" s="23">
        <f>SUM(AB41:AB52)</f>
        <v>78</v>
      </c>
      <c r="AC53" s="23">
        <f>+AB53+AA53</f>
        <v>120</v>
      </c>
      <c r="AD53" s="23">
        <f>SUM(AD41:AD52)</f>
        <v>16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154</v>
      </c>
      <c r="AN53" s="23">
        <f>SUM(AN41:AN52)</f>
        <v>32</v>
      </c>
      <c r="AO53" s="23">
        <f>SUM(AO41:AO52)</f>
        <v>47</v>
      </c>
      <c r="AP53" s="23">
        <f>+AO53+AN53</f>
        <v>79</v>
      </c>
      <c r="AQ53" s="23">
        <f>SUM(AQ41:AQ52)</f>
        <v>26</v>
      </c>
      <c r="AR53" s="36"/>
    </row>
    <row r="54" spans="1:44" ht="15.95" customHeight="1" x14ac:dyDescent="0.25">
      <c r="A54" s="4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11</v>
      </c>
      <c r="AA54" s="22">
        <v>5</v>
      </c>
      <c r="AB54" s="22">
        <v>6</v>
      </c>
      <c r="AC54" s="22">
        <f t="shared" ref="AC54:AC65" si="11">+AA54+AB54</f>
        <v>11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16</v>
      </c>
      <c r="AN54" s="22">
        <v>1</v>
      </c>
      <c r="AO54" s="22">
        <v>7</v>
      </c>
      <c r="AP54" s="22">
        <f t="shared" ref="AP54:AP65" si="12">+AN54+AO54</f>
        <v>8</v>
      </c>
      <c r="AQ54" s="22">
        <v>2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14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13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14</v>
      </c>
      <c r="AA56" s="22">
        <v>5</v>
      </c>
      <c r="AB56" s="22">
        <v>2</v>
      </c>
      <c r="AC56" s="22">
        <f t="shared" si="11"/>
        <v>7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12</v>
      </c>
      <c r="AN56" s="22">
        <v>13</v>
      </c>
      <c r="AO56" s="22">
        <v>8</v>
      </c>
      <c r="AP56" s="22">
        <f t="shared" si="12"/>
        <v>21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13</v>
      </c>
      <c r="AA57" s="22">
        <v>1</v>
      </c>
      <c r="AB57" s="22">
        <v>8</v>
      </c>
      <c r="AC57" s="22">
        <f t="shared" si="11"/>
        <v>9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14</v>
      </c>
      <c r="AN57" s="22">
        <v>16</v>
      </c>
      <c r="AO57" s="22">
        <v>6</v>
      </c>
      <c r="AP57" s="22">
        <f t="shared" si="12"/>
        <v>22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11</v>
      </c>
      <c r="AA58" s="22">
        <v>6</v>
      </c>
      <c r="AB58" s="22">
        <v>9</v>
      </c>
      <c r="AC58" s="22">
        <f t="shared" si="11"/>
        <v>15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12</v>
      </c>
      <c r="AN58" s="22">
        <v>2</v>
      </c>
      <c r="AO58" s="22">
        <v>10</v>
      </c>
      <c r="AP58" s="22">
        <f t="shared" si="12"/>
        <v>12</v>
      </c>
      <c r="AQ58" s="22">
        <v>2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14</v>
      </c>
      <c r="AA59" s="22">
        <v>3</v>
      </c>
      <c r="AB59" s="22">
        <v>9</v>
      </c>
      <c r="AC59" s="22">
        <f t="shared" si="11"/>
        <v>12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13</v>
      </c>
      <c r="AN59" s="22">
        <v>11</v>
      </c>
      <c r="AO59" s="22">
        <v>10</v>
      </c>
      <c r="AP59" s="22">
        <f t="shared" si="12"/>
        <v>21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13</v>
      </c>
      <c r="AN60" s="22">
        <v>2</v>
      </c>
      <c r="AO60" s="22">
        <v>6</v>
      </c>
      <c r="AP60" s="22">
        <f t="shared" si="12"/>
        <v>8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12</v>
      </c>
      <c r="AA61" s="22">
        <v>7</v>
      </c>
      <c r="AB61" s="22">
        <v>5</v>
      </c>
      <c r="AC61" s="22">
        <f t="shared" si="11"/>
        <v>12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13</v>
      </c>
      <c r="AN61" s="22">
        <v>4</v>
      </c>
      <c r="AO61" s="22">
        <v>5</v>
      </c>
      <c r="AP61" s="22">
        <f t="shared" si="12"/>
        <v>9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14</v>
      </c>
      <c r="AA62" s="22">
        <v>0</v>
      </c>
      <c r="AB62" s="22">
        <v>4</v>
      </c>
      <c r="AC62" s="22">
        <f t="shared" si="11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12</v>
      </c>
      <c r="AN62" s="22">
        <v>2</v>
      </c>
      <c r="AO62" s="22">
        <v>3</v>
      </c>
      <c r="AP62" s="22">
        <f t="shared" si="12"/>
        <v>5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14</v>
      </c>
      <c r="AA63" s="22">
        <v>0</v>
      </c>
      <c r="AB63" s="22">
        <v>12</v>
      </c>
      <c r="AC63" s="22">
        <f t="shared" si="11"/>
        <v>12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13</v>
      </c>
      <c r="AN63" s="22">
        <v>1</v>
      </c>
      <c r="AO63" s="22">
        <v>4</v>
      </c>
      <c r="AP63" s="22">
        <f t="shared" si="12"/>
        <v>5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14</v>
      </c>
      <c r="AA64" s="22">
        <v>3</v>
      </c>
      <c r="AB64" s="22">
        <v>5</v>
      </c>
      <c r="AC64" s="22">
        <f t="shared" si="11"/>
        <v>8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10</v>
      </c>
      <c r="AN64" s="22">
        <v>0</v>
      </c>
      <c r="AO64" s="22">
        <v>4</v>
      </c>
      <c r="AP64" s="22">
        <f t="shared" si="12"/>
        <v>4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14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13</v>
      </c>
      <c r="AN65" s="22">
        <v>0</v>
      </c>
      <c r="AO65" s="22">
        <v>3</v>
      </c>
      <c r="AP65" s="22">
        <f t="shared" si="12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153</v>
      </c>
      <c r="AA66" s="23">
        <f>SUM(AA54:AA65)</f>
        <v>36</v>
      </c>
      <c r="AB66" s="23">
        <f>SUM(AB54:AB65)</f>
        <v>65</v>
      </c>
      <c r="AC66" s="23">
        <f>+AB66+AA66</f>
        <v>101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154</v>
      </c>
      <c r="AN66" s="23">
        <f>SUM(AN54:AN65)</f>
        <v>52</v>
      </c>
      <c r="AO66" s="23">
        <f>SUM(AO54:AO65)</f>
        <v>66</v>
      </c>
      <c r="AP66" s="23">
        <f>+AO66+AN66</f>
        <v>118</v>
      </c>
      <c r="AQ66" s="23">
        <f>SUM(AQ54:AQ65)</f>
        <v>14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1231</v>
      </c>
      <c r="AN67" s="15">
        <f>+AN66+AN53+AN40+AN27+AA27+AA40+AA53+AA66</f>
        <v>301</v>
      </c>
      <c r="AO67" s="15">
        <f>+AO66+AO53+AO40+AO27+AB27+AB40+AB53+AB66</f>
        <v>465</v>
      </c>
      <c r="AP67" s="15">
        <f>+AP66+AP53+AP40+AP27+AC27+AC40+AC53+AC66</f>
        <v>766</v>
      </c>
      <c r="AQ67" s="15">
        <f>+AQ66+AQ53+AQ40+AQ27+AD27+AD40+AD53+AD66</f>
        <v>112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9"/>
      <c r="AR71" s="43"/>
    </row>
    <row r="72" spans="1:44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3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3"/>
    </row>
    <row r="73" spans="1:44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39"/>
      <c r="R73" s="39"/>
      <c r="S73" s="78" t="s">
        <v>143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43"/>
    </row>
    <row r="74" spans="1:44" ht="20.25" x14ac:dyDescent="0.3">
      <c r="A74" s="39"/>
      <c r="B74" s="26" t="s">
        <v>83</v>
      </c>
      <c r="C74" s="26">
        <f>+C2</f>
        <v>14</v>
      </c>
      <c r="D74" s="25"/>
      <c r="E74" s="25"/>
      <c r="F74" s="25"/>
      <c r="G74" s="77" t="str">
        <f>+G2</f>
        <v>2024/2025 REGULAR SEASON</v>
      </c>
      <c r="H74" s="77"/>
      <c r="I74" s="77"/>
      <c r="J74" s="77"/>
      <c r="K74" s="77"/>
      <c r="L74" s="77"/>
      <c r="M74" s="77"/>
      <c r="N74" s="25"/>
      <c r="O74" s="25"/>
      <c r="P74" s="25"/>
      <c r="Q74" s="39"/>
      <c r="R74" s="39"/>
      <c r="S74" s="77" t="s">
        <v>97</v>
      </c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39"/>
    </row>
    <row r="75" spans="1:44" ht="18.600000000000001" customHeight="1" x14ac:dyDescent="0.3">
      <c r="A75" s="36"/>
      <c r="N75" s="25"/>
      <c r="O75" s="25"/>
      <c r="P75" s="25"/>
      <c r="Q75" s="36"/>
      <c r="R75" s="36"/>
      <c r="T75" s="16"/>
      <c r="U75" s="16"/>
      <c r="V75" s="16"/>
      <c r="W75" s="16"/>
      <c r="X75" s="16"/>
      <c r="Y75" s="16"/>
      <c r="Z75" s="16"/>
      <c r="AA75" s="29"/>
      <c r="AB75" s="29"/>
      <c r="AC75" s="29"/>
      <c r="AD75" s="29"/>
      <c r="AE75" s="30"/>
      <c r="AF75" s="29"/>
      <c r="AG75" s="29"/>
      <c r="AH75" s="29"/>
      <c r="AI75" s="29"/>
      <c r="AJ75" s="29"/>
      <c r="AK75" s="29"/>
      <c r="AL75" s="29"/>
      <c r="AM75" s="21"/>
      <c r="AN75" s="11"/>
      <c r="AO75" s="11"/>
      <c r="AP75" s="22"/>
      <c r="AQ75" s="22"/>
      <c r="AR75" s="36"/>
    </row>
    <row r="76" spans="1:44" ht="16.5" thickBot="1" x14ac:dyDescent="0.3">
      <c r="A76" s="36"/>
      <c r="Q76" s="39"/>
      <c r="R76" s="39"/>
      <c r="S76" s="28" t="s">
        <v>119</v>
      </c>
      <c r="T76" s="28" t="s">
        <v>121</v>
      </c>
      <c r="U76" s="28"/>
      <c r="V76" s="38"/>
      <c r="W76" s="38"/>
      <c r="X76" s="38"/>
      <c r="Y76" s="38"/>
      <c r="Z76" s="38" t="s">
        <v>3</v>
      </c>
      <c r="AA76" s="38" t="s">
        <v>23</v>
      </c>
      <c r="AB76" s="38" t="s">
        <v>24</v>
      </c>
      <c r="AC76" s="38" t="s">
        <v>25</v>
      </c>
      <c r="AD76" s="38" t="s">
        <v>2</v>
      </c>
      <c r="AE76" s="22"/>
      <c r="AF76" s="28" t="s">
        <v>119</v>
      </c>
      <c r="AG76" s="28" t="s">
        <v>121</v>
      </c>
      <c r="AH76" s="28"/>
      <c r="AI76" s="38"/>
      <c r="AJ76" s="38"/>
      <c r="AK76" s="38"/>
      <c r="AL76" s="38"/>
      <c r="AM76" s="38" t="s">
        <v>3</v>
      </c>
      <c r="AN76" s="38" t="s">
        <v>23</v>
      </c>
      <c r="AO76" s="38" t="s">
        <v>24</v>
      </c>
      <c r="AP76" s="38" t="s">
        <v>25</v>
      </c>
      <c r="AQ76" s="38" t="s">
        <v>2</v>
      </c>
      <c r="AR76" s="39"/>
    </row>
    <row r="77" spans="1:44" ht="15.75" customHeight="1" x14ac:dyDescent="0.25">
      <c r="A77" s="36"/>
      <c r="Q77" s="39"/>
      <c r="R77" s="39"/>
      <c r="S77" s="27">
        <v>8</v>
      </c>
      <c r="T77" s="21" t="s">
        <v>444</v>
      </c>
      <c r="V77" s="21"/>
      <c r="Y77" s="21"/>
      <c r="Z77" s="22">
        <v>1</v>
      </c>
      <c r="AA77" s="22">
        <v>0</v>
      </c>
      <c r="AB77" s="22">
        <v>0</v>
      </c>
      <c r="AC77" s="22">
        <f t="shared" ref="AC77:AC79" si="13">+AA77+AB77</f>
        <v>0</v>
      </c>
      <c r="AD77" s="22">
        <v>2</v>
      </c>
      <c r="AF77" s="27">
        <v>7.5</v>
      </c>
      <c r="AG77" s="21" t="s">
        <v>269</v>
      </c>
      <c r="AM77" s="22">
        <v>8</v>
      </c>
      <c r="AN77" s="22">
        <v>8</v>
      </c>
      <c r="AO77" s="22">
        <v>3</v>
      </c>
      <c r="AP77" s="22">
        <f t="shared" ref="AP77:AP89" si="14">+AN77+AO77</f>
        <v>11</v>
      </c>
      <c r="AQ77" s="22">
        <v>0</v>
      </c>
      <c r="AR77" s="39"/>
    </row>
    <row r="78" spans="1:44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Q78" s="36"/>
      <c r="R78" s="36"/>
      <c r="S78" s="27">
        <v>8.5</v>
      </c>
      <c r="T78" s="21" t="s">
        <v>241</v>
      </c>
      <c r="V78" s="21"/>
      <c r="Y78" s="21"/>
      <c r="Z78" s="22">
        <v>3</v>
      </c>
      <c r="AA78" s="22">
        <v>0</v>
      </c>
      <c r="AB78" s="22">
        <v>1</v>
      </c>
      <c r="AC78" s="22">
        <f t="shared" si="13"/>
        <v>1</v>
      </c>
      <c r="AD78" s="22">
        <v>0</v>
      </c>
      <c r="AF78" s="27">
        <v>9.5</v>
      </c>
      <c r="AG78" s="21" t="s">
        <v>471</v>
      </c>
      <c r="AM78" s="22">
        <v>1</v>
      </c>
      <c r="AN78" s="22">
        <v>0</v>
      </c>
      <c r="AO78" s="22">
        <v>0</v>
      </c>
      <c r="AP78" s="22">
        <f t="shared" si="14"/>
        <v>0</v>
      </c>
      <c r="AQ78" s="22">
        <v>0</v>
      </c>
      <c r="AR78" s="36"/>
    </row>
    <row r="79" spans="1:44" ht="15.75" customHeight="1" x14ac:dyDescent="0.25">
      <c r="A79" s="36"/>
      <c r="D79" s="21" t="s">
        <v>176</v>
      </c>
      <c r="E79" s="21"/>
      <c r="F79" s="21"/>
      <c r="G79" s="21" t="s">
        <v>106</v>
      </c>
      <c r="H79" s="22"/>
      <c r="I79" s="22">
        <v>13</v>
      </c>
      <c r="J79" s="22">
        <v>13</v>
      </c>
      <c r="K79" s="22">
        <v>17</v>
      </c>
      <c r="L79" s="49">
        <f t="shared" ref="L79:L106" si="15">+J79+K79</f>
        <v>30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F79" s="27">
        <v>9</v>
      </c>
      <c r="AG79" s="21" t="s">
        <v>239</v>
      </c>
      <c r="AM79" s="22">
        <v>6</v>
      </c>
      <c r="AN79" s="22">
        <v>2</v>
      </c>
      <c r="AO79" s="22">
        <v>4</v>
      </c>
      <c r="AP79" s="22">
        <f t="shared" si="14"/>
        <v>6</v>
      </c>
      <c r="AQ79" s="22">
        <v>0</v>
      </c>
      <c r="AR79" s="36"/>
    </row>
    <row r="80" spans="1:44" ht="15.75" customHeight="1" x14ac:dyDescent="0.25">
      <c r="A80" s="36"/>
      <c r="D80" s="21" t="s">
        <v>92</v>
      </c>
      <c r="E80" s="21"/>
      <c r="F80" s="21"/>
      <c r="G80" s="21" t="s">
        <v>115</v>
      </c>
      <c r="H80" s="22"/>
      <c r="I80" s="22">
        <v>13</v>
      </c>
      <c r="J80" s="22">
        <v>14</v>
      </c>
      <c r="K80" s="22">
        <v>14</v>
      </c>
      <c r="L80" s="49">
        <f t="shared" si="15"/>
        <v>28</v>
      </c>
      <c r="Q80" s="36"/>
      <c r="R80" s="36"/>
      <c r="S80" s="27">
        <v>7.5</v>
      </c>
      <c r="T80" s="21" t="s">
        <v>207</v>
      </c>
      <c r="Z80" s="22">
        <v>13</v>
      </c>
      <c r="AA80" s="22">
        <v>7</v>
      </c>
      <c r="AB80" s="22">
        <v>5</v>
      </c>
      <c r="AC80" s="22">
        <f>+AA80+AB80</f>
        <v>12</v>
      </c>
      <c r="AD80" s="22">
        <v>0</v>
      </c>
      <c r="AF80" s="27">
        <v>7.5</v>
      </c>
      <c r="AG80" s="21" t="s">
        <v>417</v>
      </c>
      <c r="AM80" s="22">
        <v>1</v>
      </c>
      <c r="AN80" s="22">
        <v>0</v>
      </c>
      <c r="AO80" s="22">
        <v>0</v>
      </c>
      <c r="AP80" s="22">
        <f t="shared" si="14"/>
        <v>0</v>
      </c>
      <c r="AQ80" s="22">
        <v>0</v>
      </c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14</v>
      </c>
      <c r="J81" s="22">
        <v>16</v>
      </c>
      <c r="K81" s="22">
        <v>8</v>
      </c>
      <c r="L81" s="49">
        <f t="shared" si="15"/>
        <v>24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F81" s="27">
        <v>9.5</v>
      </c>
      <c r="AG81" s="21" t="s">
        <v>272</v>
      </c>
      <c r="AM81" s="22">
        <v>2</v>
      </c>
      <c r="AN81" s="22">
        <v>0</v>
      </c>
      <c r="AO81" s="22">
        <v>2</v>
      </c>
      <c r="AP81" s="22">
        <f t="shared" si="14"/>
        <v>2</v>
      </c>
      <c r="AQ81" s="22">
        <v>0</v>
      </c>
      <c r="AR81" s="36"/>
    </row>
    <row r="82" spans="1:44" ht="15.75" customHeight="1" x14ac:dyDescent="0.25">
      <c r="A82" s="36"/>
      <c r="D82" s="21" t="s">
        <v>96</v>
      </c>
      <c r="G82" s="21" t="s">
        <v>154</v>
      </c>
      <c r="H82" s="22"/>
      <c r="I82" s="22">
        <v>14</v>
      </c>
      <c r="J82" s="22">
        <v>16</v>
      </c>
      <c r="K82" s="22">
        <v>6</v>
      </c>
      <c r="L82" s="49">
        <f t="shared" si="15"/>
        <v>22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89" si="16">+AA82+AB82</f>
        <v>0</v>
      </c>
      <c r="AD82" s="22">
        <v>0</v>
      </c>
      <c r="AF82" s="27">
        <v>8.5</v>
      </c>
      <c r="AG82" s="21" t="s">
        <v>472</v>
      </c>
      <c r="AM82" s="22">
        <v>1</v>
      </c>
      <c r="AN82" s="22">
        <v>0</v>
      </c>
      <c r="AO82" s="22">
        <v>0</v>
      </c>
      <c r="AP82" s="22">
        <f t="shared" si="14"/>
        <v>0</v>
      </c>
      <c r="AQ82" s="22">
        <v>0</v>
      </c>
      <c r="AR82" s="36"/>
    </row>
    <row r="83" spans="1:44" ht="15.75" customHeight="1" x14ac:dyDescent="0.25">
      <c r="A83" s="36"/>
      <c r="D83" s="21" t="s">
        <v>164</v>
      </c>
      <c r="E83" s="21"/>
      <c r="F83" s="21"/>
      <c r="G83" s="21" t="s">
        <v>115</v>
      </c>
      <c r="H83" s="22"/>
      <c r="I83" s="22">
        <v>14</v>
      </c>
      <c r="J83" s="22">
        <v>7</v>
      </c>
      <c r="K83" s="22">
        <v>15</v>
      </c>
      <c r="L83" s="49">
        <f t="shared" si="15"/>
        <v>22</v>
      </c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6"/>
        <v>1</v>
      </c>
      <c r="AD83" s="22">
        <v>0</v>
      </c>
      <c r="AF83" s="27">
        <v>8</v>
      </c>
      <c r="AG83" s="21" t="s">
        <v>473</v>
      </c>
      <c r="AM83" s="22">
        <v>1</v>
      </c>
      <c r="AN83" s="22">
        <v>0</v>
      </c>
      <c r="AO83" s="22">
        <v>0</v>
      </c>
      <c r="AP83" s="22">
        <f t="shared" si="14"/>
        <v>0</v>
      </c>
      <c r="AQ83" s="22">
        <v>0</v>
      </c>
      <c r="AR83" s="36"/>
    </row>
    <row r="84" spans="1:44" ht="15.75" customHeight="1" x14ac:dyDescent="0.25">
      <c r="A84" s="36"/>
      <c r="D84" s="21" t="s">
        <v>147</v>
      </c>
      <c r="E84" s="21"/>
      <c r="F84" s="21"/>
      <c r="G84" s="21" t="s">
        <v>154</v>
      </c>
      <c r="H84" s="22"/>
      <c r="I84" s="22">
        <v>12</v>
      </c>
      <c r="J84" s="22">
        <v>13</v>
      </c>
      <c r="K84" s="22">
        <v>8</v>
      </c>
      <c r="L84" s="49">
        <f t="shared" si="15"/>
        <v>21</v>
      </c>
      <c r="Q84" s="36"/>
      <c r="R84" s="36"/>
      <c r="S84" s="27">
        <v>7</v>
      </c>
      <c r="T84" s="21" t="s">
        <v>271</v>
      </c>
      <c r="Z84" s="22">
        <v>5</v>
      </c>
      <c r="AA84" s="22">
        <v>0</v>
      </c>
      <c r="AB84" s="22">
        <v>2</v>
      </c>
      <c r="AC84" s="22">
        <f t="shared" si="16"/>
        <v>2</v>
      </c>
      <c r="AD84" s="22">
        <v>0</v>
      </c>
      <c r="AF84" s="27">
        <v>8</v>
      </c>
      <c r="AG84" s="21" t="s">
        <v>319</v>
      </c>
      <c r="AM84" s="22">
        <v>1</v>
      </c>
      <c r="AN84" s="22">
        <v>0</v>
      </c>
      <c r="AO84" s="22">
        <v>0</v>
      </c>
      <c r="AP84" s="22">
        <f t="shared" si="14"/>
        <v>0</v>
      </c>
      <c r="AQ84" s="22">
        <v>0</v>
      </c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13</v>
      </c>
      <c r="J85" s="22">
        <v>11</v>
      </c>
      <c r="K85" s="22">
        <v>10</v>
      </c>
      <c r="L85" s="49">
        <f t="shared" si="15"/>
        <v>21</v>
      </c>
      <c r="Q85" s="36"/>
      <c r="R85" s="36"/>
      <c r="S85" s="27">
        <v>8</v>
      </c>
      <c r="T85" s="21" t="s">
        <v>157</v>
      </c>
      <c r="Z85" s="22">
        <v>7</v>
      </c>
      <c r="AA85" s="22">
        <v>4</v>
      </c>
      <c r="AB85" s="22">
        <v>3</v>
      </c>
      <c r="AC85" s="22">
        <f t="shared" si="16"/>
        <v>7</v>
      </c>
      <c r="AD85" s="22">
        <v>0</v>
      </c>
      <c r="AF85" s="27">
        <v>7.5</v>
      </c>
      <c r="AG85" s="21" t="s">
        <v>384</v>
      </c>
      <c r="AM85" s="22">
        <v>1</v>
      </c>
      <c r="AN85" s="22">
        <v>0</v>
      </c>
      <c r="AO85" s="22">
        <v>1</v>
      </c>
      <c r="AP85" s="22">
        <f t="shared" si="14"/>
        <v>1</v>
      </c>
      <c r="AQ85" s="22">
        <v>0</v>
      </c>
      <c r="AR85" s="36"/>
    </row>
    <row r="86" spans="1:44" ht="15.75" customHeight="1" x14ac:dyDescent="0.25">
      <c r="A86" s="36"/>
      <c r="D86" s="21" t="s">
        <v>34</v>
      </c>
      <c r="E86" s="21"/>
      <c r="F86" s="21"/>
      <c r="G86" s="21" t="s">
        <v>106</v>
      </c>
      <c r="H86" s="22"/>
      <c r="I86" s="22">
        <v>14</v>
      </c>
      <c r="J86" s="22">
        <v>7</v>
      </c>
      <c r="K86" s="22">
        <v>13</v>
      </c>
      <c r="L86" s="49">
        <f t="shared" si="15"/>
        <v>20</v>
      </c>
      <c r="Q86" s="40"/>
      <c r="R86" s="40"/>
      <c r="S86" s="27">
        <v>9</v>
      </c>
      <c r="T86" s="21" t="s">
        <v>446</v>
      </c>
      <c r="Z86" s="22">
        <v>2</v>
      </c>
      <c r="AA86" s="22">
        <v>5</v>
      </c>
      <c r="AB86" s="22">
        <v>0</v>
      </c>
      <c r="AC86" s="22">
        <f t="shared" si="16"/>
        <v>5</v>
      </c>
      <c r="AD86" s="22">
        <v>0</v>
      </c>
      <c r="AF86" s="27">
        <v>8.5</v>
      </c>
      <c r="AG86" s="21" t="s">
        <v>242</v>
      </c>
      <c r="AM86" s="22">
        <v>3</v>
      </c>
      <c r="AN86" s="22">
        <v>2</v>
      </c>
      <c r="AO86" s="22">
        <v>3</v>
      </c>
      <c r="AP86" s="22">
        <f t="shared" si="14"/>
        <v>5</v>
      </c>
      <c r="AQ86" s="22">
        <v>0</v>
      </c>
      <c r="AR86" s="40"/>
    </row>
    <row r="87" spans="1:44" ht="15.75" customHeight="1" x14ac:dyDescent="0.25">
      <c r="A87" s="36"/>
      <c r="D87" s="21" t="s">
        <v>41</v>
      </c>
      <c r="E87" s="21"/>
      <c r="F87" s="21"/>
      <c r="G87" s="21" t="s">
        <v>106</v>
      </c>
      <c r="H87" s="22"/>
      <c r="I87" s="22">
        <v>14</v>
      </c>
      <c r="J87" s="22">
        <v>9</v>
      </c>
      <c r="K87" s="22">
        <v>8</v>
      </c>
      <c r="L87" s="49">
        <f t="shared" si="15"/>
        <v>17</v>
      </c>
      <c r="Q87" s="40"/>
      <c r="R87" s="40"/>
      <c r="S87" s="27">
        <v>6.5</v>
      </c>
      <c r="T87" s="21" t="s">
        <v>145</v>
      </c>
      <c r="Z87" s="22">
        <v>8</v>
      </c>
      <c r="AA87" s="22">
        <v>1</v>
      </c>
      <c r="AB87" s="22">
        <v>0</v>
      </c>
      <c r="AC87" s="22">
        <f t="shared" si="16"/>
        <v>1</v>
      </c>
      <c r="AD87" s="22">
        <v>2</v>
      </c>
      <c r="AF87" s="27">
        <v>7.5</v>
      </c>
      <c r="AG87" s="21" t="s">
        <v>238</v>
      </c>
      <c r="AM87" s="22">
        <v>6</v>
      </c>
      <c r="AN87" s="22">
        <v>2</v>
      </c>
      <c r="AO87" s="22">
        <v>2</v>
      </c>
      <c r="AP87" s="22">
        <f t="shared" si="14"/>
        <v>4</v>
      </c>
      <c r="AQ87" s="22">
        <v>0</v>
      </c>
      <c r="AR87" s="40"/>
    </row>
    <row r="88" spans="1:44" ht="15.75" customHeight="1" x14ac:dyDescent="0.25">
      <c r="A88" s="36"/>
      <c r="D88" s="21" t="s">
        <v>59</v>
      </c>
      <c r="E88" s="21"/>
      <c r="F88" s="21"/>
      <c r="G88" s="21" t="s">
        <v>118</v>
      </c>
      <c r="H88" s="22"/>
      <c r="I88" s="22">
        <v>11</v>
      </c>
      <c r="J88" s="22">
        <v>12</v>
      </c>
      <c r="K88" s="22">
        <v>3</v>
      </c>
      <c r="L88" s="49">
        <f t="shared" si="15"/>
        <v>15</v>
      </c>
      <c r="Q88" s="40"/>
      <c r="R88" s="40"/>
      <c r="S88" s="27">
        <v>7.5</v>
      </c>
      <c r="T88" s="21" t="s">
        <v>266</v>
      </c>
      <c r="Z88" s="22">
        <v>2</v>
      </c>
      <c r="AA88" s="22">
        <v>0</v>
      </c>
      <c r="AB88" s="22">
        <v>1</v>
      </c>
      <c r="AC88" s="22">
        <f t="shared" si="16"/>
        <v>1</v>
      </c>
      <c r="AD88" s="22">
        <v>2</v>
      </c>
      <c r="AF88" s="27">
        <v>7.5</v>
      </c>
      <c r="AG88" s="21" t="s">
        <v>159</v>
      </c>
      <c r="AM88" s="22">
        <v>2</v>
      </c>
      <c r="AN88" s="22">
        <v>1</v>
      </c>
      <c r="AO88" s="22">
        <v>0</v>
      </c>
      <c r="AP88" s="22">
        <f t="shared" si="14"/>
        <v>1</v>
      </c>
      <c r="AQ88" s="22">
        <v>0</v>
      </c>
      <c r="AR88" s="40"/>
    </row>
    <row r="89" spans="1:44" ht="15.75" customHeight="1" thickBot="1" x14ac:dyDescent="0.3">
      <c r="A89" s="36"/>
      <c r="D89" s="21" t="s">
        <v>182</v>
      </c>
      <c r="E89" s="21"/>
      <c r="F89" s="21"/>
      <c r="G89" s="21" t="s">
        <v>117</v>
      </c>
      <c r="H89" s="22"/>
      <c r="I89" s="22">
        <v>11</v>
      </c>
      <c r="J89" s="22">
        <v>9</v>
      </c>
      <c r="K89" s="22">
        <v>6</v>
      </c>
      <c r="L89" s="49">
        <f t="shared" si="15"/>
        <v>15</v>
      </c>
      <c r="Q89" s="41"/>
      <c r="R89" s="41"/>
      <c r="S89" s="27">
        <v>8</v>
      </c>
      <c r="T89" s="21" t="s">
        <v>268</v>
      </c>
      <c r="Z89" s="22">
        <v>5</v>
      </c>
      <c r="AA89" s="22">
        <v>0</v>
      </c>
      <c r="AB89" s="22">
        <v>0</v>
      </c>
      <c r="AC89" s="22">
        <f t="shared" si="16"/>
        <v>0</v>
      </c>
      <c r="AD89" s="22">
        <v>0</v>
      </c>
      <c r="AF89" s="27">
        <v>7.5</v>
      </c>
      <c r="AG89" s="21" t="s">
        <v>418</v>
      </c>
      <c r="AM89" s="22">
        <v>2</v>
      </c>
      <c r="AN89" s="22">
        <v>0</v>
      </c>
      <c r="AO89" s="22">
        <v>0</v>
      </c>
      <c r="AP89" s="22">
        <f t="shared" si="14"/>
        <v>0</v>
      </c>
      <c r="AQ89" s="22">
        <v>0</v>
      </c>
      <c r="AR89" s="41"/>
    </row>
    <row r="90" spans="1:44" ht="15.75" customHeight="1" x14ac:dyDescent="0.25">
      <c r="A90" s="36"/>
      <c r="D90" s="21" t="s">
        <v>181</v>
      </c>
      <c r="E90" s="21"/>
      <c r="F90" s="21"/>
      <c r="G90" s="16" t="s">
        <v>107</v>
      </c>
      <c r="H90" s="22"/>
      <c r="I90" s="22">
        <v>11</v>
      </c>
      <c r="J90" s="22">
        <v>6</v>
      </c>
      <c r="K90" s="22">
        <v>9</v>
      </c>
      <c r="L90" s="49">
        <f t="shared" si="15"/>
        <v>15</v>
      </c>
      <c r="Q90" s="41"/>
      <c r="R90" s="41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F90" s="8"/>
      <c r="AG90" s="31" t="s">
        <v>93</v>
      </c>
      <c r="AH90" s="8"/>
      <c r="AI90" s="8"/>
      <c r="AJ90" s="8"/>
      <c r="AK90" s="8"/>
      <c r="AL90" s="8"/>
      <c r="AM90" s="15">
        <f>SUM(Z77:Z90)+SUM(AM77:AM89)</f>
        <v>88</v>
      </c>
      <c r="AN90" s="15">
        <f t="shared" ref="AN90:AQ90" si="17">SUM(AA77:AA90)+SUM(AN77:AN89)</f>
        <v>32</v>
      </c>
      <c r="AO90" s="15">
        <f t="shared" si="17"/>
        <v>29</v>
      </c>
      <c r="AP90" s="15">
        <f t="shared" si="17"/>
        <v>61</v>
      </c>
      <c r="AQ90" s="15">
        <f t="shared" si="17"/>
        <v>6</v>
      </c>
      <c r="AR90" s="41"/>
    </row>
    <row r="91" spans="1:44" ht="15.75" customHeight="1" x14ac:dyDescent="0.25">
      <c r="A91" s="36"/>
      <c r="D91" s="21" t="s">
        <v>113</v>
      </c>
      <c r="E91" s="21"/>
      <c r="F91" s="21"/>
      <c r="G91" s="21" t="s">
        <v>116</v>
      </c>
      <c r="H91" s="22"/>
      <c r="I91" s="22">
        <v>14</v>
      </c>
      <c r="J91" s="22">
        <v>9</v>
      </c>
      <c r="K91" s="22">
        <v>5</v>
      </c>
      <c r="L91" s="49">
        <f t="shared" si="15"/>
        <v>14</v>
      </c>
      <c r="Q91" s="41"/>
      <c r="R91" s="41"/>
      <c r="AP91" s="22"/>
      <c r="AQ91" s="22"/>
      <c r="AR91" s="41"/>
    </row>
    <row r="92" spans="1:44" ht="15.75" customHeight="1" x14ac:dyDescent="0.25">
      <c r="A92" s="36"/>
      <c r="D92" s="21" t="s">
        <v>47</v>
      </c>
      <c r="E92" s="21"/>
      <c r="F92" s="21"/>
      <c r="G92" s="21" t="s">
        <v>116</v>
      </c>
      <c r="H92" s="22"/>
      <c r="I92" s="22">
        <v>12</v>
      </c>
      <c r="J92" s="22">
        <v>3</v>
      </c>
      <c r="K92" s="22">
        <v>11</v>
      </c>
      <c r="L92" s="49">
        <f t="shared" si="15"/>
        <v>14</v>
      </c>
      <c r="Q92" s="41"/>
      <c r="R92" s="41"/>
      <c r="AM92" s="22"/>
      <c r="AN92" s="22"/>
      <c r="AO92" s="22"/>
      <c r="AP92" s="22"/>
      <c r="AR92" s="41"/>
    </row>
    <row r="93" spans="1:44" ht="15.75" customHeight="1" thickBot="1" x14ac:dyDescent="0.3">
      <c r="A93" s="36"/>
      <c r="D93" s="21" t="s">
        <v>80</v>
      </c>
      <c r="E93" s="21"/>
      <c r="F93" s="21"/>
      <c r="G93" s="21" t="s">
        <v>117</v>
      </c>
      <c r="H93" s="22"/>
      <c r="I93" s="22">
        <v>14</v>
      </c>
      <c r="J93" s="22">
        <v>7</v>
      </c>
      <c r="K93" s="22">
        <v>6</v>
      </c>
      <c r="L93" s="49">
        <f t="shared" si="15"/>
        <v>13</v>
      </c>
      <c r="Q93" s="41"/>
      <c r="R93" s="41"/>
      <c r="S93" s="28" t="s">
        <v>119</v>
      </c>
      <c r="T93" s="28" t="s">
        <v>122</v>
      </c>
      <c r="U93" s="28"/>
      <c r="V93" s="38"/>
      <c r="W93" s="38"/>
      <c r="X93" s="38"/>
      <c r="Y93" s="38"/>
      <c r="Z93" s="38" t="s">
        <v>3</v>
      </c>
      <c r="AA93" s="38" t="s">
        <v>23</v>
      </c>
      <c r="AB93" s="38" t="s">
        <v>24</v>
      </c>
      <c r="AC93" s="38" t="s">
        <v>25</v>
      </c>
      <c r="AD93" s="38" t="s">
        <v>2</v>
      </c>
      <c r="AF93" s="28" t="s">
        <v>119</v>
      </c>
      <c r="AG93" s="28" t="s">
        <v>122</v>
      </c>
      <c r="AH93" s="28"/>
      <c r="AI93" s="38"/>
      <c r="AJ93" s="38"/>
      <c r="AK93" s="38"/>
      <c r="AL93" s="38"/>
      <c r="AM93" s="38" t="s">
        <v>3</v>
      </c>
      <c r="AN93" s="38" t="s">
        <v>23</v>
      </c>
      <c r="AO93" s="38" t="s">
        <v>24</v>
      </c>
      <c r="AP93" s="38" t="s">
        <v>25</v>
      </c>
      <c r="AQ93" s="38" t="s">
        <v>2</v>
      </c>
      <c r="AR93" s="41"/>
    </row>
    <row r="94" spans="1:44" ht="15.75" customHeight="1" x14ac:dyDescent="0.25">
      <c r="A94" s="36"/>
      <c r="D94" s="21" t="s">
        <v>68</v>
      </c>
      <c r="E94" s="21"/>
      <c r="F94" s="21"/>
      <c r="G94" s="16" t="s">
        <v>107</v>
      </c>
      <c r="H94" s="22"/>
      <c r="I94" s="22">
        <v>12</v>
      </c>
      <c r="J94" s="22">
        <v>7</v>
      </c>
      <c r="K94" s="22">
        <v>5</v>
      </c>
      <c r="L94" s="49">
        <f t="shared" si="15"/>
        <v>12</v>
      </c>
      <c r="Q94" s="41"/>
      <c r="R94" s="41"/>
      <c r="S94" s="27">
        <v>6</v>
      </c>
      <c r="T94" s="21" t="s">
        <v>133</v>
      </c>
      <c r="U94" s="21"/>
      <c r="V94" s="21"/>
      <c r="W94" s="21"/>
      <c r="Z94" s="22">
        <v>1</v>
      </c>
      <c r="AA94" s="22">
        <v>0</v>
      </c>
      <c r="AB94" s="22">
        <v>1</v>
      </c>
      <c r="AC94" s="22">
        <f t="shared" ref="AC94:AC103" si="18">+AA94+AB94</f>
        <v>1</v>
      </c>
      <c r="AD94" s="22">
        <v>0</v>
      </c>
      <c r="AF94" s="27">
        <v>7.5</v>
      </c>
      <c r="AG94" s="21" t="s">
        <v>146</v>
      </c>
      <c r="AM94" s="22">
        <v>1</v>
      </c>
      <c r="AN94" s="22">
        <v>0</v>
      </c>
      <c r="AO94" s="22">
        <v>0</v>
      </c>
      <c r="AP94" s="22">
        <f>+AN94+AO94</f>
        <v>0</v>
      </c>
      <c r="AQ94" s="22">
        <v>0</v>
      </c>
      <c r="AR94" s="41"/>
    </row>
    <row r="95" spans="1:44" ht="15.75" customHeight="1" x14ac:dyDescent="0.25">
      <c r="A95" s="36"/>
      <c r="D95" s="21" t="s">
        <v>151</v>
      </c>
      <c r="E95" s="21"/>
      <c r="F95" s="21"/>
      <c r="G95" s="21" t="s">
        <v>106</v>
      </c>
      <c r="H95" s="22"/>
      <c r="I95" s="22">
        <v>14</v>
      </c>
      <c r="J95" s="22">
        <v>6</v>
      </c>
      <c r="K95" s="22">
        <v>6</v>
      </c>
      <c r="L95" s="49">
        <f t="shared" si="15"/>
        <v>12</v>
      </c>
      <c r="Q95" s="41"/>
      <c r="R95" s="41"/>
      <c r="S95" s="27">
        <v>6.5</v>
      </c>
      <c r="T95" s="21" t="s">
        <v>52</v>
      </c>
      <c r="Z95" s="22">
        <v>1</v>
      </c>
      <c r="AA95" s="22">
        <v>0</v>
      </c>
      <c r="AB95" s="22">
        <v>2</v>
      </c>
      <c r="AC95" s="22">
        <f t="shared" si="18"/>
        <v>2</v>
      </c>
      <c r="AD95" s="22">
        <v>0</v>
      </c>
      <c r="AF95" s="27">
        <v>6.5</v>
      </c>
      <c r="AG95" s="21" t="s">
        <v>32</v>
      </c>
      <c r="AM95" s="22">
        <v>6</v>
      </c>
      <c r="AN95" s="22">
        <v>0</v>
      </c>
      <c r="AO95" s="22">
        <v>2</v>
      </c>
      <c r="AP95" s="22">
        <f>+AN95+AO95</f>
        <v>2</v>
      </c>
      <c r="AQ95" s="22">
        <v>2</v>
      </c>
      <c r="AR95" s="41"/>
    </row>
    <row r="96" spans="1:44" ht="15.75" customHeight="1" x14ac:dyDescent="0.25">
      <c r="A96" s="36"/>
      <c r="D96" s="21" t="s">
        <v>29</v>
      </c>
      <c r="E96" s="21"/>
      <c r="F96" s="21"/>
      <c r="G96" s="16" t="s">
        <v>107</v>
      </c>
      <c r="H96" s="22"/>
      <c r="I96" s="22">
        <v>14</v>
      </c>
      <c r="J96" s="22">
        <v>3</v>
      </c>
      <c r="K96" s="22">
        <v>9</v>
      </c>
      <c r="L96" s="49">
        <f t="shared" si="15"/>
        <v>12</v>
      </c>
      <c r="Q96" s="41"/>
      <c r="R96" s="41"/>
      <c r="S96" s="27">
        <v>8</v>
      </c>
      <c r="T96" s="21" t="s">
        <v>181</v>
      </c>
      <c r="Z96" s="22">
        <v>1</v>
      </c>
      <c r="AA96" s="22">
        <v>0</v>
      </c>
      <c r="AB96" s="22">
        <v>1</v>
      </c>
      <c r="AC96" s="22">
        <f t="shared" si="18"/>
        <v>1</v>
      </c>
      <c r="AD96" s="22">
        <v>0</v>
      </c>
      <c r="AF96" s="27">
        <v>8</v>
      </c>
      <c r="AG96" s="21" t="s">
        <v>149</v>
      </c>
      <c r="AM96" s="22">
        <v>2</v>
      </c>
      <c r="AN96" s="22">
        <v>0</v>
      </c>
      <c r="AO96" s="22">
        <v>1</v>
      </c>
      <c r="AP96" s="22">
        <f>+AN96+AO96</f>
        <v>1</v>
      </c>
      <c r="AQ96" s="22">
        <v>0</v>
      </c>
      <c r="AR96" s="41"/>
    </row>
    <row r="97" spans="1:44" ht="15.75" customHeight="1" x14ac:dyDescent="0.25">
      <c r="A97" s="36"/>
      <c r="D97" s="21" t="s">
        <v>149</v>
      </c>
      <c r="G97" s="21" t="s">
        <v>154</v>
      </c>
      <c r="H97" s="22"/>
      <c r="I97" s="22">
        <v>12</v>
      </c>
      <c r="J97" s="22">
        <v>2</v>
      </c>
      <c r="K97" s="22">
        <v>10</v>
      </c>
      <c r="L97" s="49">
        <f t="shared" si="15"/>
        <v>12</v>
      </c>
      <c r="Q97" s="41"/>
      <c r="R97" s="41"/>
      <c r="S97" s="27">
        <v>7</v>
      </c>
      <c r="T97" s="21" t="s">
        <v>70</v>
      </c>
      <c r="Z97" s="22">
        <v>1</v>
      </c>
      <c r="AA97" s="22">
        <v>0</v>
      </c>
      <c r="AB97" s="22">
        <v>0</v>
      </c>
      <c r="AC97" s="22">
        <f t="shared" si="18"/>
        <v>0</v>
      </c>
      <c r="AD97" s="22">
        <v>0</v>
      </c>
      <c r="AF97" s="27">
        <v>8.5</v>
      </c>
      <c r="AG97" s="21" t="s">
        <v>132</v>
      </c>
      <c r="AH97" s="21"/>
      <c r="AI97" s="21"/>
      <c r="AM97" s="22">
        <v>2</v>
      </c>
      <c r="AN97" s="22">
        <v>0</v>
      </c>
      <c r="AO97" s="22">
        <v>1</v>
      </c>
      <c r="AP97" s="22">
        <f>+AN97+AO97</f>
        <v>1</v>
      </c>
      <c r="AQ97" s="22">
        <v>0</v>
      </c>
      <c r="AR97" s="41"/>
    </row>
    <row r="98" spans="1:44" ht="15.75" customHeight="1" x14ac:dyDescent="0.25">
      <c r="A98" s="36"/>
      <c r="D98" s="21" t="s">
        <v>130</v>
      </c>
      <c r="E98" s="21"/>
      <c r="F98" s="21"/>
      <c r="G98" s="21" t="s">
        <v>115</v>
      </c>
      <c r="H98" s="22"/>
      <c r="I98" s="22">
        <v>13</v>
      </c>
      <c r="J98" s="22">
        <v>1</v>
      </c>
      <c r="K98" s="22">
        <v>11</v>
      </c>
      <c r="L98" s="49">
        <f t="shared" si="15"/>
        <v>12</v>
      </c>
      <c r="Q98" s="41"/>
      <c r="R98" s="41"/>
      <c r="S98" s="27">
        <v>8</v>
      </c>
      <c r="T98" s="21" t="s">
        <v>33</v>
      </c>
      <c r="U98" s="21"/>
      <c r="V98" s="21"/>
      <c r="W98" s="21"/>
      <c r="Z98" s="22">
        <v>1</v>
      </c>
      <c r="AA98" s="22">
        <v>0</v>
      </c>
      <c r="AB98" s="22">
        <v>0</v>
      </c>
      <c r="AC98" s="22">
        <f t="shared" si="18"/>
        <v>0</v>
      </c>
      <c r="AD98" s="22">
        <v>0</v>
      </c>
      <c r="AF98" s="27">
        <v>7</v>
      </c>
      <c r="AG98" s="21" t="s">
        <v>113</v>
      </c>
      <c r="AM98" s="22">
        <v>1</v>
      </c>
      <c r="AN98" s="22">
        <v>0</v>
      </c>
      <c r="AO98" s="22">
        <v>0</v>
      </c>
      <c r="AP98" s="22">
        <f>+AN98+AO98</f>
        <v>0</v>
      </c>
      <c r="AQ98" s="22">
        <v>0</v>
      </c>
      <c r="AR98" s="41"/>
    </row>
    <row r="99" spans="1:44" ht="15.75" customHeight="1" x14ac:dyDescent="0.25">
      <c r="A99" s="36"/>
      <c r="D99" s="21" t="s">
        <v>49</v>
      </c>
      <c r="E99" s="21"/>
      <c r="F99" s="21"/>
      <c r="G99" s="16" t="s">
        <v>107</v>
      </c>
      <c r="H99" s="22"/>
      <c r="I99" s="22">
        <v>14</v>
      </c>
      <c r="J99" s="22">
        <v>0</v>
      </c>
      <c r="K99" s="22">
        <v>12</v>
      </c>
      <c r="L99" s="49">
        <f t="shared" si="15"/>
        <v>12</v>
      </c>
      <c r="Q99" s="41"/>
      <c r="R99" s="41"/>
      <c r="S99" s="27">
        <v>6.5</v>
      </c>
      <c r="T99" s="21" t="s">
        <v>43</v>
      </c>
      <c r="Z99" s="22">
        <v>4</v>
      </c>
      <c r="AA99" s="22">
        <v>0</v>
      </c>
      <c r="AB99" s="22">
        <v>0</v>
      </c>
      <c r="AC99" s="22">
        <f t="shared" si="18"/>
        <v>0</v>
      </c>
      <c r="AD99" s="22">
        <v>2</v>
      </c>
      <c r="AF99" s="27">
        <v>6.5</v>
      </c>
      <c r="AG99" s="21" t="s">
        <v>55</v>
      </c>
      <c r="AH99" s="21"/>
      <c r="AI99" s="21"/>
      <c r="AM99" s="22">
        <v>1</v>
      </c>
      <c r="AN99" s="22">
        <v>0</v>
      </c>
      <c r="AO99" s="22">
        <v>0</v>
      </c>
      <c r="AP99" s="22">
        <f t="shared" ref="AP99" si="19">+AN99+AO99</f>
        <v>0</v>
      </c>
      <c r="AQ99" s="22">
        <v>0</v>
      </c>
      <c r="AR99" s="41"/>
    </row>
    <row r="100" spans="1:44" ht="15.75" customHeight="1" x14ac:dyDescent="0.25">
      <c r="A100" s="36"/>
      <c r="D100" s="21" t="s">
        <v>46</v>
      </c>
      <c r="E100" s="21"/>
      <c r="F100" s="21"/>
      <c r="G100" s="21" t="s">
        <v>117</v>
      </c>
      <c r="H100" s="22"/>
      <c r="I100" s="22">
        <v>12</v>
      </c>
      <c r="J100" s="22">
        <v>5</v>
      </c>
      <c r="K100" s="22">
        <v>6</v>
      </c>
      <c r="L100" s="49">
        <f t="shared" si="15"/>
        <v>11</v>
      </c>
      <c r="Q100" s="41"/>
      <c r="R100" s="41"/>
      <c r="S100" s="27">
        <v>6.5</v>
      </c>
      <c r="T100" s="21" t="s">
        <v>136</v>
      </c>
      <c r="U100" s="21"/>
      <c r="V100" s="21"/>
      <c r="W100" s="21"/>
      <c r="Z100" s="22">
        <v>2</v>
      </c>
      <c r="AA100" s="22">
        <v>0</v>
      </c>
      <c r="AB100" s="22">
        <v>0</v>
      </c>
      <c r="AC100" s="22">
        <f t="shared" si="18"/>
        <v>0</v>
      </c>
      <c r="AD100" s="22">
        <v>0</v>
      </c>
      <c r="AF100" s="27">
        <v>7</v>
      </c>
      <c r="AG100" s="21" t="s">
        <v>36</v>
      </c>
      <c r="AH100" s="21"/>
      <c r="AI100" s="21"/>
      <c r="AM100" s="22">
        <v>2</v>
      </c>
      <c r="AN100" s="22">
        <v>0</v>
      </c>
      <c r="AO100" s="22">
        <v>0</v>
      </c>
      <c r="AP100" s="22">
        <f t="shared" ref="AP100:AP105" si="20">+AN100+AO100</f>
        <v>0</v>
      </c>
      <c r="AQ100" s="22">
        <v>0</v>
      </c>
      <c r="AR100" s="41"/>
    </row>
    <row r="101" spans="1:44" ht="15.75" customHeight="1" x14ac:dyDescent="0.25">
      <c r="A101" s="36"/>
      <c r="D101" s="21" t="s">
        <v>140</v>
      </c>
      <c r="E101" s="21"/>
      <c r="F101" s="21"/>
      <c r="G101" s="21" t="s">
        <v>115</v>
      </c>
      <c r="H101" s="22"/>
      <c r="I101" s="22">
        <v>13</v>
      </c>
      <c r="J101" s="22">
        <v>3</v>
      </c>
      <c r="K101" s="22">
        <v>8</v>
      </c>
      <c r="L101" s="49">
        <f t="shared" si="15"/>
        <v>11</v>
      </c>
      <c r="Q101" s="41"/>
      <c r="R101" s="41"/>
      <c r="S101" s="27">
        <v>6.5</v>
      </c>
      <c r="T101" s="21" t="s">
        <v>44</v>
      </c>
      <c r="U101" s="21"/>
      <c r="V101" s="21"/>
      <c r="Z101" s="22">
        <v>1</v>
      </c>
      <c r="AA101" s="22">
        <v>0</v>
      </c>
      <c r="AB101" s="22">
        <v>0</v>
      </c>
      <c r="AC101" s="22">
        <f t="shared" si="18"/>
        <v>0</v>
      </c>
      <c r="AD101" s="22">
        <v>0</v>
      </c>
      <c r="AF101" s="27">
        <v>6</v>
      </c>
      <c r="AG101" s="21" t="s">
        <v>114</v>
      </c>
      <c r="AM101" s="22">
        <v>1</v>
      </c>
      <c r="AN101" s="22">
        <v>0</v>
      </c>
      <c r="AO101" s="22">
        <v>0</v>
      </c>
      <c r="AP101" s="22">
        <f t="shared" si="20"/>
        <v>0</v>
      </c>
      <c r="AQ101" s="22">
        <v>0</v>
      </c>
      <c r="AR101" s="41"/>
    </row>
    <row r="102" spans="1:44" ht="15.75" customHeight="1" x14ac:dyDescent="0.25">
      <c r="A102" s="36"/>
      <c r="D102" s="21" t="s">
        <v>67</v>
      </c>
      <c r="E102" s="21"/>
      <c r="F102" s="21"/>
      <c r="G102" s="21" t="s">
        <v>117</v>
      </c>
      <c r="H102" s="22"/>
      <c r="I102" s="22">
        <v>13</v>
      </c>
      <c r="J102" s="22">
        <v>1</v>
      </c>
      <c r="K102" s="22">
        <v>10</v>
      </c>
      <c r="L102" s="49">
        <f t="shared" si="15"/>
        <v>11</v>
      </c>
      <c r="N102" s="22"/>
      <c r="Q102" s="41"/>
      <c r="R102" s="41"/>
      <c r="S102" s="27">
        <v>6.5</v>
      </c>
      <c r="T102" s="21" t="s">
        <v>69</v>
      </c>
      <c r="Z102" s="22">
        <v>1</v>
      </c>
      <c r="AA102" s="22">
        <v>0</v>
      </c>
      <c r="AB102" s="22">
        <v>0</v>
      </c>
      <c r="AC102" s="22">
        <f t="shared" si="18"/>
        <v>0</v>
      </c>
      <c r="AD102" s="22">
        <v>0</v>
      </c>
      <c r="AF102" s="27">
        <v>8.5</v>
      </c>
      <c r="AG102" s="21" t="s">
        <v>140</v>
      </c>
      <c r="AH102" s="21"/>
      <c r="AM102" s="22">
        <v>1</v>
      </c>
      <c r="AN102" s="22">
        <v>0</v>
      </c>
      <c r="AO102" s="22">
        <v>0</v>
      </c>
      <c r="AP102" s="22">
        <f t="shared" si="20"/>
        <v>0</v>
      </c>
      <c r="AQ102" s="22">
        <v>0</v>
      </c>
      <c r="AR102" s="41"/>
    </row>
    <row r="103" spans="1:44" ht="15.75" customHeight="1" x14ac:dyDescent="0.25">
      <c r="A103" s="36"/>
      <c r="D103" s="21" t="s">
        <v>144</v>
      </c>
      <c r="F103" s="21"/>
      <c r="G103" s="21" t="s">
        <v>115</v>
      </c>
      <c r="H103" s="22"/>
      <c r="I103" s="22">
        <v>13</v>
      </c>
      <c r="J103" s="22">
        <v>6</v>
      </c>
      <c r="K103" s="22">
        <v>4</v>
      </c>
      <c r="L103" s="49">
        <f t="shared" si="15"/>
        <v>10</v>
      </c>
      <c r="N103" s="22"/>
      <c r="Q103" s="41"/>
      <c r="R103" s="41"/>
      <c r="S103" s="27">
        <v>9.5</v>
      </c>
      <c r="T103" s="21" t="s">
        <v>176</v>
      </c>
      <c r="Z103" s="22">
        <v>1</v>
      </c>
      <c r="AA103" s="22">
        <v>0</v>
      </c>
      <c r="AB103" s="22">
        <v>2</v>
      </c>
      <c r="AC103" s="22">
        <f t="shared" si="18"/>
        <v>2</v>
      </c>
      <c r="AD103" s="22">
        <v>0</v>
      </c>
      <c r="AF103" s="27">
        <v>6</v>
      </c>
      <c r="AG103" s="21" t="s">
        <v>100</v>
      </c>
      <c r="AM103" s="22">
        <v>4</v>
      </c>
      <c r="AN103" s="22">
        <v>0</v>
      </c>
      <c r="AO103" s="22">
        <v>1</v>
      </c>
      <c r="AP103" s="22">
        <f t="shared" si="20"/>
        <v>1</v>
      </c>
      <c r="AQ103" s="22">
        <v>0</v>
      </c>
      <c r="AR103" s="41"/>
    </row>
    <row r="104" spans="1:44" ht="15.75" customHeight="1" thickBot="1" x14ac:dyDescent="0.3">
      <c r="A104" s="36"/>
      <c r="D104" s="21" t="s">
        <v>86</v>
      </c>
      <c r="E104" s="21"/>
      <c r="F104" s="21"/>
      <c r="G104" s="21" t="s">
        <v>17</v>
      </c>
      <c r="H104" s="22"/>
      <c r="I104" s="22">
        <v>12</v>
      </c>
      <c r="J104" s="22">
        <v>4</v>
      </c>
      <c r="K104" s="22">
        <v>6</v>
      </c>
      <c r="L104" s="49">
        <f t="shared" si="15"/>
        <v>10</v>
      </c>
      <c r="N104" s="22"/>
      <c r="Q104" s="41"/>
      <c r="R104" s="41"/>
      <c r="S104" s="27">
        <v>9</v>
      </c>
      <c r="T104" s="21" t="s">
        <v>474</v>
      </c>
      <c r="Z104" s="22">
        <v>1</v>
      </c>
      <c r="AA104" s="22">
        <v>0</v>
      </c>
      <c r="AB104" s="22">
        <v>0</v>
      </c>
      <c r="AC104" s="22">
        <f t="shared" ref="AC104" si="21">+AA104+AB104</f>
        <v>0</v>
      </c>
      <c r="AD104" s="22">
        <v>0</v>
      </c>
      <c r="AF104" s="27">
        <v>9</v>
      </c>
      <c r="AG104" s="21" t="s">
        <v>96</v>
      </c>
      <c r="AM104" s="22">
        <v>1</v>
      </c>
      <c r="AN104" s="22">
        <v>0</v>
      </c>
      <c r="AO104" s="22">
        <v>0</v>
      </c>
      <c r="AP104" s="22">
        <f t="shared" si="20"/>
        <v>0</v>
      </c>
      <c r="AQ104" s="22">
        <v>0</v>
      </c>
      <c r="AR104" s="41"/>
    </row>
    <row r="105" spans="1:44" ht="15.75" customHeight="1" thickBot="1" x14ac:dyDescent="0.3">
      <c r="A105" s="36"/>
      <c r="D105" s="21" t="s">
        <v>95</v>
      </c>
      <c r="E105" s="21"/>
      <c r="F105" s="21"/>
      <c r="G105" s="21" t="s">
        <v>118</v>
      </c>
      <c r="H105" s="22"/>
      <c r="I105" s="22">
        <v>13</v>
      </c>
      <c r="J105" s="22">
        <v>4</v>
      </c>
      <c r="K105" s="22">
        <v>6</v>
      </c>
      <c r="L105" s="49">
        <f t="shared" si="15"/>
        <v>10</v>
      </c>
      <c r="N105" s="22"/>
      <c r="Q105" s="41"/>
      <c r="R105" s="41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F105" s="27">
        <v>7.5</v>
      </c>
      <c r="AG105" s="21" t="s">
        <v>50</v>
      </c>
      <c r="AM105" s="22">
        <v>1</v>
      </c>
      <c r="AN105" s="22">
        <v>0</v>
      </c>
      <c r="AO105" s="22">
        <v>0</v>
      </c>
      <c r="AP105" s="22">
        <f t="shared" si="20"/>
        <v>0</v>
      </c>
      <c r="AQ105" s="22">
        <v>0</v>
      </c>
      <c r="AR105" s="41"/>
    </row>
    <row r="106" spans="1:44" ht="15.75" customHeight="1" x14ac:dyDescent="0.25">
      <c r="A106" s="36"/>
      <c r="D106" s="21" t="s">
        <v>123</v>
      </c>
      <c r="E106" s="21"/>
      <c r="F106" s="21"/>
      <c r="G106" s="21" t="s">
        <v>115</v>
      </c>
      <c r="H106" s="22"/>
      <c r="I106" s="22">
        <v>11</v>
      </c>
      <c r="J106" s="22">
        <v>3</v>
      </c>
      <c r="K106" s="22">
        <v>7</v>
      </c>
      <c r="L106" s="49">
        <f t="shared" si="15"/>
        <v>10</v>
      </c>
      <c r="N106" s="22"/>
      <c r="Q106" s="41"/>
      <c r="R106" s="41"/>
      <c r="AF106" s="8"/>
      <c r="AG106" s="31" t="s">
        <v>211</v>
      </c>
      <c r="AH106" s="8"/>
      <c r="AI106" s="8"/>
      <c r="AJ106" s="8"/>
      <c r="AK106" s="8"/>
      <c r="AL106" s="8"/>
      <c r="AM106" s="55">
        <f>SUM(Z94:Z105)+SUM(AM94:AM105)</f>
        <v>38</v>
      </c>
      <c r="AN106" s="55">
        <f t="shared" ref="AN106:AQ106" si="22">SUM(AA94:AA105)+SUM(AN94:AN105)</f>
        <v>0</v>
      </c>
      <c r="AO106" s="55">
        <f t="shared" si="22"/>
        <v>11</v>
      </c>
      <c r="AP106" s="55">
        <f t="shared" si="22"/>
        <v>11</v>
      </c>
      <c r="AQ106" s="55">
        <f t="shared" si="22"/>
        <v>4</v>
      </c>
      <c r="AR106" s="41"/>
    </row>
    <row r="107" spans="1:44" ht="15.75" customHeight="1" x14ac:dyDescent="0.25">
      <c r="A107" s="36"/>
      <c r="D107" s="21"/>
      <c r="E107" s="21"/>
      <c r="F107" s="21"/>
      <c r="G107" s="21"/>
      <c r="H107" s="22"/>
      <c r="I107" s="22"/>
      <c r="J107" s="22"/>
      <c r="K107" s="22"/>
      <c r="L107" s="22"/>
      <c r="Q107" s="41"/>
      <c r="R107" s="41"/>
      <c r="AM107" s="22"/>
      <c r="AN107" s="22"/>
      <c r="AO107" s="22"/>
      <c r="AP107" s="22"/>
      <c r="AR107" s="41"/>
    </row>
    <row r="108" spans="1:44" ht="15.75" customHeight="1" x14ac:dyDescent="0.25">
      <c r="A108" s="36"/>
      <c r="Q108" s="41"/>
      <c r="R108" s="41"/>
      <c r="AM108" s="22"/>
      <c r="AN108" s="22"/>
      <c r="AO108" s="22"/>
      <c r="AP108" s="22"/>
      <c r="AQ108" s="22"/>
      <c r="AR108" s="41"/>
    </row>
    <row r="109" spans="1:44" ht="15.75" customHeight="1" thickBot="1" x14ac:dyDescent="0.3">
      <c r="A109" s="36"/>
      <c r="E109" s="2" t="s">
        <v>84</v>
      </c>
      <c r="F109" s="2"/>
      <c r="G109" s="2"/>
      <c r="H109" s="4" t="s">
        <v>1</v>
      </c>
      <c r="I109" s="4"/>
      <c r="J109" s="4" t="s">
        <v>3</v>
      </c>
      <c r="K109" s="50" t="s">
        <v>2</v>
      </c>
      <c r="Q109" s="41"/>
      <c r="R109" s="41"/>
      <c r="T109" s="21" t="s">
        <v>93</v>
      </c>
      <c r="Z109" s="56">
        <f>AM90+AC124+AM106-0.3</f>
        <v>140</v>
      </c>
      <c r="AA109" s="56">
        <f>AN106+AN90</f>
        <v>32</v>
      </c>
      <c r="AB109" s="56">
        <f>AO106+AO90+AM124</f>
        <v>41</v>
      </c>
      <c r="AC109" s="56">
        <f>+AB109+AA109</f>
        <v>73</v>
      </c>
      <c r="AD109" s="56">
        <f>AQ106+AQ90+AN124</f>
        <v>10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E110" s="21" t="s">
        <v>126</v>
      </c>
      <c r="H110" s="21" t="s">
        <v>118</v>
      </c>
      <c r="I110" s="22"/>
      <c r="J110" s="22">
        <v>11</v>
      </c>
      <c r="K110" s="49">
        <v>8</v>
      </c>
      <c r="L110" s="22"/>
      <c r="M110" s="22"/>
      <c r="Q110" s="41"/>
      <c r="R110" s="41"/>
      <c r="T110" s="21" t="s">
        <v>82</v>
      </c>
      <c r="Z110" s="22">
        <f>+Z15+Z28+Z41+Z54+AM15+AM28+AM41+AM54</f>
        <v>140</v>
      </c>
      <c r="AA110" s="22">
        <f>+AA15+AA28+AA41+AA54+AN15+AN28+AN41+AN54</f>
        <v>32</v>
      </c>
      <c r="AB110" s="22">
        <f>+AB15+AB28+AB41+AB54+AO15+AO28+AO41+AO54</f>
        <v>41</v>
      </c>
      <c r="AC110" s="22">
        <f>+AC15+AC28+AC41+AC54+AP15+AP28+AP41+AP54</f>
        <v>73</v>
      </c>
      <c r="AD110" s="22">
        <f>+AD15+AD28+AD41+AD54+AQ15+AQ28+AQ41+AQ54</f>
        <v>10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86</v>
      </c>
      <c r="F111" s="21"/>
      <c r="G111" s="21"/>
      <c r="H111" s="21" t="s">
        <v>17</v>
      </c>
      <c r="I111" s="22"/>
      <c r="J111" s="22">
        <v>12</v>
      </c>
      <c r="K111" s="49">
        <v>6</v>
      </c>
      <c r="L111" s="22"/>
      <c r="M111" s="22"/>
      <c r="Q111" s="41"/>
      <c r="R111" s="41"/>
      <c r="AM111" s="22"/>
      <c r="AN111" s="22"/>
      <c r="AO111" s="22"/>
      <c r="AR111" s="41"/>
    </row>
    <row r="112" spans="1:44" ht="15.75" customHeight="1" x14ac:dyDescent="0.25">
      <c r="A112" s="36"/>
      <c r="E112" s="21" t="s">
        <v>144</v>
      </c>
      <c r="G112" s="21"/>
      <c r="H112" s="21" t="s">
        <v>115</v>
      </c>
      <c r="I112" s="22"/>
      <c r="J112" s="22">
        <v>13</v>
      </c>
      <c r="K112" s="49">
        <v>6</v>
      </c>
      <c r="L112" s="22"/>
      <c r="M112" s="22"/>
      <c r="Q112" s="41"/>
      <c r="R112" s="41"/>
      <c r="AP112" s="22"/>
      <c r="AR112" s="41"/>
    </row>
    <row r="113" spans="1:44" ht="15.75" customHeight="1" x14ac:dyDescent="0.25">
      <c r="A113" s="36"/>
      <c r="E113" s="21" t="s">
        <v>55</v>
      </c>
      <c r="F113" s="21"/>
      <c r="G113" s="21"/>
      <c r="H113" s="21" t="s">
        <v>117</v>
      </c>
      <c r="I113" s="22"/>
      <c r="J113" s="22">
        <v>14</v>
      </c>
      <c r="K113" s="49">
        <v>6</v>
      </c>
      <c r="L113" s="22"/>
      <c r="M113" s="22"/>
      <c r="Q113" s="41"/>
      <c r="R113" s="41"/>
      <c r="AP113" s="22"/>
      <c r="AR113" s="41"/>
    </row>
    <row r="114" spans="1:44" ht="15.75" customHeight="1" x14ac:dyDescent="0.25">
      <c r="A114" s="36"/>
      <c r="E114" s="21" t="s">
        <v>59</v>
      </c>
      <c r="F114" s="21"/>
      <c r="G114" s="21"/>
      <c r="H114" s="21" t="s">
        <v>118</v>
      </c>
      <c r="I114" s="22"/>
      <c r="J114" s="22">
        <v>11</v>
      </c>
      <c r="K114" s="49">
        <v>4</v>
      </c>
      <c r="L114" s="22"/>
      <c r="M114" s="22"/>
      <c r="Q114" s="41"/>
      <c r="R114" s="41"/>
      <c r="AP114" s="22"/>
      <c r="AR114" s="41"/>
    </row>
    <row r="115" spans="1:44" ht="15.75" customHeight="1" thickBot="1" x14ac:dyDescent="0.3">
      <c r="A115" s="36"/>
      <c r="E115" s="21" t="s">
        <v>165</v>
      </c>
      <c r="H115" s="21" t="s">
        <v>17</v>
      </c>
      <c r="I115" s="22"/>
      <c r="J115" s="22">
        <v>11</v>
      </c>
      <c r="K115" s="49">
        <v>4</v>
      </c>
      <c r="L115" s="22"/>
      <c r="M115" s="22"/>
      <c r="Q115" s="41"/>
      <c r="R115" s="41"/>
      <c r="U115" s="37" t="s">
        <v>119</v>
      </c>
      <c r="V115" s="10" t="s">
        <v>129</v>
      </c>
      <c r="W115" s="10"/>
      <c r="X115" s="10"/>
      <c r="Y115" s="10"/>
      <c r="Z115" s="10"/>
      <c r="AA115" s="10"/>
      <c r="AB115" s="10"/>
      <c r="AC115" s="37" t="s">
        <v>3</v>
      </c>
      <c r="AD115" s="37" t="s">
        <v>7</v>
      </c>
      <c r="AE115" s="37" t="s">
        <v>8</v>
      </c>
      <c r="AF115" s="37" t="s">
        <v>9</v>
      </c>
      <c r="AG115" s="82" t="s">
        <v>77</v>
      </c>
      <c r="AH115" s="82"/>
      <c r="AI115" s="37" t="s">
        <v>4</v>
      </c>
      <c r="AJ115" s="37" t="s">
        <v>6</v>
      </c>
      <c r="AK115" s="37" t="s">
        <v>5</v>
      </c>
      <c r="AL115" s="37" t="s">
        <v>78</v>
      </c>
      <c r="AM115" s="37" t="s">
        <v>24</v>
      </c>
      <c r="AN115" s="37" t="s">
        <v>2</v>
      </c>
      <c r="AP115" s="22"/>
      <c r="AR115" s="41"/>
    </row>
    <row r="116" spans="1:44" ht="15.75" customHeight="1" x14ac:dyDescent="0.25">
      <c r="A116" s="36"/>
      <c r="E116" s="21" t="s">
        <v>51</v>
      </c>
      <c r="H116" s="21" t="s">
        <v>118</v>
      </c>
      <c r="I116" s="22"/>
      <c r="J116" s="22">
        <v>13</v>
      </c>
      <c r="K116" s="49">
        <v>4</v>
      </c>
      <c r="L116" s="22"/>
      <c r="M116" s="22"/>
      <c r="Q116" s="41"/>
      <c r="R116" s="41"/>
      <c r="U116" s="27">
        <v>8</v>
      </c>
      <c r="V116" s="21" t="s">
        <v>15</v>
      </c>
      <c r="AC116" s="22">
        <f>+AD116+AE116+AF116</f>
        <v>1</v>
      </c>
      <c r="AD116" s="22">
        <v>0</v>
      </c>
      <c r="AE116" s="22">
        <v>1</v>
      </c>
      <c r="AF116" s="22">
        <v>0</v>
      </c>
      <c r="AG116" s="79">
        <f t="shared" ref="AG116" si="23">+(AD116*2+AF116)/(2*AC116)</f>
        <v>0</v>
      </c>
      <c r="AH116" s="79"/>
      <c r="AI116" s="22">
        <v>1</v>
      </c>
      <c r="AJ116" s="22">
        <v>0</v>
      </c>
      <c r="AK116" s="22">
        <v>0</v>
      </c>
      <c r="AL116" s="24">
        <f t="shared" ref="AL116" si="24">+AI116/AC116</f>
        <v>1</v>
      </c>
      <c r="AM116" s="22">
        <v>0</v>
      </c>
      <c r="AN116" s="22">
        <v>0</v>
      </c>
      <c r="AR116" s="41"/>
    </row>
    <row r="117" spans="1:44" ht="15.75" customHeight="1" x14ac:dyDescent="0.25">
      <c r="A117" s="36"/>
      <c r="E117" s="21" t="s">
        <v>185</v>
      </c>
      <c r="F117" s="21"/>
      <c r="G117" s="21"/>
      <c r="H117" s="21" t="s">
        <v>154</v>
      </c>
      <c r="I117" s="22"/>
      <c r="J117" s="22">
        <v>13</v>
      </c>
      <c r="K117" s="49">
        <v>4</v>
      </c>
      <c r="L117" s="22"/>
      <c r="M117" s="22"/>
      <c r="Q117" s="41"/>
      <c r="R117" s="41"/>
      <c r="U117" s="27">
        <v>7</v>
      </c>
      <c r="V117" s="21" t="s">
        <v>366</v>
      </c>
      <c r="W117" s="21"/>
      <c r="X117" s="21"/>
      <c r="Y117" s="21"/>
      <c r="Z117" s="22"/>
      <c r="AC117" s="22">
        <f>+AD117+AE117+AF117</f>
        <v>2</v>
      </c>
      <c r="AD117" s="22">
        <v>0</v>
      </c>
      <c r="AE117" s="22">
        <v>2</v>
      </c>
      <c r="AF117" s="22">
        <v>0</v>
      </c>
      <c r="AG117" s="79">
        <f t="shared" ref="AG117:AG123" si="25">+(AD117*2+AF117)/(2*AC117)</f>
        <v>0</v>
      </c>
      <c r="AH117" s="79"/>
      <c r="AI117" s="22">
        <v>4</v>
      </c>
      <c r="AJ117" s="22">
        <v>1</v>
      </c>
      <c r="AK117" s="22">
        <v>0</v>
      </c>
      <c r="AL117" s="24">
        <f t="shared" ref="AL117:AL124" si="26">+AI117/AC117</f>
        <v>2</v>
      </c>
      <c r="AM117" s="22">
        <v>0</v>
      </c>
      <c r="AN117" s="22">
        <v>0</v>
      </c>
      <c r="AO117" s="22"/>
      <c r="AR117" s="41"/>
    </row>
    <row r="118" spans="1:44" ht="15.75" customHeight="1" x14ac:dyDescent="0.25">
      <c r="A118" s="36"/>
      <c r="E118" s="21" t="s">
        <v>125</v>
      </c>
      <c r="F118" s="21"/>
      <c r="G118" s="21"/>
      <c r="H118" s="21" t="s">
        <v>116</v>
      </c>
      <c r="I118" s="22"/>
      <c r="J118" s="22">
        <v>14</v>
      </c>
      <c r="K118" s="49">
        <v>4</v>
      </c>
      <c r="L118" s="22"/>
      <c r="M118" s="22"/>
      <c r="Q118" s="41"/>
      <c r="R118" s="41"/>
      <c r="U118" s="27">
        <v>7.5</v>
      </c>
      <c r="V118" s="21" t="s">
        <v>61</v>
      </c>
      <c r="W118" s="21"/>
      <c r="X118" s="21"/>
      <c r="AC118" s="22">
        <f>+AD118+AE118+AF118</f>
        <v>2</v>
      </c>
      <c r="AD118" s="22">
        <v>2</v>
      </c>
      <c r="AE118" s="22">
        <v>0</v>
      </c>
      <c r="AF118" s="22">
        <v>0</v>
      </c>
      <c r="AG118" s="79">
        <f t="shared" si="25"/>
        <v>1</v>
      </c>
      <c r="AH118" s="79"/>
      <c r="AI118" s="22">
        <v>1</v>
      </c>
      <c r="AJ118" s="22">
        <v>0</v>
      </c>
      <c r="AK118" s="22">
        <v>1</v>
      </c>
      <c r="AL118" s="24">
        <f t="shared" si="26"/>
        <v>0.5</v>
      </c>
      <c r="AM118" s="22">
        <v>0</v>
      </c>
      <c r="AN118" s="22">
        <v>0</v>
      </c>
      <c r="AR118" s="41"/>
    </row>
    <row r="119" spans="1:44" ht="15.75" customHeight="1" x14ac:dyDescent="0.25">
      <c r="A119" s="36"/>
      <c r="E119" s="21" t="s">
        <v>164</v>
      </c>
      <c r="F119" s="21"/>
      <c r="G119" s="21"/>
      <c r="H119" s="21" t="s">
        <v>115</v>
      </c>
      <c r="I119" s="22"/>
      <c r="J119" s="22">
        <v>14</v>
      </c>
      <c r="K119" s="49">
        <v>4</v>
      </c>
      <c r="L119" s="22"/>
      <c r="M119" s="22"/>
      <c r="Q119" s="41"/>
      <c r="R119" s="41"/>
      <c r="U119" s="27"/>
      <c r="V119" s="21" t="s">
        <v>147</v>
      </c>
      <c r="W119" s="21"/>
      <c r="X119" s="21"/>
      <c r="Y119" s="21"/>
      <c r="Z119" s="22"/>
      <c r="AC119" s="22">
        <f>+AD119+AE119+AF119+0.3</f>
        <v>0.3</v>
      </c>
      <c r="AD119" s="22">
        <v>0</v>
      </c>
      <c r="AE119" s="22">
        <v>0</v>
      </c>
      <c r="AF119" s="22">
        <v>0</v>
      </c>
      <c r="AG119" s="79">
        <f t="shared" si="25"/>
        <v>0</v>
      </c>
      <c r="AH119" s="79"/>
      <c r="AI119" s="22">
        <v>0</v>
      </c>
      <c r="AJ119" s="22">
        <v>0</v>
      </c>
      <c r="AK119" s="22">
        <v>0</v>
      </c>
      <c r="AL119" s="24">
        <f t="shared" si="26"/>
        <v>0</v>
      </c>
      <c r="AM119" s="22">
        <v>0</v>
      </c>
      <c r="AN119" s="22">
        <v>0</v>
      </c>
      <c r="AO119" s="22"/>
      <c r="AR119" s="41"/>
    </row>
    <row r="120" spans="1:44" ht="15.75" customHeight="1" x14ac:dyDescent="0.25">
      <c r="A120" s="36"/>
      <c r="E120" s="21" t="s">
        <v>41</v>
      </c>
      <c r="F120" s="21"/>
      <c r="G120" s="21"/>
      <c r="H120" s="21" t="s">
        <v>106</v>
      </c>
      <c r="I120" s="22"/>
      <c r="J120" s="22">
        <v>14</v>
      </c>
      <c r="K120" s="49">
        <v>4</v>
      </c>
      <c r="L120" s="22"/>
      <c r="M120" s="22"/>
      <c r="Q120" s="41"/>
      <c r="R120" s="41"/>
      <c r="U120" s="27">
        <v>7</v>
      </c>
      <c r="V120" s="21" t="s">
        <v>74</v>
      </c>
      <c r="W120" s="21"/>
      <c r="X120" s="21"/>
      <c r="Y120" s="21"/>
      <c r="Z120" s="22"/>
      <c r="AC120" s="22">
        <f>+AD120+AE120+AF120</f>
        <v>1</v>
      </c>
      <c r="AD120" s="22">
        <v>0</v>
      </c>
      <c r="AE120" s="22">
        <v>1</v>
      </c>
      <c r="AF120" s="22">
        <v>0</v>
      </c>
      <c r="AG120" s="79">
        <f t="shared" si="25"/>
        <v>0</v>
      </c>
      <c r="AH120" s="79"/>
      <c r="AI120" s="22">
        <v>1</v>
      </c>
      <c r="AJ120" s="22">
        <v>0</v>
      </c>
      <c r="AK120" s="22">
        <v>0</v>
      </c>
      <c r="AL120" s="24">
        <f t="shared" si="26"/>
        <v>1</v>
      </c>
      <c r="AM120" s="22">
        <v>0</v>
      </c>
      <c r="AN120" s="22">
        <v>0</v>
      </c>
      <c r="AO120" s="22"/>
      <c r="AR120" s="41"/>
    </row>
    <row r="121" spans="1:44" ht="15.75" customHeight="1" x14ac:dyDescent="0.25">
      <c r="A121" s="36"/>
      <c r="Q121" s="41"/>
      <c r="R121" s="41"/>
      <c r="U121" s="27">
        <v>7</v>
      </c>
      <c r="V121" s="21" t="s">
        <v>317</v>
      </c>
      <c r="W121" s="21"/>
      <c r="X121" s="21"/>
      <c r="Y121" s="21"/>
      <c r="Z121" s="22"/>
      <c r="AC121" s="22">
        <f>+AD121+AE121+AF121</f>
        <v>2</v>
      </c>
      <c r="AD121" s="22">
        <v>0</v>
      </c>
      <c r="AE121" s="22">
        <v>0</v>
      </c>
      <c r="AF121" s="22">
        <v>2</v>
      </c>
      <c r="AG121" s="79">
        <f t="shared" si="25"/>
        <v>0.5</v>
      </c>
      <c r="AH121" s="79"/>
      <c r="AI121" s="22">
        <v>4</v>
      </c>
      <c r="AJ121" s="22">
        <v>0</v>
      </c>
      <c r="AK121" s="22">
        <v>1</v>
      </c>
      <c r="AL121" s="24">
        <f t="shared" si="26"/>
        <v>2</v>
      </c>
      <c r="AM121" s="22">
        <v>0</v>
      </c>
      <c r="AN121" s="22">
        <v>0</v>
      </c>
      <c r="AO121" s="22"/>
      <c r="AR121" s="41"/>
    </row>
    <row r="122" spans="1:44" ht="15.75" customHeight="1" x14ac:dyDescent="0.25">
      <c r="A122" s="36"/>
      <c r="Q122" s="41"/>
      <c r="R122" s="41"/>
      <c r="U122" s="27">
        <v>7.5</v>
      </c>
      <c r="V122" s="21" t="s">
        <v>75</v>
      </c>
      <c r="X122" s="21"/>
      <c r="AC122" s="22">
        <f>+AD122+AE122+AF122</f>
        <v>1</v>
      </c>
      <c r="AD122" s="22">
        <v>0</v>
      </c>
      <c r="AE122" s="22">
        <v>0</v>
      </c>
      <c r="AF122" s="22">
        <v>1</v>
      </c>
      <c r="AG122" s="79">
        <f t="shared" si="25"/>
        <v>0.5</v>
      </c>
      <c r="AH122" s="79"/>
      <c r="AI122" s="22">
        <v>4</v>
      </c>
      <c r="AJ122" s="22">
        <v>0</v>
      </c>
      <c r="AK122" s="22">
        <v>0</v>
      </c>
      <c r="AL122" s="24">
        <f t="shared" si="26"/>
        <v>4</v>
      </c>
      <c r="AM122" s="22">
        <v>1</v>
      </c>
      <c r="AN122" s="22">
        <v>0</v>
      </c>
      <c r="AO122" s="22"/>
      <c r="AR122" s="41"/>
    </row>
    <row r="123" spans="1:44" ht="15.75" customHeight="1" thickBot="1" x14ac:dyDescent="0.3">
      <c r="A123" s="36"/>
      <c r="L123" s="22"/>
      <c r="Q123" s="41"/>
      <c r="R123" s="41"/>
      <c r="U123" s="27">
        <v>8</v>
      </c>
      <c r="V123" s="21" t="s">
        <v>267</v>
      </c>
      <c r="X123" s="21"/>
      <c r="Y123" s="21"/>
      <c r="Z123" s="16"/>
      <c r="AC123" s="22">
        <f>+AD123+AE123+AF123</f>
        <v>5</v>
      </c>
      <c r="AD123" s="22">
        <v>0</v>
      </c>
      <c r="AE123" s="22">
        <v>4</v>
      </c>
      <c r="AF123" s="22">
        <v>1</v>
      </c>
      <c r="AG123" s="79">
        <f t="shared" si="25"/>
        <v>0.1</v>
      </c>
      <c r="AH123" s="79"/>
      <c r="AI123" s="22">
        <v>14</v>
      </c>
      <c r="AJ123" s="22">
        <v>1</v>
      </c>
      <c r="AK123" s="22">
        <v>0</v>
      </c>
      <c r="AL123" s="24">
        <f t="shared" si="26"/>
        <v>2.8</v>
      </c>
      <c r="AM123" s="22">
        <v>0</v>
      </c>
      <c r="AN123" s="22">
        <v>0</v>
      </c>
      <c r="AR123" s="41"/>
    </row>
    <row r="124" spans="1:44" ht="15.75" customHeight="1" x14ac:dyDescent="0.25">
      <c r="A124" s="36"/>
      <c r="L124" s="22"/>
      <c r="Q124" s="41"/>
      <c r="R124" s="41"/>
      <c r="U124" s="8"/>
      <c r="V124" s="32"/>
      <c r="W124" s="31" t="s">
        <v>21</v>
      </c>
      <c r="X124" s="32"/>
      <c r="Y124" s="32"/>
      <c r="Z124" s="15"/>
      <c r="AA124" s="8"/>
      <c r="AB124" s="8"/>
      <c r="AC124" s="15">
        <f>SUM(AC116:AC123)</f>
        <v>14.3</v>
      </c>
      <c r="AD124" s="15">
        <f t="shared" ref="AD124:AF124" si="27">SUM(AD116:AD123)</f>
        <v>2</v>
      </c>
      <c r="AE124" s="15">
        <f t="shared" si="27"/>
        <v>8</v>
      </c>
      <c r="AF124" s="15">
        <f t="shared" si="27"/>
        <v>4</v>
      </c>
      <c r="AG124" s="80">
        <f t="shared" ref="AG124" si="28">+(AD124*2+AF124)/(2*AC124)</f>
        <v>0.27972027972027969</v>
      </c>
      <c r="AH124" s="80"/>
      <c r="AI124" s="15">
        <f t="shared" ref="AI124" si="29">SUM(AI116:AI123)</f>
        <v>29</v>
      </c>
      <c r="AJ124" s="15">
        <f t="shared" ref="AJ124" si="30">SUM(AJ116:AJ123)</f>
        <v>2</v>
      </c>
      <c r="AK124" s="15">
        <f t="shared" ref="AK124" si="31">SUM(AK116:AK123)</f>
        <v>2</v>
      </c>
      <c r="AL124" s="33">
        <f t="shared" si="26"/>
        <v>2.0279720279720279</v>
      </c>
      <c r="AM124" s="15">
        <f t="shared" ref="AM124" si="32">SUM(AM116:AM123)</f>
        <v>1</v>
      </c>
      <c r="AN124" s="15">
        <f t="shared" ref="AN124" si="33">SUM(AN116:AN123)</f>
        <v>0</v>
      </c>
      <c r="AR124" s="41"/>
    </row>
    <row r="125" spans="1:44" ht="15.75" customHeight="1" x14ac:dyDescent="0.25">
      <c r="A125" s="36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S131" s="27"/>
      <c r="AR131" s="41"/>
    </row>
    <row r="132" spans="1:44" ht="15.75" customHeight="1" x14ac:dyDescent="0.25">
      <c r="A132" s="36"/>
      <c r="Q132" s="41"/>
      <c r="R132" s="41"/>
      <c r="S132" s="27"/>
      <c r="AR132" s="41"/>
    </row>
    <row r="133" spans="1:44" ht="15.75" customHeight="1" x14ac:dyDescent="0.25">
      <c r="A133" s="36"/>
      <c r="Q133" s="41"/>
      <c r="R133" s="41"/>
      <c r="AR133" s="41"/>
    </row>
    <row r="134" spans="1:44" ht="15.75" customHeight="1" x14ac:dyDescent="0.25">
      <c r="A134" s="36"/>
      <c r="Q134" s="41"/>
      <c r="R134" s="41"/>
      <c r="AR134" s="41"/>
    </row>
    <row r="135" spans="1:44" ht="15.75" customHeight="1" x14ac:dyDescent="0.25">
      <c r="A135" s="36"/>
      <c r="Q135" s="36"/>
      <c r="R135" s="36"/>
      <c r="AR135" s="36"/>
    </row>
    <row r="136" spans="1:44" ht="15.75" customHeight="1" x14ac:dyDescent="0.25">
      <c r="A136" s="36"/>
      <c r="Q136" s="36"/>
      <c r="R136" s="36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S138" s="27"/>
      <c r="T138" s="21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9"/>
      <c r="R141" s="39"/>
      <c r="AR141" s="39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Q143" s="39"/>
      <c r="R143" s="39"/>
      <c r="AR143" s="39"/>
    </row>
    <row r="144" spans="1:44" ht="15.75" x14ac:dyDescent="0.25">
      <c r="A144" s="36"/>
      <c r="Q144" s="39"/>
      <c r="R144" s="39"/>
      <c r="AR144" s="39"/>
    </row>
    <row r="145" spans="1:44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43"/>
    </row>
  </sheetData>
  <sortState xmlns:xlrd2="http://schemas.microsoft.com/office/spreadsheetml/2017/richdata2" ref="B6:P10">
    <sortCondition descending="1" ref="J6:J10"/>
    <sortCondition descending="1" ref="G6:G10"/>
  </sortState>
  <mergeCells count="28">
    <mergeCell ref="AG115:AH115"/>
    <mergeCell ref="AG121:AH121"/>
    <mergeCell ref="AG122:AH122"/>
    <mergeCell ref="AG123:AH123"/>
    <mergeCell ref="AG124:AH124"/>
    <mergeCell ref="AG119:AH119"/>
    <mergeCell ref="AG116:AH116"/>
    <mergeCell ref="AG118:AH118"/>
    <mergeCell ref="AG117:AH117"/>
    <mergeCell ref="AG120:AH120"/>
    <mergeCell ref="AG11:AH11"/>
    <mergeCell ref="E14:F14"/>
    <mergeCell ref="B73:P73"/>
    <mergeCell ref="S73:AQ73"/>
    <mergeCell ref="G74:M74"/>
    <mergeCell ref="S74:AQ74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0">
    <cfRule type="cellIs" dxfId="69" priority="5" operator="notEqual">
      <formula>$Z$109</formula>
    </cfRule>
  </conditionalFormatting>
  <conditionalFormatting sqref="AA110">
    <cfRule type="cellIs" dxfId="68" priority="4" operator="notEqual">
      <formula>$AA$109</formula>
    </cfRule>
  </conditionalFormatting>
  <conditionalFormatting sqref="AB110">
    <cfRule type="cellIs" dxfId="67" priority="3" operator="notEqual">
      <formula>$AB$109</formula>
    </cfRule>
  </conditionalFormatting>
  <conditionalFormatting sqref="AC110">
    <cfRule type="cellIs" dxfId="66" priority="2" operator="notEqual">
      <formula>$AC$109</formula>
    </cfRule>
  </conditionalFormatting>
  <conditionalFormatting sqref="AD110">
    <cfRule type="cellIs" dxfId="65" priority="1" operator="notEqual">
      <formula>$AD$109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4208B-F132-41CB-8C14-AA162BDD1683}">
  <dimension ref="A1:AR147"/>
  <sheetViews>
    <sheetView topLeftCell="A77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13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12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12</v>
      </c>
      <c r="AD3" s="15">
        <v>10</v>
      </c>
      <c r="AE3" s="15">
        <v>1</v>
      </c>
      <c r="AF3" s="15">
        <v>1</v>
      </c>
      <c r="AG3" s="80">
        <f t="shared" ref="AG3:AG11" si="1">+(AD3*2+AF3)/(2*AC3)</f>
        <v>0.875</v>
      </c>
      <c r="AH3" s="80"/>
      <c r="AI3" s="15">
        <v>15</v>
      </c>
      <c r="AJ3" s="15">
        <v>1</v>
      </c>
      <c r="AK3" s="15">
        <v>4</v>
      </c>
      <c r="AL3" s="54">
        <f t="shared" ref="AL3:AL10" si="2">+AI3/AC3</f>
        <v>1.25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10</v>
      </c>
      <c r="H4" s="5">
        <v>2</v>
      </c>
      <c r="I4" s="5">
        <v>1</v>
      </c>
      <c r="J4" s="5">
        <f t="shared" ref="J4:J11" si="3">2*G4+I4</f>
        <v>21</v>
      </c>
      <c r="K4" s="35">
        <f t="shared" ref="K4:K11" si="4">+J4/((G4+H4+I4)*2)</f>
        <v>0.80769230769230771</v>
      </c>
      <c r="L4" s="5">
        <f>+$AA$27</f>
        <v>46</v>
      </c>
      <c r="M4" s="5">
        <v>18</v>
      </c>
      <c r="N4" s="5">
        <f>+$AB$27</f>
        <v>70</v>
      </c>
      <c r="O4" s="5">
        <f>+$AD$27</f>
        <v>8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13</v>
      </c>
      <c r="AD4" s="22">
        <v>6</v>
      </c>
      <c r="AE4" s="22">
        <v>6</v>
      </c>
      <c r="AF4" s="22">
        <v>1</v>
      </c>
      <c r="AG4" s="79">
        <f t="shared" si="1"/>
        <v>0.5</v>
      </c>
      <c r="AH4" s="79"/>
      <c r="AI4" s="22">
        <v>27</v>
      </c>
      <c r="AJ4" s="22">
        <v>2</v>
      </c>
      <c r="AK4" s="22">
        <v>3</v>
      </c>
      <c r="AL4" s="24">
        <f t="shared" si="2"/>
        <v>2.0769230769230771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7</v>
      </c>
      <c r="H5" s="5">
        <v>5</v>
      </c>
      <c r="I5" s="5">
        <v>1</v>
      </c>
      <c r="J5" s="5">
        <f t="shared" si="3"/>
        <v>15</v>
      </c>
      <c r="K5" s="35">
        <f t="shared" si="4"/>
        <v>0.57692307692307687</v>
      </c>
      <c r="L5" s="5">
        <f>+$AN$66</f>
        <v>50</v>
      </c>
      <c r="M5" s="5">
        <v>45</v>
      </c>
      <c r="N5" s="5">
        <f>$AO$66</f>
        <v>63</v>
      </c>
      <c r="O5" s="5">
        <f>$AQ$66</f>
        <v>12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12</v>
      </c>
      <c r="AD5" s="22">
        <v>5</v>
      </c>
      <c r="AE5" s="22">
        <v>5</v>
      </c>
      <c r="AF5" s="22">
        <v>2</v>
      </c>
      <c r="AG5" s="79">
        <f t="shared" si="1"/>
        <v>0.5</v>
      </c>
      <c r="AH5" s="79"/>
      <c r="AI5" s="22">
        <v>30</v>
      </c>
      <c r="AJ5" s="22">
        <v>0</v>
      </c>
      <c r="AK5" s="22">
        <v>1</v>
      </c>
      <c r="AL5" s="24">
        <f t="shared" si="2"/>
        <v>2.5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102</v>
      </c>
      <c r="D6" s="11"/>
      <c r="E6" s="11"/>
      <c r="F6" s="11"/>
      <c r="G6" s="5">
        <v>6</v>
      </c>
      <c r="H6" s="5">
        <v>6</v>
      </c>
      <c r="I6" s="5">
        <v>1</v>
      </c>
      <c r="J6" s="5">
        <f t="shared" si="3"/>
        <v>13</v>
      </c>
      <c r="K6" s="35">
        <f t="shared" si="4"/>
        <v>0.5</v>
      </c>
      <c r="L6" s="5">
        <f>+$AA$66</f>
        <v>32</v>
      </c>
      <c r="M6" s="5">
        <v>29</v>
      </c>
      <c r="N6" s="5">
        <f>+$AB$66</f>
        <v>57</v>
      </c>
      <c r="O6" s="5">
        <f>+$AD$66</f>
        <v>6</v>
      </c>
      <c r="P6" s="5">
        <v>2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12</v>
      </c>
      <c r="AD6" s="22">
        <v>4</v>
      </c>
      <c r="AE6" s="22">
        <v>5</v>
      </c>
      <c r="AF6" s="22">
        <v>3</v>
      </c>
      <c r="AG6" s="79">
        <f t="shared" si="1"/>
        <v>0.45833333333333331</v>
      </c>
      <c r="AH6" s="79"/>
      <c r="AI6" s="22">
        <v>31</v>
      </c>
      <c r="AJ6" s="22">
        <v>0</v>
      </c>
      <c r="AK6" s="22">
        <v>3</v>
      </c>
      <c r="AL6" s="24">
        <f t="shared" si="2"/>
        <v>2.5833333333333335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18</v>
      </c>
      <c r="D7" s="11"/>
      <c r="E7" s="6"/>
      <c r="F7" s="11"/>
      <c r="G7" s="5">
        <v>4</v>
      </c>
      <c r="H7" s="5">
        <v>4</v>
      </c>
      <c r="I7" s="5">
        <v>5</v>
      </c>
      <c r="J7" s="5">
        <f t="shared" si="3"/>
        <v>13</v>
      </c>
      <c r="K7" s="35">
        <f t="shared" si="4"/>
        <v>0.5</v>
      </c>
      <c r="L7" s="5">
        <f>+$AN$53</f>
        <v>31</v>
      </c>
      <c r="M7" s="5">
        <v>35</v>
      </c>
      <c r="N7" s="5">
        <f>$AO$53</f>
        <v>46</v>
      </c>
      <c r="O7" s="5">
        <f>$AQ$53</f>
        <v>26</v>
      </c>
      <c r="P7" s="5">
        <v>2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10</v>
      </c>
      <c r="AD7" s="22">
        <v>5</v>
      </c>
      <c r="AE7" s="22">
        <v>4</v>
      </c>
      <c r="AF7" s="22">
        <v>1</v>
      </c>
      <c r="AG7" s="79">
        <f t="shared" si="1"/>
        <v>0.55000000000000004</v>
      </c>
      <c r="AH7" s="79"/>
      <c r="AI7" s="22">
        <v>28</v>
      </c>
      <c r="AJ7" s="22">
        <v>2</v>
      </c>
      <c r="AK7" s="22">
        <v>2</v>
      </c>
      <c r="AL7" s="24">
        <f t="shared" si="2"/>
        <v>2.8</v>
      </c>
      <c r="AN7" s="22"/>
      <c r="AO7" s="5"/>
      <c r="AQ7" s="22"/>
      <c r="AR7" s="39"/>
    </row>
    <row r="8" spans="1:44" ht="18" x14ac:dyDescent="0.25">
      <c r="A8" s="36"/>
      <c r="B8" s="5">
        <v>3</v>
      </c>
      <c r="C8" s="6" t="s">
        <v>127</v>
      </c>
      <c r="D8" s="11"/>
      <c r="E8" s="11"/>
      <c r="F8" s="11"/>
      <c r="G8" s="5">
        <v>5</v>
      </c>
      <c r="H8" s="5">
        <v>6</v>
      </c>
      <c r="I8" s="5">
        <v>2</v>
      </c>
      <c r="J8" s="5">
        <f t="shared" si="3"/>
        <v>12</v>
      </c>
      <c r="K8" s="35">
        <f t="shared" si="4"/>
        <v>0.46153846153846156</v>
      </c>
      <c r="L8" s="5">
        <f>+$AA$53</f>
        <v>36</v>
      </c>
      <c r="M8" s="5">
        <v>31</v>
      </c>
      <c r="N8" s="5">
        <f>+$AB$53</f>
        <v>66</v>
      </c>
      <c r="O8" s="5">
        <f>+$AD$53</f>
        <v>14</v>
      </c>
      <c r="P8" s="5">
        <v>5</v>
      </c>
      <c r="Q8" s="40"/>
      <c r="R8" s="36"/>
      <c r="U8" s="27">
        <v>7.5</v>
      </c>
      <c r="V8" s="21" t="s">
        <v>85</v>
      </c>
      <c r="X8" s="21"/>
      <c r="Z8" s="21" t="s">
        <v>18</v>
      </c>
      <c r="AB8" s="22"/>
      <c r="AC8" s="22">
        <f>+AD8+AE8+AF8</f>
        <v>8</v>
      </c>
      <c r="AD8" s="22">
        <v>2</v>
      </c>
      <c r="AE8" s="22">
        <v>4</v>
      </c>
      <c r="AF8" s="22">
        <v>2</v>
      </c>
      <c r="AG8" s="79">
        <f t="shared" si="1"/>
        <v>0.375</v>
      </c>
      <c r="AH8" s="79"/>
      <c r="AI8" s="22">
        <v>26</v>
      </c>
      <c r="AJ8" s="22">
        <v>0</v>
      </c>
      <c r="AK8" s="22">
        <v>0</v>
      </c>
      <c r="AL8" s="24">
        <f t="shared" si="2"/>
        <v>3.25</v>
      </c>
      <c r="AN8" s="22"/>
      <c r="AO8" s="5"/>
      <c r="AQ8" s="22"/>
      <c r="AR8" s="39"/>
    </row>
    <row r="9" spans="1:44" ht="18" x14ac:dyDescent="0.25">
      <c r="A9" s="36"/>
      <c r="B9" s="5">
        <v>5</v>
      </c>
      <c r="C9" s="6" t="s">
        <v>14</v>
      </c>
      <c r="D9" s="11"/>
      <c r="E9" s="6"/>
      <c r="F9" s="11"/>
      <c r="G9" s="5">
        <v>5</v>
      </c>
      <c r="H9" s="5">
        <v>6</v>
      </c>
      <c r="I9" s="5">
        <v>2</v>
      </c>
      <c r="J9" s="5">
        <f t="shared" si="3"/>
        <v>12</v>
      </c>
      <c r="K9" s="35">
        <f t="shared" si="4"/>
        <v>0.46153846153846156</v>
      </c>
      <c r="L9" s="5">
        <f>+$AN$27</f>
        <v>35</v>
      </c>
      <c r="M9" s="5">
        <v>41</v>
      </c>
      <c r="N9" s="5">
        <f>$AO$27</f>
        <v>52</v>
      </c>
      <c r="O9" s="5">
        <f>$AQ$27</f>
        <v>12</v>
      </c>
      <c r="P9" s="5">
        <v>6</v>
      </c>
      <c r="Q9" s="40"/>
      <c r="R9" s="36"/>
      <c r="U9" s="27">
        <v>7</v>
      </c>
      <c r="V9" s="21" t="s">
        <v>74</v>
      </c>
      <c r="X9" s="21"/>
      <c r="Z9" s="21" t="s">
        <v>156</v>
      </c>
      <c r="AB9" s="22"/>
      <c r="AC9" s="22">
        <f>+AD9+AE9+AF9-0.3</f>
        <v>11.7</v>
      </c>
      <c r="AD9" s="22">
        <v>7</v>
      </c>
      <c r="AE9" s="22">
        <v>4</v>
      </c>
      <c r="AF9" s="22">
        <v>1</v>
      </c>
      <c r="AG9" s="79">
        <f t="shared" si="1"/>
        <v>0.64102564102564108</v>
      </c>
      <c r="AH9" s="79"/>
      <c r="AI9" s="22">
        <v>42</v>
      </c>
      <c r="AJ9" s="22">
        <v>1</v>
      </c>
      <c r="AK9" s="22">
        <v>0</v>
      </c>
      <c r="AL9" s="24">
        <f t="shared" si="2"/>
        <v>3.5897435897435899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4</v>
      </c>
      <c r="H10" s="5">
        <v>6</v>
      </c>
      <c r="I10" s="5">
        <v>3</v>
      </c>
      <c r="J10" s="5">
        <f t="shared" si="3"/>
        <v>11</v>
      </c>
      <c r="K10" s="35">
        <f t="shared" si="4"/>
        <v>0.42307692307692307</v>
      </c>
      <c r="L10" s="5">
        <f>+$AA$40</f>
        <v>20</v>
      </c>
      <c r="M10" s="5">
        <v>33</v>
      </c>
      <c r="N10" s="5">
        <f>+$AB$40</f>
        <v>36</v>
      </c>
      <c r="O10" s="5">
        <f>+$AD$40</f>
        <v>12</v>
      </c>
      <c r="P10" s="5">
        <v>7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12</v>
      </c>
      <c r="AD10" s="22">
        <v>3</v>
      </c>
      <c r="AE10" s="22">
        <v>8</v>
      </c>
      <c r="AF10" s="22">
        <v>1</v>
      </c>
      <c r="AG10" s="79">
        <f t="shared" si="1"/>
        <v>0.29166666666666669</v>
      </c>
      <c r="AH10" s="79"/>
      <c r="AI10" s="22">
        <v>49</v>
      </c>
      <c r="AJ10" s="22">
        <v>1</v>
      </c>
      <c r="AK10" s="22">
        <v>0</v>
      </c>
      <c r="AL10" s="24">
        <f t="shared" si="2"/>
        <v>4.083333333333333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9</v>
      </c>
      <c r="I11" s="5">
        <v>1</v>
      </c>
      <c r="J11" s="5">
        <f t="shared" si="3"/>
        <v>7</v>
      </c>
      <c r="K11" s="35">
        <f t="shared" si="4"/>
        <v>0.26923076923076922</v>
      </c>
      <c r="L11" s="5">
        <f>+$AN$40</f>
        <v>35</v>
      </c>
      <c r="M11" s="5">
        <v>53</v>
      </c>
      <c r="N11" s="5">
        <f>$AO$40</f>
        <v>46</v>
      </c>
      <c r="O11" s="5">
        <f>$AQ$40</f>
        <v>12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+AC140</f>
        <v>13.3</v>
      </c>
      <c r="AD11" s="22">
        <f>+AD140</f>
        <v>2</v>
      </c>
      <c r="AE11" s="22">
        <f>+AE140</f>
        <v>7</v>
      </c>
      <c r="AF11" s="22">
        <f>+AF140</f>
        <v>4</v>
      </c>
      <c r="AG11" s="79">
        <f t="shared" si="1"/>
        <v>0.3007518796992481</v>
      </c>
      <c r="AH11" s="79"/>
      <c r="AI11" s="22">
        <f>+AI140</f>
        <v>28</v>
      </c>
      <c r="AJ11" s="22">
        <f>+AJ140</f>
        <v>2</v>
      </c>
      <c r="AK11" s="22">
        <f>+AK140</f>
        <v>2</v>
      </c>
      <c r="AL11" s="24">
        <f>+AL140</f>
        <v>2.1052631578947367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44</v>
      </c>
      <c r="H12" s="9">
        <f>SUM(H4:H11)</f>
        <v>44</v>
      </c>
      <c r="I12" s="9">
        <f>SUM(I4:I11)</f>
        <v>16</v>
      </c>
      <c r="J12" s="9"/>
      <c r="K12" s="9"/>
      <c r="L12" s="9">
        <f>SUM(L4:L11)</f>
        <v>285</v>
      </c>
      <c r="M12" s="9">
        <f>SUM(M4:M11)</f>
        <v>285</v>
      </c>
      <c r="N12" s="9">
        <f>SUM(N4:N11)</f>
        <v>436</v>
      </c>
      <c r="O12" s="9">
        <f>SUM(O4:O11)</f>
        <v>102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104</v>
      </c>
      <c r="AD12" s="15">
        <f>SUM(AD3:AD11)</f>
        <v>44</v>
      </c>
      <c r="AE12" s="15">
        <f>SUM(AE3:AE11)</f>
        <v>44</v>
      </c>
      <c r="AF12" s="15">
        <f>SUM(AF3:AF11)</f>
        <v>16</v>
      </c>
      <c r="AG12" s="15"/>
      <c r="AH12" s="15"/>
      <c r="AI12" s="15">
        <f>SUM(AI3:AI11)</f>
        <v>276</v>
      </c>
      <c r="AJ12" s="15">
        <f>SUM(AJ3:AJ11)</f>
        <v>9</v>
      </c>
      <c r="AK12" s="15">
        <f>SUM(AK3:AK11)</f>
        <v>15</v>
      </c>
      <c r="AL12" s="33">
        <f>+AI12/AC12</f>
        <v>2.6538461538461537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13 Summary:</v>
      </c>
      <c r="C14" s="48"/>
      <c r="D14" s="48"/>
      <c r="E14" s="90">
        <v>45628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193</v>
      </c>
      <c r="E15" s="21"/>
      <c r="F15" s="21"/>
      <c r="G15" s="5">
        <v>1</v>
      </c>
      <c r="H15" s="22">
        <v>2</v>
      </c>
      <c r="I15" s="21" t="s">
        <v>89</v>
      </c>
      <c r="J15" s="21"/>
      <c r="K15" s="21"/>
      <c r="L15" s="21" t="s">
        <v>385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7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17</v>
      </c>
      <c r="AN15" s="22">
        <v>11</v>
      </c>
      <c r="AO15" s="22">
        <v>6</v>
      </c>
      <c r="AP15" s="22">
        <f t="shared" ref="AP15:AP26" si="5">+AN15+AO15</f>
        <v>17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12</v>
      </c>
      <c r="AA16" s="22">
        <v>0</v>
      </c>
      <c r="AB16" s="22">
        <v>2</v>
      </c>
      <c r="AC16" s="22">
        <f t="shared" ref="AC16:AC26" si="6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10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13</v>
      </c>
      <c r="AA17" s="22">
        <v>13</v>
      </c>
      <c r="AB17" s="22">
        <v>17</v>
      </c>
      <c r="AC17" s="22">
        <f t="shared" si="6"/>
        <v>30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10</v>
      </c>
      <c r="AN17" s="22">
        <v>9</v>
      </c>
      <c r="AO17" s="22">
        <v>6</v>
      </c>
      <c r="AP17" s="22">
        <f t="shared" si="5"/>
        <v>15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186</v>
      </c>
      <c r="D18" s="11"/>
      <c r="E18" s="21"/>
      <c r="F18" s="21"/>
      <c r="G18" s="5">
        <v>2</v>
      </c>
      <c r="H18" s="22">
        <v>1</v>
      </c>
      <c r="I18" s="21" t="s">
        <v>36</v>
      </c>
      <c r="J18" s="21"/>
      <c r="K18" s="21"/>
      <c r="L18" s="21" t="s">
        <v>236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12</v>
      </c>
      <c r="AA18" s="22">
        <v>5</v>
      </c>
      <c r="AB18" s="22">
        <v>2</v>
      </c>
      <c r="AC18" s="22">
        <f t="shared" si="6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12</v>
      </c>
      <c r="AN18" s="22">
        <v>5</v>
      </c>
      <c r="AO18" s="22">
        <v>6</v>
      </c>
      <c r="AP18" s="22">
        <f t="shared" si="5"/>
        <v>11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456</v>
      </c>
      <c r="D19" s="16"/>
      <c r="E19" s="21"/>
      <c r="F19" s="21"/>
      <c r="G19" s="5"/>
      <c r="H19" s="22">
        <v>2</v>
      </c>
      <c r="I19" s="21" t="s">
        <v>41</v>
      </c>
      <c r="J19" s="21"/>
      <c r="K19" s="21"/>
      <c r="L19" s="21" t="s">
        <v>176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13</v>
      </c>
      <c r="AA19" s="22">
        <v>6</v>
      </c>
      <c r="AB19" s="22">
        <v>6</v>
      </c>
      <c r="AC19" s="22">
        <f t="shared" si="6"/>
        <v>12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13</v>
      </c>
      <c r="AN19" s="22">
        <v>7</v>
      </c>
      <c r="AO19" s="22">
        <v>6</v>
      </c>
      <c r="AP19" s="22">
        <f t="shared" si="5"/>
        <v>13</v>
      </c>
      <c r="AQ19" s="22">
        <v>2</v>
      </c>
      <c r="AR19" s="39"/>
    </row>
    <row r="20" spans="1:44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13</v>
      </c>
      <c r="AA20" s="22">
        <v>9</v>
      </c>
      <c r="AB20" s="22">
        <v>8</v>
      </c>
      <c r="AC20" s="22">
        <f t="shared" si="6"/>
        <v>17</v>
      </c>
      <c r="AD20" s="22">
        <v>2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12</v>
      </c>
      <c r="AN20" s="22">
        <v>1</v>
      </c>
      <c r="AO20" s="22">
        <v>2</v>
      </c>
      <c r="AP20" s="22">
        <f t="shared" si="5"/>
        <v>3</v>
      </c>
      <c r="AQ20" s="22">
        <v>0</v>
      </c>
      <c r="AR20" s="39"/>
    </row>
    <row r="21" spans="1:44" ht="15.95" customHeight="1" x14ac:dyDescent="0.25">
      <c r="A21" s="41"/>
      <c r="B21" s="42" t="s">
        <v>173</v>
      </c>
      <c r="C21" s="6" t="s">
        <v>190</v>
      </c>
      <c r="F21" s="21"/>
      <c r="G21" s="5">
        <v>6</v>
      </c>
      <c r="H21" s="22">
        <v>1</v>
      </c>
      <c r="I21" s="21" t="s">
        <v>147</v>
      </c>
      <c r="J21" s="21"/>
      <c r="K21" s="21"/>
      <c r="L21" s="21" t="s">
        <v>454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13</v>
      </c>
      <c r="AA21" s="22">
        <v>6</v>
      </c>
      <c r="AB21" s="22">
        <v>13</v>
      </c>
      <c r="AC21" s="22">
        <f t="shared" si="6"/>
        <v>19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10</v>
      </c>
      <c r="AN21" s="22">
        <v>0</v>
      </c>
      <c r="AO21" s="22">
        <v>2</v>
      </c>
      <c r="AP21" s="22">
        <f t="shared" si="5"/>
        <v>2</v>
      </c>
      <c r="AQ21" s="22">
        <v>0</v>
      </c>
      <c r="AR21" s="39"/>
    </row>
    <row r="22" spans="1:44" ht="15.95" customHeight="1" x14ac:dyDescent="0.25">
      <c r="A22" s="41"/>
      <c r="B22" s="22" t="s">
        <v>28</v>
      </c>
      <c r="D22" s="21" t="s">
        <v>109</v>
      </c>
      <c r="E22" s="21"/>
      <c r="F22" s="21"/>
      <c r="G22" s="5"/>
      <c r="H22" s="22">
        <v>1</v>
      </c>
      <c r="I22" s="21" t="s">
        <v>96</v>
      </c>
      <c r="J22" s="21"/>
      <c r="K22" s="21"/>
      <c r="L22" s="21" t="s">
        <v>455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12</v>
      </c>
      <c r="AA22" s="22">
        <v>1</v>
      </c>
      <c r="AB22" s="22">
        <v>6</v>
      </c>
      <c r="AC22" s="22">
        <f t="shared" si="6"/>
        <v>7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10</v>
      </c>
      <c r="AN22" s="22">
        <v>1</v>
      </c>
      <c r="AO22" s="22">
        <v>5</v>
      </c>
      <c r="AP22" s="22">
        <f t="shared" si="5"/>
        <v>6</v>
      </c>
      <c r="AQ22" s="22">
        <v>0</v>
      </c>
      <c r="AR22" s="39"/>
    </row>
    <row r="23" spans="1:44" ht="15.95" customHeight="1" x14ac:dyDescent="0.25">
      <c r="A23" s="41"/>
      <c r="D23" s="21"/>
      <c r="E23" s="21"/>
      <c r="F23" s="21"/>
      <c r="H23" s="22">
        <v>1</v>
      </c>
      <c r="I23" s="21" t="s">
        <v>166</v>
      </c>
      <c r="J23" s="21"/>
      <c r="K23" s="21"/>
      <c r="L23" s="21" t="s">
        <v>326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11</v>
      </c>
      <c r="AA23" s="22">
        <v>1</v>
      </c>
      <c r="AB23" s="22">
        <v>5</v>
      </c>
      <c r="AC23" s="22">
        <f t="shared" si="6"/>
        <v>6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12</v>
      </c>
      <c r="AN23" s="22">
        <v>1</v>
      </c>
      <c r="AO23" s="22">
        <v>10</v>
      </c>
      <c r="AP23" s="22">
        <f t="shared" si="5"/>
        <v>11</v>
      </c>
      <c r="AQ23" s="22">
        <v>2</v>
      </c>
      <c r="AR23" s="44"/>
    </row>
    <row r="24" spans="1:44" ht="15.95" customHeight="1" x14ac:dyDescent="0.25">
      <c r="A24" s="41"/>
      <c r="H24" s="22">
        <v>1</v>
      </c>
      <c r="I24" s="21" t="s">
        <v>184</v>
      </c>
      <c r="J24" s="21"/>
      <c r="K24" s="21"/>
      <c r="L24" s="21" t="s">
        <v>147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13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13</v>
      </c>
      <c r="AN24" s="22">
        <v>0</v>
      </c>
      <c r="AO24" s="22">
        <v>6</v>
      </c>
      <c r="AP24" s="22">
        <f t="shared" si="5"/>
        <v>6</v>
      </c>
      <c r="AQ24" s="22">
        <v>0</v>
      </c>
      <c r="AR24" s="36"/>
    </row>
    <row r="25" spans="1:44" ht="15.95" customHeight="1" x14ac:dyDescent="0.25">
      <c r="A25" s="41"/>
      <c r="H25" s="22">
        <v>1</v>
      </c>
      <c r="I25" s="21" t="s">
        <v>60</v>
      </c>
      <c r="J25" s="21"/>
      <c r="K25" s="21"/>
      <c r="L25" s="21" t="s">
        <v>96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11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11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50</v>
      </c>
      <c r="J26" s="21"/>
      <c r="K26" s="21"/>
      <c r="L26" s="21"/>
      <c r="M26" s="21" t="s">
        <v>134</v>
      </c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13</v>
      </c>
      <c r="AA26" s="22">
        <v>4</v>
      </c>
      <c r="AB26" s="22">
        <v>5</v>
      </c>
      <c r="AC26" s="22">
        <f t="shared" si="6"/>
        <v>9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13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143</v>
      </c>
      <c r="AA27" s="23">
        <f>SUM(AA15:AA26)</f>
        <v>46</v>
      </c>
      <c r="AB27" s="23">
        <f>SUM(AB15:AB26)</f>
        <v>70</v>
      </c>
      <c r="AC27" s="23">
        <f>+AB27+AA27</f>
        <v>116</v>
      </c>
      <c r="AD27" s="23">
        <f>SUM(AD15:AD26)</f>
        <v>8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143</v>
      </c>
      <c r="AN27" s="23">
        <f>SUM(AN15:AN26)</f>
        <v>35</v>
      </c>
      <c r="AO27" s="23">
        <f>SUM(AO15:AO26)</f>
        <v>52</v>
      </c>
      <c r="AP27" s="23">
        <f>+AO27+AN27</f>
        <v>87</v>
      </c>
      <c r="AQ27" s="23">
        <f>SUM(AQ15:AQ26)</f>
        <v>12</v>
      </c>
      <c r="AR27" s="36"/>
    </row>
    <row r="28" spans="1:44" ht="15.95" customHeight="1" x14ac:dyDescent="0.25">
      <c r="A28" s="41"/>
      <c r="C28" s="6" t="s">
        <v>191</v>
      </c>
      <c r="F28" s="21"/>
      <c r="G28" s="5">
        <v>4</v>
      </c>
      <c r="H28" s="22">
        <v>1</v>
      </c>
      <c r="I28" s="21" t="s">
        <v>113</v>
      </c>
      <c r="J28" s="21"/>
      <c r="K28" s="21"/>
      <c r="L28" s="21" t="s">
        <v>33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28</v>
      </c>
      <c r="AA28" s="22">
        <v>9</v>
      </c>
      <c r="AB28" s="22">
        <v>11</v>
      </c>
      <c r="AC28" s="22">
        <f t="shared" ref="AC28:AC39" si="7">+AA28+AB28</f>
        <v>20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13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B29" s="22" t="s">
        <v>28</v>
      </c>
      <c r="D29" s="16" t="s">
        <v>109</v>
      </c>
      <c r="E29" s="21"/>
      <c r="G29" s="5"/>
      <c r="H29" s="22">
        <v>1</v>
      </c>
      <c r="I29" s="21" t="s">
        <v>125</v>
      </c>
      <c r="J29" s="21"/>
      <c r="K29" s="21"/>
      <c r="L29" s="21" t="s">
        <v>133</v>
      </c>
      <c r="M29" s="21"/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12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12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2</v>
      </c>
      <c r="I30" s="21" t="s">
        <v>88</v>
      </c>
      <c r="J30" s="21"/>
      <c r="K30" s="21"/>
      <c r="L30" s="21" t="s">
        <v>125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11</v>
      </c>
      <c r="AA30" s="22">
        <v>3</v>
      </c>
      <c r="AB30" s="22">
        <v>6</v>
      </c>
      <c r="AC30" s="22">
        <f t="shared" si="7"/>
        <v>9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13</v>
      </c>
      <c r="AN30" s="22">
        <v>16</v>
      </c>
      <c r="AO30" s="22">
        <v>8</v>
      </c>
      <c r="AP30" s="22">
        <f t="shared" si="8"/>
        <v>24</v>
      </c>
      <c r="AQ30" s="22">
        <v>4</v>
      </c>
      <c r="AR30" s="36"/>
    </row>
    <row r="31" spans="1:44" ht="15.95" customHeight="1" x14ac:dyDescent="0.25">
      <c r="A31" s="41"/>
      <c r="H31" s="22">
        <v>2</v>
      </c>
      <c r="I31" s="21" t="s">
        <v>125</v>
      </c>
      <c r="J31" s="21"/>
      <c r="K31" s="21"/>
      <c r="L31" s="21" t="s">
        <v>162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6</v>
      </c>
      <c r="AA31" s="22">
        <v>2</v>
      </c>
      <c r="AB31" s="22">
        <v>1</v>
      </c>
      <c r="AC31" s="22">
        <f t="shared" si="7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12</v>
      </c>
      <c r="AN31" s="22">
        <v>3</v>
      </c>
      <c r="AO31" s="22">
        <v>11</v>
      </c>
      <c r="AP31" s="22">
        <f t="shared" si="8"/>
        <v>14</v>
      </c>
      <c r="AQ31" s="22">
        <v>2</v>
      </c>
      <c r="AR31" s="36"/>
    </row>
    <row r="32" spans="1:44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4</v>
      </c>
      <c r="AA32" s="22">
        <v>1</v>
      </c>
      <c r="AB32" s="22">
        <v>1</v>
      </c>
      <c r="AC32" s="22">
        <f t="shared" si="7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11</v>
      </c>
      <c r="AN32" s="22">
        <v>0</v>
      </c>
      <c r="AO32" s="22">
        <v>7</v>
      </c>
      <c r="AP32" s="22">
        <f t="shared" si="8"/>
        <v>7</v>
      </c>
      <c r="AQ32" s="22">
        <v>2</v>
      </c>
      <c r="AR32" s="36"/>
    </row>
    <row r="33" spans="1:44" ht="15.95" customHeight="1" x14ac:dyDescent="0.25">
      <c r="A33" s="41"/>
      <c r="B33" s="42" t="s">
        <v>174</v>
      </c>
      <c r="C33" s="6" t="s">
        <v>192</v>
      </c>
      <c r="F33" s="20"/>
      <c r="G33" s="5">
        <v>0</v>
      </c>
      <c r="H33" s="22"/>
      <c r="I33" s="21"/>
      <c r="J33" s="21"/>
      <c r="L33" s="21"/>
      <c r="M33" s="21"/>
      <c r="N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10</v>
      </c>
      <c r="AA33" s="22">
        <v>1</v>
      </c>
      <c r="AB33" s="22">
        <v>2</v>
      </c>
      <c r="AC33" s="22">
        <f t="shared" si="7"/>
        <v>3</v>
      </c>
      <c r="AD33" s="22">
        <v>2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10</v>
      </c>
      <c r="AN33" s="22">
        <v>0</v>
      </c>
      <c r="AO33" s="22">
        <v>4</v>
      </c>
      <c r="AP33" s="22">
        <f t="shared" si="8"/>
        <v>4</v>
      </c>
      <c r="AQ33" s="22">
        <v>0</v>
      </c>
      <c r="AR33" s="36"/>
    </row>
    <row r="34" spans="1:44" ht="15.95" customHeight="1" x14ac:dyDescent="0.25">
      <c r="A34" s="41"/>
      <c r="B34" s="22" t="s">
        <v>28</v>
      </c>
      <c r="C34" s="16" t="s">
        <v>450</v>
      </c>
      <c r="D34" s="21"/>
      <c r="E34" s="2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9</v>
      </c>
      <c r="AA34" s="22">
        <v>1</v>
      </c>
      <c r="AB34" s="22">
        <v>1</v>
      </c>
      <c r="AC34" s="22">
        <f t="shared" si="7"/>
        <v>2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13</v>
      </c>
      <c r="AN34" s="22">
        <v>9</v>
      </c>
      <c r="AO34" s="22">
        <v>5</v>
      </c>
      <c r="AP34" s="22">
        <f t="shared" si="8"/>
        <v>14</v>
      </c>
      <c r="AQ34" s="22">
        <v>0</v>
      </c>
      <c r="AR34" s="36"/>
    </row>
    <row r="35" spans="1:44" ht="15.95" customHeight="1" x14ac:dyDescent="0.25">
      <c r="A35" s="41" t="s">
        <v>48</v>
      </c>
      <c r="C35" s="21"/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12</v>
      </c>
      <c r="AA35" s="22">
        <v>0</v>
      </c>
      <c r="AB35" s="22">
        <v>3</v>
      </c>
      <c r="AC35" s="22">
        <f t="shared" si="7"/>
        <v>3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12</v>
      </c>
      <c r="AN35" s="22">
        <v>4</v>
      </c>
      <c r="AO35" s="22">
        <v>1</v>
      </c>
      <c r="AP35" s="22">
        <f t="shared" si="8"/>
        <v>5</v>
      </c>
      <c r="AQ35" s="22">
        <v>0</v>
      </c>
      <c r="AR35" s="36"/>
    </row>
    <row r="36" spans="1:44" ht="15.95" customHeight="1" x14ac:dyDescent="0.25">
      <c r="A36" s="41"/>
      <c r="C36" s="6" t="s">
        <v>187</v>
      </c>
      <c r="D36" s="1"/>
      <c r="E36" s="21"/>
      <c r="F36" s="21"/>
      <c r="G36" s="5">
        <v>3</v>
      </c>
      <c r="H36" s="22">
        <v>1</v>
      </c>
      <c r="I36" s="21" t="s">
        <v>91</v>
      </c>
      <c r="J36" s="21"/>
      <c r="K36" s="21"/>
      <c r="L36" s="21" t="s">
        <v>452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12</v>
      </c>
      <c r="AA36" s="22">
        <v>0</v>
      </c>
      <c r="AB36" s="22">
        <v>2</v>
      </c>
      <c r="AC36" s="22">
        <f t="shared" si="7"/>
        <v>2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13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22" t="s">
        <v>28</v>
      </c>
      <c r="D37" s="16" t="s">
        <v>109</v>
      </c>
      <c r="H37" s="22">
        <v>1</v>
      </c>
      <c r="I37" s="21" t="s">
        <v>451</v>
      </c>
      <c r="J37" s="21"/>
      <c r="K37" s="21"/>
      <c r="L37" s="21" t="s">
        <v>70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13</v>
      </c>
      <c r="AA37" s="22">
        <v>0</v>
      </c>
      <c r="AB37" s="22">
        <v>2</v>
      </c>
      <c r="AC37" s="22">
        <f t="shared" si="7"/>
        <v>2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12</v>
      </c>
      <c r="AN37" s="22">
        <v>3</v>
      </c>
      <c r="AO37" s="22">
        <v>2</v>
      </c>
      <c r="AP37" s="22">
        <f t="shared" si="8"/>
        <v>5</v>
      </c>
      <c r="AQ37" s="22">
        <v>0</v>
      </c>
      <c r="AR37" s="36"/>
    </row>
    <row r="38" spans="1:44" ht="15.95" customHeight="1" x14ac:dyDescent="0.25">
      <c r="A38" s="41"/>
      <c r="C38" s="21"/>
      <c r="D38" s="21"/>
      <c r="E38" s="21"/>
      <c r="F38" s="21"/>
      <c r="H38" s="22">
        <v>2</v>
      </c>
      <c r="I38" s="21" t="s">
        <v>451</v>
      </c>
      <c r="L38" s="21" t="s">
        <v>349</v>
      </c>
      <c r="M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13</v>
      </c>
      <c r="AA38" s="22">
        <v>2</v>
      </c>
      <c r="AB38" s="22">
        <v>5</v>
      </c>
      <c r="AC38" s="22">
        <f t="shared" si="7"/>
        <v>7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13</v>
      </c>
      <c r="AN38" s="22">
        <v>0</v>
      </c>
      <c r="AO38" s="22">
        <v>7</v>
      </c>
      <c r="AP38" s="22">
        <f t="shared" si="8"/>
        <v>7</v>
      </c>
      <c r="AQ38" s="22">
        <v>2</v>
      </c>
      <c r="AR38" s="36"/>
    </row>
    <row r="39" spans="1:44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13</v>
      </c>
      <c r="AA39" s="22">
        <v>1</v>
      </c>
      <c r="AB39" s="22">
        <v>2</v>
      </c>
      <c r="AC39" s="22">
        <f t="shared" si="7"/>
        <v>3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9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42" t="s">
        <v>175</v>
      </c>
      <c r="C40" s="6" t="s">
        <v>188</v>
      </c>
      <c r="E40" s="11"/>
      <c r="F40" s="11"/>
      <c r="G40" s="5">
        <v>1</v>
      </c>
      <c r="H40" s="22">
        <v>2</v>
      </c>
      <c r="I40" s="21" t="s">
        <v>453</v>
      </c>
      <c r="J40" s="21"/>
      <c r="K40" s="21"/>
      <c r="L40" s="21" t="s">
        <v>379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143</v>
      </c>
      <c r="AA40" s="23">
        <f>SUM(AA28:AA39)</f>
        <v>20</v>
      </c>
      <c r="AB40" s="23">
        <f>SUM(AB28:AB39)</f>
        <v>36</v>
      </c>
      <c r="AC40" s="23">
        <f>+AB40+AA40</f>
        <v>56</v>
      </c>
      <c r="AD40" s="23">
        <f>SUM(AD28:AD39)</f>
        <v>12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143</v>
      </c>
      <c r="AN40" s="23">
        <f>SUM(AN28:AN39)</f>
        <v>35</v>
      </c>
      <c r="AO40" s="23">
        <f>SUM(AO28:AO39)</f>
        <v>46</v>
      </c>
      <c r="AP40" s="23">
        <f>+AO40+AN40</f>
        <v>81</v>
      </c>
      <c r="AQ40" s="23">
        <f>SUM(AQ28:AQ39)</f>
        <v>12</v>
      </c>
      <c r="AR40" s="36"/>
    </row>
    <row r="41" spans="1:44" ht="15.95" customHeight="1" x14ac:dyDescent="0.25">
      <c r="A41" s="41"/>
      <c r="B41" s="22" t="s">
        <v>28</v>
      </c>
      <c r="C41" s="16"/>
      <c r="D41" s="16" t="s">
        <v>109</v>
      </c>
      <c r="E41" s="16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15</v>
      </c>
      <c r="AA41" s="22">
        <v>5</v>
      </c>
      <c r="AB41" s="22">
        <v>6</v>
      </c>
      <c r="AC41" s="22">
        <f t="shared" ref="AC41:AC52" si="9">+AA41+AB41</f>
        <v>11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20</v>
      </c>
      <c r="AN41" s="22">
        <v>1</v>
      </c>
      <c r="AO41" s="22">
        <v>3</v>
      </c>
      <c r="AP41" s="22">
        <f t="shared" ref="AP41:AP52" si="10">+AN41+AO41</f>
        <v>4</v>
      </c>
      <c r="AQ41" s="22">
        <v>2</v>
      </c>
      <c r="AR41" s="36"/>
    </row>
    <row r="42" spans="1:44" ht="15.95" customHeight="1" x14ac:dyDescent="0.25">
      <c r="A42" s="41"/>
      <c r="H42" s="22"/>
      <c r="I42" s="21"/>
      <c r="J42" s="21"/>
      <c r="K42" s="21"/>
      <c r="L42" s="21"/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12</v>
      </c>
      <c r="AA42" s="22">
        <v>0</v>
      </c>
      <c r="AB42" s="22">
        <v>1</v>
      </c>
      <c r="AC42" s="22">
        <f t="shared" si="9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8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C43" s="6" t="s">
        <v>189</v>
      </c>
      <c r="G43" s="5">
        <v>0</v>
      </c>
      <c r="H43" s="22"/>
      <c r="I43" s="21"/>
      <c r="J43" s="21"/>
      <c r="K43" s="21"/>
      <c r="L43" s="21"/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12</v>
      </c>
      <c r="AA43" s="22">
        <v>11</v>
      </c>
      <c r="AB43" s="22">
        <v>12</v>
      </c>
      <c r="AC43" s="22">
        <f t="shared" si="9"/>
        <v>23</v>
      </c>
      <c r="AD43" s="22">
        <v>2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11</v>
      </c>
      <c r="AN43" s="22">
        <v>12</v>
      </c>
      <c r="AO43" s="22">
        <v>3</v>
      </c>
      <c r="AP43" s="22">
        <f t="shared" si="10"/>
        <v>15</v>
      </c>
      <c r="AQ43" s="22">
        <v>4</v>
      </c>
      <c r="AR43" s="36"/>
    </row>
    <row r="44" spans="1:44" ht="15.95" customHeight="1" x14ac:dyDescent="0.25">
      <c r="A44" s="41"/>
      <c r="B44" s="22" t="s">
        <v>28</v>
      </c>
      <c r="C44" s="21"/>
      <c r="D44" s="21" t="s">
        <v>109</v>
      </c>
      <c r="E44" s="21"/>
      <c r="F44" s="21"/>
      <c r="G44" s="21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13</v>
      </c>
      <c r="AA44" s="22">
        <v>7</v>
      </c>
      <c r="AB44" s="22">
        <v>12</v>
      </c>
      <c r="AC44" s="22">
        <f t="shared" si="9"/>
        <v>19</v>
      </c>
      <c r="AD44" s="22">
        <v>2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12</v>
      </c>
      <c r="AN44" s="22">
        <v>4</v>
      </c>
      <c r="AO44" s="22">
        <v>6</v>
      </c>
      <c r="AP44" s="22">
        <f t="shared" si="10"/>
        <v>10</v>
      </c>
      <c r="AQ44" s="22">
        <v>2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45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12</v>
      </c>
      <c r="AA45" s="22">
        <v>2</v>
      </c>
      <c r="AB45" s="22">
        <v>6</v>
      </c>
      <c r="AC45" s="22">
        <f t="shared" si="9"/>
        <v>8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10</v>
      </c>
      <c r="AN45" s="22">
        <v>0</v>
      </c>
      <c r="AO45" s="22">
        <v>6</v>
      </c>
      <c r="AP45" s="22">
        <f t="shared" si="10"/>
        <v>6</v>
      </c>
      <c r="AQ45" s="22">
        <v>2</v>
      </c>
      <c r="AR45" s="36"/>
    </row>
    <row r="46" spans="1:44" ht="15.95" customHeight="1" x14ac:dyDescent="0.25">
      <c r="A46" s="41"/>
      <c r="B46" s="11"/>
      <c r="C46" s="11"/>
      <c r="D46" s="11"/>
      <c r="E46" s="21" t="s">
        <v>111</v>
      </c>
      <c r="F46" s="21"/>
      <c r="G46" s="5">
        <f>SUM(G14:G45)</f>
        <v>17</v>
      </c>
      <c r="H46" s="5"/>
      <c r="I46" s="20"/>
      <c r="J46" s="21" t="s">
        <v>62</v>
      </c>
      <c r="K46" s="20"/>
      <c r="L46" s="5">
        <f>COUNTA(C14:C45)-8</f>
        <v>2</v>
      </c>
      <c r="N46" s="21" t="s">
        <v>79</v>
      </c>
      <c r="O46" s="5">
        <f>+L46*2</f>
        <v>4</v>
      </c>
      <c r="P46" s="1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12</v>
      </c>
      <c r="AA46" s="22">
        <v>1</v>
      </c>
      <c r="AB46" s="22">
        <v>9</v>
      </c>
      <c r="AC46" s="22">
        <f t="shared" si="9"/>
        <v>10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12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E47" s="21" t="s">
        <v>110</v>
      </c>
      <c r="F47" s="21"/>
      <c r="G47" s="5">
        <f>COUNTA(L15:L45)+COUNTIF(L15:L45,"*&amp;*")</f>
        <v>24</v>
      </c>
      <c r="O47" t="s">
        <v>169</v>
      </c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12</v>
      </c>
      <c r="AA47" s="22">
        <v>5</v>
      </c>
      <c r="AB47" s="22">
        <v>4</v>
      </c>
      <c r="AC47" s="22">
        <f t="shared" si="9"/>
        <v>9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13</v>
      </c>
      <c r="AN47" s="22">
        <v>3</v>
      </c>
      <c r="AO47" s="22">
        <v>6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12</v>
      </c>
      <c r="AA48" s="22">
        <v>3</v>
      </c>
      <c r="AB48" s="22">
        <v>2</v>
      </c>
      <c r="AC48" s="22">
        <f t="shared" si="9"/>
        <v>5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12</v>
      </c>
      <c r="AN48" s="22">
        <v>5</v>
      </c>
      <c r="AO48" s="22">
        <v>3</v>
      </c>
      <c r="AP48" s="22">
        <f t="shared" si="10"/>
        <v>8</v>
      </c>
      <c r="AQ48" s="22">
        <v>2</v>
      </c>
      <c r="AR48" s="36"/>
    </row>
    <row r="49" spans="1:44" ht="15.95" customHeight="1" x14ac:dyDescent="0.25">
      <c r="A49" s="4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11</v>
      </c>
      <c r="AN49" s="22">
        <v>4</v>
      </c>
      <c r="AO49" s="22">
        <v>4</v>
      </c>
      <c r="AP49" s="22">
        <f t="shared" si="10"/>
        <v>8</v>
      </c>
      <c r="AQ49" s="22">
        <v>0</v>
      </c>
      <c r="AR49" s="36"/>
    </row>
    <row r="50" spans="1:44" ht="15.95" customHeight="1" x14ac:dyDescent="0.25">
      <c r="A50" s="41"/>
      <c r="B50" s="6" t="s">
        <v>90</v>
      </c>
      <c r="C50" s="6"/>
      <c r="N50" s="6"/>
      <c r="O50" s="6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12</v>
      </c>
      <c r="AA50" s="22">
        <v>0</v>
      </c>
      <c r="AB50" s="22">
        <v>2</v>
      </c>
      <c r="AC50" s="22">
        <f t="shared" si="9"/>
        <v>2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12</v>
      </c>
      <c r="AN50" s="22">
        <v>0</v>
      </c>
      <c r="AO50" s="22">
        <v>6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C51" s="6" t="s">
        <v>64</v>
      </c>
      <c r="H51" s="6" t="s">
        <v>71</v>
      </c>
      <c r="M51" s="6" t="s">
        <v>72</v>
      </c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11</v>
      </c>
      <c r="AA51" s="22">
        <v>0</v>
      </c>
      <c r="AB51" s="22">
        <v>3</v>
      </c>
      <c r="AC51" s="22">
        <f t="shared" si="9"/>
        <v>3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11</v>
      </c>
      <c r="AN51" s="22">
        <v>0</v>
      </c>
      <c r="AO51" s="22">
        <v>2</v>
      </c>
      <c r="AP51" s="22">
        <f t="shared" si="10"/>
        <v>2</v>
      </c>
      <c r="AQ51" s="22">
        <v>8</v>
      </c>
      <c r="AR51" s="36"/>
    </row>
    <row r="52" spans="1:44" ht="15.95" customHeight="1" x14ac:dyDescent="0.25">
      <c r="A52" s="41"/>
      <c r="C52" s="21" t="s">
        <v>447</v>
      </c>
      <c r="H52" s="21" t="s">
        <v>109</v>
      </c>
      <c r="I52" s="21"/>
      <c r="J52" s="21"/>
      <c r="K52" s="21"/>
      <c r="L52" s="21"/>
      <c r="M52" s="21" t="s">
        <v>458</v>
      </c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10</v>
      </c>
      <c r="AA52" s="22">
        <v>2</v>
      </c>
      <c r="AB52" s="22">
        <v>6</v>
      </c>
      <c r="AC52" s="22">
        <f t="shared" si="9"/>
        <v>8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11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21" t="s">
        <v>457</v>
      </c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143</v>
      </c>
      <c r="AA53" s="23">
        <f>SUM(AA41:AA52)</f>
        <v>36</v>
      </c>
      <c r="AB53" s="23">
        <f>SUM(AB41:AB52)</f>
        <v>66</v>
      </c>
      <c r="AC53" s="23">
        <f>+AB53+AA53</f>
        <v>102</v>
      </c>
      <c r="AD53" s="23">
        <f>SUM(AD41:AD52)</f>
        <v>14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143</v>
      </c>
      <c r="AN53" s="23">
        <f>SUM(AN41:AN52)</f>
        <v>31</v>
      </c>
      <c r="AO53" s="23">
        <f>SUM(AO41:AO52)</f>
        <v>46</v>
      </c>
      <c r="AP53" s="23">
        <f>+AO53+AN53</f>
        <v>77</v>
      </c>
      <c r="AQ53" s="23">
        <f>SUM(AQ41:AQ52)</f>
        <v>26</v>
      </c>
      <c r="AR53" s="36"/>
    </row>
    <row r="54" spans="1:44" ht="15.95" customHeight="1" x14ac:dyDescent="0.25">
      <c r="A54" s="4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10</v>
      </c>
      <c r="AA54" s="22">
        <v>4</v>
      </c>
      <c r="AB54" s="22">
        <v>5</v>
      </c>
      <c r="AC54" s="22">
        <f t="shared" ref="AC54:AC65" si="11">+AA54+AB54</f>
        <v>9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16</v>
      </c>
      <c r="AN54" s="22">
        <v>1</v>
      </c>
      <c r="AO54" s="22">
        <v>7</v>
      </c>
      <c r="AP54" s="22">
        <f t="shared" ref="AP54:AP65" si="12">+AN54+AO54</f>
        <v>8</v>
      </c>
      <c r="AQ54" s="22">
        <v>2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13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12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13</v>
      </c>
      <c r="AA56" s="22">
        <v>5</v>
      </c>
      <c r="AB56" s="22">
        <v>1</v>
      </c>
      <c r="AC56" s="22">
        <f t="shared" si="11"/>
        <v>6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11</v>
      </c>
      <c r="AN56" s="22">
        <v>12</v>
      </c>
      <c r="AO56" s="22">
        <v>8</v>
      </c>
      <c r="AP56" s="22">
        <f t="shared" si="12"/>
        <v>20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12</v>
      </c>
      <c r="AA57" s="22">
        <v>1</v>
      </c>
      <c r="AB57" s="22">
        <v>6</v>
      </c>
      <c r="AC57" s="22">
        <f t="shared" si="11"/>
        <v>7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13</v>
      </c>
      <c r="AN57" s="22">
        <v>15</v>
      </c>
      <c r="AO57" s="22">
        <v>6</v>
      </c>
      <c r="AP57" s="22">
        <f t="shared" si="12"/>
        <v>21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10</v>
      </c>
      <c r="AA58" s="22">
        <v>5</v>
      </c>
      <c r="AB58" s="22">
        <v>8</v>
      </c>
      <c r="AC58" s="22">
        <f t="shared" si="11"/>
        <v>13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11</v>
      </c>
      <c r="AN58" s="22">
        <v>2</v>
      </c>
      <c r="AO58" s="22">
        <v>9</v>
      </c>
      <c r="AP58" s="22">
        <f t="shared" si="12"/>
        <v>11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13</v>
      </c>
      <c r="AA59" s="22">
        <v>2</v>
      </c>
      <c r="AB59" s="22">
        <v>9</v>
      </c>
      <c r="AC59" s="22">
        <f t="shared" si="11"/>
        <v>11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12</v>
      </c>
      <c r="AN59" s="22">
        <v>11</v>
      </c>
      <c r="AO59" s="22">
        <v>10</v>
      </c>
      <c r="AP59" s="22">
        <f t="shared" si="12"/>
        <v>21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12</v>
      </c>
      <c r="AN60" s="22">
        <v>2</v>
      </c>
      <c r="AO60" s="22">
        <v>6</v>
      </c>
      <c r="AP60" s="22">
        <f t="shared" si="12"/>
        <v>8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11</v>
      </c>
      <c r="AA61" s="22">
        <v>6</v>
      </c>
      <c r="AB61" s="22">
        <v>5</v>
      </c>
      <c r="AC61" s="22">
        <f t="shared" si="11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12</v>
      </c>
      <c r="AN61" s="22">
        <v>4</v>
      </c>
      <c r="AO61" s="22">
        <v>3</v>
      </c>
      <c r="AP61" s="22">
        <f t="shared" si="12"/>
        <v>7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13</v>
      </c>
      <c r="AA62" s="22">
        <v>0</v>
      </c>
      <c r="AB62" s="22">
        <v>4</v>
      </c>
      <c r="AC62" s="22">
        <f t="shared" si="11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11</v>
      </c>
      <c r="AN62" s="22">
        <v>2</v>
      </c>
      <c r="AO62" s="22">
        <v>3</v>
      </c>
      <c r="AP62" s="22">
        <f t="shared" si="12"/>
        <v>5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13</v>
      </c>
      <c r="AA63" s="22">
        <v>0</v>
      </c>
      <c r="AB63" s="22">
        <v>10</v>
      </c>
      <c r="AC63" s="22">
        <f t="shared" si="11"/>
        <v>10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12</v>
      </c>
      <c r="AN63" s="22">
        <v>1</v>
      </c>
      <c r="AO63" s="22">
        <v>4</v>
      </c>
      <c r="AP63" s="22">
        <f t="shared" si="12"/>
        <v>5</v>
      </c>
      <c r="AQ63" s="22">
        <v>2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13</v>
      </c>
      <c r="AA64" s="22">
        <v>3</v>
      </c>
      <c r="AB64" s="22">
        <v>4</v>
      </c>
      <c r="AC64" s="22">
        <f t="shared" si="11"/>
        <v>7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9</v>
      </c>
      <c r="AN64" s="22">
        <v>0</v>
      </c>
      <c r="AO64" s="22">
        <v>4</v>
      </c>
      <c r="AP64" s="22">
        <f t="shared" si="12"/>
        <v>4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13</v>
      </c>
      <c r="AA65" s="22">
        <v>0</v>
      </c>
      <c r="AB65" s="22">
        <v>2</v>
      </c>
      <c r="AC65" s="22">
        <f t="shared" si="11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12</v>
      </c>
      <c r="AN65" s="22">
        <v>0</v>
      </c>
      <c r="AO65" s="22">
        <v>3</v>
      </c>
      <c r="AP65" s="22">
        <f t="shared" si="12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142</v>
      </c>
      <c r="AA66" s="23">
        <f>SUM(AA54:AA65)</f>
        <v>32</v>
      </c>
      <c r="AB66" s="23">
        <f>SUM(AB54:AB65)</f>
        <v>57</v>
      </c>
      <c r="AC66" s="23">
        <f>+AB66+AA66</f>
        <v>89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143</v>
      </c>
      <c r="AN66" s="23">
        <f>SUM(AN54:AN65)</f>
        <v>50</v>
      </c>
      <c r="AO66" s="23">
        <f>SUM(AO54:AO65)</f>
        <v>63</v>
      </c>
      <c r="AP66" s="23">
        <f>+AO66+AN66</f>
        <v>113</v>
      </c>
      <c r="AQ66" s="23">
        <f>SUM(AQ54:AQ65)</f>
        <v>12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1143</v>
      </c>
      <c r="AN67" s="15">
        <f>+AN66+AN53+AN40+AN27+AA27+AA40+AA53+AA66</f>
        <v>285</v>
      </c>
      <c r="AO67" s="15">
        <f>+AO66+AO53+AO40+AO27+AB27+AB40+AB53+AB66</f>
        <v>436</v>
      </c>
      <c r="AP67" s="15">
        <f>+AP66+AP53+AP40+AP27+AC27+AC40+AC53+AC66</f>
        <v>721</v>
      </c>
      <c r="AQ67" s="15">
        <f>+AQ66+AQ53+AQ40+AQ27+AD27+AD40+AD53+AD66</f>
        <v>102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13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</v>
      </c>
      <c r="T78" s="21" t="s">
        <v>444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:AC80" si="13">+AA78+AB78</f>
        <v>0</v>
      </c>
      <c r="AD78" s="22">
        <v>2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8.5</v>
      </c>
      <c r="T79" s="21" t="s">
        <v>241</v>
      </c>
      <c r="V79" s="21"/>
      <c r="Y79" s="21"/>
      <c r="Z79" s="22">
        <v>3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13</v>
      </c>
      <c r="J80" s="22">
        <v>13</v>
      </c>
      <c r="K80" s="22">
        <v>17</v>
      </c>
      <c r="L80" s="49">
        <f t="shared" ref="L80:L108" si="14">+J80+K80</f>
        <v>30</v>
      </c>
      <c r="Q80" s="36"/>
      <c r="R80" s="36"/>
      <c r="S80" s="27">
        <v>9</v>
      </c>
      <c r="T80" s="21" t="s">
        <v>139</v>
      </c>
      <c r="V80" s="21"/>
      <c r="Y80" s="21"/>
      <c r="Z80" s="22">
        <v>1</v>
      </c>
      <c r="AA80" s="22">
        <v>0</v>
      </c>
      <c r="AB80" s="22">
        <v>1</v>
      </c>
      <c r="AC80" s="22">
        <f t="shared" si="13"/>
        <v>1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13</v>
      </c>
      <c r="J81" s="22">
        <v>16</v>
      </c>
      <c r="K81" s="22">
        <v>8</v>
      </c>
      <c r="L81" s="49">
        <f t="shared" si="14"/>
        <v>24</v>
      </c>
      <c r="Q81" s="36"/>
      <c r="R81" s="36"/>
      <c r="S81" s="27">
        <v>7.5</v>
      </c>
      <c r="T81" s="21" t="s">
        <v>207</v>
      </c>
      <c r="Z81" s="22">
        <v>12</v>
      </c>
      <c r="AA81" s="22">
        <v>6</v>
      </c>
      <c r="AB81" s="22">
        <v>4</v>
      </c>
      <c r="AC81" s="22">
        <f>+AA81+AB81</f>
        <v>10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92</v>
      </c>
      <c r="E82" s="21"/>
      <c r="F82" s="21"/>
      <c r="G82" s="21" t="s">
        <v>115</v>
      </c>
      <c r="H82" s="22"/>
      <c r="I82" s="22">
        <v>12</v>
      </c>
      <c r="J82" s="22">
        <v>11</v>
      </c>
      <c r="K82" s="22">
        <v>12</v>
      </c>
      <c r="L82" s="49">
        <f t="shared" si="14"/>
        <v>23</v>
      </c>
      <c r="Q82" s="36"/>
      <c r="R82" s="36"/>
      <c r="S82" s="27">
        <v>8</v>
      </c>
      <c r="T82" s="21" t="s">
        <v>240</v>
      </c>
      <c r="Z82" s="22">
        <v>1</v>
      </c>
      <c r="AA82" s="22">
        <v>0</v>
      </c>
      <c r="AB82" s="22">
        <v>0</v>
      </c>
      <c r="AC82" s="22">
        <f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96</v>
      </c>
      <c r="G83" s="21" t="s">
        <v>154</v>
      </c>
      <c r="H83" s="22"/>
      <c r="I83" s="22">
        <v>13</v>
      </c>
      <c r="J83" s="22">
        <v>15</v>
      </c>
      <c r="K83" s="22">
        <v>6</v>
      </c>
      <c r="L83" s="49">
        <f t="shared" si="14"/>
        <v>21</v>
      </c>
      <c r="Q83" s="36"/>
      <c r="R83" s="36"/>
      <c r="S83" s="27">
        <v>7</v>
      </c>
      <c r="T83" s="21" t="s">
        <v>270</v>
      </c>
      <c r="Z83" s="22">
        <v>2</v>
      </c>
      <c r="AA83" s="22">
        <v>0</v>
      </c>
      <c r="AB83" s="22">
        <v>0</v>
      </c>
      <c r="AC83" s="22">
        <f t="shared" ref="AC83:AC100" si="15">+AA83+AB83</f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184</v>
      </c>
      <c r="G84" s="21" t="s">
        <v>154</v>
      </c>
      <c r="H84" s="22"/>
      <c r="I84" s="22">
        <v>12</v>
      </c>
      <c r="J84" s="22">
        <v>11</v>
      </c>
      <c r="K84" s="22">
        <v>10</v>
      </c>
      <c r="L84" s="49">
        <f t="shared" si="14"/>
        <v>21</v>
      </c>
      <c r="Q84" s="36"/>
      <c r="R84" s="36"/>
      <c r="S84" s="27">
        <v>8</v>
      </c>
      <c r="T84" s="21" t="s">
        <v>320</v>
      </c>
      <c r="Z84" s="22">
        <v>3</v>
      </c>
      <c r="AA84" s="22">
        <v>0</v>
      </c>
      <c r="AB84" s="22">
        <v>1</v>
      </c>
      <c r="AC84" s="22">
        <f t="shared" si="15"/>
        <v>1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147</v>
      </c>
      <c r="E85" s="21"/>
      <c r="F85" s="21"/>
      <c r="G85" s="21" t="s">
        <v>154</v>
      </c>
      <c r="H85" s="22"/>
      <c r="I85" s="22">
        <v>11</v>
      </c>
      <c r="J85" s="22">
        <v>12</v>
      </c>
      <c r="K85" s="22">
        <v>8</v>
      </c>
      <c r="L85" s="49">
        <f t="shared" si="14"/>
        <v>20</v>
      </c>
      <c r="Q85" s="36"/>
      <c r="R85" s="36"/>
      <c r="S85" s="27">
        <v>7</v>
      </c>
      <c r="T85" s="21" t="s">
        <v>271</v>
      </c>
      <c r="Z85" s="22">
        <v>4</v>
      </c>
      <c r="AA85" s="22">
        <v>0</v>
      </c>
      <c r="AB85" s="22">
        <v>2</v>
      </c>
      <c r="AC85" s="22">
        <f t="shared" si="15"/>
        <v>2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164</v>
      </c>
      <c r="E86" s="21"/>
      <c r="F86" s="21"/>
      <c r="G86" s="21" t="s">
        <v>115</v>
      </c>
      <c r="H86" s="22"/>
      <c r="I86" s="22">
        <v>13</v>
      </c>
      <c r="J86" s="22">
        <v>7</v>
      </c>
      <c r="K86" s="22">
        <v>12</v>
      </c>
      <c r="L86" s="49">
        <f t="shared" si="14"/>
        <v>19</v>
      </c>
      <c r="Q86" s="36"/>
      <c r="R86" s="36"/>
      <c r="S86" s="27">
        <v>8</v>
      </c>
      <c r="T86" s="21" t="s">
        <v>157</v>
      </c>
      <c r="Z86" s="22">
        <v>7</v>
      </c>
      <c r="AA86" s="22">
        <v>4</v>
      </c>
      <c r="AB86" s="22">
        <v>3</v>
      </c>
      <c r="AC86" s="22">
        <f t="shared" si="15"/>
        <v>7</v>
      </c>
      <c r="AD86" s="22">
        <v>0</v>
      </c>
      <c r="AQ86" s="22"/>
      <c r="AR86" s="36"/>
    </row>
    <row r="87" spans="1:44" ht="15.75" customHeight="1" x14ac:dyDescent="0.25">
      <c r="A87" s="36"/>
      <c r="D87" s="21" t="s">
        <v>34</v>
      </c>
      <c r="E87" s="21"/>
      <c r="F87" s="21"/>
      <c r="G87" s="21" t="s">
        <v>106</v>
      </c>
      <c r="H87" s="22"/>
      <c r="I87" s="22">
        <v>13</v>
      </c>
      <c r="J87" s="22">
        <v>6</v>
      </c>
      <c r="K87" s="22">
        <v>13</v>
      </c>
      <c r="L87" s="49">
        <f t="shared" si="14"/>
        <v>19</v>
      </c>
      <c r="Q87" s="40"/>
      <c r="R87" s="40"/>
      <c r="S87" s="27">
        <v>9</v>
      </c>
      <c r="T87" s="21" t="s">
        <v>446</v>
      </c>
      <c r="Z87" s="22">
        <v>2</v>
      </c>
      <c r="AA87" s="22">
        <v>5</v>
      </c>
      <c r="AB87" s="22">
        <v>0</v>
      </c>
      <c r="AC87" s="22">
        <f t="shared" si="15"/>
        <v>5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41</v>
      </c>
      <c r="E88" s="21"/>
      <c r="F88" s="21"/>
      <c r="G88" s="21" t="s">
        <v>106</v>
      </c>
      <c r="H88" s="22"/>
      <c r="I88" s="22">
        <v>13</v>
      </c>
      <c r="J88" s="22">
        <v>9</v>
      </c>
      <c r="K88" s="22">
        <v>8</v>
      </c>
      <c r="L88" s="49">
        <f t="shared" si="14"/>
        <v>17</v>
      </c>
      <c r="Q88" s="40"/>
      <c r="R88" s="40"/>
      <c r="S88" s="27">
        <v>6.5</v>
      </c>
      <c r="T88" s="21" t="s">
        <v>145</v>
      </c>
      <c r="Z88" s="22">
        <v>7</v>
      </c>
      <c r="AA88" s="22">
        <v>1</v>
      </c>
      <c r="AB88" s="22">
        <v>0</v>
      </c>
      <c r="AC88" s="22">
        <f t="shared" si="15"/>
        <v>1</v>
      </c>
      <c r="AD88" s="22">
        <v>2</v>
      </c>
      <c r="AQ88" s="22"/>
      <c r="AR88" s="40"/>
    </row>
    <row r="89" spans="1:44" ht="15.75" customHeight="1" x14ac:dyDescent="0.25">
      <c r="A89" s="36"/>
      <c r="D89" s="21" t="s">
        <v>59</v>
      </c>
      <c r="E89" s="21"/>
      <c r="F89" s="21"/>
      <c r="G89" s="21" t="s">
        <v>118</v>
      </c>
      <c r="H89" s="22"/>
      <c r="I89" s="22">
        <v>11</v>
      </c>
      <c r="J89" s="22">
        <v>12</v>
      </c>
      <c r="K89" s="22">
        <v>3</v>
      </c>
      <c r="L89" s="49">
        <f t="shared" si="14"/>
        <v>15</v>
      </c>
      <c r="Q89" s="40"/>
      <c r="R89" s="40"/>
      <c r="S89" s="27">
        <v>7.5</v>
      </c>
      <c r="T89" s="21" t="s">
        <v>266</v>
      </c>
      <c r="Z89" s="22">
        <v>2</v>
      </c>
      <c r="AA89" s="22">
        <v>0</v>
      </c>
      <c r="AB89" s="22">
        <v>1</v>
      </c>
      <c r="AC89" s="22">
        <f t="shared" si="15"/>
        <v>1</v>
      </c>
      <c r="AD89" s="22">
        <v>2</v>
      </c>
      <c r="AQ89" s="22"/>
      <c r="AR89" s="40"/>
    </row>
    <row r="90" spans="1:44" ht="15.75" customHeight="1" x14ac:dyDescent="0.25">
      <c r="A90" s="36"/>
      <c r="D90" s="21" t="s">
        <v>182</v>
      </c>
      <c r="E90" s="21"/>
      <c r="F90" s="21"/>
      <c r="G90" s="21" t="s">
        <v>117</v>
      </c>
      <c r="H90" s="22"/>
      <c r="I90" s="22">
        <v>10</v>
      </c>
      <c r="J90" s="22">
        <v>9</v>
      </c>
      <c r="K90" s="22">
        <v>6</v>
      </c>
      <c r="L90" s="49">
        <f t="shared" si="14"/>
        <v>15</v>
      </c>
      <c r="Q90" s="41"/>
      <c r="R90" s="41"/>
      <c r="S90" s="27">
        <v>8</v>
      </c>
      <c r="T90" s="21" t="s">
        <v>268</v>
      </c>
      <c r="Z90" s="22">
        <v>5</v>
      </c>
      <c r="AA90" s="22">
        <v>0</v>
      </c>
      <c r="AB90" s="22">
        <v>0</v>
      </c>
      <c r="AC90" s="22">
        <f t="shared" si="15"/>
        <v>0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113</v>
      </c>
      <c r="E91" s="21"/>
      <c r="F91" s="21"/>
      <c r="G91" s="21" t="s">
        <v>116</v>
      </c>
      <c r="H91" s="22"/>
      <c r="I91" s="22">
        <v>13</v>
      </c>
      <c r="J91" s="22">
        <v>9</v>
      </c>
      <c r="K91" s="22">
        <v>5</v>
      </c>
      <c r="L91" s="49">
        <f t="shared" si="14"/>
        <v>14</v>
      </c>
      <c r="Q91" s="41"/>
      <c r="R91" s="41"/>
      <c r="S91" s="27">
        <v>7.5</v>
      </c>
      <c r="T91" s="21" t="s">
        <v>269</v>
      </c>
      <c r="Z91" s="22">
        <v>7</v>
      </c>
      <c r="AA91" s="22">
        <v>8</v>
      </c>
      <c r="AB91" s="22">
        <v>3</v>
      </c>
      <c r="AC91" s="22">
        <f t="shared" si="15"/>
        <v>11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47</v>
      </c>
      <c r="E92" s="21"/>
      <c r="F92" s="21"/>
      <c r="G92" s="21" t="s">
        <v>116</v>
      </c>
      <c r="H92" s="22"/>
      <c r="I92" s="22">
        <v>12</v>
      </c>
      <c r="J92" s="22">
        <v>3</v>
      </c>
      <c r="K92" s="22">
        <v>11</v>
      </c>
      <c r="L92" s="49">
        <f t="shared" si="14"/>
        <v>14</v>
      </c>
      <c r="Q92" s="41"/>
      <c r="R92" s="41"/>
      <c r="S92" s="27">
        <v>9</v>
      </c>
      <c r="T92" s="21" t="s">
        <v>239</v>
      </c>
      <c r="Z92" s="22">
        <v>6</v>
      </c>
      <c r="AA92" s="22">
        <v>2</v>
      </c>
      <c r="AB92" s="22">
        <v>4</v>
      </c>
      <c r="AC92" s="22">
        <f t="shared" si="15"/>
        <v>6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80</v>
      </c>
      <c r="E93" s="21"/>
      <c r="F93" s="21"/>
      <c r="G93" s="21" t="s">
        <v>117</v>
      </c>
      <c r="H93" s="22"/>
      <c r="I93" s="22">
        <v>13</v>
      </c>
      <c r="J93" s="22">
        <v>7</v>
      </c>
      <c r="K93" s="22">
        <v>6</v>
      </c>
      <c r="L93" s="49">
        <f t="shared" si="14"/>
        <v>13</v>
      </c>
      <c r="Q93" s="41"/>
      <c r="R93" s="41"/>
      <c r="S93" s="27">
        <v>7.5</v>
      </c>
      <c r="T93" s="21" t="s">
        <v>417</v>
      </c>
      <c r="Z93" s="22">
        <v>1</v>
      </c>
      <c r="AA93" s="22">
        <v>0</v>
      </c>
      <c r="AB93" s="22">
        <v>0</v>
      </c>
      <c r="AC93" s="22">
        <f t="shared" si="15"/>
        <v>0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181</v>
      </c>
      <c r="E94" s="21"/>
      <c r="F94" s="21"/>
      <c r="G94" s="16" t="s">
        <v>107</v>
      </c>
      <c r="H94" s="22"/>
      <c r="I94" s="22">
        <v>10</v>
      </c>
      <c r="J94" s="22">
        <v>5</v>
      </c>
      <c r="K94" s="22">
        <v>8</v>
      </c>
      <c r="L94" s="49">
        <f t="shared" si="14"/>
        <v>13</v>
      </c>
      <c r="Q94" s="41"/>
      <c r="R94" s="41"/>
      <c r="S94" s="27">
        <v>9.5</v>
      </c>
      <c r="T94" s="21" t="s">
        <v>272</v>
      </c>
      <c r="Z94" s="22">
        <v>1</v>
      </c>
      <c r="AA94" s="22">
        <v>0</v>
      </c>
      <c r="AB94" s="22">
        <v>1</v>
      </c>
      <c r="AC94" s="22">
        <f t="shared" si="15"/>
        <v>1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151</v>
      </c>
      <c r="E95" s="21"/>
      <c r="F95" s="21"/>
      <c r="G95" s="21" t="s">
        <v>106</v>
      </c>
      <c r="H95" s="22"/>
      <c r="I95" s="22">
        <v>13</v>
      </c>
      <c r="J95" s="22">
        <v>6</v>
      </c>
      <c r="K95" s="22">
        <v>6</v>
      </c>
      <c r="L95" s="49">
        <f t="shared" si="14"/>
        <v>12</v>
      </c>
      <c r="Q95" s="41"/>
      <c r="R95" s="41"/>
      <c r="S95" s="27">
        <v>8</v>
      </c>
      <c r="T95" s="21" t="s">
        <v>319</v>
      </c>
      <c r="Z95" s="22">
        <v>1</v>
      </c>
      <c r="AA95" s="22">
        <v>0</v>
      </c>
      <c r="AB95" s="22">
        <v>0</v>
      </c>
      <c r="AC95" s="22">
        <f t="shared" si="15"/>
        <v>0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68</v>
      </c>
      <c r="E96" s="21"/>
      <c r="F96" s="21"/>
      <c r="G96" s="16" t="s">
        <v>107</v>
      </c>
      <c r="H96" s="22"/>
      <c r="I96" s="22">
        <v>11</v>
      </c>
      <c r="J96" s="22">
        <v>6</v>
      </c>
      <c r="K96" s="22">
        <v>5</v>
      </c>
      <c r="L96" s="49">
        <f t="shared" si="14"/>
        <v>11</v>
      </c>
      <c r="Q96" s="41"/>
      <c r="R96" s="41"/>
      <c r="S96" s="27">
        <v>7.5</v>
      </c>
      <c r="T96" s="21" t="s">
        <v>384</v>
      </c>
      <c r="Z96" s="22">
        <v>1</v>
      </c>
      <c r="AA96" s="22">
        <v>0</v>
      </c>
      <c r="AB96" s="22">
        <v>1</v>
      </c>
      <c r="AC96" s="22">
        <f t="shared" si="15"/>
        <v>1</v>
      </c>
      <c r="AD96" s="22">
        <v>0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46</v>
      </c>
      <c r="E97" s="21"/>
      <c r="F97" s="21"/>
      <c r="G97" s="21" t="s">
        <v>117</v>
      </c>
      <c r="H97" s="22"/>
      <c r="I97" s="22">
        <v>12</v>
      </c>
      <c r="J97" s="22">
        <v>5</v>
      </c>
      <c r="K97" s="22">
        <v>6</v>
      </c>
      <c r="L97" s="49">
        <f t="shared" si="14"/>
        <v>11</v>
      </c>
      <c r="Q97" s="41"/>
      <c r="R97" s="41"/>
      <c r="S97" s="27">
        <v>8.5</v>
      </c>
      <c r="T97" s="21" t="s">
        <v>242</v>
      </c>
      <c r="Z97" s="22">
        <v>3</v>
      </c>
      <c r="AA97" s="22">
        <v>2</v>
      </c>
      <c r="AB97" s="22">
        <v>3</v>
      </c>
      <c r="AC97" s="22">
        <f t="shared" si="15"/>
        <v>5</v>
      </c>
      <c r="AD97" s="22">
        <v>0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29</v>
      </c>
      <c r="E98" s="21"/>
      <c r="F98" s="21"/>
      <c r="G98" s="16" t="s">
        <v>107</v>
      </c>
      <c r="H98" s="22"/>
      <c r="I98" s="22">
        <v>13</v>
      </c>
      <c r="J98" s="22">
        <v>2</v>
      </c>
      <c r="K98" s="22">
        <v>9</v>
      </c>
      <c r="L98" s="49">
        <f t="shared" si="14"/>
        <v>11</v>
      </c>
      <c r="Q98" s="41"/>
      <c r="R98" s="41"/>
      <c r="S98" s="27">
        <v>7.5</v>
      </c>
      <c r="T98" s="21" t="s">
        <v>238</v>
      </c>
      <c r="Z98" s="22">
        <v>6</v>
      </c>
      <c r="AA98" s="22">
        <v>2</v>
      </c>
      <c r="AB98" s="22">
        <v>2</v>
      </c>
      <c r="AC98" s="22">
        <f t="shared" si="15"/>
        <v>4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D99" s="21" t="s">
        <v>149</v>
      </c>
      <c r="G99" s="21" t="s">
        <v>154</v>
      </c>
      <c r="H99" s="22"/>
      <c r="I99" s="22">
        <v>11</v>
      </c>
      <c r="J99" s="22">
        <v>2</v>
      </c>
      <c r="K99" s="22">
        <v>9</v>
      </c>
      <c r="L99" s="49">
        <f t="shared" si="14"/>
        <v>11</v>
      </c>
      <c r="Q99" s="41"/>
      <c r="R99" s="41"/>
      <c r="S99" s="27">
        <v>7.5</v>
      </c>
      <c r="T99" s="21" t="s">
        <v>159</v>
      </c>
      <c r="Z99" s="22">
        <v>2</v>
      </c>
      <c r="AA99" s="22">
        <v>1</v>
      </c>
      <c r="AB99" s="22">
        <v>0</v>
      </c>
      <c r="AC99" s="22">
        <f t="shared" si="15"/>
        <v>1</v>
      </c>
      <c r="AD99" s="22">
        <v>0</v>
      </c>
      <c r="AP99" s="22"/>
      <c r="AQ99" s="22"/>
      <c r="AR99" s="41"/>
    </row>
    <row r="100" spans="1:44" ht="15.75" customHeight="1" thickBot="1" x14ac:dyDescent="0.3">
      <c r="A100" s="36"/>
      <c r="D100" s="21" t="s">
        <v>67</v>
      </c>
      <c r="E100" s="21"/>
      <c r="F100" s="21"/>
      <c r="G100" s="21" t="s">
        <v>117</v>
      </c>
      <c r="H100" s="22"/>
      <c r="I100" s="22">
        <v>12</v>
      </c>
      <c r="J100" s="22">
        <v>1</v>
      </c>
      <c r="K100" s="22">
        <v>10</v>
      </c>
      <c r="L100" s="49">
        <f t="shared" si="14"/>
        <v>11</v>
      </c>
      <c r="Q100" s="41"/>
      <c r="R100" s="41"/>
      <c r="S100" s="27">
        <v>7.5</v>
      </c>
      <c r="T100" s="21" t="s">
        <v>418</v>
      </c>
      <c r="Z100" s="22">
        <v>2</v>
      </c>
      <c r="AA100" s="22">
        <v>0</v>
      </c>
      <c r="AB100" s="22">
        <v>0</v>
      </c>
      <c r="AC100" s="22">
        <f t="shared" si="15"/>
        <v>0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 t="s">
        <v>95</v>
      </c>
      <c r="E101" s="21"/>
      <c r="F101" s="21"/>
      <c r="G101" s="21" t="s">
        <v>118</v>
      </c>
      <c r="H101" s="22"/>
      <c r="I101" s="22">
        <v>12</v>
      </c>
      <c r="J101" s="22">
        <v>4</v>
      </c>
      <c r="K101" s="22">
        <v>6</v>
      </c>
      <c r="L101" s="49">
        <f t="shared" si="14"/>
        <v>10</v>
      </c>
      <c r="Q101" s="41"/>
      <c r="R101" s="41"/>
      <c r="S101" s="8"/>
      <c r="T101" s="31" t="s">
        <v>93</v>
      </c>
      <c r="U101" s="8"/>
      <c r="V101" s="8"/>
      <c r="W101" s="8"/>
      <c r="X101" s="8"/>
      <c r="Y101" s="8"/>
      <c r="Z101" s="15">
        <f>SUM(Z78:Z100)</f>
        <v>80</v>
      </c>
      <c r="AA101" s="15">
        <f>SUM(AA78:AA100)</f>
        <v>31</v>
      </c>
      <c r="AB101" s="15">
        <f>SUM(AB78:AB100)</f>
        <v>27</v>
      </c>
      <c r="AC101" s="15">
        <f>SUM(AC78:AC100)</f>
        <v>58</v>
      </c>
      <c r="AD101" s="15">
        <f>SUM(AD78:AD100)</f>
        <v>6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130</v>
      </c>
      <c r="E102" s="21"/>
      <c r="F102" s="21"/>
      <c r="G102" s="21" t="s">
        <v>115</v>
      </c>
      <c r="H102" s="22"/>
      <c r="I102" s="22">
        <v>12</v>
      </c>
      <c r="J102" s="22">
        <v>1</v>
      </c>
      <c r="K102" s="22">
        <v>9</v>
      </c>
      <c r="L102" s="49">
        <f t="shared" si="14"/>
        <v>10</v>
      </c>
      <c r="Q102" s="41"/>
      <c r="R102" s="41"/>
      <c r="AQ102" s="22"/>
      <c r="AR102" s="41"/>
    </row>
    <row r="103" spans="1:44" ht="15.75" customHeight="1" thickBot="1" x14ac:dyDescent="0.3">
      <c r="A103" s="36"/>
      <c r="D103" s="21" t="s">
        <v>49</v>
      </c>
      <c r="E103" s="21"/>
      <c r="F103" s="21"/>
      <c r="G103" s="16" t="s">
        <v>107</v>
      </c>
      <c r="H103" s="22"/>
      <c r="I103" s="22">
        <v>13</v>
      </c>
      <c r="J103" s="22">
        <v>0</v>
      </c>
      <c r="K103" s="22">
        <v>10</v>
      </c>
      <c r="L103" s="49">
        <f t="shared" si="14"/>
        <v>10</v>
      </c>
      <c r="N103" s="22"/>
      <c r="Q103" s="41"/>
      <c r="R103" s="41"/>
      <c r="S103" s="28" t="s">
        <v>119</v>
      </c>
      <c r="T103" s="28" t="s">
        <v>122</v>
      </c>
      <c r="U103" s="28"/>
      <c r="V103" s="38"/>
      <c r="W103" s="38"/>
      <c r="X103" s="38"/>
      <c r="Y103" s="38"/>
      <c r="Z103" s="38" t="s">
        <v>3</v>
      </c>
      <c r="AA103" s="38" t="s">
        <v>23</v>
      </c>
      <c r="AB103" s="38" t="s">
        <v>24</v>
      </c>
      <c r="AC103" s="38" t="s">
        <v>25</v>
      </c>
      <c r="AD103" s="38" t="s">
        <v>2</v>
      </c>
      <c r="AP103" s="22"/>
      <c r="AR103" s="41"/>
    </row>
    <row r="104" spans="1:44" ht="15.75" customHeight="1" x14ac:dyDescent="0.25">
      <c r="A104" s="36"/>
      <c r="D104" s="21" t="s">
        <v>158</v>
      </c>
      <c r="E104" s="21"/>
      <c r="F104" s="21"/>
      <c r="G104" s="16" t="s">
        <v>107</v>
      </c>
      <c r="H104" s="22"/>
      <c r="I104" s="22">
        <v>8</v>
      </c>
      <c r="J104" s="22">
        <v>6</v>
      </c>
      <c r="K104" s="22">
        <v>3</v>
      </c>
      <c r="L104" s="49">
        <f t="shared" si="14"/>
        <v>9</v>
      </c>
      <c r="N104" s="22"/>
      <c r="Q104" s="41"/>
      <c r="R104" s="41"/>
      <c r="S104" s="27">
        <v>6</v>
      </c>
      <c r="T104" s="21" t="s">
        <v>133</v>
      </c>
      <c r="U104" s="21"/>
      <c r="V104" s="21"/>
      <c r="W104" s="21"/>
      <c r="Z104" s="22">
        <v>1</v>
      </c>
      <c r="AA104" s="22">
        <v>0</v>
      </c>
      <c r="AB104" s="22">
        <v>1</v>
      </c>
      <c r="AC104" s="22">
        <f t="shared" ref="AC104:AC105" si="16">+AA104+AB104</f>
        <v>1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144</v>
      </c>
      <c r="F105" s="21"/>
      <c r="G105" s="21" t="s">
        <v>115</v>
      </c>
      <c r="H105" s="22"/>
      <c r="I105" s="22">
        <v>12</v>
      </c>
      <c r="J105" s="22">
        <v>5</v>
      </c>
      <c r="K105" s="22">
        <v>4</v>
      </c>
      <c r="L105" s="49">
        <f t="shared" si="14"/>
        <v>9</v>
      </c>
      <c r="N105" s="22"/>
      <c r="Q105" s="41"/>
      <c r="R105" s="41"/>
      <c r="S105" s="27">
        <v>6.5</v>
      </c>
      <c r="T105" s="21" t="s">
        <v>52</v>
      </c>
      <c r="Z105" s="22">
        <v>1</v>
      </c>
      <c r="AA105" s="22">
        <v>0</v>
      </c>
      <c r="AB105" s="22">
        <v>2</v>
      </c>
      <c r="AC105" s="22">
        <f t="shared" si="16"/>
        <v>2</v>
      </c>
      <c r="AD105" s="22">
        <v>0</v>
      </c>
      <c r="AQ105" s="22"/>
      <c r="AR105" s="41"/>
    </row>
    <row r="106" spans="1:44" ht="15.75" customHeight="1" x14ac:dyDescent="0.25">
      <c r="A106" s="36"/>
      <c r="D106" s="21" t="s">
        <v>108</v>
      </c>
      <c r="E106" s="21"/>
      <c r="F106" s="21"/>
      <c r="G106" s="21" t="s">
        <v>106</v>
      </c>
      <c r="H106" s="22"/>
      <c r="I106" s="22">
        <v>13</v>
      </c>
      <c r="J106" s="22">
        <v>4</v>
      </c>
      <c r="K106" s="22">
        <v>5</v>
      </c>
      <c r="L106" s="49">
        <f t="shared" si="14"/>
        <v>9</v>
      </c>
      <c r="N106" s="22"/>
      <c r="Q106" s="41"/>
      <c r="R106" s="41"/>
      <c r="S106" s="27">
        <v>8</v>
      </c>
      <c r="T106" s="21" t="s">
        <v>181</v>
      </c>
      <c r="Z106" s="22">
        <v>1</v>
      </c>
      <c r="AA106" s="22">
        <v>0</v>
      </c>
      <c r="AB106" s="22">
        <v>1</v>
      </c>
      <c r="AC106" s="22">
        <f t="shared" ref="AC106:AC122" si="17">+AA106+AB106</f>
        <v>1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86</v>
      </c>
      <c r="E107" s="21"/>
      <c r="F107" s="21"/>
      <c r="G107" s="21" t="s">
        <v>17</v>
      </c>
      <c r="H107" s="22"/>
      <c r="I107" s="22">
        <v>11</v>
      </c>
      <c r="J107" s="22">
        <v>3</v>
      </c>
      <c r="K107" s="22">
        <v>6</v>
      </c>
      <c r="L107" s="49">
        <f t="shared" si="14"/>
        <v>9</v>
      </c>
      <c r="N107" s="22"/>
      <c r="Q107" s="41"/>
      <c r="R107" s="41"/>
      <c r="S107" s="27">
        <v>7</v>
      </c>
      <c r="T107" s="21" t="s">
        <v>70</v>
      </c>
      <c r="Z107" s="22">
        <v>1</v>
      </c>
      <c r="AA107" s="22">
        <v>0</v>
      </c>
      <c r="AB107" s="22">
        <v>0</v>
      </c>
      <c r="AC107" s="22">
        <f t="shared" si="17"/>
        <v>0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163</v>
      </c>
      <c r="E108" s="21"/>
      <c r="F108" s="21"/>
      <c r="G108" s="21" t="s">
        <v>118</v>
      </c>
      <c r="H108" s="22"/>
      <c r="I108" s="22">
        <v>13</v>
      </c>
      <c r="J108" s="22">
        <v>3</v>
      </c>
      <c r="K108" s="22">
        <v>6</v>
      </c>
      <c r="L108" s="49">
        <f t="shared" si="14"/>
        <v>9</v>
      </c>
      <c r="Q108" s="41"/>
      <c r="R108" s="41"/>
      <c r="S108" s="27">
        <v>8</v>
      </c>
      <c r="T108" s="21" t="s">
        <v>33</v>
      </c>
      <c r="U108" s="21"/>
      <c r="V108" s="21"/>
      <c r="W108" s="21"/>
      <c r="Z108" s="22">
        <v>1</v>
      </c>
      <c r="AA108" s="22">
        <v>0</v>
      </c>
      <c r="AB108" s="22">
        <v>0</v>
      </c>
      <c r="AC108" s="22">
        <f t="shared" si="17"/>
        <v>0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Q109" s="41"/>
      <c r="R109" s="41"/>
      <c r="S109" s="27">
        <v>6.5</v>
      </c>
      <c r="T109" s="21" t="s">
        <v>43</v>
      </c>
      <c r="Z109" s="22">
        <v>3</v>
      </c>
      <c r="AA109" s="22">
        <v>0</v>
      </c>
      <c r="AB109" s="22">
        <v>0</v>
      </c>
      <c r="AC109" s="22">
        <f t="shared" si="17"/>
        <v>0</v>
      </c>
      <c r="AD109" s="22">
        <v>2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Q110" s="41"/>
      <c r="R110" s="41"/>
      <c r="S110" s="27">
        <v>6.5</v>
      </c>
      <c r="T110" s="21" t="s">
        <v>136</v>
      </c>
      <c r="U110" s="21"/>
      <c r="V110" s="21"/>
      <c r="W110" s="21"/>
      <c r="Z110" s="22">
        <v>1</v>
      </c>
      <c r="AA110" s="22">
        <v>0</v>
      </c>
      <c r="AB110" s="22">
        <v>0</v>
      </c>
      <c r="AC110" s="22">
        <f t="shared" si="17"/>
        <v>0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thickBot="1" x14ac:dyDescent="0.3">
      <c r="A111" s="36"/>
      <c r="E111" s="2" t="s">
        <v>84</v>
      </c>
      <c r="F111" s="2"/>
      <c r="G111" s="2"/>
      <c r="H111" s="4" t="s">
        <v>1</v>
      </c>
      <c r="I111" s="4"/>
      <c r="J111" s="4" t="s">
        <v>3</v>
      </c>
      <c r="K111" s="50" t="s">
        <v>2</v>
      </c>
      <c r="Q111" s="41"/>
      <c r="R111" s="41"/>
      <c r="S111" s="27">
        <v>6.5</v>
      </c>
      <c r="T111" s="21" t="s">
        <v>44</v>
      </c>
      <c r="U111" s="21"/>
      <c r="V111" s="21"/>
      <c r="Z111" s="22">
        <v>1</v>
      </c>
      <c r="AA111" s="22">
        <v>0</v>
      </c>
      <c r="AB111" s="22">
        <v>0</v>
      </c>
      <c r="AC111" s="22">
        <f t="shared" si="17"/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E112" s="21" t="s">
        <v>126</v>
      </c>
      <c r="H112" s="21" t="s">
        <v>118</v>
      </c>
      <c r="I112" s="22"/>
      <c r="J112" s="22">
        <v>11</v>
      </c>
      <c r="K112" s="49">
        <v>8</v>
      </c>
      <c r="L112" s="22"/>
      <c r="M112" s="22"/>
      <c r="N112" s="22"/>
      <c r="Q112" s="41"/>
      <c r="R112" s="41"/>
      <c r="S112" s="27">
        <v>6.5</v>
      </c>
      <c r="T112" s="21" t="s">
        <v>69</v>
      </c>
      <c r="Z112" s="22">
        <v>1</v>
      </c>
      <c r="AA112" s="22">
        <v>0</v>
      </c>
      <c r="AB112" s="22">
        <v>0</v>
      </c>
      <c r="AC112" s="22">
        <f t="shared" si="17"/>
        <v>0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E113" s="21" t="s">
        <v>86</v>
      </c>
      <c r="F113" s="21"/>
      <c r="G113" s="21"/>
      <c r="H113" s="21" t="s">
        <v>17</v>
      </c>
      <c r="I113" s="22"/>
      <c r="J113" s="22">
        <v>11</v>
      </c>
      <c r="K113" s="49">
        <v>6</v>
      </c>
      <c r="L113" s="22"/>
      <c r="M113" s="22"/>
      <c r="N113" s="22"/>
      <c r="Q113" s="41"/>
      <c r="R113" s="41"/>
      <c r="S113" s="27">
        <v>9.5</v>
      </c>
      <c r="T113" s="21" t="s">
        <v>176</v>
      </c>
      <c r="Z113" s="22">
        <v>1</v>
      </c>
      <c r="AA113" s="22">
        <v>0</v>
      </c>
      <c r="AB113" s="22">
        <v>2</v>
      </c>
      <c r="AC113" s="22">
        <f t="shared" si="17"/>
        <v>2</v>
      </c>
      <c r="AD113" s="22">
        <v>0</v>
      </c>
      <c r="AP113" s="22"/>
      <c r="AR113" s="41"/>
    </row>
    <row r="114" spans="1:44" ht="15.75" customHeight="1" x14ac:dyDescent="0.25">
      <c r="A114" s="36"/>
      <c r="E114" s="21" t="s">
        <v>144</v>
      </c>
      <c r="G114" s="21"/>
      <c r="H114" s="21" t="s">
        <v>115</v>
      </c>
      <c r="I114" s="22"/>
      <c r="J114" s="22">
        <v>12</v>
      </c>
      <c r="K114" s="49">
        <v>6</v>
      </c>
      <c r="L114" s="22"/>
      <c r="M114" s="22"/>
      <c r="N114" s="22"/>
      <c r="Q114" s="41"/>
      <c r="R114" s="41"/>
      <c r="S114" s="27">
        <v>7.5</v>
      </c>
      <c r="T114" s="21" t="s">
        <v>146</v>
      </c>
      <c r="Z114" s="22">
        <v>1</v>
      </c>
      <c r="AA114" s="22">
        <v>0</v>
      </c>
      <c r="AB114" s="22">
        <v>0</v>
      </c>
      <c r="AC114" s="22">
        <f t="shared" si="17"/>
        <v>0</v>
      </c>
      <c r="AD114" s="22">
        <v>0</v>
      </c>
      <c r="AP114" s="22"/>
      <c r="AR114" s="41"/>
    </row>
    <row r="115" spans="1:44" ht="15.75" customHeight="1" x14ac:dyDescent="0.25">
      <c r="A115" s="36"/>
      <c r="E115" s="21" t="s">
        <v>55</v>
      </c>
      <c r="F115" s="21"/>
      <c r="G115" s="21"/>
      <c r="H115" s="21" t="s">
        <v>117</v>
      </c>
      <c r="I115" s="22"/>
      <c r="J115" s="22">
        <v>13</v>
      </c>
      <c r="K115" s="49">
        <v>6</v>
      </c>
      <c r="L115" s="22"/>
      <c r="M115" s="22"/>
      <c r="N115" s="22"/>
      <c r="Q115" s="41"/>
      <c r="R115" s="41"/>
      <c r="S115" s="27">
        <v>6.5</v>
      </c>
      <c r="T115" s="21" t="s">
        <v>32</v>
      </c>
      <c r="Z115" s="22">
        <v>5</v>
      </c>
      <c r="AA115" s="22">
        <v>0</v>
      </c>
      <c r="AB115" s="22">
        <v>2</v>
      </c>
      <c r="AC115" s="22">
        <f t="shared" si="17"/>
        <v>2</v>
      </c>
      <c r="AD115" s="22">
        <v>0</v>
      </c>
      <c r="AP115" s="22"/>
      <c r="AR115" s="41"/>
    </row>
    <row r="116" spans="1:44" ht="15.75" customHeight="1" x14ac:dyDescent="0.25">
      <c r="A116" s="36"/>
      <c r="E116" s="21" t="s">
        <v>59</v>
      </c>
      <c r="F116" s="21"/>
      <c r="G116" s="21"/>
      <c r="H116" s="21" t="s">
        <v>118</v>
      </c>
      <c r="I116" s="22"/>
      <c r="J116" s="22">
        <v>11</v>
      </c>
      <c r="K116" s="49">
        <v>4</v>
      </c>
      <c r="L116" s="22"/>
      <c r="M116" s="22"/>
      <c r="N116" s="22"/>
      <c r="Q116" s="41"/>
      <c r="R116" s="41"/>
      <c r="S116" s="27">
        <v>8</v>
      </c>
      <c r="T116" s="21" t="s">
        <v>149</v>
      </c>
      <c r="Z116" s="22">
        <v>2</v>
      </c>
      <c r="AA116" s="22">
        <v>0</v>
      </c>
      <c r="AB116" s="22">
        <v>1</v>
      </c>
      <c r="AC116" s="22">
        <f t="shared" si="17"/>
        <v>1</v>
      </c>
      <c r="AD116" s="22">
        <v>0</v>
      </c>
      <c r="AP116" s="22"/>
      <c r="AR116" s="41"/>
    </row>
    <row r="117" spans="1:44" ht="15.75" customHeight="1" x14ac:dyDescent="0.25">
      <c r="A117" s="36"/>
      <c r="E117" s="21" t="s">
        <v>51</v>
      </c>
      <c r="H117" s="21" t="s">
        <v>118</v>
      </c>
      <c r="I117" s="22"/>
      <c r="J117" s="22">
        <v>12</v>
      </c>
      <c r="K117" s="49">
        <v>4</v>
      </c>
      <c r="L117" s="22"/>
      <c r="M117" s="22"/>
      <c r="Q117" s="41"/>
      <c r="R117" s="41"/>
      <c r="S117" s="27">
        <v>8.5</v>
      </c>
      <c r="T117" s="21" t="s">
        <v>132</v>
      </c>
      <c r="U117" s="21"/>
      <c r="V117" s="21"/>
      <c r="Z117" s="22">
        <v>2</v>
      </c>
      <c r="AA117" s="22">
        <v>0</v>
      </c>
      <c r="AB117" s="22">
        <v>1</v>
      </c>
      <c r="AC117" s="22">
        <f t="shared" si="17"/>
        <v>1</v>
      </c>
      <c r="AD117" s="22">
        <v>0</v>
      </c>
      <c r="AR117" s="41"/>
    </row>
    <row r="118" spans="1:44" ht="15.75" customHeight="1" x14ac:dyDescent="0.25">
      <c r="A118" s="36"/>
      <c r="E118" s="21" t="s">
        <v>185</v>
      </c>
      <c r="F118" s="21"/>
      <c r="G118" s="21"/>
      <c r="H118" s="21" t="s">
        <v>154</v>
      </c>
      <c r="I118" s="22"/>
      <c r="J118" s="22">
        <v>12</v>
      </c>
      <c r="K118" s="49">
        <v>4</v>
      </c>
      <c r="L118" s="22"/>
      <c r="M118" s="22"/>
      <c r="Q118" s="41"/>
      <c r="R118" s="41"/>
      <c r="S118" s="27">
        <v>7</v>
      </c>
      <c r="T118" s="21" t="s">
        <v>113</v>
      </c>
      <c r="Z118" s="22">
        <v>1</v>
      </c>
      <c r="AA118" s="22">
        <v>0</v>
      </c>
      <c r="AB118" s="22">
        <v>0</v>
      </c>
      <c r="AC118" s="22">
        <f t="shared" si="17"/>
        <v>0</v>
      </c>
      <c r="AD118" s="22">
        <v>0</v>
      </c>
      <c r="AO118" s="22"/>
      <c r="AR118" s="41"/>
    </row>
    <row r="119" spans="1:44" ht="15.75" customHeight="1" x14ac:dyDescent="0.25">
      <c r="A119" s="36"/>
      <c r="E119" s="21" t="s">
        <v>125</v>
      </c>
      <c r="F119" s="21"/>
      <c r="G119" s="21"/>
      <c r="H119" s="21" t="s">
        <v>116</v>
      </c>
      <c r="I119" s="22"/>
      <c r="J119" s="22">
        <v>13</v>
      </c>
      <c r="K119" s="49">
        <v>4</v>
      </c>
      <c r="L119" s="22"/>
      <c r="M119" s="22"/>
      <c r="Q119" s="41"/>
      <c r="R119" s="41"/>
      <c r="S119" s="27">
        <v>7</v>
      </c>
      <c r="T119" s="21" t="s">
        <v>36</v>
      </c>
      <c r="U119" s="21"/>
      <c r="V119" s="21"/>
      <c r="Z119" s="22">
        <v>2</v>
      </c>
      <c r="AA119" s="22">
        <v>0</v>
      </c>
      <c r="AB119" s="22">
        <v>0</v>
      </c>
      <c r="AC119" s="22">
        <f t="shared" si="17"/>
        <v>0</v>
      </c>
      <c r="AD119" s="22">
        <v>0</v>
      </c>
      <c r="AR119" s="41"/>
    </row>
    <row r="120" spans="1:44" ht="15.75" customHeight="1" x14ac:dyDescent="0.25">
      <c r="A120" s="36"/>
      <c r="Q120" s="41"/>
      <c r="R120" s="41"/>
      <c r="S120" s="27">
        <v>6</v>
      </c>
      <c r="T120" s="21" t="s">
        <v>114</v>
      </c>
      <c r="Z120" s="22">
        <v>1</v>
      </c>
      <c r="AA120" s="22">
        <v>0</v>
      </c>
      <c r="AB120" s="22">
        <v>0</v>
      </c>
      <c r="AC120" s="22">
        <f t="shared" si="17"/>
        <v>0</v>
      </c>
      <c r="AD120" s="22">
        <v>0</v>
      </c>
      <c r="AO120" s="22"/>
      <c r="AR120" s="41"/>
    </row>
    <row r="121" spans="1:44" ht="15.75" customHeight="1" x14ac:dyDescent="0.25">
      <c r="A121" s="36"/>
      <c r="Q121" s="41"/>
      <c r="R121" s="41"/>
      <c r="S121" s="27">
        <v>8.5</v>
      </c>
      <c r="T121" s="21" t="s">
        <v>140</v>
      </c>
      <c r="U121" s="21"/>
      <c r="Z121" s="22">
        <v>1</v>
      </c>
      <c r="AA121" s="22">
        <v>0</v>
      </c>
      <c r="AB121" s="22">
        <v>0</v>
      </c>
      <c r="AC121" s="22">
        <f t="shared" si="17"/>
        <v>0</v>
      </c>
      <c r="AD121" s="22">
        <v>0</v>
      </c>
      <c r="AO121" s="22"/>
      <c r="AR121" s="41"/>
    </row>
    <row r="122" spans="1:44" ht="15.75" customHeight="1" x14ac:dyDescent="0.25">
      <c r="A122" s="36"/>
      <c r="Q122" s="41"/>
      <c r="R122" s="41"/>
      <c r="S122" s="27">
        <v>6</v>
      </c>
      <c r="T122" s="21" t="s">
        <v>100</v>
      </c>
      <c r="Z122" s="22">
        <v>4</v>
      </c>
      <c r="AA122" s="22">
        <v>0</v>
      </c>
      <c r="AB122" s="22">
        <v>1</v>
      </c>
      <c r="AC122" s="22">
        <f t="shared" si="17"/>
        <v>1</v>
      </c>
      <c r="AD122" s="22">
        <v>0</v>
      </c>
      <c r="AO122" s="22"/>
      <c r="AR122" s="41"/>
    </row>
    <row r="123" spans="1:44" ht="15.75" customHeight="1" x14ac:dyDescent="0.25">
      <c r="A123" s="36"/>
      <c r="Q123" s="41"/>
      <c r="R123" s="41"/>
      <c r="S123" s="27">
        <v>9</v>
      </c>
      <c r="T123" s="21" t="s">
        <v>96</v>
      </c>
      <c r="Z123" s="22">
        <v>1</v>
      </c>
      <c r="AA123" s="22">
        <v>0</v>
      </c>
      <c r="AB123" s="22">
        <v>0</v>
      </c>
      <c r="AC123" s="22">
        <f t="shared" ref="AC123" si="18">+AA123+AB123</f>
        <v>0</v>
      </c>
      <c r="AD123" s="22">
        <v>0</v>
      </c>
      <c r="AO123" s="22"/>
      <c r="AR123" s="41"/>
    </row>
    <row r="124" spans="1:44" ht="15.75" customHeight="1" thickBot="1" x14ac:dyDescent="0.3">
      <c r="A124" s="36"/>
      <c r="L124" s="22"/>
      <c r="Q124" s="41"/>
      <c r="R124" s="41"/>
      <c r="S124" s="27">
        <v>7.5</v>
      </c>
      <c r="T124" s="21" t="s">
        <v>50</v>
      </c>
      <c r="Z124" s="22">
        <v>1</v>
      </c>
      <c r="AA124" s="22">
        <v>0</v>
      </c>
      <c r="AB124" s="22">
        <v>0</v>
      </c>
      <c r="AC124" s="22">
        <f>+AA124+AB124</f>
        <v>0</v>
      </c>
      <c r="AD124" s="22">
        <v>0</v>
      </c>
      <c r="AR124" s="41"/>
    </row>
    <row r="125" spans="1:44" ht="15.75" customHeight="1" x14ac:dyDescent="0.25">
      <c r="A125" s="36"/>
      <c r="L125" s="22"/>
      <c r="Q125" s="41"/>
      <c r="R125" s="41"/>
      <c r="S125" s="8"/>
      <c r="T125" s="31" t="s">
        <v>211</v>
      </c>
      <c r="U125" s="8"/>
      <c r="V125" s="8"/>
      <c r="W125" s="8"/>
      <c r="X125" s="8"/>
      <c r="Y125" s="8"/>
      <c r="Z125" s="55">
        <f>SUM(Z104:Z124)</f>
        <v>33</v>
      </c>
      <c r="AA125" s="55">
        <f>SUM(AA104:AA124)</f>
        <v>0</v>
      </c>
      <c r="AB125" s="55">
        <f>SUM(AB104:AB124)</f>
        <v>11</v>
      </c>
      <c r="AC125" s="55">
        <f>SUM(AC104:AC124)</f>
        <v>11</v>
      </c>
      <c r="AD125" s="55">
        <f>SUM(AD104:AD124)</f>
        <v>2</v>
      </c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E127" s="21"/>
      <c r="F127" s="21"/>
      <c r="G127" s="21"/>
      <c r="H127" s="16"/>
      <c r="I127" s="22"/>
      <c r="J127" s="22"/>
      <c r="Q127" s="41"/>
      <c r="R127" s="41"/>
      <c r="S127" s="27"/>
      <c r="T127" s="21" t="s">
        <v>93</v>
      </c>
      <c r="Z127" s="56">
        <f>Z101+AC140+Z125-0.3</f>
        <v>126</v>
      </c>
      <c r="AA127" s="56">
        <f>AA125+AA101</f>
        <v>31</v>
      </c>
      <c r="AB127" s="56">
        <f>AB125+AB101+AM140</f>
        <v>39</v>
      </c>
      <c r="AC127" s="56">
        <f>+AB127+AA127</f>
        <v>70</v>
      </c>
      <c r="AD127" s="56">
        <f>AD125+AD101+AN140</f>
        <v>8</v>
      </c>
      <c r="AR127" s="41"/>
    </row>
    <row r="128" spans="1:44" ht="15.75" customHeight="1" x14ac:dyDescent="0.25">
      <c r="A128" s="36"/>
      <c r="E128" s="21"/>
      <c r="F128" s="21"/>
      <c r="G128" s="21"/>
      <c r="H128" s="21"/>
      <c r="I128" s="22"/>
      <c r="J128" s="22"/>
      <c r="Q128" s="41"/>
      <c r="R128" s="41"/>
      <c r="S128" s="27"/>
      <c r="T128" s="21" t="s">
        <v>82</v>
      </c>
      <c r="Z128" s="22">
        <f>+Z15+Z28+Z41+Z54+AM15+AM28+AM41+AM54</f>
        <v>126</v>
      </c>
      <c r="AA128" s="22">
        <f>+AA15+AA28+AA41+AA54+AN15+AN28+AN41+AN54</f>
        <v>31</v>
      </c>
      <c r="AB128" s="22">
        <f>+AB15+AB28+AB41+AB54+AO15+AO28+AO41+AO54</f>
        <v>39</v>
      </c>
      <c r="AC128" s="22">
        <f>+AC15+AC28+AC41+AC54+AP15+AP28+AP41+AP54</f>
        <v>70</v>
      </c>
      <c r="AD128" s="22">
        <f>+AD15+AD28+AD41+AD54+AQ15+AQ28+AQ41+AQ54</f>
        <v>8</v>
      </c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thickBot="1" x14ac:dyDescent="0.3">
      <c r="A132" s="36"/>
      <c r="Q132" s="41"/>
      <c r="R132" s="41"/>
      <c r="U132" s="37" t="s">
        <v>119</v>
      </c>
      <c r="V132" s="10" t="s">
        <v>129</v>
      </c>
      <c r="W132" s="10"/>
      <c r="X132" s="10"/>
      <c r="Y132" s="10"/>
      <c r="Z132" s="10"/>
      <c r="AA132" s="10"/>
      <c r="AB132" s="10"/>
      <c r="AC132" s="37" t="s">
        <v>3</v>
      </c>
      <c r="AD132" s="37" t="s">
        <v>7</v>
      </c>
      <c r="AE132" s="37" t="s">
        <v>8</v>
      </c>
      <c r="AF132" s="37" t="s">
        <v>9</v>
      </c>
      <c r="AG132" s="37" t="s">
        <v>77</v>
      </c>
      <c r="AH132" s="37"/>
      <c r="AI132" s="37" t="s">
        <v>4</v>
      </c>
      <c r="AJ132" s="37" t="s">
        <v>6</v>
      </c>
      <c r="AK132" s="37" t="s">
        <v>5</v>
      </c>
      <c r="AL132" s="37" t="s">
        <v>78</v>
      </c>
      <c r="AM132" s="37" t="s">
        <v>24</v>
      </c>
      <c r="AN132" s="37" t="s">
        <v>2</v>
      </c>
      <c r="AR132" s="41"/>
    </row>
    <row r="133" spans="1:44" ht="15.75" customHeight="1" x14ac:dyDescent="0.25">
      <c r="A133" s="36"/>
      <c r="Q133" s="41"/>
      <c r="R133" s="41"/>
      <c r="U133" s="27">
        <v>7</v>
      </c>
      <c r="V133" s="21" t="s">
        <v>366</v>
      </c>
      <c r="W133" s="21"/>
      <c r="X133" s="21"/>
      <c r="Y133" s="21"/>
      <c r="Z133" s="22"/>
      <c r="AC133" s="22">
        <f>+AD133+AE133+AF133</f>
        <v>2</v>
      </c>
      <c r="AD133" s="22">
        <v>0</v>
      </c>
      <c r="AE133" s="22">
        <v>2</v>
      </c>
      <c r="AF133" s="22">
        <v>0</v>
      </c>
      <c r="AG133" s="80">
        <f t="shared" ref="AG133:AG140" si="19">+(AD133*2+AF133)/(2*AC133)</f>
        <v>0</v>
      </c>
      <c r="AH133" s="80"/>
      <c r="AI133" s="22">
        <v>4</v>
      </c>
      <c r="AJ133" s="22">
        <v>1</v>
      </c>
      <c r="AK133" s="22">
        <v>0</v>
      </c>
      <c r="AL133" s="24">
        <f t="shared" ref="AL133:AL140" si="20">+AI133/AC133</f>
        <v>2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27">
        <v>7.5</v>
      </c>
      <c r="V134" s="21" t="s">
        <v>61</v>
      </c>
      <c r="W134" s="21"/>
      <c r="X134" s="21"/>
      <c r="AC134" s="22">
        <f>+AD134+AE134+AF134</f>
        <v>2</v>
      </c>
      <c r="AD134" s="22">
        <v>2</v>
      </c>
      <c r="AE134" s="22">
        <v>0</v>
      </c>
      <c r="AF134" s="22">
        <v>0</v>
      </c>
      <c r="AG134" s="79">
        <f t="shared" si="19"/>
        <v>1</v>
      </c>
      <c r="AH134" s="79"/>
      <c r="AI134" s="22">
        <v>1</v>
      </c>
      <c r="AJ134" s="22">
        <v>0</v>
      </c>
      <c r="AK134" s="22">
        <v>1</v>
      </c>
      <c r="AL134" s="24">
        <f t="shared" si="20"/>
        <v>0.5</v>
      </c>
      <c r="AM134" s="22">
        <v>0</v>
      </c>
      <c r="AN134" s="22"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 t="s">
        <v>147</v>
      </c>
      <c r="W135" s="21"/>
      <c r="X135" s="21"/>
      <c r="Y135" s="21"/>
      <c r="Z135" s="22"/>
      <c r="AC135" s="22">
        <f>+AD135+AE135+AF135+0.3</f>
        <v>0.3</v>
      </c>
      <c r="AD135" s="22">
        <v>0</v>
      </c>
      <c r="AE135" s="22">
        <v>0</v>
      </c>
      <c r="AF135" s="22">
        <v>0</v>
      </c>
      <c r="AG135" s="79">
        <f t="shared" si="19"/>
        <v>0</v>
      </c>
      <c r="AH135" s="79"/>
      <c r="AI135" s="22">
        <v>0</v>
      </c>
      <c r="AJ135" s="22">
        <v>0</v>
      </c>
      <c r="AK135" s="22">
        <v>0</v>
      </c>
      <c r="AL135" s="24">
        <f t="shared" si="20"/>
        <v>0</v>
      </c>
      <c r="AM135" s="22">
        <v>0</v>
      </c>
      <c r="AN135" s="22">
        <v>0</v>
      </c>
      <c r="AR135" s="41"/>
    </row>
    <row r="136" spans="1:44" ht="15.75" customHeight="1" x14ac:dyDescent="0.25">
      <c r="A136" s="36"/>
      <c r="Q136" s="36"/>
      <c r="R136" s="36"/>
      <c r="U136" s="27">
        <v>7</v>
      </c>
      <c r="V136" s="21" t="s">
        <v>74</v>
      </c>
      <c r="W136" s="21"/>
      <c r="X136" s="21"/>
      <c r="Y136" s="21"/>
      <c r="Z136" s="22"/>
      <c r="AC136" s="22">
        <f>+AD136+AE136+AF136</f>
        <v>1</v>
      </c>
      <c r="AD136" s="22">
        <v>0</v>
      </c>
      <c r="AE136" s="22">
        <v>1</v>
      </c>
      <c r="AF136" s="22">
        <v>0</v>
      </c>
      <c r="AG136" s="79">
        <f t="shared" si="19"/>
        <v>0</v>
      </c>
      <c r="AH136" s="79"/>
      <c r="AI136" s="22">
        <v>1</v>
      </c>
      <c r="AJ136" s="22">
        <v>0</v>
      </c>
      <c r="AK136" s="22">
        <v>0</v>
      </c>
      <c r="AL136" s="24">
        <f t="shared" si="20"/>
        <v>1</v>
      </c>
      <c r="AM136" s="22">
        <v>0</v>
      </c>
      <c r="AN136" s="22">
        <v>0</v>
      </c>
      <c r="AR136" s="36"/>
    </row>
    <row r="137" spans="1:44" ht="15.75" customHeight="1" x14ac:dyDescent="0.25">
      <c r="A137" s="36"/>
      <c r="Q137" s="36"/>
      <c r="R137" s="36"/>
      <c r="U137" s="27">
        <v>7</v>
      </c>
      <c r="V137" s="21" t="s">
        <v>317</v>
      </c>
      <c r="W137" s="21"/>
      <c r="X137" s="21"/>
      <c r="Y137" s="21"/>
      <c r="Z137" s="22"/>
      <c r="AC137" s="22">
        <f>+AD137+AE137+AF137</f>
        <v>2</v>
      </c>
      <c r="AD137" s="22">
        <v>0</v>
      </c>
      <c r="AE137" s="22">
        <v>0</v>
      </c>
      <c r="AF137" s="22">
        <v>2</v>
      </c>
      <c r="AG137" s="79">
        <f t="shared" si="19"/>
        <v>0.5</v>
      </c>
      <c r="AH137" s="79"/>
      <c r="AI137" s="22">
        <v>4</v>
      </c>
      <c r="AJ137" s="22">
        <v>0</v>
      </c>
      <c r="AK137" s="22">
        <v>1</v>
      </c>
      <c r="AL137" s="24">
        <f t="shared" si="20"/>
        <v>2</v>
      </c>
      <c r="AM137" s="22">
        <v>0</v>
      </c>
      <c r="AN137" s="22">
        <v>0</v>
      </c>
      <c r="AR137" s="36"/>
    </row>
    <row r="138" spans="1:44" ht="15.75" customHeight="1" x14ac:dyDescent="0.25">
      <c r="A138" s="36"/>
      <c r="Q138" s="36"/>
      <c r="R138" s="36"/>
      <c r="U138" s="27">
        <v>7.5</v>
      </c>
      <c r="V138" s="21" t="s">
        <v>75</v>
      </c>
      <c r="X138" s="21"/>
      <c r="AC138" s="22">
        <f>+AD138+AE138+AF138</f>
        <v>1</v>
      </c>
      <c r="AD138" s="22">
        <v>0</v>
      </c>
      <c r="AE138" s="22">
        <v>0</v>
      </c>
      <c r="AF138" s="22">
        <v>1</v>
      </c>
      <c r="AG138" s="79">
        <f t="shared" si="19"/>
        <v>0.5</v>
      </c>
      <c r="AH138" s="79"/>
      <c r="AI138" s="22">
        <v>4</v>
      </c>
      <c r="AJ138" s="22">
        <v>0</v>
      </c>
      <c r="AK138" s="22">
        <v>0</v>
      </c>
      <c r="AL138" s="24">
        <f t="shared" si="20"/>
        <v>4</v>
      </c>
      <c r="AM138" s="22">
        <v>1</v>
      </c>
      <c r="AN138" s="22">
        <v>0</v>
      </c>
      <c r="AR138" s="36"/>
    </row>
    <row r="139" spans="1:44" ht="15.75" customHeight="1" thickBot="1" x14ac:dyDescent="0.3">
      <c r="A139" s="36"/>
      <c r="Q139" s="36"/>
      <c r="R139" s="36"/>
      <c r="S139" s="27"/>
      <c r="T139" s="21"/>
      <c r="U139" s="27">
        <v>8</v>
      </c>
      <c r="V139" s="21" t="s">
        <v>267</v>
      </c>
      <c r="X139" s="21"/>
      <c r="Y139" s="21"/>
      <c r="Z139" s="16"/>
      <c r="AC139" s="22">
        <f>+AD139+AE139+AF139</f>
        <v>5</v>
      </c>
      <c r="AD139" s="22">
        <v>0</v>
      </c>
      <c r="AE139" s="22">
        <v>4</v>
      </c>
      <c r="AF139" s="22">
        <v>1</v>
      </c>
      <c r="AG139" s="79">
        <f t="shared" si="19"/>
        <v>0.1</v>
      </c>
      <c r="AH139" s="79"/>
      <c r="AI139" s="22">
        <v>14</v>
      </c>
      <c r="AJ139" s="22">
        <v>1</v>
      </c>
      <c r="AK139" s="22">
        <v>0</v>
      </c>
      <c r="AL139" s="24">
        <f t="shared" si="20"/>
        <v>2.8</v>
      </c>
      <c r="AM139" s="22">
        <v>0</v>
      </c>
      <c r="AN139" s="22">
        <v>0</v>
      </c>
      <c r="AR139" s="36"/>
    </row>
    <row r="140" spans="1:44" ht="15.75" customHeight="1" x14ac:dyDescent="0.25">
      <c r="A140" s="36"/>
      <c r="Q140" s="36"/>
      <c r="R140" s="36"/>
      <c r="S140" s="27"/>
      <c r="T140" s="21"/>
      <c r="U140" s="8"/>
      <c r="V140" s="32"/>
      <c r="W140" s="31" t="s">
        <v>21</v>
      </c>
      <c r="X140" s="32"/>
      <c r="Y140" s="32"/>
      <c r="Z140" s="15"/>
      <c r="AA140" s="8"/>
      <c r="AB140" s="8"/>
      <c r="AC140" s="15">
        <f>SUM(AC133:AC139)</f>
        <v>13.3</v>
      </c>
      <c r="AD140" s="15">
        <f>SUM(AD133:AD139)</f>
        <v>2</v>
      </c>
      <c r="AE140" s="15">
        <f t="shared" ref="AE140:AF140" si="21">SUM(AE133:AE139)</f>
        <v>7</v>
      </c>
      <c r="AF140" s="15">
        <f t="shared" si="21"/>
        <v>4</v>
      </c>
      <c r="AG140" s="80">
        <f t="shared" si="19"/>
        <v>0.3007518796992481</v>
      </c>
      <c r="AH140" s="80"/>
      <c r="AI140" s="15">
        <f>SUM(AI133:AI139)</f>
        <v>28</v>
      </c>
      <c r="AJ140" s="15">
        <f>SUM(AJ133:AJ139)</f>
        <v>2</v>
      </c>
      <c r="AK140" s="15">
        <f>SUM(AK133:AK139)</f>
        <v>2</v>
      </c>
      <c r="AL140" s="33">
        <f t="shared" si="20"/>
        <v>2.1052631578947367</v>
      </c>
      <c r="AM140" s="15">
        <f>SUM(AM133:AM139)</f>
        <v>1</v>
      </c>
      <c r="AN140" s="15">
        <f>SUM(AN133:AN139)</f>
        <v>0</v>
      </c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6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9:AH139"/>
    <mergeCell ref="AG140:AH140"/>
    <mergeCell ref="AG133:AH133"/>
    <mergeCell ref="AG134:AH134"/>
    <mergeCell ref="AG135:AH135"/>
    <mergeCell ref="AG136:AH136"/>
    <mergeCell ref="AG137:AH137"/>
    <mergeCell ref="AG138:AH138"/>
  </mergeCells>
  <conditionalFormatting sqref="Z128">
    <cfRule type="cellIs" dxfId="64" priority="5" operator="notEqual">
      <formula>$Z$127</formula>
    </cfRule>
  </conditionalFormatting>
  <conditionalFormatting sqref="AA128">
    <cfRule type="cellIs" dxfId="63" priority="4" operator="notEqual">
      <formula>$AA$127</formula>
    </cfRule>
  </conditionalFormatting>
  <conditionalFormatting sqref="AB128">
    <cfRule type="cellIs" dxfId="62" priority="3" operator="notEqual">
      <formula>$AB$127</formula>
    </cfRule>
  </conditionalFormatting>
  <conditionalFormatting sqref="AC128">
    <cfRule type="cellIs" dxfId="61" priority="2" operator="notEqual">
      <formula>$AC$127</formula>
    </cfRule>
  </conditionalFormatting>
  <conditionalFormatting sqref="AD128">
    <cfRule type="cellIs" dxfId="60" priority="1" operator="notEqual">
      <formula>$AD$127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9D189-24B7-467D-8BBA-E3F0C283278F}">
  <dimension ref="A1:AR147"/>
  <sheetViews>
    <sheetView topLeftCell="A56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12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11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11</v>
      </c>
      <c r="AD3" s="15">
        <v>9</v>
      </c>
      <c r="AE3" s="15">
        <v>1</v>
      </c>
      <c r="AF3" s="15">
        <v>1</v>
      </c>
      <c r="AG3" s="80">
        <f t="shared" ref="AG3:AG11" si="1">+(AD3*2+AF3)/(2*AC3)</f>
        <v>0.86363636363636365</v>
      </c>
      <c r="AH3" s="80"/>
      <c r="AI3" s="15">
        <v>14</v>
      </c>
      <c r="AJ3" s="15">
        <v>1</v>
      </c>
      <c r="AK3" s="15">
        <v>4</v>
      </c>
      <c r="AL3" s="54">
        <f t="shared" ref="AL3" si="2">+AI3/AC3</f>
        <v>1.2727272727272727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9</v>
      </c>
      <c r="H4" s="5">
        <v>2</v>
      </c>
      <c r="I4" s="5">
        <v>1</v>
      </c>
      <c r="J4" s="5">
        <f t="shared" ref="J4:J11" si="3">2*G4+I4</f>
        <v>19</v>
      </c>
      <c r="K4" s="35">
        <f t="shared" ref="K4:K11" si="4">+J4/((G4+H4+I4)*2)</f>
        <v>0.79166666666666663</v>
      </c>
      <c r="L4" s="5">
        <f>+$AA$27</f>
        <v>44</v>
      </c>
      <c r="M4" s="5">
        <v>17</v>
      </c>
      <c r="N4" s="5">
        <f>+$AB$27</f>
        <v>67</v>
      </c>
      <c r="O4" s="5">
        <f>+$AD$27</f>
        <v>6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12</v>
      </c>
      <c r="AD4" s="22">
        <v>6</v>
      </c>
      <c r="AE4" s="22">
        <v>5</v>
      </c>
      <c r="AF4" s="22">
        <v>1</v>
      </c>
      <c r="AG4" s="79">
        <f t="shared" ref="AG4:AG10" si="5">+(AD4*2+AF4)/(2*AC4)</f>
        <v>0.54166666666666663</v>
      </c>
      <c r="AH4" s="79"/>
      <c r="AI4" s="22">
        <v>25</v>
      </c>
      <c r="AJ4" s="22">
        <v>2</v>
      </c>
      <c r="AK4" s="22">
        <v>3</v>
      </c>
      <c r="AL4" s="24">
        <f t="shared" ref="AL4:AL10" si="6">+AI4/AC4</f>
        <v>2.0833333333333335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102</v>
      </c>
      <c r="D5" s="11"/>
      <c r="E5" s="11"/>
      <c r="F5" s="11"/>
      <c r="G5" s="5">
        <v>6</v>
      </c>
      <c r="H5" s="5">
        <v>5</v>
      </c>
      <c r="I5" s="5">
        <v>1</v>
      </c>
      <c r="J5" s="5">
        <f t="shared" ref="J5:J10" si="7">2*G5+I5</f>
        <v>13</v>
      </c>
      <c r="K5" s="35">
        <f t="shared" ref="K5:K10" si="8">+J5/((G5+H5+I5)*2)</f>
        <v>0.54166666666666663</v>
      </c>
      <c r="L5" s="5">
        <f>+$AA$66</f>
        <v>31</v>
      </c>
      <c r="M5" s="5">
        <v>27</v>
      </c>
      <c r="N5" s="5">
        <f>+$AB$66</f>
        <v>55</v>
      </c>
      <c r="O5" s="5">
        <f>+$AD$66</f>
        <v>6</v>
      </c>
      <c r="P5" s="5">
        <v>3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11</v>
      </c>
      <c r="AD5" s="22">
        <v>5</v>
      </c>
      <c r="AE5" s="22">
        <v>4</v>
      </c>
      <c r="AF5" s="22">
        <v>2</v>
      </c>
      <c r="AG5" s="79">
        <f t="shared" si="5"/>
        <v>0.54545454545454541</v>
      </c>
      <c r="AH5" s="79"/>
      <c r="AI5" s="22">
        <v>29</v>
      </c>
      <c r="AJ5" s="22">
        <v>0</v>
      </c>
      <c r="AK5" s="22">
        <v>1</v>
      </c>
      <c r="AL5" s="24">
        <f t="shared" si="6"/>
        <v>2.6363636363636362</v>
      </c>
      <c r="AN5" s="22"/>
      <c r="AO5" s="5"/>
      <c r="AQ5" s="22"/>
      <c r="AR5" s="39"/>
    </row>
    <row r="6" spans="1:44" ht="18" x14ac:dyDescent="0.25">
      <c r="A6" s="36"/>
      <c r="B6" s="5">
        <v>8</v>
      </c>
      <c r="C6" s="6" t="s">
        <v>148</v>
      </c>
      <c r="D6" s="11"/>
      <c r="E6" s="6"/>
      <c r="F6" s="11"/>
      <c r="G6" s="5">
        <v>6</v>
      </c>
      <c r="H6" s="5">
        <v>5</v>
      </c>
      <c r="I6" s="5">
        <v>1</v>
      </c>
      <c r="J6" s="5">
        <f t="shared" si="7"/>
        <v>13</v>
      </c>
      <c r="K6" s="35">
        <f t="shared" si="8"/>
        <v>0.54166666666666663</v>
      </c>
      <c r="L6" s="5">
        <f>+$AN$66</f>
        <v>44</v>
      </c>
      <c r="M6" s="5">
        <v>41</v>
      </c>
      <c r="N6" s="5">
        <f>$AO$66</f>
        <v>55</v>
      </c>
      <c r="O6" s="5">
        <f>$AQ$66</f>
        <v>12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11</v>
      </c>
      <c r="AD6" s="22">
        <v>3</v>
      </c>
      <c r="AE6" s="22">
        <v>5</v>
      </c>
      <c r="AF6" s="22">
        <v>3</v>
      </c>
      <c r="AG6" s="79">
        <f t="shared" si="5"/>
        <v>0.40909090909090912</v>
      </c>
      <c r="AH6" s="79"/>
      <c r="AI6" s="22">
        <v>31</v>
      </c>
      <c r="AJ6" s="22">
        <v>0</v>
      </c>
      <c r="AK6" s="22">
        <v>2</v>
      </c>
      <c r="AL6" s="24">
        <f t="shared" si="6"/>
        <v>2.8181818181818183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18</v>
      </c>
      <c r="D7" s="11"/>
      <c r="E7" s="6"/>
      <c r="F7" s="11"/>
      <c r="G7" s="5">
        <v>4</v>
      </c>
      <c r="H7" s="5">
        <v>3</v>
      </c>
      <c r="I7" s="5">
        <v>5</v>
      </c>
      <c r="J7" s="5">
        <f t="shared" si="7"/>
        <v>13</v>
      </c>
      <c r="K7" s="35">
        <f t="shared" si="8"/>
        <v>0.54166666666666663</v>
      </c>
      <c r="L7" s="5">
        <f>+$AN$53</f>
        <v>31</v>
      </c>
      <c r="M7" s="5">
        <v>32</v>
      </c>
      <c r="N7" s="5">
        <f>$AO$53</f>
        <v>46</v>
      </c>
      <c r="O7" s="5">
        <f>$AQ$53</f>
        <v>24</v>
      </c>
      <c r="P7" s="5">
        <v>2</v>
      </c>
      <c r="Q7" s="40"/>
      <c r="R7" s="36"/>
      <c r="U7" s="27">
        <v>8</v>
      </c>
      <c r="V7" s="21" t="s">
        <v>153</v>
      </c>
      <c r="X7" s="21"/>
      <c r="Z7" s="21" t="s">
        <v>14</v>
      </c>
      <c r="AB7" s="22"/>
      <c r="AC7" s="22">
        <f>+AD7+AE7+AF7</f>
        <v>9</v>
      </c>
      <c r="AD7" s="22">
        <v>4</v>
      </c>
      <c r="AE7" s="22">
        <v>4</v>
      </c>
      <c r="AF7" s="22">
        <v>1</v>
      </c>
      <c r="AG7" s="79">
        <f t="shared" si="5"/>
        <v>0.5</v>
      </c>
      <c r="AH7" s="79"/>
      <c r="AI7" s="22">
        <v>28</v>
      </c>
      <c r="AJ7" s="22">
        <v>2</v>
      </c>
      <c r="AK7" s="22">
        <v>1</v>
      </c>
      <c r="AL7" s="24">
        <f t="shared" si="6"/>
        <v>3.1111111111111112</v>
      </c>
      <c r="AN7" s="22"/>
      <c r="AO7" s="5"/>
      <c r="AQ7" s="22"/>
      <c r="AR7" s="39"/>
    </row>
    <row r="8" spans="1:44" ht="18" x14ac:dyDescent="0.25">
      <c r="A8" s="36"/>
      <c r="B8" s="5">
        <v>3</v>
      </c>
      <c r="C8" s="6" t="s">
        <v>127</v>
      </c>
      <c r="D8" s="11"/>
      <c r="E8" s="11"/>
      <c r="F8" s="11"/>
      <c r="G8" s="5">
        <v>5</v>
      </c>
      <c r="H8" s="5">
        <v>5</v>
      </c>
      <c r="I8" s="5">
        <v>2</v>
      </c>
      <c r="J8" s="5">
        <f t="shared" si="7"/>
        <v>12</v>
      </c>
      <c r="K8" s="35">
        <f t="shared" si="8"/>
        <v>0.5</v>
      </c>
      <c r="L8" s="5">
        <f>+$AA$53</f>
        <v>36</v>
      </c>
      <c r="M8" s="5">
        <v>30</v>
      </c>
      <c r="N8" s="5">
        <f>+$AB$53</f>
        <v>66</v>
      </c>
      <c r="O8" s="5">
        <f>+$AD$53</f>
        <v>14</v>
      </c>
      <c r="P8" s="5">
        <v>5</v>
      </c>
      <c r="Q8" s="40"/>
      <c r="R8" s="36"/>
      <c r="U8" s="27">
        <v>7.5</v>
      </c>
      <c r="V8" s="21" t="s">
        <v>85</v>
      </c>
      <c r="X8" s="21"/>
      <c r="Z8" s="21" t="s">
        <v>18</v>
      </c>
      <c r="AB8" s="22"/>
      <c r="AC8" s="22">
        <f>+AD8+AE8+AF8</f>
        <v>7</v>
      </c>
      <c r="AD8" s="22">
        <v>2</v>
      </c>
      <c r="AE8" s="22">
        <v>3</v>
      </c>
      <c r="AF8" s="22">
        <v>2</v>
      </c>
      <c r="AG8" s="79">
        <f t="shared" si="5"/>
        <v>0.42857142857142855</v>
      </c>
      <c r="AH8" s="79"/>
      <c r="AI8" s="22">
        <v>23</v>
      </c>
      <c r="AJ8" s="22">
        <v>0</v>
      </c>
      <c r="AK8" s="22">
        <v>0</v>
      </c>
      <c r="AL8" s="24">
        <f t="shared" si="6"/>
        <v>3.2857142857142856</v>
      </c>
      <c r="AN8" s="22"/>
      <c r="AO8" s="5"/>
      <c r="AQ8" s="22"/>
      <c r="AR8" s="39"/>
    </row>
    <row r="9" spans="1:44" ht="18" x14ac:dyDescent="0.25">
      <c r="A9" s="36"/>
      <c r="B9" s="5">
        <v>5</v>
      </c>
      <c r="C9" s="6" t="s">
        <v>14</v>
      </c>
      <c r="D9" s="11"/>
      <c r="E9" s="6"/>
      <c r="F9" s="11"/>
      <c r="G9" s="5">
        <v>4</v>
      </c>
      <c r="H9" s="5">
        <v>6</v>
      </c>
      <c r="I9" s="5">
        <v>2</v>
      </c>
      <c r="J9" s="5">
        <f t="shared" si="7"/>
        <v>10</v>
      </c>
      <c r="K9" s="35">
        <f t="shared" si="8"/>
        <v>0.41666666666666669</v>
      </c>
      <c r="L9" s="5">
        <f>+$AN$27</f>
        <v>34</v>
      </c>
      <c r="M9" s="5">
        <v>41</v>
      </c>
      <c r="N9" s="5">
        <f>$AO$27</f>
        <v>50</v>
      </c>
      <c r="O9" s="5">
        <f>$AQ$27</f>
        <v>12</v>
      </c>
      <c r="P9" s="5">
        <v>7</v>
      </c>
      <c r="Q9" s="40"/>
      <c r="R9" s="36"/>
      <c r="U9" s="27">
        <v>7</v>
      </c>
      <c r="V9" s="21" t="s">
        <v>74</v>
      </c>
      <c r="X9" s="21"/>
      <c r="Z9" s="21" t="s">
        <v>156</v>
      </c>
      <c r="AB9" s="22"/>
      <c r="AC9" s="22">
        <f>+AD9+AE9+AF9-0.3</f>
        <v>10.7</v>
      </c>
      <c r="AD9" s="22">
        <v>6</v>
      </c>
      <c r="AE9" s="22">
        <v>4</v>
      </c>
      <c r="AF9" s="22">
        <v>1</v>
      </c>
      <c r="AG9" s="79">
        <f t="shared" si="5"/>
        <v>0.60747663551401876</v>
      </c>
      <c r="AH9" s="79"/>
      <c r="AI9" s="22">
        <v>38</v>
      </c>
      <c r="AJ9" s="22">
        <v>1</v>
      </c>
      <c r="AK9" s="22">
        <v>0</v>
      </c>
      <c r="AL9" s="24">
        <f t="shared" si="6"/>
        <v>3.5514018691588789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3</v>
      </c>
      <c r="H10" s="5">
        <v>6</v>
      </c>
      <c r="I10" s="5">
        <v>3</v>
      </c>
      <c r="J10" s="5">
        <f t="shared" si="7"/>
        <v>9</v>
      </c>
      <c r="K10" s="35">
        <f t="shared" si="8"/>
        <v>0.375</v>
      </c>
      <c r="L10" s="5">
        <f>+$AA$40</f>
        <v>17</v>
      </c>
      <c r="M10" s="5">
        <v>33</v>
      </c>
      <c r="N10" s="5">
        <f>+$AB$40</f>
        <v>31</v>
      </c>
      <c r="O10" s="5">
        <f>+$AD$40</f>
        <v>12</v>
      </c>
      <c r="P10" s="5">
        <v>6</v>
      </c>
      <c r="Q10" s="40"/>
      <c r="R10" s="40"/>
      <c r="U10" s="27">
        <v>7</v>
      </c>
      <c r="V10" s="21" t="s">
        <v>171</v>
      </c>
      <c r="X10" s="21"/>
      <c r="Z10" s="21" t="s">
        <v>19</v>
      </c>
      <c r="AB10" s="22"/>
      <c r="AC10" s="22">
        <f>+AD10+AE10+AF10</f>
        <v>11</v>
      </c>
      <c r="AD10" s="22">
        <v>3</v>
      </c>
      <c r="AE10" s="22">
        <v>7</v>
      </c>
      <c r="AF10" s="22">
        <v>1</v>
      </c>
      <c r="AG10" s="79">
        <f t="shared" si="5"/>
        <v>0.31818181818181818</v>
      </c>
      <c r="AH10" s="79"/>
      <c r="AI10" s="22">
        <v>43</v>
      </c>
      <c r="AJ10" s="22">
        <v>1</v>
      </c>
      <c r="AK10" s="22">
        <v>0</v>
      </c>
      <c r="AL10" s="24">
        <f t="shared" si="6"/>
        <v>3.9090909090909092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8</v>
      </c>
      <c r="I11" s="5">
        <v>1</v>
      </c>
      <c r="J11" s="5">
        <f t="shared" si="3"/>
        <v>7</v>
      </c>
      <c r="K11" s="35">
        <f t="shared" si="4"/>
        <v>0.29166666666666669</v>
      </c>
      <c r="L11" s="5">
        <f>+$AN$40</f>
        <v>31</v>
      </c>
      <c r="M11" s="5">
        <v>47</v>
      </c>
      <c r="N11" s="5">
        <f>$AO$40</f>
        <v>42</v>
      </c>
      <c r="O11" s="5">
        <f>$AQ$40</f>
        <v>12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+AC140</f>
        <v>13.3</v>
      </c>
      <c r="AD11" s="22">
        <f>+AD140</f>
        <v>2</v>
      </c>
      <c r="AE11" s="22">
        <f>+AE140</f>
        <v>7</v>
      </c>
      <c r="AF11" s="22">
        <f>+AF140</f>
        <v>4</v>
      </c>
      <c r="AG11" s="79">
        <f t="shared" si="1"/>
        <v>0.3007518796992481</v>
      </c>
      <c r="AH11" s="79"/>
      <c r="AI11" s="22">
        <f>+AI140</f>
        <v>28</v>
      </c>
      <c r="AJ11" s="22">
        <f>+AJ140</f>
        <v>2</v>
      </c>
      <c r="AK11" s="22">
        <f>+AK140</f>
        <v>2</v>
      </c>
      <c r="AL11" s="24">
        <f>+AL140</f>
        <v>2.1052631578947367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40</v>
      </c>
      <c r="H12" s="9">
        <f>SUM(H4:H11)</f>
        <v>40</v>
      </c>
      <c r="I12" s="9">
        <f>SUM(I4:I11)</f>
        <v>16</v>
      </c>
      <c r="J12" s="9"/>
      <c r="K12" s="9"/>
      <c r="L12" s="9">
        <f>SUM(L4:L11)</f>
        <v>268</v>
      </c>
      <c r="M12" s="9">
        <f>SUM(M4:M11)</f>
        <v>268</v>
      </c>
      <c r="N12" s="9">
        <f>SUM(N4:N11)</f>
        <v>412</v>
      </c>
      <c r="O12" s="9">
        <f>SUM(O4:O11)</f>
        <v>98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96</v>
      </c>
      <c r="AD12" s="15">
        <f>SUM(AD3:AD11)</f>
        <v>40</v>
      </c>
      <c r="AE12" s="15">
        <f>SUM(AE3:AE11)</f>
        <v>40</v>
      </c>
      <c r="AF12" s="15">
        <f>SUM(AF3:AF11)</f>
        <v>16</v>
      </c>
      <c r="AG12" s="15"/>
      <c r="AH12" s="15"/>
      <c r="AI12" s="15">
        <f>SUM(AI3:AI11)</f>
        <v>259</v>
      </c>
      <c r="AJ12" s="15">
        <f>SUM(AJ3:AJ11)</f>
        <v>9</v>
      </c>
      <c r="AK12" s="15">
        <f>SUM(AK3:AK11)</f>
        <v>13</v>
      </c>
      <c r="AL12" s="33">
        <f>+AI12/AC12</f>
        <v>2.6979166666666665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12 Summary:</v>
      </c>
      <c r="C14" s="48"/>
      <c r="D14" s="48"/>
      <c r="E14" s="90">
        <v>45621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189</v>
      </c>
      <c r="E15" s="21"/>
      <c r="F15" s="21"/>
      <c r="G15" s="5">
        <v>10</v>
      </c>
      <c r="H15" s="22">
        <v>1</v>
      </c>
      <c r="I15" s="21" t="s">
        <v>144</v>
      </c>
      <c r="J15" s="21"/>
      <c r="K15" s="21"/>
      <c r="L15" s="21" t="s">
        <v>425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6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16</v>
      </c>
      <c r="AN15" s="22">
        <v>10</v>
      </c>
      <c r="AO15" s="22">
        <v>6</v>
      </c>
      <c r="AP15" s="22">
        <f t="shared" ref="AP15:AP26" si="9">+AN15+AO15</f>
        <v>16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 t="s">
        <v>422</v>
      </c>
      <c r="D16" s="16"/>
      <c r="E16" s="16"/>
      <c r="F16" s="21"/>
      <c r="G16" s="5"/>
      <c r="H16" s="22">
        <v>1</v>
      </c>
      <c r="I16" s="21" t="s">
        <v>92</v>
      </c>
      <c r="J16" s="21"/>
      <c r="K16" s="21"/>
      <c r="L16" s="21" t="s">
        <v>315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11</v>
      </c>
      <c r="AA16" s="22">
        <v>0</v>
      </c>
      <c r="AB16" s="22">
        <v>2</v>
      </c>
      <c r="AC16" s="22">
        <f t="shared" ref="AC16:AC26" si="10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9</v>
      </c>
      <c r="AN16" s="22">
        <v>0</v>
      </c>
      <c r="AO16" s="22">
        <v>0</v>
      </c>
      <c r="AP16" s="22">
        <f t="shared" si="9"/>
        <v>0</v>
      </c>
      <c r="AQ16" s="22">
        <v>0</v>
      </c>
      <c r="AR16" s="39"/>
    </row>
    <row r="17" spans="1:44" ht="15.95" customHeight="1" x14ac:dyDescent="0.25">
      <c r="A17" s="41"/>
      <c r="B17" s="22"/>
      <c r="C17" s="21" t="s">
        <v>423</v>
      </c>
      <c r="D17" s="21"/>
      <c r="E17" s="21"/>
      <c r="F17" s="21"/>
      <c r="H17" s="22">
        <v>1</v>
      </c>
      <c r="I17" s="21" t="s">
        <v>140</v>
      </c>
      <c r="J17" s="21"/>
      <c r="K17" s="21"/>
      <c r="L17" s="21" t="s">
        <v>439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12</v>
      </c>
      <c r="AA17" s="22">
        <v>13</v>
      </c>
      <c r="AB17" s="22">
        <v>15</v>
      </c>
      <c r="AC17" s="22">
        <f t="shared" si="10"/>
        <v>28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10</v>
      </c>
      <c r="AN17" s="22">
        <v>9</v>
      </c>
      <c r="AO17" s="22">
        <v>6</v>
      </c>
      <c r="AP17" s="22">
        <f t="shared" si="9"/>
        <v>15</v>
      </c>
      <c r="AQ17" s="22">
        <v>0</v>
      </c>
      <c r="AR17" s="39"/>
    </row>
    <row r="18" spans="1:44" ht="15.95" customHeight="1" x14ac:dyDescent="0.25">
      <c r="A18" s="41"/>
      <c r="C18" s="21" t="s">
        <v>424</v>
      </c>
      <c r="D18" s="21"/>
      <c r="E18" s="21"/>
      <c r="F18" s="21"/>
      <c r="H18" s="22">
        <v>1</v>
      </c>
      <c r="I18" s="21" t="s">
        <v>291</v>
      </c>
      <c r="L18" s="21" t="s">
        <v>445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11</v>
      </c>
      <c r="AA18" s="22">
        <v>5</v>
      </c>
      <c r="AB18" s="22">
        <v>2</v>
      </c>
      <c r="AC18" s="22">
        <f t="shared" si="10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11</v>
      </c>
      <c r="AN18" s="22">
        <v>5</v>
      </c>
      <c r="AO18" s="22">
        <v>5</v>
      </c>
      <c r="AP18" s="22">
        <f t="shared" si="9"/>
        <v>10</v>
      </c>
      <c r="AQ18" s="22">
        <v>0</v>
      </c>
      <c r="AR18" s="39"/>
    </row>
    <row r="19" spans="1:44" ht="15.95" customHeight="1" x14ac:dyDescent="0.25">
      <c r="A19" s="41"/>
      <c r="C19" s="21"/>
      <c r="D19" s="21"/>
      <c r="E19" s="21"/>
      <c r="F19" s="21"/>
      <c r="H19" s="22">
        <v>2</v>
      </c>
      <c r="I19" s="21" t="s">
        <v>144</v>
      </c>
      <c r="L19" s="21" t="s">
        <v>440</v>
      </c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12</v>
      </c>
      <c r="AA19" s="22">
        <v>6</v>
      </c>
      <c r="AB19" s="22">
        <v>6</v>
      </c>
      <c r="AC19" s="22">
        <f t="shared" si="10"/>
        <v>12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12</v>
      </c>
      <c r="AN19" s="22">
        <v>7</v>
      </c>
      <c r="AO19" s="22">
        <v>5</v>
      </c>
      <c r="AP19" s="22">
        <f t="shared" si="9"/>
        <v>12</v>
      </c>
      <c r="AQ19" s="22">
        <v>2</v>
      </c>
      <c r="AR19" s="39"/>
    </row>
    <row r="20" spans="1:44" ht="15.95" customHeight="1" x14ac:dyDescent="0.25">
      <c r="A20" s="41"/>
      <c r="H20" s="22">
        <v>2</v>
      </c>
      <c r="I20" s="21" t="s">
        <v>123</v>
      </c>
      <c r="L20" s="21" t="s">
        <v>92</v>
      </c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12</v>
      </c>
      <c r="AA20" s="22">
        <v>8</v>
      </c>
      <c r="AB20" s="22">
        <v>7</v>
      </c>
      <c r="AC20" s="22">
        <f t="shared" si="10"/>
        <v>15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11</v>
      </c>
      <c r="AN20" s="22">
        <v>1</v>
      </c>
      <c r="AO20" s="22">
        <v>2</v>
      </c>
      <c r="AP20" s="22">
        <f t="shared" si="9"/>
        <v>3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291</v>
      </c>
      <c r="L21" s="21" t="s">
        <v>144</v>
      </c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12</v>
      </c>
      <c r="AA21" s="22">
        <v>6</v>
      </c>
      <c r="AB21" s="22">
        <v>13</v>
      </c>
      <c r="AC21" s="22">
        <f t="shared" si="10"/>
        <v>19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9</v>
      </c>
      <c r="AN21" s="22">
        <v>0</v>
      </c>
      <c r="AO21" s="22">
        <v>2</v>
      </c>
      <c r="AP21" s="22">
        <f t="shared" si="9"/>
        <v>2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164</v>
      </c>
      <c r="L22" s="21" t="s">
        <v>426</v>
      </c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11</v>
      </c>
      <c r="AA22" s="22">
        <v>1</v>
      </c>
      <c r="AB22" s="22">
        <v>6</v>
      </c>
      <c r="AC22" s="22">
        <f t="shared" si="10"/>
        <v>7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9</v>
      </c>
      <c r="AN22" s="22">
        <v>1</v>
      </c>
      <c r="AO22" s="22">
        <v>5</v>
      </c>
      <c r="AP22" s="22">
        <f t="shared" si="9"/>
        <v>6</v>
      </c>
      <c r="AQ22" s="22">
        <v>0</v>
      </c>
      <c r="AR22" s="39"/>
    </row>
    <row r="23" spans="1:44" ht="15.95" customHeight="1" x14ac:dyDescent="0.25">
      <c r="A23" s="41"/>
      <c r="H23" s="22">
        <v>2</v>
      </c>
      <c r="I23" s="21" t="s">
        <v>66</v>
      </c>
      <c r="L23" s="21" t="s">
        <v>427</v>
      </c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10</v>
      </c>
      <c r="AA23" s="22">
        <v>0</v>
      </c>
      <c r="AB23" s="22">
        <v>5</v>
      </c>
      <c r="AC23" s="22">
        <f t="shared" si="10"/>
        <v>5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11</v>
      </c>
      <c r="AN23" s="22">
        <v>1</v>
      </c>
      <c r="AO23" s="22">
        <v>10</v>
      </c>
      <c r="AP23" s="22">
        <f t="shared" si="9"/>
        <v>11</v>
      </c>
      <c r="AQ23" s="22">
        <v>2</v>
      </c>
      <c r="AR23" s="44"/>
    </row>
    <row r="24" spans="1:44" ht="15.95" customHeight="1" x14ac:dyDescent="0.25">
      <c r="A24" s="41"/>
      <c r="H24" s="22">
        <v>2</v>
      </c>
      <c r="I24" s="21" t="s">
        <v>92</v>
      </c>
      <c r="L24" s="21" t="s">
        <v>441</v>
      </c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12</v>
      </c>
      <c r="AA24" s="22">
        <v>0</v>
      </c>
      <c r="AB24" s="22">
        <v>4</v>
      </c>
      <c r="AC24" s="22">
        <f t="shared" si="10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12</v>
      </c>
      <c r="AN24" s="22">
        <v>0</v>
      </c>
      <c r="AO24" s="22">
        <v>6</v>
      </c>
      <c r="AP24" s="22">
        <f t="shared" si="9"/>
        <v>6</v>
      </c>
      <c r="AQ24" s="22">
        <v>0</v>
      </c>
      <c r="AR24" s="36"/>
    </row>
    <row r="25" spans="1:44" ht="15.95" customHeight="1" x14ac:dyDescent="0.25">
      <c r="A25" s="4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11</v>
      </c>
      <c r="AA25" s="22">
        <v>1</v>
      </c>
      <c r="AB25" s="22">
        <v>2</v>
      </c>
      <c r="AC25" s="22">
        <f t="shared" si="10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10</v>
      </c>
      <c r="AN25" s="22">
        <v>0</v>
      </c>
      <c r="AO25" s="22">
        <v>0</v>
      </c>
      <c r="AP25" s="22">
        <f t="shared" si="9"/>
        <v>0</v>
      </c>
      <c r="AQ25" s="22">
        <v>0</v>
      </c>
      <c r="AR25" s="36"/>
    </row>
    <row r="26" spans="1:44" ht="15.95" customHeight="1" x14ac:dyDescent="0.25">
      <c r="A26" s="41"/>
      <c r="B26" s="22" t="s">
        <v>42</v>
      </c>
      <c r="C26" s="6" t="s">
        <v>191</v>
      </c>
      <c r="D26" s="11"/>
      <c r="E26" s="21"/>
      <c r="F26" s="21"/>
      <c r="G26" s="5">
        <v>3</v>
      </c>
      <c r="H26" s="22">
        <v>1</v>
      </c>
      <c r="I26" s="21" t="s">
        <v>125</v>
      </c>
      <c r="J26" s="21"/>
      <c r="K26" s="21"/>
      <c r="L26" s="21" t="s">
        <v>428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12</v>
      </c>
      <c r="AA26" s="22">
        <v>4</v>
      </c>
      <c r="AB26" s="22">
        <v>5</v>
      </c>
      <c r="AC26" s="22">
        <f t="shared" si="10"/>
        <v>9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12</v>
      </c>
      <c r="AN26" s="22">
        <v>0</v>
      </c>
      <c r="AO26" s="22">
        <v>3</v>
      </c>
      <c r="AP26" s="22">
        <f t="shared" si="9"/>
        <v>3</v>
      </c>
      <c r="AQ26" s="22">
        <v>6</v>
      </c>
      <c r="AR26" s="36"/>
    </row>
    <row r="27" spans="1:44" ht="15.95" customHeight="1" thickBot="1" x14ac:dyDescent="0.3">
      <c r="A27" s="41"/>
      <c r="B27" s="22" t="s">
        <v>28</v>
      </c>
      <c r="C27" s="21" t="s">
        <v>421</v>
      </c>
      <c r="D27" s="16"/>
      <c r="E27" s="21"/>
      <c r="F27" s="21"/>
      <c r="G27" s="5"/>
      <c r="H27" s="22">
        <v>2</v>
      </c>
      <c r="I27" s="21" t="s">
        <v>88</v>
      </c>
      <c r="J27" s="21"/>
      <c r="K27" s="21"/>
      <c r="L27" s="21" t="s">
        <v>170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132</v>
      </c>
      <c r="AA27" s="23">
        <f>SUM(AA15:AA26)</f>
        <v>44</v>
      </c>
      <c r="AB27" s="23">
        <f>SUM(AB15:AB26)</f>
        <v>67</v>
      </c>
      <c r="AC27" s="23">
        <f>+AB27+AA27</f>
        <v>111</v>
      </c>
      <c r="AD27" s="23">
        <f>SUM(AD15:AD26)</f>
        <v>6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132</v>
      </c>
      <c r="AN27" s="23">
        <f>SUM(AN15:AN26)</f>
        <v>34</v>
      </c>
      <c r="AO27" s="23">
        <f>SUM(AO15:AO26)</f>
        <v>50</v>
      </c>
      <c r="AP27" s="23">
        <f>+AO27+AN27</f>
        <v>84</v>
      </c>
      <c r="AQ27" s="23">
        <f>SUM(AQ15:AQ26)</f>
        <v>12</v>
      </c>
      <c r="AR27" s="36"/>
    </row>
    <row r="28" spans="1:44" ht="15.95" customHeight="1" x14ac:dyDescent="0.25">
      <c r="A28" s="41"/>
      <c r="C28" s="21"/>
      <c r="H28" s="22">
        <v>2</v>
      </c>
      <c r="I28" s="21" t="s">
        <v>88</v>
      </c>
      <c r="L28" s="21" t="s">
        <v>357</v>
      </c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26</v>
      </c>
      <c r="AA28" s="22">
        <v>7</v>
      </c>
      <c r="AB28" s="22">
        <v>10</v>
      </c>
      <c r="AC28" s="22">
        <f t="shared" ref="AC28:AC39" si="11">+AA28+AB28</f>
        <v>17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12</v>
      </c>
      <c r="AN28" s="22">
        <v>0</v>
      </c>
      <c r="AO28" s="22">
        <v>1</v>
      </c>
      <c r="AP28" s="22">
        <f t="shared" ref="AP28:AP39" si="12">+AN28+AO28</f>
        <v>1</v>
      </c>
      <c r="AQ28" s="22">
        <v>2</v>
      </c>
      <c r="AR28" s="36"/>
    </row>
    <row r="29" spans="1:44" ht="15.95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11</v>
      </c>
      <c r="AA29" s="22">
        <v>0</v>
      </c>
      <c r="AB29" s="22">
        <v>0</v>
      </c>
      <c r="AC29" s="22">
        <f t="shared" si="11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11</v>
      </c>
      <c r="AN29" s="22">
        <v>0</v>
      </c>
      <c r="AO29" s="22">
        <v>0</v>
      </c>
      <c r="AP29" s="22">
        <f t="shared" si="12"/>
        <v>0</v>
      </c>
      <c r="AQ29" s="22">
        <v>0</v>
      </c>
      <c r="AR29" s="36"/>
    </row>
    <row r="30" spans="1:44" ht="15.95" customHeight="1" x14ac:dyDescent="0.25">
      <c r="A30" s="41"/>
      <c r="B30" s="42" t="s">
        <v>173</v>
      </c>
      <c r="C30" s="6" t="s">
        <v>187</v>
      </c>
      <c r="F30" s="21"/>
      <c r="G30" s="5">
        <v>0</v>
      </c>
      <c r="H30" s="22"/>
      <c r="I30" s="21"/>
      <c r="J30" s="21"/>
      <c r="K30" s="21"/>
      <c r="L30" s="21"/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10</v>
      </c>
      <c r="AA30" s="22">
        <v>3</v>
      </c>
      <c r="AB30" s="22">
        <v>5</v>
      </c>
      <c r="AC30" s="22">
        <f t="shared" si="11"/>
        <v>8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12</v>
      </c>
      <c r="AN30" s="22">
        <v>14</v>
      </c>
      <c r="AO30" s="22">
        <v>7</v>
      </c>
      <c r="AP30" s="22">
        <f t="shared" si="12"/>
        <v>21</v>
      </c>
      <c r="AQ30" s="22">
        <v>4</v>
      </c>
      <c r="AR30" s="36"/>
    </row>
    <row r="31" spans="1:44" ht="15.95" customHeight="1" x14ac:dyDescent="0.25">
      <c r="A31" s="41"/>
      <c r="B31" s="22" t="s">
        <v>28</v>
      </c>
      <c r="D31" s="21" t="s">
        <v>109</v>
      </c>
      <c r="E31" s="21"/>
      <c r="F31" s="21"/>
      <c r="G31" s="5"/>
      <c r="H31" s="22"/>
      <c r="I31" s="21"/>
      <c r="J31" s="21"/>
      <c r="K31" s="21"/>
      <c r="L31" s="21"/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6</v>
      </c>
      <c r="AA31" s="22">
        <v>2</v>
      </c>
      <c r="AB31" s="22">
        <v>1</v>
      </c>
      <c r="AC31" s="22">
        <f t="shared" si="11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11</v>
      </c>
      <c r="AN31" s="22">
        <v>3</v>
      </c>
      <c r="AO31" s="22">
        <v>11</v>
      </c>
      <c r="AP31" s="22">
        <f t="shared" si="12"/>
        <v>14</v>
      </c>
      <c r="AQ31" s="22">
        <v>2</v>
      </c>
      <c r="AR31" s="36"/>
    </row>
    <row r="32" spans="1:44" ht="15.95" customHeight="1" x14ac:dyDescent="0.25">
      <c r="A32" s="41"/>
      <c r="D32" s="21"/>
      <c r="E32" s="21"/>
      <c r="F32" s="21"/>
      <c r="H32" s="22"/>
      <c r="I32" s="21"/>
      <c r="L32" s="21"/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4</v>
      </c>
      <c r="AA32" s="22">
        <v>1</v>
      </c>
      <c r="AB32" s="22">
        <v>1</v>
      </c>
      <c r="AC32" s="22">
        <f t="shared" si="11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10</v>
      </c>
      <c r="AN32" s="22">
        <v>0</v>
      </c>
      <c r="AO32" s="22">
        <v>6</v>
      </c>
      <c r="AP32" s="22">
        <f t="shared" si="12"/>
        <v>6</v>
      </c>
      <c r="AQ32" s="22">
        <v>2</v>
      </c>
      <c r="AR32" s="36"/>
    </row>
    <row r="33" spans="1:44" ht="15.95" customHeight="1" x14ac:dyDescent="0.25">
      <c r="A33" s="41"/>
      <c r="C33" s="6" t="s">
        <v>188</v>
      </c>
      <c r="F33" s="21"/>
      <c r="G33" s="5">
        <v>4</v>
      </c>
      <c r="H33" s="22">
        <v>1</v>
      </c>
      <c r="I33" s="21" t="s">
        <v>434</v>
      </c>
      <c r="J33" s="21"/>
      <c r="K33" s="21"/>
      <c r="L33" s="21" t="s">
        <v>32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9</v>
      </c>
      <c r="AA33" s="22">
        <v>1</v>
      </c>
      <c r="AB33" s="22">
        <v>2</v>
      </c>
      <c r="AC33" s="22">
        <f t="shared" si="11"/>
        <v>3</v>
      </c>
      <c r="AD33" s="22">
        <v>2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9</v>
      </c>
      <c r="AN33" s="22">
        <v>0</v>
      </c>
      <c r="AO33" s="22">
        <v>3</v>
      </c>
      <c r="AP33" s="22">
        <f t="shared" si="12"/>
        <v>3</v>
      </c>
      <c r="AQ33" s="22">
        <v>0</v>
      </c>
      <c r="AR33" s="36"/>
    </row>
    <row r="34" spans="1:44" ht="15.95" customHeight="1" x14ac:dyDescent="0.25">
      <c r="A34" s="41"/>
      <c r="B34" s="22" t="s">
        <v>28</v>
      </c>
      <c r="C34" s="21"/>
      <c r="D34" s="16" t="s">
        <v>109</v>
      </c>
      <c r="E34" s="21"/>
      <c r="G34" s="5"/>
      <c r="H34" s="22">
        <v>1</v>
      </c>
      <c r="I34" s="21" t="s">
        <v>434</v>
      </c>
      <c r="J34" s="21"/>
      <c r="K34" s="21"/>
      <c r="L34" s="21" t="s">
        <v>435</v>
      </c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8</v>
      </c>
      <c r="AA34" s="22">
        <v>0</v>
      </c>
      <c r="AB34" s="22">
        <v>1</v>
      </c>
      <c r="AC34" s="22">
        <f t="shared" si="11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12</v>
      </c>
      <c r="AN34" s="22">
        <v>8</v>
      </c>
      <c r="AO34" s="22">
        <v>5</v>
      </c>
      <c r="AP34" s="22">
        <f t="shared" si="12"/>
        <v>13</v>
      </c>
      <c r="AQ34" s="22">
        <v>0</v>
      </c>
      <c r="AR34" s="36"/>
    </row>
    <row r="35" spans="1:44" ht="15.95" customHeight="1" x14ac:dyDescent="0.25">
      <c r="A35" s="41" t="s">
        <v>48</v>
      </c>
      <c r="H35" s="22">
        <v>1</v>
      </c>
      <c r="I35" s="21" t="s">
        <v>434</v>
      </c>
      <c r="L35" s="21" t="s">
        <v>435</v>
      </c>
      <c r="M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11</v>
      </c>
      <c r="AA35" s="22">
        <v>0</v>
      </c>
      <c r="AB35" s="22">
        <v>2</v>
      </c>
      <c r="AC35" s="22">
        <f t="shared" si="11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11</v>
      </c>
      <c r="AN35" s="22">
        <v>3</v>
      </c>
      <c r="AO35" s="22">
        <v>1</v>
      </c>
      <c r="AP35" s="22">
        <f t="shared" si="12"/>
        <v>4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434</v>
      </c>
      <c r="L36" s="21" t="s">
        <v>379</v>
      </c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11</v>
      </c>
      <c r="AA36" s="22">
        <v>0</v>
      </c>
      <c r="AB36" s="22">
        <v>1</v>
      </c>
      <c r="AC36" s="22">
        <f t="shared" si="11"/>
        <v>1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12</v>
      </c>
      <c r="AN36" s="22">
        <v>0</v>
      </c>
      <c r="AO36" s="22">
        <v>0</v>
      </c>
      <c r="AP36" s="22">
        <f t="shared" si="12"/>
        <v>0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12</v>
      </c>
      <c r="AA37" s="22">
        <v>0</v>
      </c>
      <c r="AB37" s="22">
        <v>1</v>
      </c>
      <c r="AC37" s="22">
        <f t="shared" si="11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11</v>
      </c>
      <c r="AN37" s="22">
        <v>3</v>
      </c>
      <c r="AO37" s="22">
        <v>2</v>
      </c>
      <c r="AP37" s="22">
        <f t="shared" si="12"/>
        <v>5</v>
      </c>
      <c r="AQ37" s="22">
        <v>0</v>
      </c>
      <c r="AR37" s="36"/>
    </row>
    <row r="38" spans="1:44" ht="15.95" customHeight="1" x14ac:dyDescent="0.25">
      <c r="A38" s="41"/>
      <c r="B38" s="42" t="s">
        <v>174</v>
      </c>
      <c r="C38" s="6" t="s">
        <v>186</v>
      </c>
      <c r="F38" s="20"/>
      <c r="G38" s="5">
        <v>3</v>
      </c>
      <c r="H38" s="22">
        <v>1</v>
      </c>
      <c r="I38" s="21" t="s">
        <v>176</v>
      </c>
      <c r="J38" s="21"/>
      <c r="L38" s="21" t="s">
        <v>36</v>
      </c>
      <c r="M38" s="21"/>
      <c r="N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12</v>
      </c>
      <c r="AA38" s="22">
        <v>2</v>
      </c>
      <c r="AB38" s="22">
        <v>5</v>
      </c>
      <c r="AC38" s="22">
        <f t="shared" si="11"/>
        <v>7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12</v>
      </c>
      <c r="AN38" s="22">
        <v>0</v>
      </c>
      <c r="AO38" s="22">
        <v>6</v>
      </c>
      <c r="AP38" s="22">
        <f t="shared" si="12"/>
        <v>6</v>
      </c>
      <c r="AQ38" s="22">
        <v>2</v>
      </c>
      <c r="AR38" s="36"/>
    </row>
    <row r="39" spans="1:44" ht="15.95" customHeight="1" x14ac:dyDescent="0.25">
      <c r="A39" s="41"/>
      <c r="B39" s="22" t="s">
        <v>28</v>
      </c>
      <c r="C39" s="16"/>
      <c r="D39" s="21" t="s">
        <v>109</v>
      </c>
      <c r="E39" s="21"/>
      <c r="H39" s="22">
        <v>2</v>
      </c>
      <c r="I39" s="21" t="s">
        <v>176</v>
      </c>
      <c r="J39" s="21"/>
      <c r="K39" s="21"/>
      <c r="L39" s="21" t="s">
        <v>437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12</v>
      </c>
      <c r="AA39" s="22">
        <v>1</v>
      </c>
      <c r="AB39" s="22">
        <v>2</v>
      </c>
      <c r="AC39" s="22">
        <f t="shared" si="11"/>
        <v>3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9</v>
      </c>
      <c r="AN39" s="22">
        <v>0</v>
      </c>
      <c r="AO39" s="22">
        <v>0</v>
      </c>
      <c r="AP39" s="22">
        <f t="shared" si="12"/>
        <v>0</v>
      </c>
      <c r="AQ39" s="22">
        <v>0</v>
      </c>
      <c r="AR39" s="36"/>
    </row>
    <row r="40" spans="1:44" ht="15.95" customHeight="1" thickBot="1" x14ac:dyDescent="0.3">
      <c r="A40" s="41"/>
      <c r="C40" s="21"/>
      <c r="H40" s="22">
        <v>2</v>
      </c>
      <c r="I40" s="21" t="s">
        <v>176</v>
      </c>
      <c r="J40" s="21"/>
      <c r="K40" s="21"/>
      <c r="L40" s="21" t="s">
        <v>438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132</v>
      </c>
      <c r="AA40" s="23">
        <f>SUM(AA28:AA39)</f>
        <v>17</v>
      </c>
      <c r="AB40" s="23">
        <f>SUM(AB28:AB39)</f>
        <v>31</v>
      </c>
      <c r="AC40" s="23">
        <f>+AB40+AA40</f>
        <v>48</v>
      </c>
      <c r="AD40" s="23">
        <f>SUM(AD28:AD39)</f>
        <v>12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132</v>
      </c>
      <c r="AN40" s="23">
        <f>SUM(AN28:AN39)</f>
        <v>31</v>
      </c>
      <c r="AO40" s="23">
        <f>SUM(AO28:AO39)</f>
        <v>42</v>
      </c>
      <c r="AP40" s="23">
        <f>+AO40+AN40</f>
        <v>73</v>
      </c>
      <c r="AQ40" s="23">
        <f>SUM(AQ28:AQ39)</f>
        <v>12</v>
      </c>
      <c r="AR40" s="36"/>
    </row>
    <row r="41" spans="1:44" ht="15.95" customHeight="1" x14ac:dyDescent="0.25">
      <c r="A41" s="4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14</v>
      </c>
      <c r="AA41" s="22">
        <v>5</v>
      </c>
      <c r="AB41" s="22">
        <v>6</v>
      </c>
      <c r="AC41" s="22">
        <f t="shared" ref="AC41:AC52" si="13">+AA41+AB41</f>
        <v>11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17</v>
      </c>
      <c r="AN41" s="22">
        <v>1</v>
      </c>
      <c r="AO41" s="22">
        <v>3</v>
      </c>
      <c r="AP41" s="22">
        <f t="shared" ref="AP41:AP52" si="14">+AN41+AO41</f>
        <v>4</v>
      </c>
      <c r="AQ41" s="22">
        <v>2</v>
      </c>
      <c r="AR41" s="36"/>
    </row>
    <row r="42" spans="1:44" ht="15.95" customHeight="1" x14ac:dyDescent="0.25">
      <c r="A42" s="41"/>
      <c r="C42" s="6" t="s">
        <v>190</v>
      </c>
      <c r="D42" s="1"/>
      <c r="E42" s="21"/>
      <c r="F42" s="21"/>
      <c r="G42" s="5">
        <v>5</v>
      </c>
      <c r="H42" s="22">
        <v>1</v>
      </c>
      <c r="I42" s="21" t="s">
        <v>60</v>
      </c>
      <c r="J42" s="21"/>
      <c r="K42" s="21"/>
      <c r="L42" s="21" t="s">
        <v>431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11</v>
      </c>
      <c r="AA42" s="22">
        <v>0</v>
      </c>
      <c r="AB42" s="22">
        <v>1</v>
      </c>
      <c r="AC42" s="22">
        <f t="shared" si="13"/>
        <v>1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7</v>
      </c>
      <c r="AN42" s="22">
        <v>0</v>
      </c>
      <c r="AO42" s="22">
        <v>2</v>
      </c>
      <c r="AP42" s="22">
        <f t="shared" si="14"/>
        <v>2</v>
      </c>
      <c r="AQ42" s="22">
        <v>0</v>
      </c>
      <c r="AR42" s="36"/>
    </row>
    <row r="43" spans="1:44" ht="15.95" customHeight="1" x14ac:dyDescent="0.25">
      <c r="A43" s="41"/>
      <c r="B43" s="22" t="s">
        <v>28</v>
      </c>
      <c r="C43" s="21" t="s">
        <v>300</v>
      </c>
      <c r="D43" s="16"/>
      <c r="H43" s="22">
        <v>1</v>
      </c>
      <c r="I43" s="21" t="s">
        <v>96</v>
      </c>
      <c r="J43" s="21"/>
      <c r="K43" s="21"/>
      <c r="L43" s="21" t="s">
        <v>149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11</v>
      </c>
      <c r="AA43" s="22">
        <v>11</v>
      </c>
      <c r="AB43" s="22">
        <v>12</v>
      </c>
      <c r="AC43" s="22">
        <f t="shared" si="13"/>
        <v>23</v>
      </c>
      <c r="AD43" s="22">
        <v>2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11</v>
      </c>
      <c r="AN43" s="22">
        <v>12</v>
      </c>
      <c r="AO43" s="22">
        <v>3</v>
      </c>
      <c r="AP43" s="22">
        <f t="shared" si="14"/>
        <v>15</v>
      </c>
      <c r="AQ43" s="22">
        <v>4</v>
      </c>
      <c r="AR43" s="36"/>
    </row>
    <row r="44" spans="1:44" ht="15.95" customHeight="1" x14ac:dyDescent="0.25">
      <c r="A44" s="41"/>
      <c r="C44" s="21" t="s">
        <v>429</v>
      </c>
      <c r="D44" s="21"/>
      <c r="E44" s="21"/>
      <c r="F44" s="21"/>
      <c r="H44" s="22">
        <v>1</v>
      </c>
      <c r="I44" s="21" t="s">
        <v>147</v>
      </c>
      <c r="L44" s="21" t="s">
        <v>432</v>
      </c>
      <c r="M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12</v>
      </c>
      <c r="AA44" s="22">
        <v>7</v>
      </c>
      <c r="AB44" s="22">
        <v>12</v>
      </c>
      <c r="AC44" s="22">
        <f t="shared" si="13"/>
        <v>19</v>
      </c>
      <c r="AD44" s="22">
        <v>2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11</v>
      </c>
      <c r="AN44" s="22">
        <v>4</v>
      </c>
      <c r="AO44" s="22">
        <v>6</v>
      </c>
      <c r="AP44" s="22">
        <f t="shared" si="14"/>
        <v>10</v>
      </c>
      <c r="AQ44" s="22">
        <v>2</v>
      </c>
      <c r="AR44" s="36"/>
    </row>
    <row r="45" spans="1:44" ht="15.95" customHeight="1" x14ac:dyDescent="0.25">
      <c r="A45" s="41"/>
      <c r="C45" s="21" t="s">
        <v>430</v>
      </c>
      <c r="D45" s="21"/>
      <c r="E45" s="21"/>
      <c r="F45" s="21"/>
      <c r="H45" s="22">
        <v>1</v>
      </c>
      <c r="I45" s="21" t="s">
        <v>96</v>
      </c>
      <c r="L45" s="21" t="s">
        <v>433</v>
      </c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11</v>
      </c>
      <c r="AA45" s="22">
        <v>2</v>
      </c>
      <c r="AB45" s="22">
        <v>6</v>
      </c>
      <c r="AC45" s="22">
        <f t="shared" si="13"/>
        <v>8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9</v>
      </c>
      <c r="AN45" s="22">
        <v>0</v>
      </c>
      <c r="AO45" s="22">
        <v>6</v>
      </c>
      <c r="AP45" s="22">
        <f t="shared" si="14"/>
        <v>6</v>
      </c>
      <c r="AQ45" s="22">
        <v>0</v>
      </c>
      <c r="AR45" s="36"/>
    </row>
    <row r="46" spans="1:44" ht="15.95" customHeight="1" x14ac:dyDescent="0.25">
      <c r="A46" s="41"/>
      <c r="H46" s="22">
        <v>2</v>
      </c>
      <c r="I46" s="21" t="s">
        <v>149</v>
      </c>
      <c r="L46" s="21" t="s">
        <v>96</v>
      </c>
      <c r="P46" s="21" t="s">
        <v>226</v>
      </c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11</v>
      </c>
      <c r="AA46" s="22">
        <v>1</v>
      </c>
      <c r="AB46" s="22">
        <v>9</v>
      </c>
      <c r="AC46" s="22">
        <f t="shared" si="13"/>
        <v>10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11</v>
      </c>
      <c r="AN46" s="22">
        <v>1</v>
      </c>
      <c r="AO46" s="22">
        <v>5</v>
      </c>
      <c r="AP46" s="22">
        <f t="shared" si="14"/>
        <v>6</v>
      </c>
      <c r="AQ46" s="22">
        <v>4</v>
      </c>
      <c r="AR46" s="36"/>
    </row>
    <row r="47" spans="1:44" ht="15.95" customHeight="1" x14ac:dyDescent="0.25">
      <c r="A47" s="41"/>
      <c r="B47" s="36"/>
      <c r="C47" s="46"/>
      <c r="D47" s="46"/>
      <c r="E47" s="46"/>
      <c r="F47" s="46"/>
      <c r="G47" s="42"/>
      <c r="H47" s="45"/>
      <c r="I47" s="46"/>
      <c r="J47" s="46"/>
      <c r="K47" s="45"/>
      <c r="L47" s="45"/>
      <c r="M47" s="45"/>
      <c r="N47" s="45"/>
      <c r="O47" s="45"/>
      <c r="P47" s="45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11</v>
      </c>
      <c r="AA47" s="22">
        <v>5</v>
      </c>
      <c r="AB47" s="22">
        <v>4</v>
      </c>
      <c r="AC47" s="22">
        <f t="shared" si="13"/>
        <v>9</v>
      </c>
      <c r="AD47" s="22">
        <v>6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12</v>
      </c>
      <c r="AN47" s="22">
        <v>3</v>
      </c>
      <c r="AO47" s="22">
        <v>6</v>
      </c>
      <c r="AP47" s="22">
        <f t="shared" si="14"/>
        <v>9</v>
      </c>
      <c r="AQ47" s="22">
        <v>0</v>
      </c>
      <c r="AR47" s="36"/>
    </row>
    <row r="48" spans="1:44" ht="15.95" customHeight="1" x14ac:dyDescent="0.25">
      <c r="A48" s="41"/>
      <c r="B48" s="42" t="s">
        <v>175</v>
      </c>
      <c r="C48" s="6" t="s">
        <v>192</v>
      </c>
      <c r="E48" s="11"/>
      <c r="F48" s="11"/>
      <c r="G48" s="5">
        <v>2</v>
      </c>
      <c r="H48" s="22">
        <v>1</v>
      </c>
      <c r="I48" s="21" t="s">
        <v>94</v>
      </c>
      <c r="J48" s="21"/>
      <c r="K48" s="21"/>
      <c r="L48" s="21" t="s">
        <v>227</v>
      </c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11</v>
      </c>
      <c r="AA48" s="22">
        <v>3</v>
      </c>
      <c r="AB48" s="22">
        <v>2</v>
      </c>
      <c r="AC48" s="22">
        <f t="shared" si="13"/>
        <v>5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11</v>
      </c>
      <c r="AN48" s="22">
        <v>5</v>
      </c>
      <c r="AO48" s="22">
        <v>3</v>
      </c>
      <c r="AP48" s="22">
        <f t="shared" si="14"/>
        <v>8</v>
      </c>
      <c r="AQ48" s="22">
        <v>2</v>
      </c>
      <c r="AR48" s="36"/>
    </row>
    <row r="49" spans="1:44" ht="15.95" customHeight="1" x14ac:dyDescent="0.25">
      <c r="A49" s="41"/>
      <c r="B49" s="22" t="s">
        <v>28</v>
      </c>
      <c r="C49" s="16"/>
      <c r="D49" s="16" t="s">
        <v>109</v>
      </c>
      <c r="E49" s="16"/>
      <c r="H49" s="22">
        <v>2</v>
      </c>
      <c r="I49" s="21" t="s">
        <v>94</v>
      </c>
      <c r="J49" s="21"/>
      <c r="K49" s="21"/>
      <c r="L49" s="21" t="s">
        <v>30</v>
      </c>
      <c r="M49" s="21"/>
      <c r="N49" s="21"/>
      <c r="O49" s="21"/>
      <c r="P49" s="2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13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10</v>
      </c>
      <c r="AN49" s="22">
        <v>4</v>
      </c>
      <c r="AO49" s="22">
        <v>4</v>
      </c>
      <c r="AP49" s="22">
        <f t="shared" si="14"/>
        <v>8</v>
      </c>
      <c r="AQ49" s="22">
        <v>0</v>
      </c>
      <c r="AR49" s="36"/>
    </row>
    <row r="50" spans="1:44" ht="15.95" customHeight="1" x14ac:dyDescent="0.25">
      <c r="A50" s="41"/>
      <c r="H50" s="22"/>
      <c r="I50" s="21"/>
      <c r="J50" s="21"/>
      <c r="K50" s="21"/>
      <c r="L50" s="21"/>
      <c r="M50" s="21"/>
      <c r="N50" s="21"/>
      <c r="O50" s="21"/>
      <c r="P50" s="2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11</v>
      </c>
      <c r="AA50" s="22">
        <v>0</v>
      </c>
      <c r="AB50" s="22">
        <v>2</v>
      </c>
      <c r="AC50" s="22">
        <f t="shared" si="13"/>
        <v>2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12</v>
      </c>
      <c r="AN50" s="22">
        <v>0</v>
      </c>
      <c r="AO50" s="22">
        <v>6</v>
      </c>
      <c r="AP50" s="22">
        <f t="shared" si="14"/>
        <v>6</v>
      </c>
      <c r="AQ50" s="22">
        <v>0</v>
      </c>
      <c r="AR50" s="36"/>
    </row>
    <row r="51" spans="1:44" ht="15.95" customHeight="1" x14ac:dyDescent="0.25">
      <c r="A51" s="41"/>
      <c r="C51" s="6" t="s">
        <v>193</v>
      </c>
      <c r="G51" s="5">
        <v>6</v>
      </c>
      <c r="H51" s="22">
        <v>1</v>
      </c>
      <c r="I51" s="21" t="s">
        <v>206</v>
      </c>
      <c r="J51" s="21"/>
      <c r="K51" s="21"/>
      <c r="L51" s="21"/>
      <c r="M51" s="21" t="s">
        <v>134</v>
      </c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10</v>
      </c>
      <c r="AA51" s="22">
        <v>0</v>
      </c>
      <c r="AB51" s="22">
        <v>3</v>
      </c>
      <c r="AC51" s="22">
        <f t="shared" si="13"/>
        <v>3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11</v>
      </c>
      <c r="AN51" s="22">
        <v>0</v>
      </c>
      <c r="AO51" s="22">
        <v>2</v>
      </c>
      <c r="AP51" s="22">
        <f t="shared" si="14"/>
        <v>2</v>
      </c>
      <c r="AQ51" s="22">
        <v>8</v>
      </c>
      <c r="AR51" s="36"/>
    </row>
    <row r="52" spans="1:44" ht="15.95" customHeight="1" x14ac:dyDescent="0.25">
      <c r="A52" s="41"/>
      <c r="B52" s="22" t="s">
        <v>28</v>
      </c>
      <c r="C52" s="21"/>
      <c r="D52" s="21" t="s">
        <v>109</v>
      </c>
      <c r="E52" s="21"/>
      <c r="F52" s="21"/>
      <c r="G52" s="21"/>
      <c r="H52" s="22">
        <v>1</v>
      </c>
      <c r="I52" s="21" t="s">
        <v>206</v>
      </c>
      <c r="J52" s="21"/>
      <c r="K52" s="21"/>
      <c r="L52" s="21" t="s">
        <v>249</v>
      </c>
      <c r="M52" s="21"/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9</v>
      </c>
      <c r="AA52" s="22">
        <v>2</v>
      </c>
      <c r="AB52" s="22">
        <v>6</v>
      </c>
      <c r="AC52" s="22">
        <f t="shared" si="13"/>
        <v>8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10</v>
      </c>
      <c r="AN52" s="22">
        <v>1</v>
      </c>
      <c r="AO52" s="22">
        <v>0</v>
      </c>
      <c r="AP52" s="22">
        <f t="shared" si="14"/>
        <v>1</v>
      </c>
      <c r="AQ52" s="22">
        <v>2</v>
      </c>
      <c r="AR52" s="36"/>
    </row>
    <row r="53" spans="1:44" ht="15.95" customHeight="1" thickBot="1" x14ac:dyDescent="0.3">
      <c r="A53" s="41"/>
      <c r="H53" s="22">
        <v>1</v>
      </c>
      <c r="I53" s="21" t="s">
        <v>181</v>
      </c>
      <c r="L53" s="21" t="s">
        <v>285</v>
      </c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132</v>
      </c>
      <c r="AA53" s="23">
        <f>SUM(AA41:AA52)</f>
        <v>36</v>
      </c>
      <c r="AB53" s="23">
        <f>SUM(AB41:AB52)</f>
        <v>66</v>
      </c>
      <c r="AC53" s="23">
        <f>+AB53+AA53</f>
        <v>102</v>
      </c>
      <c r="AD53" s="23">
        <f>SUM(AD41:AD52)</f>
        <v>14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132</v>
      </c>
      <c r="AN53" s="23">
        <f>SUM(AN41:AN52)</f>
        <v>31</v>
      </c>
      <c r="AO53" s="23">
        <f>SUM(AO41:AO52)</f>
        <v>46</v>
      </c>
      <c r="AP53" s="23">
        <f>+AO53+AN53</f>
        <v>77</v>
      </c>
      <c r="AQ53" s="23">
        <f>SUM(AQ41:AQ52)</f>
        <v>24</v>
      </c>
      <c r="AR53" s="36"/>
    </row>
    <row r="54" spans="1:44" ht="15.95" customHeight="1" x14ac:dyDescent="0.25">
      <c r="A54" s="41"/>
      <c r="C54" s="21"/>
      <c r="H54" s="22">
        <v>2</v>
      </c>
      <c r="I54" s="21" t="s">
        <v>29</v>
      </c>
      <c r="L54" s="21" t="s">
        <v>442</v>
      </c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9</v>
      </c>
      <c r="AA54" s="22">
        <v>4</v>
      </c>
      <c r="AB54" s="22">
        <v>5</v>
      </c>
      <c r="AC54" s="22">
        <f t="shared" ref="AC54:AC65" si="15">+AA54+AB54</f>
        <v>9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16</v>
      </c>
      <c r="AN54" s="22">
        <v>1</v>
      </c>
      <c r="AO54" s="22">
        <v>7</v>
      </c>
      <c r="AP54" s="22">
        <f t="shared" ref="AP54:AP65" si="16">+AN54+AO54</f>
        <v>8</v>
      </c>
      <c r="AQ54" s="22">
        <v>2</v>
      </c>
      <c r="AR54" s="36"/>
    </row>
    <row r="55" spans="1:44" ht="15.95" customHeight="1" x14ac:dyDescent="0.25">
      <c r="A55" s="41"/>
      <c r="H55" s="22">
        <v>2</v>
      </c>
      <c r="I55" s="21" t="s">
        <v>69</v>
      </c>
      <c r="L55" s="21" t="s">
        <v>443</v>
      </c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12</v>
      </c>
      <c r="AA55" s="22">
        <v>0</v>
      </c>
      <c r="AB55" s="22">
        <v>0</v>
      </c>
      <c r="AC55" s="22">
        <f t="shared" si="15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11</v>
      </c>
      <c r="AN55" s="22">
        <v>0</v>
      </c>
      <c r="AO55" s="22">
        <v>0</v>
      </c>
      <c r="AP55" s="22">
        <f t="shared" si="16"/>
        <v>0</v>
      </c>
      <c r="AQ55" s="22">
        <v>0</v>
      </c>
      <c r="AR55" s="36"/>
    </row>
    <row r="56" spans="1:44" ht="15.95" customHeight="1" x14ac:dyDescent="0.25">
      <c r="A56" s="41"/>
      <c r="H56" s="22">
        <v>2</v>
      </c>
      <c r="I56" s="21" t="s">
        <v>142</v>
      </c>
      <c r="L56" s="21" t="s">
        <v>436</v>
      </c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12</v>
      </c>
      <c r="AA56" s="22">
        <v>5</v>
      </c>
      <c r="AB56" s="22">
        <v>1</v>
      </c>
      <c r="AC56" s="22">
        <f t="shared" si="15"/>
        <v>6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10</v>
      </c>
      <c r="AN56" s="22">
        <v>11</v>
      </c>
      <c r="AO56" s="22">
        <v>5</v>
      </c>
      <c r="AP56" s="22">
        <f t="shared" si="16"/>
        <v>16</v>
      </c>
      <c r="AQ56" s="22">
        <v>2</v>
      </c>
      <c r="AR56" s="36"/>
    </row>
    <row r="57" spans="1:44" ht="15.95" customHeight="1" x14ac:dyDescent="0.25">
      <c r="A57" s="41"/>
      <c r="B57" s="36"/>
      <c r="C57" s="46"/>
      <c r="D57" s="46"/>
      <c r="E57" s="46"/>
      <c r="F57" s="46"/>
      <c r="G57" s="42"/>
      <c r="H57" s="45"/>
      <c r="I57" s="46"/>
      <c r="J57" s="46"/>
      <c r="K57" s="45"/>
      <c r="L57" s="45"/>
      <c r="M57" s="45"/>
      <c r="N57" s="45"/>
      <c r="O57" s="45"/>
      <c r="P57" s="45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11</v>
      </c>
      <c r="AA57" s="22">
        <v>0</v>
      </c>
      <c r="AB57" s="22">
        <v>6</v>
      </c>
      <c r="AC57" s="22">
        <f t="shared" si="15"/>
        <v>6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12</v>
      </c>
      <c r="AN57" s="22">
        <v>14</v>
      </c>
      <c r="AO57" s="22">
        <v>5</v>
      </c>
      <c r="AP57" s="22">
        <f t="shared" si="16"/>
        <v>19</v>
      </c>
      <c r="AQ57" s="22">
        <v>0</v>
      </c>
      <c r="AR57" s="36"/>
    </row>
    <row r="58" spans="1:44" ht="15.95" customHeight="1" x14ac:dyDescent="0.25">
      <c r="A58" s="41"/>
      <c r="B58" s="11"/>
      <c r="C58" s="11"/>
      <c r="D58" s="11"/>
      <c r="E58" s="21" t="s">
        <v>111</v>
      </c>
      <c r="F58" s="21"/>
      <c r="G58" s="5">
        <f>SUM(G14:G57)</f>
        <v>33</v>
      </c>
      <c r="H58" s="5"/>
      <c r="I58" s="20"/>
      <c r="J58" s="21" t="s">
        <v>62</v>
      </c>
      <c r="K58" s="20"/>
      <c r="L58" s="5">
        <f>COUNTA(C14:C57)-8</f>
        <v>7</v>
      </c>
      <c r="N58" s="21" t="s">
        <v>79</v>
      </c>
      <c r="O58" s="5">
        <f>+L58*2</f>
        <v>14</v>
      </c>
      <c r="P58" s="1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9</v>
      </c>
      <c r="AA58" s="22">
        <v>5</v>
      </c>
      <c r="AB58" s="22">
        <v>7</v>
      </c>
      <c r="AC58" s="22">
        <f t="shared" si="15"/>
        <v>12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10</v>
      </c>
      <c r="AN58" s="22">
        <v>2</v>
      </c>
      <c r="AO58" s="22">
        <v>9</v>
      </c>
      <c r="AP58" s="22">
        <f t="shared" si="16"/>
        <v>11</v>
      </c>
      <c r="AQ58" s="22">
        <v>0</v>
      </c>
      <c r="AR58" s="36"/>
    </row>
    <row r="59" spans="1:44" ht="15.95" customHeight="1" x14ac:dyDescent="0.25">
      <c r="A59" s="41"/>
      <c r="E59" s="21" t="s">
        <v>110</v>
      </c>
      <c r="F59" s="21"/>
      <c r="G59" s="5">
        <f>COUNTA(L15:L57)+COUNTIF(L15:L57,"*&amp;*")</f>
        <v>55</v>
      </c>
      <c r="O59" t="s">
        <v>169</v>
      </c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12</v>
      </c>
      <c r="AA59" s="22">
        <v>2</v>
      </c>
      <c r="AB59" s="22">
        <v>9</v>
      </c>
      <c r="AC59" s="22">
        <f t="shared" si="15"/>
        <v>11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11</v>
      </c>
      <c r="AN59" s="22">
        <v>10</v>
      </c>
      <c r="AO59" s="22">
        <v>8</v>
      </c>
      <c r="AP59" s="22">
        <f t="shared" si="16"/>
        <v>18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5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11</v>
      </c>
      <c r="AN60" s="22">
        <v>1</v>
      </c>
      <c r="AO60" s="22">
        <v>5</v>
      </c>
      <c r="AP60" s="22">
        <f t="shared" si="16"/>
        <v>6</v>
      </c>
      <c r="AQ60" s="22">
        <v>2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10</v>
      </c>
      <c r="AA61" s="22">
        <v>6</v>
      </c>
      <c r="AB61" s="22">
        <v>5</v>
      </c>
      <c r="AC61" s="22">
        <f t="shared" si="15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11</v>
      </c>
      <c r="AN61" s="22">
        <v>3</v>
      </c>
      <c r="AO61" s="22">
        <v>2</v>
      </c>
      <c r="AP61" s="22">
        <f t="shared" si="16"/>
        <v>5</v>
      </c>
      <c r="AQ61" s="22">
        <v>0</v>
      </c>
      <c r="AR61" s="36"/>
    </row>
    <row r="62" spans="1:44" ht="15.95" customHeight="1" x14ac:dyDescent="0.25">
      <c r="A62" s="41"/>
      <c r="B62" s="6" t="s">
        <v>90</v>
      </c>
      <c r="C62" s="6"/>
      <c r="N62" s="6"/>
      <c r="O62" s="6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12</v>
      </c>
      <c r="AA62" s="22">
        <v>0</v>
      </c>
      <c r="AB62" s="22">
        <v>4</v>
      </c>
      <c r="AC62" s="22">
        <f t="shared" si="15"/>
        <v>4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10</v>
      </c>
      <c r="AN62" s="22">
        <v>2</v>
      </c>
      <c r="AO62" s="22">
        <v>3</v>
      </c>
      <c r="AP62" s="22">
        <f t="shared" si="16"/>
        <v>5</v>
      </c>
      <c r="AQ62" s="22">
        <v>0</v>
      </c>
      <c r="AR62" s="36"/>
    </row>
    <row r="63" spans="1:44" ht="15.95" customHeight="1" x14ac:dyDescent="0.25">
      <c r="A63" s="36"/>
      <c r="C63" s="6" t="s">
        <v>64</v>
      </c>
      <c r="H63" s="6" t="s">
        <v>71</v>
      </c>
      <c r="M63" s="6" t="s">
        <v>72</v>
      </c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12</v>
      </c>
      <c r="AA63" s="22">
        <v>0</v>
      </c>
      <c r="AB63" s="22">
        <v>9</v>
      </c>
      <c r="AC63" s="22">
        <f t="shared" si="15"/>
        <v>9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11</v>
      </c>
      <c r="AN63" s="22">
        <v>0</v>
      </c>
      <c r="AO63" s="22">
        <v>4</v>
      </c>
      <c r="AP63" s="22">
        <f t="shared" si="16"/>
        <v>4</v>
      </c>
      <c r="AQ63" s="22">
        <v>2</v>
      </c>
      <c r="AR63" s="36"/>
    </row>
    <row r="64" spans="1:44" ht="15.95" customHeight="1" x14ac:dyDescent="0.25">
      <c r="A64" s="41"/>
      <c r="C64" s="21" t="s">
        <v>447</v>
      </c>
      <c r="H64" s="21" t="s">
        <v>449</v>
      </c>
      <c r="I64" s="21"/>
      <c r="J64" s="21"/>
      <c r="K64" s="21"/>
      <c r="L64" s="21"/>
      <c r="M64" s="21" t="s">
        <v>448</v>
      </c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12</v>
      </c>
      <c r="AA64" s="22">
        <v>3</v>
      </c>
      <c r="AB64" s="22">
        <v>4</v>
      </c>
      <c r="AC64" s="22">
        <f t="shared" si="15"/>
        <v>7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8</v>
      </c>
      <c r="AN64" s="22">
        <v>0</v>
      </c>
      <c r="AO64" s="22">
        <v>4</v>
      </c>
      <c r="AP64" s="22">
        <f t="shared" si="16"/>
        <v>4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 t="s">
        <v>216</v>
      </c>
      <c r="I65" s="21"/>
      <c r="J65" s="21"/>
      <c r="K65" s="21"/>
      <c r="L65" s="21"/>
      <c r="M65" s="21" t="s">
        <v>321</v>
      </c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12</v>
      </c>
      <c r="AA65" s="22">
        <v>0</v>
      </c>
      <c r="AB65" s="22">
        <v>2</v>
      </c>
      <c r="AC65" s="22">
        <f t="shared" si="15"/>
        <v>2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11</v>
      </c>
      <c r="AN65" s="22">
        <v>0</v>
      </c>
      <c r="AO65" s="22">
        <v>3</v>
      </c>
      <c r="AP65" s="22">
        <f t="shared" si="16"/>
        <v>3</v>
      </c>
      <c r="AQ65" s="22">
        <v>4</v>
      </c>
      <c r="AR65" s="36"/>
    </row>
    <row r="66" spans="1:44" ht="15.95" customHeight="1" thickBot="1" x14ac:dyDescent="0.3">
      <c r="A66" s="41"/>
      <c r="C66" s="2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131</v>
      </c>
      <c r="AA66" s="23">
        <f>SUM(AA54:AA65)</f>
        <v>31</v>
      </c>
      <c r="AB66" s="23">
        <f>SUM(AB54:AB65)</f>
        <v>55</v>
      </c>
      <c r="AC66" s="23">
        <f>+AB66+AA66</f>
        <v>86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132</v>
      </c>
      <c r="AN66" s="23">
        <f>SUM(AN54:AN65)</f>
        <v>44</v>
      </c>
      <c r="AO66" s="23">
        <f>SUM(AO54:AO65)</f>
        <v>55</v>
      </c>
      <c r="AP66" s="23">
        <f>+AO66+AN66</f>
        <v>99</v>
      </c>
      <c r="AQ66" s="23">
        <f>SUM(AQ54:AQ65)</f>
        <v>12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1055</v>
      </c>
      <c r="AN67" s="15">
        <f>+AN66+AN53+AN40+AN27+AA27+AA40+AA53+AA66</f>
        <v>268</v>
      </c>
      <c r="AO67" s="15">
        <f>+AO66+AO53+AO40+AO27+AB27+AB40+AB53+AB66</f>
        <v>412</v>
      </c>
      <c r="AP67" s="15">
        <f>+AP66+AP53+AP40+AP27+AC27+AC40+AC53+AC66</f>
        <v>680</v>
      </c>
      <c r="AQ67" s="15">
        <f>+AQ66+AQ53+AQ40+AQ27+AD27+AD40+AD53+AD66</f>
        <v>98</v>
      </c>
      <c r="AR67" s="36"/>
    </row>
    <row r="68" spans="1:44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12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</v>
      </c>
      <c r="T78" s="21" t="s">
        <v>444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" si="17">+AA78+AB78</f>
        <v>0</v>
      </c>
      <c r="AD78" s="22">
        <v>2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8.5</v>
      </c>
      <c r="T79" s="21" t="s">
        <v>241</v>
      </c>
      <c r="V79" s="21"/>
      <c r="Y79" s="21"/>
      <c r="Z79" s="22">
        <v>3</v>
      </c>
      <c r="AA79" s="22">
        <v>0</v>
      </c>
      <c r="AB79" s="22">
        <v>1</v>
      </c>
      <c r="AC79" s="22">
        <f t="shared" ref="AC79:AC80" si="18">+AA79+AB79</f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16" t="s">
        <v>106</v>
      </c>
      <c r="H80" s="22"/>
      <c r="I80" s="22">
        <v>12</v>
      </c>
      <c r="J80" s="22">
        <v>13</v>
      </c>
      <c r="K80" s="22">
        <v>15</v>
      </c>
      <c r="L80" s="49">
        <v>28</v>
      </c>
      <c r="Q80" s="36"/>
      <c r="R80" s="36"/>
      <c r="S80" s="27">
        <v>9</v>
      </c>
      <c r="T80" s="21" t="s">
        <v>139</v>
      </c>
      <c r="V80" s="21"/>
      <c r="Y80" s="21"/>
      <c r="Z80" s="22">
        <v>1</v>
      </c>
      <c r="AA80" s="22">
        <v>0</v>
      </c>
      <c r="AB80" s="22">
        <v>1</v>
      </c>
      <c r="AC80" s="22">
        <f t="shared" si="18"/>
        <v>1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92</v>
      </c>
      <c r="E81" s="21"/>
      <c r="F81" s="21"/>
      <c r="G81" s="16" t="s">
        <v>115</v>
      </c>
      <c r="H81" s="22"/>
      <c r="I81" s="22">
        <v>11</v>
      </c>
      <c r="J81" s="22">
        <v>11</v>
      </c>
      <c r="K81" s="22">
        <v>12</v>
      </c>
      <c r="L81" s="49">
        <v>23</v>
      </c>
      <c r="Q81" s="36"/>
      <c r="R81" s="36"/>
      <c r="S81" s="27">
        <v>7.5</v>
      </c>
      <c r="T81" s="21" t="s">
        <v>207</v>
      </c>
      <c r="Z81" s="22">
        <v>11</v>
      </c>
      <c r="AA81" s="22">
        <v>6</v>
      </c>
      <c r="AB81" s="22">
        <v>4</v>
      </c>
      <c r="AC81" s="22">
        <f>+AA81+AB81</f>
        <v>10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125</v>
      </c>
      <c r="E82" s="21"/>
      <c r="F82" s="21"/>
      <c r="G82" s="16" t="s">
        <v>116</v>
      </c>
      <c r="H82" s="22"/>
      <c r="I82" s="22">
        <v>12</v>
      </c>
      <c r="J82" s="22">
        <v>14</v>
      </c>
      <c r="K82" s="22">
        <v>7</v>
      </c>
      <c r="L82" s="49">
        <v>21</v>
      </c>
      <c r="Q82" s="36"/>
      <c r="R82" s="36"/>
      <c r="S82" s="27">
        <v>8</v>
      </c>
      <c r="T82" s="21" t="s">
        <v>240</v>
      </c>
      <c r="Z82" s="22">
        <v>1</v>
      </c>
      <c r="AA82" s="22">
        <v>0</v>
      </c>
      <c r="AB82" s="22">
        <v>0</v>
      </c>
      <c r="AC82" s="22">
        <f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96</v>
      </c>
      <c r="E83" s="21"/>
      <c r="F83" s="21"/>
      <c r="G83" s="16" t="s">
        <v>154</v>
      </c>
      <c r="H83" s="22"/>
      <c r="I83" s="22">
        <v>12</v>
      </c>
      <c r="J83" s="22">
        <v>14</v>
      </c>
      <c r="K83" s="22">
        <v>5</v>
      </c>
      <c r="L83" s="49">
        <v>19</v>
      </c>
      <c r="Q83" s="36"/>
      <c r="R83" s="36"/>
      <c r="S83" s="27">
        <v>7</v>
      </c>
      <c r="T83" s="21" t="s">
        <v>270</v>
      </c>
      <c r="Z83" s="22">
        <v>2</v>
      </c>
      <c r="AA83" s="22">
        <v>0</v>
      </c>
      <c r="AB83" s="22">
        <v>0</v>
      </c>
      <c r="AC83" s="22">
        <f t="shared" ref="AC83:AC86" si="19">+AA83+AB83</f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164</v>
      </c>
      <c r="E84" s="21"/>
      <c r="F84" s="21"/>
      <c r="G84" s="16" t="s">
        <v>115</v>
      </c>
      <c r="H84" s="22"/>
      <c r="I84" s="22">
        <v>12</v>
      </c>
      <c r="J84" s="22">
        <v>7</v>
      </c>
      <c r="K84" s="22">
        <v>12</v>
      </c>
      <c r="L84" s="49">
        <v>19</v>
      </c>
      <c r="Q84" s="36"/>
      <c r="R84" s="36"/>
      <c r="S84" s="27">
        <v>8</v>
      </c>
      <c r="T84" s="21" t="s">
        <v>320</v>
      </c>
      <c r="Z84" s="22">
        <v>3</v>
      </c>
      <c r="AA84" s="22">
        <v>0</v>
      </c>
      <c r="AB84" s="22">
        <v>1</v>
      </c>
      <c r="AC84" s="22">
        <f t="shared" si="19"/>
        <v>1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34</v>
      </c>
      <c r="E85" s="21"/>
      <c r="F85" s="21"/>
      <c r="G85" s="16" t="s">
        <v>106</v>
      </c>
      <c r="H85" s="22"/>
      <c r="I85" s="22">
        <v>12</v>
      </c>
      <c r="J85" s="22">
        <v>6</v>
      </c>
      <c r="K85" s="22">
        <v>13</v>
      </c>
      <c r="L85" s="49">
        <v>19</v>
      </c>
      <c r="Q85" s="36"/>
      <c r="R85" s="36"/>
      <c r="S85" s="27">
        <v>7</v>
      </c>
      <c r="T85" s="21" t="s">
        <v>271</v>
      </c>
      <c r="Z85" s="22">
        <v>4</v>
      </c>
      <c r="AA85" s="22">
        <v>0</v>
      </c>
      <c r="AB85" s="22">
        <v>2</v>
      </c>
      <c r="AC85" s="22">
        <f t="shared" si="19"/>
        <v>2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184</v>
      </c>
      <c r="E86" s="21"/>
      <c r="F86" s="21"/>
      <c r="G86" s="16" t="s">
        <v>154</v>
      </c>
      <c r="H86" s="22"/>
      <c r="I86" s="22">
        <v>11</v>
      </c>
      <c r="J86" s="22">
        <v>10</v>
      </c>
      <c r="K86" s="22">
        <v>8</v>
      </c>
      <c r="L86" s="49">
        <v>18</v>
      </c>
      <c r="Q86" s="36"/>
      <c r="R86" s="36"/>
      <c r="S86" s="27">
        <v>8</v>
      </c>
      <c r="T86" s="21" t="s">
        <v>157</v>
      </c>
      <c r="Z86" s="22">
        <v>6</v>
      </c>
      <c r="AA86" s="22">
        <v>2</v>
      </c>
      <c r="AB86" s="22">
        <v>3</v>
      </c>
      <c r="AC86" s="22">
        <f t="shared" si="19"/>
        <v>5</v>
      </c>
      <c r="AD86" s="22">
        <v>0</v>
      </c>
      <c r="AQ86" s="22"/>
      <c r="AR86" s="36"/>
    </row>
    <row r="87" spans="1:44" ht="15.75" customHeight="1" x14ac:dyDescent="0.25">
      <c r="A87" s="36"/>
      <c r="D87" s="21" t="s">
        <v>147</v>
      </c>
      <c r="E87" s="21"/>
      <c r="F87" s="21"/>
      <c r="G87" s="16" t="s">
        <v>154</v>
      </c>
      <c r="H87" s="22"/>
      <c r="I87" s="22">
        <v>10</v>
      </c>
      <c r="J87" s="22">
        <v>11</v>
      </c>
      <c r="K87" s="22">
        <v>5</v>
      </c>
      <c r="L87" s="49">
        <v>16</v>
      </c>
      <c r="Q87" s="40"/>
      <c r="R87" s="40"/>
      <c r="S87" s="27">
        <v>9</v>
      </c>
      <c r="T87" s="21" t="s">
        <v>446</v>
      </c>
      <c r="Z87" s="22">
        <v>1</v>
      </c>
      <c r="AA87" s="22">
        <v>4</v>
      </c>
      <c r="AB87" s="22">
        <v>0</v>
      </c>
      <c r="AC87" s="22">
        <f t="shared" ref="AC87:AC100" si="20">+AA87+AB87</f>
        <v>4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59</v>
      </c>
      <c r="E88" s="21"/>
      <c r="F88" s="21"/>
      <c r="G88" s="16" t="s">
        <v>118</v>
      </c>
      <c r="H88" s="22"/>
      <c r="I88" s="22">
        <v>11</v>
      </c>
      <c r="J88" s="22">
        <v>12</v>
      </c>
      <c r="K88" s="22">
        <v>3</v>
      </c>
      <c r="L88" s="49">
        <v>15</v>
      </c>
      <c r="Q88" s="40"/>
      <c r="R88" s="40"/>
      <c r="S88" s="27">
        <v>6.5</v>
      </c>
      <c r="T88" s="21" t="s">
        <v>145</v>
      </c>
      <c r="Z88" s="22">
        <v>6</v>
      </c>
      <c r="AA88" s="22">
        <v>1</v>
      </c>
      <c r="AB88" s="22">
        <v>0</v>
      </c>
      <c r="AC88" s="22">
        <f t="shared" si="20"/>
        <v>1</v>
      </c>
      <c r="AD88" s="22">
        <v>2</v>
      </c>
      <c r="AQ88" s="22"/>
      <c r="AR88" s="40"/>
    </row>
    <row r="89" spans="1:44" ht="15.75" customHeight="1" x14ac:dyDescent="0.25">
      <c r="A89" s="36"/>
      <c r="D89" s="21" t="s">
        <v>182</v>
      </c>
      <c r="E89" s="21"/>
      <c r="F89" s="21"/>
      <c r="G89" s="16" t="s">
        <v>117</v>
      </c>
      <c r="H89" s="22"/>
      <c r="I89" s="22">
        <v>10</v>
      </c>
      <c r="J89" s="22">
        <v>9</v>
      </c>
      <c r="K89" s="22">
        <v>6</v>
      </c>
      <c r="L89" s="49">
        <v>15</v>
      </c>
      <c r="Q89" s="40"/>
      <c r="R89" s="40"/>
      <c r="S89" s="27">
        <v>7.5</v>
      </c>
      <c r="T89" s="21" t="s">
        <v>266</v>
      </c>
      <c r="Z89" s="22">
        <v>2</v>
      </c>
      <c r="AA89" s="22">
        <v>0</v>
      </c>
      <c r="AB89" s="22">
        <v>1</v>
      </c>
      <c r="AC89" s="22">
        <f t="shared" si="20"/>
        <v>1</v>
      </c>
      <c r="AD89" s="22">
        <v>2</v>
      </c>
      <c r="AQ89" s="22"/>
      <c r="AR89" s="40"/>
    </row>
    <row r="90" spans="1:44" ht="15.75" customHeight="1" x14ac:dyDescent="0.25">
      <c r="A90" s="36"/>
      <c r="D90" s="21" t="s">
        <v>41</v>
      </c>
      <c r="E90" s="21"/>
      <c r="F90" s="21"/>
      <c r="G90" s="16" t="s">
        <v>106</v>
      </c>
      <c r="H90" s="22"/>
      <c r="I90" s="22">
        <v>12</v>
      </c>
      <c r="J90" s="22">
        <v>8</v>
      </c>
      <c r="K90" s="22">
        <v>7</v>
      </c>
      <c r="L90" s="49">
        <v>15</v>
      </c>
      <c r="Q90" s="41"/>
      <c r="R90" s="41"/>
      <c r="S90" s="27">
        <v>8</v>
      </c>
      <c r="T90" s="21" t="s">
        <v>268</v>
      </c>
      <c r="Z90" s="22">
        <v>5</v>
      </c>
      <c r="AA90" s="22">
        <v>0</v>
      </c>
      <c r="AB90" s="22">
        <v>0</v>
      </c>
      <c r="AC90" s="22">
        <f t="shared" si="20"/>
        <v>0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47</v>
      </c>
      <c r="E91" s="21"/>
      <c r="F91" s="21"/>
      <c r="G91" s="16" t="s">
        <v>116</v>
      </c>
      <c r="H91" s="22"/>
      <c r="I91" s="22">
        <v>11</v>
      </c>
      <c r="J91" s="22">
        <v>3</v>
      </c>
      <c r="K91" s="22">
        <v>11</v>
      </c>
      <c r="L91" s="49">
        <v>14</v>
      </c>
      <c r="Q91" s="41"/>
      <c r="R91" s="41"/>
      <c r="S91" s="27">
        <v>7.5</v>
      </c>
      <c r="T91" s="21" t="s">
        <v>269</v>
      </c>
      <c r="Z91" s="22">
        <v>6</v>
      </c>
      <c r="AA91" s="22">
        <v>8</v>
      </c>
      <c r="AB91" s="22">
        <v>3</v>
      </c>
      <c r="AC91" s="22">
        <f t="shared" si="20"/>
        <v>11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113</v>
      </c>
      <c r="E92" s="21"/>
      <c r="F92" s="21"/>
      <c r="G92" s="16" t="s">
        <v>116</v>
      </c>
      <c r="H92" s="22"/>
      <c r="I92" s="22">
        <v>12</v>
      </c>
      <c r="J92" s="22">
        <v>8</v>
      </c>
      <c r="K92" s="22">
        <v>5</v>
      </c>
      <c r="L92" s="49">
        <v>13</v>
      </c>
      <c r="Q92" s="41"/>
      <c r="R92" s="41"/>
      <c r="S92" s="27">
        <v>9</v>
      </c>
      <c r="T92" s="21" t="s">
        <v>239</v>
      </c>
      <c r="Z92" s="22">
        <v>6</v>
      </c>
      <c r="AA92" s="22">
        <v>2</v>
      </c>
      <c r="AB92" s="22">
        <v>4</v>
      </c>
      <c r="AC92" s="22">
        <f t="shared" si="20"/>
        <v>6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80</v>
      </c>
      <c r="E93" s="21"/>
      <c r="F93" s="21"/>
      <c r="G93" s="16" t="s">
        <v>117</v>
      </c>
      <c r="H93" s="22"/>
      <c r="I93" s="22">
        <v>12</v>
      </c>
      <c r="J93" s="22">
        <v>7</v>
      </c>
      <c r="K93" s="22">
        <v>5</v>
      </c>
      <c r="L93" s="49">
        <v>12</v>
      </c>
      <c r="Q93" s="41"/>
      <c r="R93" s="41"/>
      <c r="S93" s="27">
        <v>7.5</v>
      </c>
      <c r="T93" s="21" t="s">
        <v>417</v>
      </c>
      <c r="Z93" s="22">
        <v>1</v>
      </c>
      <c r="AA93" s="22">
        <v>0</v>
      </c>
      <c r="AB93" s="22">
        <v>0</v>
      </c>
      <c r="AC93" s="22">
        <f t="shared" si="20"/>
        <v>0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151</v>
      </c>
      <c r="E94" s="21"/>
      <c r="F94" s="21"/>
      <c r="G94" s="16" t="s">
        <v>106</v>
      </c>
      <c r="H94" s="22"/>
      <c r="I94" s="22">
        <v>12</v>
      </c>
      <c r="J94" s="22">
        <v>6</v>
      </c>
      <c r="K94" s="22">
        <v>6</v>
      </c>
      <c r="L94" s="49">
        <v>12</v>
      </c>
      <c r="Q94" s="41"/>
      <c r="R94" s="41"/>
      <c r="S94" s="27">
        <v>9.5</v>
      </c>
      <c r="T94" s="21" t="s">
        <v>272</v>
      </c>
      <c r="Z94" s="22">
        <v>1</v>
      </c>
      <c r="AA94" s="22">
        <v>0</v>
      </c>
      <c r="AB94" s="22">
        <v>1</v>
      </c>
      <c r="AC94" s="22">
        <f t="shared" si="20"/>
        <v>1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181</v>
      </c>
      <c r="E95" s="21"/>
      <c r="F95" s="21"/>
      <c r="G95" s="16" t="s">
        <v>107</v>
      </c>
      <c r="H95" s="22"/>
      <c r="I95" s="22">
        <v>9</v>
      </c>
      <c r="J95" s="22">
        <v>5</v>
      </c>
      <c r="K95" s="22">
        <v>7</v>
      </c>
      <c r="L95" s="49">
        <v>12</v>
      </c>
      <c r="Q95" s="41"/>
      <c r="R95" s="41"/>
      <c r="S95" s="27">
        <v>8</v>
      </c>
      <c r="T95" s="21" t="s">
        <v>319</v>
      </c>
      <c r="Z95" s="22">
        <v>1</v>
      </c>
      <c r="AA95" s="22">
        <v>0</v>
      </c>
      <c r="AB95" s="22">
        <v>0</v>
      </c>
      <c r="AC95" s="22">
        <f t="shared" si="20"/>
        <v>0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68</v>
      </c>
      <c r="E96" s="21"/>
      <c r="F96" s="21"/>
      <c r="G96" s="16" t="s">
        <v>107</v>
      </c>
      <c r="H96" s="22"/>
      <c r="I96" s="22">
        <v>10</v>
      </c>
      <c r="J96" s="22">
        <v>6</v>
      </c>
      <c r="K96" s="22">
        <v>5</v>
      </c>
      <c r="L96" s="49">
        <v>11</v>
      </c>
      <c r="Q96" s="41"/>
      <c r="R96" s="41"/>
      <c r="S96" s="27">
        <v>7.5</v>
      </c>
      <c r="T96" s="21" t="s">
        <v>384</v>
      </c>
      <c r="Z96" s="22">
        <v>1</v>
      </c>
      <c r="AA96" s="22">
        <v>0</v>
      </c>
      <c r="AB96" s="22">
        <v>1</v>
      </c>
      <c r="AC96" s="22">
        <f t="shared" si="20"/>
        <v>1</v>
      </c>
      <c r="AD96" s="22">
        <v>0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29</v>
      </c>
      <c r="E97" s="21"/>
      <c r="F97" s="21"/>
      <c r="G97" s="16" t="s">
        <v>107</v>
      </c>
      <c r="H97" s="22"/>
      <c r="I97" s="22">
        <v>12</v>
      </c>
      <c r="J97" s="22">
        <v>2</v>
      </c>
      <c r="K97" s="22">
        <v>9</v>
      </c>
      <c r="L97" s="49">
        <v>11</v>
      </c>
      <c r="Q97" s="41"/>
      <c r="R97" s="41"/>
      <c r="S97" s="27">
        <v>8.5</v>
      </c>
      <c r="T97" s="21" t="s">
        <v>242</v>
      </c>
      <c r="Z97" s="22">
        <v>3</v>
      </c>
      <c r="AA97" s="22">
        <v>2</v>
      </c>
      <c r="AB97" s="22">
        <v>3</v>
      </c>
      <c r="AC97" s="22">
        <f t="shared" si="20"/>
        <v>5</v>
      </c>
      <c r="AD97" s="22">
        <v>0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149</v>
      </c>
      <c r="E98" s="21"/>
      <c r="F98" s="21"/>
      <c r="G98" s="16" t="s">
        <v>154</v>
      </c>
      <c r="H98" s="22"/>
      <c r="I98" s="22">
        <v>10</v>
      </c>
      <c r="J98" s="22">
        <v>2</v>
      </c>
      <c r="K98" s="22">
        <v>9</v>
      </c>
      <c r="L98" s="49">
        <v>11</v>
      </c>
      <c r="Q98" s="41"/>
      <c r="R98" s="41"/>
      <c r="S98" s="27">
        <v>7.5</v>
      </c>
      <c r="T98" s="21" t="s">
        <v>238</v>
      </c>
      <c r="Z98" s="22">
        <v>6</v>
      </c>
      <c r="AA98" s="22">
        <v>2</v>
      </c>
      <c r="AB98" s="22">
        <v>2</v>
      </c>
      <c r="AC98" s="22">
        <f t="shared" si="20"/>
        <v>4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D99" s="21" t="s">
        <v>67</v>
      </c>
      <c r="E99" s="21"/>
      <c r="F99" s="21"/>
      <c r="G99" s="16" t="s">
        <v>117</v>
      </c>
      <c r="H99" s="22"/>
      <c r="I99" s="22">
        <v>11</v>
      </c>
      <c r="J99" s="22">
        <v>1</v>
      </c>
      <c r="K99" s="22">
        <v>10</v>
      </c>
      <c r="L99" s="49">
        <v>11</v>
      </c>
      <c r="Q99" s="41"/>
      <c r="R99" s="41"/>
      <c r="S99" s="27">
        <v>7.5</v>
      </c>
      <c r="T99" s="21" t="s">
        <v>159</v>
      </c>
      <c r="Z99" s="22">
        <v>2</v>
      </c>
      <c r="AA99" s="22">
        <v>1</v>
      </c>
      <c r="AB99" s="22">
        <v>0</v>
      </c>
      <c r="AC99" s="22">
        <f t="shared" si="20"/>
        <v>1</v>
      </c>
      <c r="AD99" s="22">
        <v>0</v>
      </c>
      <c r="AP99" s="22"/>
      <c r="AQ99" s="22"/>
      <c r="AR99" s="41"/>
    </row>
    <row r="100" spans="1:44" ht="15.75" customHeight="1" thickBot="1" x14ac:dyDescent="0.3">
      <c r="A100" s="36"/>
      <c r="D100" s="21" t="s">
        <v>46</v>
      </c>
      <c r="E100" s="21"/>
      <c r="F100" s="21"/>
      <c r="G100" s="16" t="s">
        <v>117</v>
      </c>
      <c r="H100" s="22"/>
      <c r="I100" s="22">
        <v>11</v>
      </c>
      <c r="J100" s="22">
        <v>5</v>
      </c>
      <c r="K100" s="22">
        <v>5</v>
      </c>
      <c r="L100" s="49">
        <v>10</v>
      </c>
      <c r="Q100" s="41"/>
      <c r="R100" s="41"/>
      <c r="S100" s="27">
        <v>7.5</v>
      </c>
      <c r="T100" s="21" t="s">
        <v>418</v>
      </c>
      <c r="Z100" s="22">
        <v>2</v>
      </c>
      <c r="AA100" s="22">
        <v>0</v>
      </c>
      <c r="AB100" s="22">
        <v>0</v>
      </c>
      <c r="AC100" s="22">
        <f t="shared" si="20"/>
        <v>0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 t="s">
        <v>95</v>
      </c>
      <c r="E101" s="21"/>
      <c r="F101" s="21"/>
      <c r="G101" s="16" t="s">
        <v>118</v>
      </c>
      <c r="H101" s="22"/>
      <c r="I101" s="22">
        <v>11</v>
      </c>
      <c r="J101" s="22">
        <v>4</v>
      </c>
      <c r="K101" s="22">
        <v>6</v>
      </c>
      <c r="L101" s="49">
        <v>10</v>
      </c>
      <c r="Q101" s="41"/>
      <c r="R101" s="41"/>
      <c r="S101" s="8"/>
      <c r="T101" s="31" t="s">
        <v>93</v>
      </c>
      <c r="U101" s="8"/>
      <c r="V101" s="8"/>
      <c r="W101" s="8"/>
      <c r="X101" s="8"/>
      <c r="Y101" s="8"/>
      <c r="Z101" s="15">
        <f>SUM(Z78:Z100)</f>
        <v>75</v>
      </c>
      <c r="AA101" s="15">
        <f>SUM(AA78:AA100)</f>
        <v>28</v>
      </c>
      <c r="AB101" s="15">
        <f>SUM(AB78:AB100)</f>
        <v>27</v>
      </c>
      <c r="AC101" s="15">
        <f>SUM(AC78:AC100)</f>
        <v>55</v>
      </c>
      <c r="AD101" s="15">
        <f>SUM(AD78:AD100)</f>
        <v>6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130</v>
      </c>
      <c r="E102" s="21"/>
      <c r="F102" s="21"/>
      <c r="G102" s="16" t="s">
        <v>115</v>
      </c>
      <c r="H102" s="22"/>
      <c r="I102" s="22">
        <v>11</v>
      </c>
      <c r="J102" s="22">
        <v>1</v>
      </c>
      <c r="K102" s="22">
        <v>9</v>
      </c>
      <c r="L102" s="49">
        <v>10</v>
      </c>
      <c r="Q102" s="41"/>
      <c r="R102" s="41"/>
      <c r="AQ102" s="22"/>
      <c r="AR102" s="41"/>
    </row>
    <row r="103" spans="1:44" ht="15.75" customHeight="1" thickBot="1" x14ac:dyDescent="0.3">
      <c r="A103" s="36"/>
      <c r="D103" s="21" t="s">
        <v>158</v>
      </c>
      <c r="E103" s="21"/>
      <c r="F103" s="21"/>
      <c r="G103" s="16" t="s">
        <v>107</v>
      </c>
      <c r="H103" s="22"/>
      <c r="I103" s="22">
        <v>8</v>
      </c>
      <c r="J103" s="22">
        <v>6</v>
      </c>
      <c r="K103" s="22">
        <v>3</v>
      </c>
      <c r="L103" s="49">
        <f>+J103+K103</f>
        <v>9</v>
      </c>
      <c r="N103" s="22"/>
      <c r="Q103" s="41"/>
      <c r="R103" s="41"/>
      <c r="S103" s="28" t="s">
        <v>119</v>
      </c>
      <c r="T103" s="28" t="s">
        <v>122</v>
      </c>
      <c r="U103" s="28"/>
      <c r="V103" s="38"/>
      <c r="W103" s="38"/>
      <c r="X103" s="38"/>
      <c r="Y103" s="38"/>
      <c r="Z103" s="38" t="s">
        <v>3</v>
      </c>
      <c r="AA103" s="38" t="s">
        <v>23</v>
      </c>
      <c r="AB103" s="38" t="s">
        <v>24</v>
      </c>
      <c r="AC103" s="38" t="s">
        <v>25</v>
      </c>
      <c r="AD103" s="38" t="s">
        <v>2</v>
      </c>
      <c r="AP103" s="22"/>
      <c r="AR103" s="41"/>
    </row>
    <row r="104" spans="1:44" ht="15.75" customHeight="1" x14ac:dyDescent="0.25">
      <c r="A104" s="36"/>
      <c r="D104" s="21" t="s">
        <v>144</v>
      </c>
      <c r="E104" s="21"/>
      <c r="F104" s="21"/>
      <c r="G104" s="16" t="s">
        <v>115</v>
      </c>
      <c r="H104" s="22"/>
      <c r="I104" s="22">
        <v>11</v>
      </c>
      <c r="J104" s="22">
        <v>5</v>
      </c>
      <c r="K104" s="22">
        <v>4</v>
      </c>
      <c r="L104" s="49">
        <f>+J104+K104</f>
        <v>9</v>
      </c>
      <c r="N104" s="22"/>
      <c r="Q104" s="41"/>
      <c r="R104" s="41"/>
      <c r="S104" s="27">
        <v>6</v>
      </c>
      <c r="T104" s="21" t="s">
        <v>133</v>
      </c>
      <c r="U104" s="21"/>
      <c r="V104" s="21"/>
      <c r="W104" s="21"/>
      <c r="Z104" s="22">
        <v>1</v>
      </c>
      <c r="AA104" s="22">
        <v>0</v>
      </c>
      <c r="AB104" s="22">
        <v>1</v>
      </c>
      <c r="AC104" s="22">
        <f t="shared" ref="AC104:AC110" si="21">+AA104+AB104</f>
        <v>1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108</v>
      </c>
      <c r="E105" s="21"/>
      <c r="F105" s="21"/>
      <c r="G105" s="16" t="s">
        <v>106</v>
      </c>
      <c r="H105" s="22"/>
      <c r="I105" s="22">
        <v>12</v>
      </c>
      <c r="J105" s="22">
        <v>4</v>
      </c>
      <c r="K105" s="22">
        <v>5</v>
      </c>
      <c r="L105" s="49">
        <f>+J105+K105</f>
        <v>9</v>
      </c>
      <c r="N105" s="22"/>
      <c r="Q105" s="41"/>
      <c r="R105" s="41"/>
      <c r="S105" s="27">
        <v>6.5</v>
      </c>
      <c r="T105" s="21" t="s">
        <v>52</v>
      </c>
      <c r="Z105" s="22">
        <v>1</v>
      </c>
      <c r="AA105" s="22">
        <v>0</v>
      </c>
      <c r="AB105" s="22">
        <v>2</v>
      </c>
      <c r="AC105" s="22">
        <f t="shared" si="21"/>
        <v>2</v>
      </c>
      <c r="AD105" s="22">
        <v>0</v>
      </c>
      <c r="AQ105" s="22"/>
      <c r="AR105" s="41"/>
    </row>
    <row r="106" spans="1:44" ht="15.75" customHeight="1" x14ac:dyDescent="0.25">
      <c r="A106" s="36"/>
      <c r="D106" s="21" t="s">
        <v>163</v>
      </c>
      <c r="E106" s="21"/>
      <c r="F106" s="21"/>
      <c r="G106" s="16" t="s">
        <v>118</v>
      </c>
      <c r="H106" s="22"/>
      <c r="I106" s="22">
        <v>12</v>
      </c>
      <c r="J106" s="22">
        <v>3</v>
      </c>
      <c r="K106" s="22">
        <v>6</v>
      </c>
      <c r="L106" s="49">
        <f>+J106+K106</f>
        <v>9</v>
      </c>
      <c r="N106" s="22"/>
      <c r="Q106" s="41"/>
      <c r="R106" s="41"/>
      <c r="S106" s="27">
        <v>7</v>
      </c>
      <c r="T106" s="21" t="s">
        <v>70</v>
      </c>
      <c r="Z106" s="22">
        <v>1</v>
      </c>
      <c r="AA106" s="22">
        <v>0</v>
      </c>
      <c r="AB106" s="22">
        <v>0</v>
      </c>
      <c r="AC106" s="22">
        <f t="shared" si="21"/>
        <v>0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49</v>
      </c>
      <c r="E107" s="21"/>
      <c r="F107" s="21"/>
      <c r="G107" s="16" t="s">
        <v>107</v>
      </c>
      <c r="H107" s="22"/>
      <c r="I107" s="22">
        <v>12</v>
      </c>
      <c r="J107" s="22">
        <v>0</v>
      </c>
      <c r="K107" s="22">
        <v>9</v>
      </c>
      <c r="L107" s="49">
        <f>+J107+K107</f>
        <v>9</v>
      </c>
      <c r="N107" s="22"/>
      <c r="Q107" s="41"/>
      <c r="R107" s="41"/>
      <c r="S107" s="27">
        <v>8</v>
      </c>
      <c r="T107" s="21" t="s">
        <v>33</v>
      </c>
      <c r="U107" s="21"/>
      <c r="V107" s="21"/>
      <c r="W107" s="21"/>
      <c r="Z107" s="22">
        <v>1</v>
      </c>
      <c r="AA107" s="22">
        <v>0</v>
      </c>
      <c r="AB107" s="22">
        <v>0</v>
      </c>
      <c r="AC107" s="22">
        <f t="shared" si="21"/>
        <v>0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Q108" s="41"/>
      <c r="R108" s="41"/>
      <c r="S108" s="27">
        <v>6.5</v>
      </c>
      <c r="T108" s="21" t="s">
        <v>43</v>
      </c>
      <c r="Z108" s="22">
        <v>2</v>
      </c>
      <c r="AA108" s="22">
        <v>0</v>
      </c>
      <c r="AB108" s="22">
        <v>0</v>
      </c>
      <c r="AC108" s="22">
        <f t="shared" si="21"/>
        <v>0</v>
      </c>
      <c r="AD108" s="22">
        <v>2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Q109" s="41"/>
      <c r="R109" s="41"/>
      <c r="S109" s="27">
        <v>6.5</v>
      </c>
      <c r="T109" s="21" t="s">
        <v>136</v>
      </c>
      <c r="U109" s="21"/>
      <c r="V109" s="21"/>
      <c r="W109" s="21"/>
      <c r="Z109" s="22">
        <v>1</v>
      </c>
      <c r="AA109" s="22">
        <v>0</v>
      </c>
      <c r="AB109" s="22">
        <v>0</v>
      </c>
      <c r="AC109" s="22">
        <f t="shared" si="21"/>
        <v>0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thickBot="1" x14ac:dyDescent="0.3">
      <c r="A110" s="36"/>
      <c r="E110" s="2" t="s">
        <v>84</v>
      </c>
      <c r="F110" s="2"/>
      <c r="G110" s="2"/>
      <c r="H110" s="4" t="s">
        <v>1</v>
      </c>
      <c r="I110" s="4"/>
      <c r="J110" s="4" t="s">
        <v>3</v>
      </c>
      <c r="K110" s="50" t="s">
        <v>2</v>
      </c>
      <c r="Q110" s="41"/>
      <c r="R110" s="41"/>
      <c r="S110" s="27">
        <v>6.5</v>
      </c>
      <c r="T110" s="21" t="s">
        <v>44</v>
      </c>
      <c r="U110" s="21"/>
      <c r="V110" s="21"/>
      <c r="Z110" s="22">
        <v>1</v>
      </c>
      <c r="AA110" s="22">
        <v>0</v>
      </c>
      <c r="AB110" s="22">
        <v>0</v>
      </c>
      <c r="AC110" s="22">
        <f t="shared" si="21"/>
        <v>0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126</v>
      </c>
      <c r="H111" s="21" t="s">
        <v>118</v>
      </c>
      <c r="I111" s="22"/>
      <c r="J111" s="22">
        <v>11</v>
      </c>
      <c r="K111" s="49">
        <v>8</v>
      </c>
      <c r="Q111" s="41"/>
      <c r="R111" s="41"/>
      <c r="S111" s="27">
        <v>6.5</v>
      </c>
      <c r="T111" s="21" t="s">
        <v>69</v>
      </c>
      <c r="Z111" s="22">
        <v>1</v>
      </c>
      <c r="AA111" s="22">
        <v>0</v>
      </c>
      <c r="AB111" s="22">
        <v>0</v>
      </c>
      <c r="AC111" s="22">
        <f t="shared" ref="AC111:AC122" si="22">+AA111+AB111</f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E112" s="21" t="s">
        <v>86</v>
      </c>
      <c r="F112" s="21"/>
      <c r="G112" s="21"/>
      <c r="H112" s="21" t="s">
        <v>17</v>
      </c>
      <c r="I112" s="22"/>
      <c r="J112" s="22">
        <v>10</v>
      </c>
      <c r="K112" s="49">
        <v>6</v>
      </c>
      <c r="L112" s="22"/>
      <c r="M112" s="22"/>
      <c r="N112" s="22"/>
      <c r="Q112" s="41"/>
      <c r="R112" s="41"/>
      <c r="S112" s="27">
        <v>9.5</v>
      </c>
      <c r="T112" s="21" t="s">
        <v>176</v>
      </c>
      <c r="Z112" s="22">
        <v>1</v>
      </c>
      <c r="AA112" s="22">
        <v>0</v>
      </c>
      <c r="AB112" s="22">
        <v>2</v>
      </c>
      <c r="AC112" s="22">
        <f t="shared" si="22"/>
        <v>2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E113" s="21" t="s">
        <v>144</v>
      </c>
      <c r="F113" s="21"/>
      <c r="G113" s="21"/>
      <c r="H113" s="21" t="s">
        <v>115</v>
      </c>
      <c r="I113" s="22"/>
      <c r="J113" s="22">
        <v>11</v>
      </c>
      <c r="K113" s="49">
        <v>6</v>
      </c>
      <c r="L113" s="22"/>
      <c r="M113" s="22"/>
      <c r="N113" s="22"/>
      <c r="Q113" s="41"/>
      <c r="R113" s="41"/>
      <c r="S113" s="27">
        <v>7.5</v>
      </c>
      <c r="T113" s="21" t="s">
        <v>146</v>
      </c>
      <c r="Z113" s="22">
        <v>1</v>
      </c>
      <c r="AA113" s="22">
        <v>0</v>
      </c>
      <c r="AB113" s="22">
        <v>0</v>
      </c>
      <c r="AC113" s="22">
        <f t="shared" si="22"/>
        <v>0</v>
      </c>
      <c r="AD113" s="22">
        <v>0</v>
      </c>
      <c r="AP113" s="22"/>
      <c r="AR113" s="41"/>
    </row>
    <row r="114" spans="1:44" ht="15.75" customHeight="1" x14ac:dyDescent="0.25">
      <c r="A114" s="36"/>
      <c r="E114" s="21" t="s">
        <v>55</v>
      </c>
      <c r="F114" s="21"/>
      <c r="G114" s="21"/>
      <c r="H114" s="21" t="s">
        <v>117</v>
      </c>
      <c r="I114" s="22"/>
      <c r="J114" s="22">
        <v>12</v>
      </c>
      <c r="K114" s="49">
        <v>6</v>
      </c>
      <c r="L114" s="22"/>
      <c r="M114" s="22"/>
      <c r="N114" s="22"/>
      <c r="Q114" s="41"/>
      <c r="R114" s="41"/>
      <c r="S114" s="27">
        <v>6.5</v>
      </c>
      <c r="T114" s="21" t="s">
        <v>32</v>
      </c>
      <c r="Z114" s="22">
        <v>5</v>
      </c>
      <c r="AA114" s="22">
        <v>0</v>
      </c>
      <c r="AB114" s="22">
        <v>2</v>
      </c>
      <c r="AC114" s="22">
        <f t="shared" si="22"/>
        <v>2</v>
      </c>
      <c r="AD114" s="22">
        <v>0</v>
      </c>
      <c r="AP114" s="22"/>
      <c r="AR114" s="41"/>
    </row>
    <row r="115" spans="1:44" ht="15.75" customHeight="1" x14ac:dyDescent="0.25">
      <c r="A115" s="36"/>
      <c r="E115" s="21" t="s">
        <v>59</v>
      </c>
      <c r="G115" s="21"/>
      <c r="H115" s="21" t="s">
        <v>118</v>
      </c>
      <c r="I115" s="22"/>
      <c r="J115" s="22">
        <v>11</v>
      </c>
      <c r="K115" s="49">
        <v>4</v>
      </c>
      <c r="L115" s="22"/>
      <c r="M115" s="22"/>
      <c r="N115" s="22"/>
      <c r="Q115" s="41"/>
      <c r="R115" s="41"/>
      <c r="S115" s="27">
        <v>8</v>
      </c>
      <c r="T115" s="21" t="s">
        <v>149</v>
      </c>
      <c r="Z115" s="22">
        <v>2</v>
      </c>
      <c r="AA115" s="22">
        <v>0</v>
      </c>
      <c r="AB115" s="22">
        <v>1</v>
      </c>
      <c r="AC115" s="22">
        <f t="shared" si="22"/>
        <v>1</v>
      </c>
      <c r="AD115" s="22">
        <v>0</v>
      </c>
      <c r="AP115" s="22"/>
      <c r="AR115" s="41"/>
    </row>
    <row r="116" spans="1:44" ht="15.75" customHeight="1" x14ac:dyDescent="0.25">
      <c r="A116" s="36"/>
      <c r="E116" s="21" t="s">
        <v>51</v>
      </c>
      <c r="H116" s="21" t="s">
        <v>118</v>
      </c>
      <c r="I116" s="22"/>
      <c r="J116" s="22">
        <v>11</v>
      </c>
      <c r="K116" s="49">
        <v>4</v>
      </c>
      <c r="L116" s="22"/>
      <c r="M116" s="22"/>
      <c r="N116" s="22"/>
      <c r="Q116" s="41"/>
      <c r="R116" s="41"/>
      <c r="S116" s="27">
        <v>8.5</v>
      </c>
      <c r="T116" s="21" t="s">
        <v>132</v>
      </c>
      <c r="U116" s="21"/>
      <c r="V116" s="21"/>
      <c r="Z116" s="22">
        <v>2</v>
      </c>
      <c r="AA116" s="22">
        <v>0</v>
      </c>
      <c r="AB116" s="22">
        <v>1</v>
      </c>
      <c r="AC116" s="22">
        <f t="shared" si="22"/>
        <v>1</v>
      </c>
      <c r="AD116" s="22">
        <v>0</v>
      </c>
      <c r="AP116" s="22"/>
      <c r="AR116" s="41"/>
    </row>
    <row r="117" spans="1:44" ht="15.75" customHeight="1" x14ac:dyDescent="0.25">
      <c r="A117" s="36"/>
      <c r="E117" s="21" t="s">
        <v>185</v>
      </c>
      <c r="F117" s="21"/>
      <c r="G117" s="21"/>
      <c r="H117" s="21" t="s">
        <v>154</v>
      </c>
      <c r="I117" s="22"/>
      <c r="J117" s="22">
        <v>11</v>
      </c>
      <c r="K117" s="49">
        <v>4</v>
      </c>
      <c r="L117" s="22"/>
      <c r="M117" s="22"/>
      <c r="Q117" s="41"/>
      <c r="R117" s="41"/>
      <c r="S117" s="27">
        <v>7</v>
      </c>
      <c r="T117" s="21" t="s">
        <v>113</v>
      </c>
      <c r="Z117" s="22">
        <v>1</v>
      </c>
      <c r="AA117" s="22">
        <v>0</v>
      </c>
      <c r="AB117" s="22">
        <v>0</v>
      </c>
      <c r="AC117" s="22">
        <f t="shared" si="22"/>
        <v>0</v>
      </c>
      <c r="AD117" s="22">
        <v>0</v>
      </c>
      <c r="AR117" s="41"/>
    </row>
    <row r="118" spans="1:44" ht="15.75" customHeight="1" x14ac:dyDescent="0.25">
      <c r="A118" s="36"/>
      <c r="E118" s="21" t="s">
        <v>125</v>
      </c>
      <c r="F118" s="21"/>
      <c r="G118" s="21"/>
      <c r="H118" s="21" t="s">
        <v>116</v>
      </c>
      <c r="I118" s="22"/>
      <c r="J118" s="22">
        <v>12</v>
      </c>
      <c r="K118" s="49">
        <v>4</v>
      </c>
      <c r="L118" s="22"/>
      <c r="M118" s="22"/>
      <c r="Q118" s="41"/>
      <c r="R118" s="41"/>
      <c r="S118" s="27">
        <v>7</v>
      </c>
      <c r="T118" s="21" t="s">
        <v>36</v>
      </c>
      <c r="U118" s="21"/>
      <c r="V118" s="21"/>
      <c r="Z118" s="22">
        <v>1</v>
      </c>
      <c r="AA118" s="22">
        <v>0</v>
      </c>
      <c r="AB118" s="22">
        <v>0</v>
      </c>
      <c r="AC118" s="22">
        <f t="shared" si="22"/>
        <v>0</v>
      </c>
      <c r="AD118" s="22">
        <v>0</v>
      </c>
      <c r="AO118" s="22"/>
      <c r="AR118" s="41"/>
    </row>
    <row r="119" spans="1:44" ht="15.75" customHeight="1" x14ac:dyDescent="0.25">
      <c r="A119" s="36"/>
      <c r="L119" s="22"/>
      <c r="M119" s="22"/>
      <c r="Q119" s="41"/>
      <c r="R119" s="41"/>
      <c r="S119" s="27">
        <v>6</v>
      </c>
      <c r="T119" s="21" t="s">
        <v>114</v>
      </c>
      <c r="Z119" s="22">
        <v>1</v>
      </c>
      <c r="AA119" s="22">
        <v>0</v>
      </c>
      <c r="AB119" s="22">
        <v>0</v>
      </c>
      <c r="AC119" s="22">
        <f t="shared" si="22"/>
        <v>0</v>
      </c>
      <c r="AD119" s="22">
        <v>0</v>
      </c>
      <c r="AR119" s="41"/>
    </row>
    <row r="120" spans="1:44" ht="15.75" customHeight="1" x14ac:dyDescent="0.25">
      <c r="A120" s="36"/>
      <c r="Q120" s="41"/>
      <c r="R120" s="41"/>
      <c r="S120" s="27">
        <v>8.5</v>
      </c>
      <c r="T120" s="21" t="s">
        <v>140</v>
      </c>
      <c r="U120" s="21"/>
      <c r="Z120" s="22">
        <v>1</v>
      </c>
      <c r="AA120" s="22">
        <v>0</v>
      </c>
      <c r="AB120" s="22">
        <v>0</v>
      </c>
      <c r="AC120" s="22">
        <f t="shared" si="22"/>
        <v>0</v>
      </c>
      <c r="AD120" s="22">
        <v>0</v>
      </c>
      <c r="AO120" s="22"/>
      <c r="AR120" s="41"/>
    </row>
    <row r="121" spans="1:44" ht="15.75" customHeight="1" x14ac:dyDescent="0.25">
      <c r="A121" s="36"/>
      <c r="Q121" s="41"/>
      <c r="R121" s="41"/>
      <c r="S121" s="27">
        <v>6</v>
      </c>
      <c r="T121" s="21" t="s">
        <v>100</v>
      </c>
      <c r="Z121" s="22">
        <v>3</v>
      </c>
      <c r="AA121" s="22">
        <v>0</v>
      </c>
      <c r="AB121" s="22">
        <v>1</v>
      </c>
      <c r="AC121" s="22">
        <f t="shared" si="22"/>
        <v>1</v>
      </c>
      <c r="AD121" s="22">
        <v>0</v>
      </c>
      <c r="AO121" s="22"/>
      <c r="AR121" s="41"/>
    </row>
    <row r="122" spans="1:44" ht="15.75" customHeight="1" thickBot="1" x14ac:dyDescent="0.3">
      <c r="A122" s="36"/>
      <c r="Q122" s="41"/>
      <c r="R122" s="41"/>
      <c r="S122" s="27">
        <v>7.5</v>
      </c>
      <c r="T122" s="21" t="s">
        <v>50</v>
      </c>
      <c r="Z122" s="22">
        <v>1</v>
      </c>
      <c r="AA122" s="22">
        <v>0</v>
      </c>
      <c r="AB122" s="22">
        <v>0</v>
      </c>
      <c r="AC122" s="22">
        <f t="shared" si="22"/>
        <v>0</v>
      </c>
      <c r="AD122" s="22">
        <v>0</v>
      </c>
      <c r="AO122" s="22"/>
      <c r="AR122" s="41"/>
    </row>
    <row r="123" spans="1:44" ht="15.75" customHeight="1" x14ac:dyDescent="0.25">
      <c r="A123" s="36"/>
      <c r="Q123" s="41"/>
      <c r="R123" s="41"/>
      <c r="S123" s="8"/>
      <c r="T123" s="31" t="s">
        <v>211</v>
      </c>
      <c r="U123" s="8"/>
      <c r="V123" s="8"/>
      <c r="W123" s="8"/>
      <c r="X123" s="8"/>
      <c r="Y123" s="8"/>
      <c r="Z123" s="55">
        <f>SUM(Z104:Z122)</f>
        <v>28</v>
      </c>
      <c r="AA123" s="55">
        <f>SUM(AA104:AA122)</f>
        <v>0</v>
      </c>
      <c r="AB123" s="55">
        <f>SUM(AB104:AB122)</f>
        <v>10</v>
      </c>
      <c r="AC123" s="55">
        <f>SUM(AC104:AC122)</f>
        <v>10</v>
      </c>
      <c r="AD123" s="55">
        <f>SUM(AD104:AD122)</f>
        <v>2</v>
      </c>
      <c r="AO123" s="22"/>
      <c r="AR123" s="41"/>
    </row>
    <row r="124" spans="1:44" ht="15.75" customHeight="1" x14ac:dyDescent="0.25">
      <c r="A124" s="36"/>
      <c r="L124" s="22"/>
      <c r="Q124" s="41"/>
      <c r="R124" s="41"/>
      <c r="AR124" s="41"/>
    </row>
    <row r="125" spans="1:44" ht="15.75" customHeight="1" x14ac:dyDescent="0.25">
      <c r="A125" s="36"/>
      <c r="L125" s="22"/>
      <c r="Q125" s="41"/>
      <c r="R125" s="41"/>
      <c r="S125" s="27"/>
      <c r="T125" s="21" t="s">
        <v>93</v>
      </c>
      <c r="Z125" s="56">
        <f>Z101+AC140+Z123-0.3</f>
        <v>116</v>
      </c>
      <c r="AA125" s="56">
        <f>AA123+AA101</f>
        <v>28</v>
      </c>
      <c r="AB125" s="56">
        <f>AB123+AB101+AM140</f>
        <v>38</v>
      </c>
      <c r="AC125" s="56">
        <f>+AB125+AA125</f>
        <v>66</v>
      </c>
      <c r="AD125" s="56">
        <f>AD123+AD101+AN140</f>
        <v>8</v>
      </c>
      <c r="AR125" s="41"/>
    </row>
    <row r="126" spans="1:44" ht="15.75" customHeight="1" x14ac:dyDescent="0.25">
      <c r="A126" s="36"/>
      <c r="Q126" s="41"/>
      <c r="R126" s="41"/>
      <c r="S126" s="27"/>
      <c r="T126" s="21" t="s">
        <v>82</v>
      </c>
      <c r="Z126" s="22">
        <f>+Z15+Z28+Z41+Z54+AM15+AM28+AM41+AM54</f>
        <v>116</v>
      </c>
      <c r="AA126" s="22">
        <f>+AA15+AA28+AA41+AA54+AN15+AN28+AN41+AN54</f>
        <v>28</v>
      </c>
      <c r="AB126" s="22">
        <f>+AB15+AB28+AB41+AB54+AO15+AO28+AO41+AO54</f>
        <v>38</v>
      </c>
      <c r="AC126" s="22">
        <f>+AC15+AC28+AC41+AC54+AP15+AP28+AP41+AP54</f>
        <v>66</v>
      </c>
      <c r="AD126" s="22">
        <f>+AD15+AD28+AD41+AD54+AQ15+AQ28+AQ41+AQ54</f>
        <v>8</v>
      </c>
      <c r="AR126" s="41"/>
    </row>
    <row r="127" spans="1:44" ht="15.75" customHeight="1" x14ac:dyDescent="0.25">
      <c r="A127" s="36"/>
      <c r="E127" s="21"/>
      <c r="F127" s="21"/>
      <c r="G127" s="21"/>
      <c r="H127" s="16"/>
      <c r="I127" s="22"/>
      <c r="J127" s="22"/>
      <c r="Q127" s="41"/>
      <c r="R127" s="41"/>
      <c r="AR127" s="41"/>
    </row>
    <row r="128" spans="1:44" ht="15.75" customHeight="1" x14ac:dyDescent="0.25">
      <c r="A128" s="36"/>
      <c r="E128" s="21"/>
      <c r="F128" s="21"/>
      <c r="G128" s="21"/>
      <c r="H128" s="21"/>
      <c r="I128" s="22"/>
      <c r="J128" s="22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thickBot="1" x14ac:dyDescent="0.3">
      <c r="A132" s="36"/>
      <c r="Q132" s="41"/>
      <c r="R132" s="41"/>
      <c r="U132" s="37" t="s">
        <v>119</v>
      </c>
      <c r="V132" s="10" t="s">
        <v>129</v>
      </c>
      <c r="W132" s="10"/>
      <c r="X132" s="10"/>
      <c r="Y132" s="10"/>
      <c r="Z132" s="10"/>
      <c r="AA132" s="10"/>
      <c r="AB132" s="10"/>
      <c r="AC132" s="37" t="s">
        <v>3</v>
      </c>
      <c r="AD132" s="37" t="s">
        <v>7</v>
      </c>
      <c r="AE132" s="37" t="s">
        <v>8</v>
      </c>
      <c r="AF132" s="37" t="s">
        <v>9</v>
      </c>
      <c r="AG132" s="37" t="s">
        <v>77</v>
      </c>
      <c r="AH132" s="37"/>
      <c r="AI132" s="37" t="s">
        <v>4</v>
      </c>
      <c r="AJ132" s="37" t="s">
        <v>6</v>
      </c>
      <c r="AK132" s="37" t="s">
        <v>5</v>
      </c>
      <c r="AL132" s="37" t="s">
        <v>78</v>
      </c>
      <c r="AM132" s="37" t="s">
        <v>24</v>
      </c>
      <c r="AN132" s="37" t="s">
        <v>2</v>
      </c>
      <c r="AR132" s="41"/>
    </row>
    <row r="133" spans="1:44" ht="15.75" customHeight="1" x14ac:dyDescent="0.25">
      <c r="A133" s="36"/>
      <c r="Q133" s="41"/>
      <c r="R133" s="41"/>
      <c r="U133" s="27">
        <v>7</v>
      </c>
      <c r="V133" s="21" t="s">
        <v>366</v>
      </c>
      <c r="W133" s="21"/>
      <c r="X133" s="21"/>
      <c r="Y133" s="21"/>
      <c r="Z133" s="22"/>
      <c r="AC133" s="22">
        <f>+AD133+AE133+AF133</f>
        <v>2</v>
      </c>
      <c r="AD133" s="22">
        <v>0</v>
      </c>
      <c r="AE133" s="22">
        <v>2</v>
      </c>
      <c r="AF133" s="22">
        <v>0</v>
      </c>
      <c r="AG133" s="80">
        <f t="shared" ref="AG133:AG140" si="23">+(AD133*2+AF133)/(2*AC133)</f>
        <v>0</v>
      </c>
      <c r="AH133" s="80"/>
      <c r="AI133" s="22">
        <v>4</v>
      </c>
      <c r="AJ133" s="22">
        <v>1</v>
      </c>
      <c r="AK133" s="22">
        <v>0</v>
      </c>
      <c r="AL133" s="24">
        <f t="shared" ref="AL133:AL140" si="24">+AI133/AC133</f>
        <v>2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27">
        <v>7.5</v>
      </c>
      <c r="V134" s="21" t="s">
        <v>61</v>
      </c>
      <c r="W134" s="21"/>
      <c r="X134" s="21"/>
      <c r="AC134" s="22">
        <f>+AD134+AE134+AF134</f>
        <v>2</v>
      </c>
      <c r="AD134" s="22">
        <v>2</v>
      </c>
      <c r="AE134" s="22">
        <v>0</v>
      </c>
      <c r="AF134" s="22">
        <v>0</v>
      </c>
      <c r="AG134" s="79">
        <f t="shared" si="23"/>
        <v>1</v>
      </c>
      <c r="AH134" s="79"/>
      <c r="AI134" s="22">
        <v>1</v>
      </c>
      <c r="AJ134" s="22">
        <v>0</v>
      </c>
      <c r="AK134" s="22">
        <v>1</v>
      </c>
      <c r="AL134" s="24">
        <f t="shared" si="24"/>
        <v>0.5</v>
      </c>
      <c r="AM134" s="22">
        <v>0</v>
      </c>
      <c r="AN134" s="22"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 t="s">
        <v>147</v>
      </c>
      <c r="W135" s="21"/>
      <c r="X135" s="21"/>
      <c r="Y135" s="21"/>
      <c r="Z135" s="22"/>
      <c r="AC135" s="22">
        <f>+AD135+AE135+AF135+0.3</f>
        <v>0.3</v>
      </c>
      <c r="AD135" s="22">
        <v>0</v>
      </c>
      <c r="AE135" s="22">
        <v>0</v>
      </c>
      <c r="AF135" s="22">
        <v>0</v>
      </c>
      <c r="AG135" s="79">
        <f t="shared" si="23"/>
        <v>0</v>
      </c>
      <c r="AH135" s="79"/>
      <c r="AI135" s="22">
        <v>0</v>
      </c>
      <c r="AJ135" s="22">
        <v>0</v>
      </c>
      <c r="AK135" s="22">
        <v>0</v>
      </c>
      <c r="AL135" s="24">
        <f t="shared" si="24"/>
        <v>0</v>
      </c>
      <c r="AM135" s="22">
        <v>0</v>
      </c>
      <c r="AN135" s="22">
        <v>0</v>
      </c>
      <c r="AR135" s="41"/>
    </row>
    <row r="136" spans="1:44" ht="15.75" customHeight="1" x14ac:dyDescent="0.25">
      <c r="A136" s="36"/>
      <c r="Q136" s="36"/>
      <c r="R136" s="36"/>
      <c r="U136" s="27">
        <v>7</v>
      </c>
      <c r="V136" s="21" t="s">
        <v>74</v>
      </c>
      <c r="W136" s="21"/>
      <c r="X136" s="21"/>
      <c r="Y136" s="21"/>
      <c r="Z136" s="22"/>
      <c r="AC136" s="22">
        <f>+AD136+AE136+AF136</f>
        <v>1</v>
      </c>
      <c r="AD136" s="22">
        <v>0</v>
      </c>
      <c r="AE136" s="22">
        <v>1</v>
      </c>
      <c r="AF136" s="22">
        <v>0</v>
      </c>
      <c r="AG136" s="79">
        <f t="shared" si="23"/>
        <v>0</v>
      </c>
      <c r="AH136" s="79"/>
      <c r="AI136" s="22">
        <v>1</v>
      </c>
      <c r="AJ136" s="22">
        <v>0</v>
      </c>
      <c r="AK136" s="22">
        <v>0</v>
      </c>
      <c r="AL136" s="24">
        <f t="shared" si="24"/>
        <v>1</v>
      </c>
      <c r="AM136" s="22">
        <v>0</v>
      </c>
      <c r="AN136" s="22">
        <v>0</v>
      </c>
      <c r="AR136" s="36"/>
    </row>
    <row r="137" spans="1:44" ht="15.75" customHeight="1" x14ac:dyDescent="0.25">
      <c r="A137" s="36"/>
      <c r="Q137" s="36"/>
      <c r="R137" s="36"/>
      <c r="U137" s="27">
        <v>7</v>
      </c>
      <c r="V137" s="21" t="s">
        <v>317</v>
      </c>
      <c r="W137" s="21"/>
      <c r="X137" s="21"/>
      <c r="Y137" s="21"/>
      <c r="Z137" s="22"/>
      <c r="AC137" s="22">
        <f>+AD137+AE137+AF137</f>
        <v>2</v>
      </c>
      <c r="AD137" s="22">
        <v>0</v>
      </c>
      <c r="AE137" s="22">
        <v>0</v>
      </c>
      <c r="AF137" s="22">
        <v>2</v>
      </c>
      <c r="AG137" s="79">
        <f t="shared" si="23"/>
        <v>0.5</v>
      </c>
      <c r="AH137" s="79"/>
      <c r="AI137" s="22">
        <v>4</v>
      </c>
      <c r="AJ137" s="22">
        <v>0</v>
      </c>
      <c r="AK137" s="22">
        <v>1</v>
      </c>
      <c r="AL137" s="24">
        <f t="shared" si="24"/>
        <v>2</v>
      </c>
      <c r="AM137" s="22">
        <v>0</v>
      </c>
      <c r="AN137" s="22">
        <v>0</v>
      </c>
      <c r="AR137" s="36"/>
    </row>
    <row r="138" spans="1:44" ht="15.75" customHeight="1" x14ac:dyDescent="0.25">
      <c r="A138" s="36"/>
      <c r="Q138" s="36"/>
      <c r="R138" s="36"/>
      <c r="U138" s="27">
        <v>7.5</v>
      </c>
      <c r="V138" s="21" t="s">
        <v>75</v>
      </c>
      <c r="X138" s="21"/>
      <c r="AC138" s="22">
        <f>+AD138+AE138+AF138</f>
        <v>1</v>
      </c>
      <c r="AD138" s="22">
        <v>0</v>
      </c>
      <c r="AE138" s="22">
        <v>0</v>
      </c>
      <c r="AF138" s="22">
        <v>1</v>
      </c>
      <c r="AG138" s="79">
        <f t="shared" si="23"/>
        <v>0.5</v>
      </c>
      <c r="AH138" s="79"/>
      <c r="AI138" s="22">
        <v>4</v>
      </c>
      <c r="AJ138" s="22">
        <v>0</v>
      </c>
      <c r="AK138" s="22">
        <v>0</v>
      </c>
      <c r="AL138" s="24">
        <f t="shared" si="24"/>
        <v>4</v>
      </c>
      <c r="AM138" s="22">
        <v>1</v>
      </c>
      <c r="AN138" s="22">
        <v>0</v>
      </c>
      <c r="AR138" s="36"/>
    </row>
    <row r="139" spans="1:44" ht="15.75" customHeight="1" thickBot="1" x14ac:dyDescent="0.3">
      <c r="A139" s="36"/>
      <c r="Q139" s="36"/>
      <c r="R139" s="36"/>
      <c r="S139" s="27"/>
      <c r="T139" s="21"/>
      <c r="U139" s="27">
        <v>8</v>
      </c>
      <c r="V139" s="21" t="s">
        <v>267</v>
      </c>
      <c r="X139" s="21"/>
      <c r="Y139" s="21"/>
      <c r="Z139" s="16"/>
      <c r="AC139" s="22">
        <f>+AD139+AE139+AF139</f>
        <v>5</v>
      </c>
      <c r="AD139" s="22">
        <v>0</v>
      </c>
      <c r="AE139" s="22">
        <v>4</v>
      </c>
      <c r="AF139" s="22">
        <v>1</v>
      </c>
      <c r="AG139" s="79">
        <f t="shared" si="23"/>
        <v>0.1</v>
      </c>
      <c r="AH139" s="79"/>
      <c r="AI139" s="22">
        <v>14</v>
      </c>
      <c r="AJ139" s="22">
        <v>1</v>
      </c>
      <c r="AK139" s="22">
        <v>0</v>
      </c>
      <c r="AL139" s="24">
        <f t="shared" si="24"/>
        <v>2.8</v>
      </c>
      <c r="AM139" s="22">
        <v>0</v>
      </c>
      <c r="AN139" s="22">
        <v>0</v>
      </c>
      <c r="AR139" s="36"/>
    </row>
    <row r="140" spans="1:44" ht="15.75" customHeight="1" x14ac:dyDescent="0.25">
      <c r="A140" s="36"/>
      <c r="Q140" s="36"/>
      <c r="R140" s="36"/>
      <c r="S140" s="27"/>
      <c r="T140" s="21"/>
      <c r="U140" s="8"/>
      <c r="V140" s="32"/>
      <c r="W140" s="31" t="s">
        <v>21</v>
      </c>
      <c r="X140" s="32"/>
      <c r="Y140" s="32"/>
      <c r="Z140" s="15"/>
      <c r="AA140" s="8"/>
      <c r="AB140" s="8"/>
      <c r="AC140" s="15">
        <f>SUM(AC133:AC139)</f>
        <v>13.3</v>
      </c>
      <c r="AD140" s="15">
        <f>SUM(AD133:AD139)</f>
        <v>2</v>
      </c>
      <c r="AE140" s="15">
        <f t="shared" ref="AE140:AF140" si="25">SUM(AE133:AE139)</f>
        <v>7</v>
      </c>
      <c r="AF140" s="15">
        <f t="shared" si="25"/>
        <v>4</v>
      </c>
      <c r="AG140" s="80">
        <f t="shared" si="23"/>
        <v>0.3007518796992481</v>
      </c>
      <c r="AH140" s="80"/>
      <c r="AI140" s="15">
        <f>SUM(AI133:AI139)</f>
        <v>28</v>
      </c>
      <c r="AJ140" s="15">
        <f>SUM(AJ133:AJ139)</f>
        <v>2</v>
      </c>
      <c r="AK140" s="15">
        <f>SUM(AK133:AK139)</f>
        <v>2</v>
      </c>
      <c r="AL140" s="33">
        <f t="shared" si="24"/>
        <v>2.1052631578947367</v>
      </c>
      <c r="AM140" s="15">
        <f>SUM(AM133:AM139)</f>
        <v>1</v>
      </c>
      <c r="AN140" s="15">
        <f>SUM(AN133:AN139)</f>
        <v>0</v>
      </c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sortState xmlns:xlrd2="http://schemas.microsoft.com/office/spreadsheetml/2017/richdata2" ref="U7:AL10">
    <sortCondition ref="AL7:AL10"/>
  </sortState>
  <mergeCells count="26">
    <mergeCell ref="AG140:AH140"/>
    <mergeCell ref="AG138:AH138"/>
    <mergeCell ref="AG139:AH139"/>
    <mergeCell ref="AG133:AH133"/>
    <mergeCell ref="AG134:AH134"/>
    <mergeCell ref="AG135:AH135"/>
    <mergeCell ref="AG136:AH136"/>
    <mergeCell ref="AG137:AH137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6">
    <cfRule type="cellIs" dxfId="59" priority="5" operator="notEqual">
      <formula>$Z$125</formula>
    </cfRule>
  </conditionalFormatting>
  <conditionalFormatting sqref="AA126">
    <cfRule type="cellIs" dxfId="58" priority="4" operator="notEqual">
      <formula>$AA$125</formula>
    </cfRule>
  </conditionalFormatting>
  <conditionalFormatting sqref="AB126">
    <cfRule type="cellIs" dxfId="57" priority="3" operator="notEqual">
      <formula>$AB$125</formula>
    </cfRule>
  </conditionalFormatting>
  <conditionalFormatting sqref="AC126">
    <cfRule type="cellIs" dxfId="56" priority="2" operator="notEqual">
      <formula>$AC$125</formula>
    </cfRule>
  </conditionalFormatting>
  <conditionalFormatting sqref="AD126">
    <cfRule type="cellIs" dxfId="55" priority="1" operator="notEqual">
      <formula>$AD$125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A82AF-175D-49AD-86C5-C9AB8053E052}">
  <dimension ref="A1:CO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29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28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614</v>
      </c>
      <c r="C4" s="6" t="s">
        <v>18</v>
      </c>
      <c r="D4" s="11"/>
      <c r="E4" s="11"/>
      <c r="F4" s="11"/>
      <c r="G4" s="5">
        <v>5</v>
      </c>
      <c r="H4" s="5">
        <v>1</v>
      </c>
      <c r="I4" s="5">
        <v>1</v>
      </c>
      <c r="J4" s="5">
        <f t="shared" ref="J4:J11" si="0">2*G4+I4</f>
        <v>11</v>
      </c>
      <c r="K4" s="35">
        <f t="shared" ref="K4:K11" si="1">+J4/((G4+H4+I4)*2)</f>
        <v>0.7857142857142857</v>
      </c>
      <c r="L4" s="5">
        <f>+$BC$116</f>
        <v>19</v>
      </c>
      <c r="M4" s="5">
        <v>11</v>
      </c>
      <c r="N4" s="5">
        <f t="shared" ref="N4:N11" si="2">+L4-M4</f>
        <v>8</v>
      </c>
      <c r="O4" s="5">
        <f>+$BD$116</f>
        <v>31</v>
      </c>
      <c r="P4" s="5">
        <f>+$BF$116</f>
        <v>2</v>
      </c>
      <c r="Q4" s="5" t="s">
        <v>736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610</v>
      </c>
      <c r="C5" s="6" t="s">
        <v>127</v>
      </c>
      <c r="D5" s="11"/>
      <c r="E5" s="11"/>
      <c r="F5" s="11"/>
      <c r="G5" s="5">
        <v>5</v>
      </c>
      <c r="H5" s="5">
        <v>2</v>
      </c>
      <c r="I5" s="5">
        <v>0</v>
      </c>
      <c r="J5" s="5">
        <f t="shared" si="0"/>
        <v>10</v>
      </c>
      <c r="K5" s="35">
        <f t="shared" si="1"/>
        <v>0.7142857142857143</v>
      </c>
      <c r="L5" s="5">
        <f>+$BC$44</f>
        <v>20</v>
      </c>
      <c r="M5" s="5">
        <v>11</v>
      </c>
      <c r="N5" s="5">
        <f t="shared" si="2"/>
        <v>9</v>
      </c>
      <c r="O5" s="5">
        <f>+$BD$44</f>
        <v>36</v>
      </c>
      <c r="P5" s="5">
        <f>+$BF$44</f>
        <v>8</v>
      </c>
      <c r="Q5" s="5" t="s">
        <v>732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611</v>
      </c>
      <c r="C6" s="6" t="s">
        <v>148</v>
      </c>
      <c r="D6" s="11"/>
      <c r="E6" s="11"/>
      <c r="F6" s="11"/>
      <c r="G6" s="5">
        <v>4</v>
      </c>
      <c r="H6" s="5">
        <v>3</v>
      </c>
      <c r="I6" s="5">
        <v>0</v>
      </c>
      <c r="J6" s="5">
        <f t="shared" si="0"/>
        <v>8</v>
      </c>
      <c r="K6" s="35">
        <f t="shared" si="1"/>
        <v>0.5714285714285714</v>
      </c>
      <c r="L6" s="5">
        <f>+$BC$129</f>
        <v>25</v>
      </c>
      <c r="M6" s="5">
        <v>19</v>
      </c>
      <c r="N6" s="5">
        <f t="shared" si="2"/>
        <v>6</v>
      </c>
      <c r="O6" s="5">
        <f>+$BD$129</f>
        <v>35</v>
      </c>
      <c r="P6" s="5">
        <f>+$BF$129</f>
        <v>4</v>
      </c>
      <c r="Q6" s="5" t="s">
        <v>737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11</v>
      </c>
      <c r="BC6" s="22">
        <v>5</v>
      </c>
      <c r="BD6" s="22">
        <v>6</v>
      </c>
      <c r="BE6" s="22">
        <f>+BC6+BD6</f>
        <v>11</v>
      </c>
      <c r="BF6" s="70">
        <v>0</v>
      </c>
      <c r="BG6" s="69">
        <f>+BB6+BL6</f>
        <v>32</v>
      </c>
      <c r="BH6" s="22">
        <f>+BC6+BM6</f>
        <v>14</v>
      </c>
      <c r="BI6" s="22">
        <f t="shared" ref="BI6:BK17" si="3">+BD6+BN6</f>
        <v>13</v>
      </c>
      <c r="BJ6" s="22">
        <f>+BH6+BI6</f>
        <v>27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1</v>
      </c>
      <c r="CA6" s="22">
        <v>1</v>
      </c>
      <c r="CB6" s="22">
        <v>0</v>
      </c>
      <c r="CC6" s="22">
        <f>+CA6+CB6</f>
        <v>1</v>
      </c>
      <c r="CD6" s="70">
        <v>0</v>
      </c>
      <c r="CE6" s="69">
        <f>+CJ6+BZ6</f>
        <v>4</v>
      </c>
      <c r="CF6" s="22">
        <f t="shared" ref="CF6:CI21" si="4">+CK6+CA6</f>
        <v>2</v>
      </c>
      <c r="CG6" s="22">
        <f t="shared" si="4"/>
        <v>0</v>
      </c>
      <c r="CH6" s="22">
        <f t="shared" si="4"/>
        <v>2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" x14ac:dyDescent="0.25">
      <c r="A7" s="36"/>
      <c r="B7" s="5" t="s">
        <v>616</v>
      </c>
      <c r="C7" s="6" t="s">
        <v>39</v>
      </c>
      <c r="D7" s="11"/>
      <c r="E7" s="11"/>
      <c r="F7" s="11"/>
      <c r="G7" s="5">
        <v>3</v>
      </c>
      <c r="H7" s="5">
        <v>3</v>
      </c>
      <c r="I7" s="5">
        <v>1</v>
      </c>
      <c r="J7" s="5">
        <f t="shared" si="0"/>
        <v>7</v>
      </c>
      <c r="K7" s="35">
        <f t="shared" si="1"/>
        <v>0.5</v>
      </c>
      <c r="L7" s="5">
        <f>+$BC$103</f>
        <v>16</v>
      </c>
      <c r="M7" s="5">
        <v>21</v>
      </c>
      <c r="N7" s="5">
        <f t="shared" si="2"/>
        <v>-5</v>
      </c>
      <c r="O7" s="5">
        <f>+$BD$103</f>
        <v>17</v>
      </c>
      <c r="P7" s="5">
        <f>+$BF$103</f>
        <v>10</v>
      </c>
      <c r="Q7" s="5" t="s">
        <v>733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26</v>
      </c>
      <c r="AE7" s="15">
        <f>SUMIF($W$22:$W$29,$W7,AE$22:AE$29)+SUMIF($W$37:$W$44,$W7,AE$37:AE$44)</f>
        <v>16</v>
      </c>
      <c r="AF7" s="15">
        <f t="shared" ref="AF7:AG14" si="7">SUMIF($W$22:$W$29,$W7,AF$22:AF$29)+SUMIF($W$37:$W$44,$W7,AF$37:AF$44)</f>
        <v>5</v>
      </c>
      <c r="AG7" s="15">
        <f t="shared" si="7"/>
        <v>5</v>
      </c>
      <c r="AH7" s="80">
        <f t="shared" ref="AH7:AH15" si="8">+(AE7*2+AG7)/(2*AD7)</f>
        <v>0.71153846153846156</v>
      </c>
      <c r="AI7" s="80"/>
      <c r="AJ7" s="15">
        <f t="shared" ref="AJ7:AL14" si="9">SUMIF($W$22:$W$29,$W7,AJ$22:AJ$29)+SUMIF($W$37:$W$44,$W7,AJ$37:AJ$44)</f>
        <v>44</v>
      </c>
      <c r="AK7" s="15">
        <f t="shared" si="9"/>
        <v>2</v>
      </c>
      <c r="AL7" s="15">
        <f t="shared" si="9"/>
        <v>5</v>
      </c>
      <c r="AM7" s="54">
        <f t="shared" ref="AM7:AM14" si="10">+AJ7/AD7</f>
        <v>1.6923076923076923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6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26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1" si="14">+CA7+CB7</f>
        <v>0</v>
      </c>
      <c r="CD7" s="70">
        <v>0</v>
      </c>
      <c r="CE7" s="69">
        <f t="shared" ref="CE7:CI22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612</v>
      </c>
      <c r="C8" s="6" t="s">
        <v>102</v>
      </c>
      <c r="D8" s="11"/>
      <c r="E8" s="11"/>
      <c r="F8" s="11"/>
      <c r="G8" s="5">
        <v>3</v>
      </c>
      <c r="H8" s="5">
        <v>3</v>
      </c>
      <c r="I8" s="5">
        <v>1</v>
      </c>
      <c r="J8" s="5">
        <f t="shared" si="0"/>
        <v>7</v>
      </c>
      <c r="K8" s="35">
        <f t="shared" si="1"/>
        <v>0.5</v>
      </c>
      <c r="L8" s="5">
        <f>+$BC$57</f>
        <v>19</v>
      </c>
      <c r="M8" s="5">
        <v>19</v>
      </c>
      <c r="N8" s="5">
        <f t="shared" si="2"/>
        <v>0</v>
      </c>
      <c r="O8" s="5">
        <f>+$BD$57</f>
        <v>31</v>
      </c>
      <c r="P8" s="5">
        <f>+$BF$57</f>
        <v>2</v>
      </c>
      <c r="Q8" s="5" t="s">
        <v>738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28</v>
      </c>
      <c r="AE8" s="22">
        <f t="shared" ref="AE8:AG14" si="16">SUMIF($W$22:$W$29,$W8,AE$22:AE$29)+SUMIF($W$37:$W$44,$W8,AE$37:AE$44)</f>
        <v>18</v>
      </c>
      <c r="AF8" s="22">
        <f t="shared" si="7"/>
        <v>7</v>
      </c>
      <c r="AG8" s="22">
        <f t="shared" si="7"/>
        <v>3</v>
      </c>
      <c r="AH8" s="79">
        <f t="shared" si="8"/>
        <v>0.6964285714285714</v>
      </c>
      <c r="AI8" s="79"/>
      <c r="AJ8" s="22">
        <f t="shared" si="9"/>
        <v>51</v>
      </c>
      <c r="AK8" s="22">
        <f t="shared" si="9"/>
        <v>0</v>
      </c>
      <c r="AL8" s="22">
        <f t="shared" si="9"/>
        <v>5</v>
      </c>
      <c r="AM8" s="24">
        <f t="shared" si="10"/>
        <v>1.8214285714285714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4</v>
      </c>
      <c r="CA8" s="22">
        <v>3</v>
      </c>
      <c r="CB8" s="22">
        <v>3</v>
      </c>
      <c r="CC8" s="22">
        <f t="shared" si="14"/>
        <v>6</v>
      </c>
      <c r="CD8" s="70">
        <v>2</v>
      </c>
      <c r="CE8" s="69">
        <f t="shared" si="15"/>
        <v>9</v>
      </c>
      <c r="CF8" s="22">
        <f t="shared" si="4"/>
        <v>4</v>
      </c>
      <c r="CG8" s="22">
        <f t="shared" si="4"/>
        <v>5</v>
      </c>
      <c r="CH8" s="22">
        <f t="shared" si="4"/>
        <v>9</v>
      </c>
      <c r="CI8" s="70">
        <f t="shared" si="4"/>
        <v>2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609</v>
      </c>
      <c r="C9" s="6" t="s">
        <v>101</v>
      </c>
      <c r="D9" s="11"/>
      <c r="E9" s="11"/>
      <c r="F9" s="11"/>
      <c r="G9" s="5">
        <v>2</v>
      </c>
      <c r="H9" s="5">
        <v>2</v>
      </c>
      <c r="I9" s="5">
        <v>3</v>
      </c>
      <c r="J9" s="5">
        <f t="shared" si="0"/>
        <v>7</v>
      </c>
      <c r="K9" s="35">
        <f t="shared" si="1"/>
        <v>0.5</v>
      </c>
      <c r="L9" s="5">
        <f>+$BC$18</f>
        <v>14</v>
      </c>
      <c r="M9" s="5">
        <v>15</v>
      </c>
      <c r="N9" s="5">
        <f t="shared" si="2"/>
        <v>-1</v>
      </c>
      <c r="O9" s="5">
        <f>+$BD$18</f>
        <v>20</v>
      </c>
      <c r="P9" s="5">
        <f>+$BF$18</f>
        <v>6</v>
      </c>
      <c r="Q9" s="5" t="s">
        <v>734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29</v>
      </c>
      <c r="AE9" s="22">
        <f t="shared" si="16"/>
        <v>14</v>
      </c>
      <c r="AF9" s="22">
        <f t="shared" si="7"/>
        <v>13</v>
      </c>
      <c r="AG9" s="22">
        <f t="shared" si="7"/>
        <v>2</v>
      </c>
      <c r="AH9" s="79">
        <f t="shared" si="8"/>
        <v>0.51724137931034486</v>
      </c>
      <c r="AI9" s="79"/>
      <c r="AJ9" s="22">
        <f t="shared" si="9"/>
        <v>66</v>
      </c>
      <c r="AK9" s="22">
        <f t="shared" si="9"/>
        <v>2</v>
      </c>
      <c r="AL9" s="22">
        <f t="shared" si="9"/>
        <v>6</v>
      </c>
      <c r="AM9" s="24">
        <f t="shared" si="10"/>
        <v>2.2758620689655173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4</v>
      </c>
      <c r="BC9" s="22">
        <v>0</v>
      </c>
      <c r="BD9" s="22">
        <v>0</v>
      </c>
      <c r="BE9" s="22">
        <f t="shared" si="11"/>
        <v>0</v>
      </c>
      <c r="BF9" s="70">
        <v>2</v>
      </c>
      <c r="BG9" s="69">
        <f t="shared" si="12"/>
        <v>24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2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8</v>
      </c>
      <c r="CA9" s="22">
        <v>2</v>
      </c>
      <c r="CB9" s="22">
        <v>6</v>
      </c>
      <c r="CC9" s="22">
        <f t="shared" si="14"/>
        <v>8</v>
      </c>
      <c r="CD9" s="70">
        <v>0</v>
      </c>
      <c r="CE9" s="69">
        <f t="shared" si="15"/>
        <v>27</v>
      </c>
      <c r="CF9" s="22">
        <f t="shared" si="4"/>
        <v>11</v>
      </c>
      <c r="CG9" s="22">
        <f t="shared" si="4"/>
        <v>11</v>
      </c>
      <c r="CH9" s="22">
        <f t="shared" si="4"/>
        <v>22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615</v>
      </c>
      <c r="C10" s="6" t="s">
        <v>17</v>
      </c>
      <c r="D10" s="11"/>
      <c r="E10" s="11"/>
      <c r="F10" s="11"/>
      <c r="G10" s="5">
        <v>1</v>
      </c>
      <c r="H10" s="5">
        <v>5</v>
      </c>
      <c r="I10" s="5">
        <v>1</v>
      </c>
      <c r="J10" s="5">
        <f t="shared" si="0"/>
        <v>3</v>
      </c>
      <c r="K10" s="35">
        <f t="shared" si="1"/>
        <v>0.21428571428571427</v>
      </c>
      <c r="L10" s="5">
        <f>$BC$31</f>
        <v>15</v>
      </c>
      <c r="M10" s="5">
        <v>25</v>
      </c>
      <c r="N10" s="5">
        <f t="shared" si="2"/>
        <v>-10</v>
      </c>
      <c r="O10" s="5">
        <f>+$BD$31</f>
        <v>23</v>
      </c>
      <c r="P10" s="5">
        <f>+$BF$31</f>
        <v>16</v>
      </c>
      <c r="Q10" s="5" t="s">
        <v>735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25</v>
      </c>
      <c r="AE10" s="22">
        <f t="shared" si="16"/>
        <v>6</v>
      </c>
      <c r="AF10" s="22">
        <f t="shared" si="7"/>
        <v>14</v>
      </c>
      <c r="AG10" s="22">
        <f t="shared" si="7"/>
        <v>5</v>
      </c>
      <c r="AH10" s="79">
        <f t="shared" si="8"/>
        <v>0.34</v>
      </c>
      <c r="AI10" s="79"/>
      <c r="AJ10" s="22">
        <f t="shared" si="9"/>
        <v>66</v>
      </c>
      <c r="AK10" s="22">
        <f t="shared" si="9"/>
        <v>2</v>
      </c>
      <c r="AL10" s="22">
        <f t="shared" si="9"/>
        <v>5</v>
      </c>
      <c r="AM10" s="24">
        <f t="shared" si="10"/>
        <v>2.64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7</v>
      </c>
      <c r="BC10" s="22">
        <v>1</v>
      </c>
      <c r="BD10" s="22">
        <v>1</v>
      </c>
      <c r="BE10" s="22">
        <f t="shared" si="11"/>
        <v>2</v>
      </c>
      <c r="BF10" s="70">
        <v>0</v>
      </c>
      <c r="BG10" s="69">
        <f t="shared" si="12"/>
        <v>29</v>
      </c>
      <c r="BH10" s="22">
        <f t="shared" si="12"/>
        <v>10</v>
      </c>
      <c r="BI10" s="22">
        <f t="shared" si="3"/>
        <v>13</v>
      </c>
      <c r="BJ10" s="22">
        <f t="shared" si="13"/>
        <v>23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5</v>
      </c>
      <c r="I11" s="5">
        <v>1</v>
      </c>
      <c r="J11" s="5">
        <f t="shared" si="0"/>
        <v>3</v>
      </c>
      <c r="K11" s="35">
        <f t="shared" si="1"/>
        <v>0.21428571428571427</v>
      </c>
      <c r="L11" s="5">
        <f>+$BC$90</f>
        <v>13</v>
      </c>
      <c r="M11" s="5">
        <v>20</v>
      </c>
      <c r="N11" s="5">
        <f t="shared" si="2"/>
        <v>-7</v>
      </c>
      <c r="O11" s="5">
        <f>+$BD$90</f>
        <v>23</v>
      </c>
      <c r="P11" s="5">
        <f>+$BF$90</f>
        <v>2</v>
      </c>
      <c r="Q11" s="5" t="s">
        <v>739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27.7</v>
      </c>
      <c r="AE11" s="22">
        <f t="shared" si="16"/>
        <v>16</v>
      </c>
      <c r="AF11" s="22">
        <f t="shared" si="7"/>
        <v>9</v>
      </c>
      <c r="AG11" s="22">
        <f t="shared" si="7"/>
        <v>3</v>
      </c>
      <c r="AH11" s="79">
        <f t="shared" si="8"/>
        <v>0.63176895306859204</v>
      </c>
      <c r="AI11" s="79"/>
      <c r="AJ11" s="22">
        <f t="shared" si="9"/>
        <v>80</v>
      </c>
      <c r="AK11" s="22">
        <f t="shared" si="9"/>
        <v>2</v>
      </c>
      <c r="AL11" s="22">
        <f t="shared" si="9"/>
        <v>0</v>
      </c>
      <c r="AM11" s="24">
        <f t="shared" si="10"/>
        <v>2.8880866425992782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7</v>
      </c>
      <c r="BC11" s="22">
        <v>0</v>
      </c>
      <c r="BD11" s="22">
        <v>1</v>
      </c>
      <c r="BE11" s="22">
        <f t="shared" si="11"/>
        <v>1</v>
      </c>
      <c r="BF11" s="70">
        <v>2</v>
      </c>
      <c r="BG11" s="69">
        <f t="shared" si="12"/>
        <v>29</v>
      </c>
      <c r="BH11" s="22">
        <f t="shared" si="12"/>
        <v>13</v>
      </c>
      <c r="BI11" s="22">
        <f t="shared" si="3"/>
        <v>11</v>
      </c>
      <c r="BJ11" s="22">
        <f t="shared" si="13"/>
        <v>24</v>
      </c>
      <c r="BK11" s="70">
        <f t="shared" si="3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5</v>
      </c>
      <c r="CA11" s="22">
        <v>0</v>
      </c>
      <c r="CB11" s="22">
        <v>3</v>
      </c>
      <c r="CC11" s="22">
        <f t="shared" si="14"/>
        <v>3</v>
      </c>
      <c r="CD11" s="70">
        <v>0</v>
      </c>
      <c r="CE11" s="69">
        <f t="shared" si="15"/>
        <v>9</v>
      </c>
      <c r="CF11" s="22">
        <f t="shared" si="4"/>
        <v>0</v>
      </c>
      <c r="CG11" s="22">
        <f t="shared" si="4"/>
        <v>3</v>
      </c>
      <c r="CH11" s="22">
        <f t="shared" si="4"/>
        <v>3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36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24</v>
      </c>
      <c r="H12" s="9">
        <f>SUM(H4:H11)</f>
        <v>24</v>
      </c>
      <c r="I12" s="9">
        <f>SUM(I4:I11)</f>
        <v>8</v>
      </c>
      <c r="J12" s="9"/>
      <c r="K12" s="9"/>
      <c r="L12" s="9">
        <f>SUM(L4:L11)</f>
        <v>141</v>
      </c>
      <c r="M12" s="9">
        <f>SUM(M4:M11)</f>
        <v>141</v>
      </c>
      <c r="N12" s="9"/>
      <c r="O12" s="9">
        <f>SUM(O4:O11)</f>
        <v>216</v>
      </c>
      <c r="P12" s="9">
        <f>SUM(P4:P11)</f>
        <v>50</v>
      </c>
      <c r="Q12" s="9"/>
      <c r="R12" s="40"/>
      <c r="S12" s="40"/>
      <c r="V12" s="27">
        <v>7.5</v>
      </c>
      <c r="W12" s="21" t="s">
        <v>85</v>
      </c>
      <c r="Y12" s="21"/>
      <c r="AA12" s="21" t="s">
        <v>18</v>
      </c>
      <c r="AC12" s="22"/>
      <c r="AD12" s="22">
        <f>+AE12+AF12+AG12</f>
        <v>19</v>
      </c>
      <c r="AE12" s="22">
        <f t="shared" si="16"/>
        <v>8</v>
      </c>
      <c r="AF12" s="22">
        <f t="shared" si="16"/>
        <v>8</v>
      </c>
      <c r="AG12" s="22">
        <f t="shared" si="16"/>
        <v>3</v>
      </c>
      <c r="AH12" s="79">
        <f>+(AE12*2+AG12)/(2*AD12)</f>
        <v>0.5</v>
      </c>
      <c r="AI12" s="79"/>
      <c r="AJ12" s="22">
        <f t="shared" si="9"/>
        <v>55</v>
      </c>
      <c r="AK12" s="22">
        <f t="shared" si="9"/>
        <v>0</v>
      </c>
      <c r="AL12" s="22">
        <f t="shared" si="9"/>
        <v>3</v>
      </c>
      <c r="AM12" s="24">
        <f>+AJ12/AD12</f>
        <v>2.8947368421052633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7</v>
      </c>
      <c r="BC12" s="22">
        <v>5</v>
      </c>
      <c r="BD12" s="22">
        <v>2</v>
      </c>
      <c r="BE12" s="22">
        <f t="shared" si="11"/>
        <v>7</v>
      </c>
      <c r="BF12" s="70">
        <v>0</v>
      </c>
      <c r="BG12" s="69">
        <f t="shared" si="12"/>
        <v>29</v>
      </c>
      <c r="BH12" s="22">
        <f t="shared" si="12"/>
        <v>13</v>
      </c>
      <c r="BI12" s="22">
        <f t="shared" si="3"/>
        <v>21</v>
      </c>
      <c r="BJ12" s="22">
        <f t="shared" si="13"/>
        <v>34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6</v>
      </c>
      <c r="CA12" s="22">
        <v>1</v>
      </c>
      <c r="CB12" s="22">
        <v>2</v>
      </c>
      <c r="CC12" s="22">
        <f t="shared" si="14"/>
        <v>3</v>
      </c>
      <c r="CD12" s="70">
        <v>0</v>
      </c>
      <c r="CE12" s="69">
        <f t="shared" si="15"/>
        <v>13</v>
      </c>
      <c r="CF12" s="22">
        <f t="shared" si="4"/>
        <v>2</v>
      </c>
      <c r="CG12" s="22">
        <f t="shared" si="4"/>
        <v>6</v>
      </c>
      <c r="CH12" s="22">
        <f t="shared" si="4"/>
        <v>8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8</v>
      </c>
      <c r="W13" s="21" t="s">
        <v>153</v>
      </c>
      <c r="Y13" s="21"/>
      <c r="AA13" s="21" t="s">
        <v>14</v>
      </c>
      <c r="AC13" s="22"/>
      <c r="AD13" s="22">
        <f>+AE13+AF13+AG13</f>
        <v>21</v>
      </c>
      <c r="AE13" s="22">
        <f t="shared" si="16"/>
        <v>8</v>
      </c>
      <c r="AF13" s="22">
        <f t="shared" si="16"/>
        <v>10</v>
      </c>
      <c r="AG13" s="22">
        <f t="shared" si="16"/>
        <v>3</v>
      </c>
      <c r="AH13" s="79">
        <f>+(AE13*2+AG13)/(2*AD13)</f>
        <v>0.45238095238095238</v>
      </c>
      <c r="AI13" s="79"/>
      <c r="AJ13" s="22">
        <f t="shared" si="9"/>
        <v>64</v>
      </c>
      <c r="AK13" s="22">
        <f t="shared" si="9"/>
        <v>2</v>
      </c>
      <c r="AL13" s="22">
        <f t="shared" si="9"/>
        <v>3</v>
      </c>
      <c r="AM13" s="24">
        <f>+AJ13/AD13</f>
        <v>3.0476190476190474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7</v>
      </c>
      <c r="BC13" s="22">
        <v>1</v>
      </c>
      <c r="BD13" s="22">
        <v>1</v>
      </c>
      <c r="BE13" s="22">
        <f t="shared" si="11"/>
        <v>2</v>
      </c>
      <c r="BF13" s="70">
        <v>0</v>
      </c>
      <c r="BG13" s="69">
        <f t="shared" si="12"/>
        <v>27</v>
      </c>
      <c r="BH13" s="22">
        <f t="shared" si="12"/>
        <v>4</v>
      </c>
      <c r="BI13" s="22">
        <f t="shared" si="3"/>
        <v>11</v>
      </c>
      <c r="BJ13" s="22">
        <f t="shared" si="13"/>
        <v>15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680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4"/>
        <v>0</v>
      </c>
      <c r="CD13" s="70">
        <v>0</v>
      </c>
      <c r="CE13" s="69">
        <f t="shared" si="15"/>
        <v>1</v>
      </c>
      <c r="CF13" s="22">
        <f t="shared" si="4"/>
        <v>0</v>
      </c>
      <c r="CG13" s="22">
        <f t="shared" si="4"/>
        <v>0</v>
      </c>
      <c r="CH13" s="22">
        <f t="shared" si="4"/>
        <v>0</v>
      </c>
      <c r="CI13" s="70">
        <f t="shared" si="4"/>
        <v>0</v>
      </c>
      <c r="CJ13" s="69">
        <v>0</v>
      </c>
      <c r="CK13" s="22">
        <v>0</v>
      </c>
      <c r="CL13" s="22">
        <v>0</v>
      </c>
      <c r="CM13" s="22">
        <f t="shared" si="17"/>
        <v>0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29 Summary:</v>
      </c>
      <c r="C14" s="48"/>
      <c r="D14" s="48"/>
      <c r="E14" s="90">
        <v>45740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24</v>
      </c>
      <c r="AE14" s="22">
        <f t="shared" si="16"/>
        <v>7</v>
      </c>
      <c r="AF14" s="22">
        <f t="shared" si="7"/>
        <v>13</v>
      </c>
      <c r="AG14" s="22">
        <f t="shared" si="7"/>
        <v>4</v>
      </c>
      <c r="AH14" s="79">
        <f t="shared" si="8"/>
        <v>0.375</v>
      </c>
      <c r="AI14" s="79"/>
      <c r="AJ14" s="22">
        <f t="shared" si="9"/>
        <v>86</v>
      </c>
      <c r="AK14" s="22">
        <f t="shared" si="9"/>
        <v>1</v>
      </c>
      <c r="AL14" s="22">
        <f t="shared" si="9"/>
        <v>1</v>
      </c>
      <c r="AM14" s="24">
        <f t="shared" si="10"/>
        <v>3.5833333333333335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7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25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271</v>
      </c>
      <c r="BU14" s="21"/>
      <c r="BV14" s="21"/>
      <c r="BW14" s="21"/>
      <c r="BX14" s="22"/>
      <c r="BY14" s="21"/>
      <c r="BZ14" s="69">
        <v>2</v>
      </c>
      <c r="CA14" s="22">
        <v>0</v>
      </c>
      <c r="CB14" s="22">
        <v>0</v>
      </c>
      <c r="CC14" s="22">
        <f t="shared" si="14"/>
        <v>0</v>
      </c>
      <c r="CD14" s="70">
        <v>2</v>
      </c>
      <c r="CE14" s="69">
        <f t="shared" si="15"/>
        <v>8</v>
      </c>
      <c r="CF14" s="22">
        <f t="shared" si="4"/>
        <v>0</v>
      </c>
      <c r="CG14" s="22">
        <f t="shared" si="4"/>
        <v>2</v>
      </c>
      <c r="CH14" s="22">
        <f t="shared" si="4"/>
        <v>2</v>
      </c>
      <c r="CI14" s="70">
        <f t="shared" si="4"/>
        <v>2</v>
      </c>
      <c r="CJ14" s="69">
        <v>6</v>
      </c>
      <c r="CK14" s="22">
        <v>0</v>
      </c>
      <c r="CL14" s="22">
        <v>2</v>
      </c>
      <c r="CM14" s="22">
        <f t="shared" si="17"/>
        <v>2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634</v>
      </c>
      <c r="E15" s="21"/>
      <c r="F15" s="21"/>
      <c r="G15" s="5">
        <v>5</v>
      </c>
      <c r="H15" s="22">
        <v>1</v>
      </c>
      <c r="I15" s="21" t="s">
        <v>164</v>
      </c>
      <c r="J15" s="21"/>
      <c r="K15" s="21"/>
      <c r="L15" s="21" t="s">
        <v>728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32.299999999999997</v>
      </c>
      <c r="AE15" s="22">
        <f>+AE90</f>
        <v>5</v>
      </c>
      <c r="AF15" s="22">
        <f t="shared" ref="AF15:AG15" si="18">+AF90</f>
        <v>19</v>
      </c>
      <c r="AG15" s="22">
        <f t="shared" si="18"/>
        <v>8</v>
      </c>
      <c r="AH15" s="89">
        <f t="shared" si="8"/>
        <v>0.27863777089783281</v>
      </c>
      <c r="AI15" s="89"/>
      <c r="AJ15" s="22">
        <f t="shared" ref="AJ15:AM15" si="19">+AJ90</f>
        <v>89</v>
      </c>
      <c r="AK15" s="22">
        <f t="shared" si="19"/>
        <v>4</v>
      </c>
      <c r="AL15" s="22">
        <f t="shared" si="19"/>
        <v>2</v>
      </c>
      <c r="AM15" s="24">
        <f t="shared" si="19"/>
        <v>2.755417956656347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7</v>
      </c>
      <c r="BC15" s="22">
        <v>0</v>
      </c>
      <c r="BD15" s="22">
        <v>3</v>
      </c>
      <c r="BE15" s="22">
        <f t="shared" si="11"/>
        <v>3</v>
      </c>
      <c r="BF15" s="70">
        <v>0</v>
      </c>
      <c r="BG15" s="69">
        <f t="shared" si="12"/>
        <v>29</v>
      </c>
      <c r="BH15" s="22">
        <f t="shared" si="12"/>
        <v>0</v>
      </c>
      <c r="BI15" s="22">
        <f t="shared" si="3"/>
        <v>8</v>
      </c>
      <c r="BJ15" s="22">
        <f t="shared" si="13"/>
        <v>8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8</v>
      </c>
      <c r="BT15" s="21" t="s">
        <v>157</v>
      </c>
      <c r="BU15" s="21"/>
      <c r="BV15" s="21"/>
      <c r="BW15" s="21"/>
      <c r="BX15" s="22"/>
      <c r="BY15" s="21"/>
      <c r="BZ15" s="69">
        <v>5</v>
      </c>
      <c r="CA15" s="22">
        <v>4</v>
      </c>
      <c r="CB15" s="22">
        <v>4</v>
      </c>
      <c r="CC15" s="22">
        <f t="shared" si="14"/>
        <v>8</v>
      </c>
      <c r="CD15" s="70">
        <v>0</v>
      </c>
      <c r="CE15" s="69">
        <f t="shared" si="15"/>
        <v>14</v>
      </c>
      <c r="CF15" s="22">
        <f t="shared" si="4"/>
        <v>10</v>
      </c>
      <c r="CG15" s="22">
        <f t="shared" si="4"/>
        <v>8</v>
      </c>
      <c r="CH15" s="22">
        <f t="shared" si="4"/>
        <v>18</v>
      </c>
      <c r="CI15" s="70">
        <f t="shared" si="4"/>
        <v>0</v>
      </c>
      <c r="CJ15" s="69">
        <v>9</v>
      </c>
      <c r="CK15" s="22">
        <v>6</v>
      </c>
      <c r="CL15" s="22">
        <v>4</v>
      </c>
      <c r="CM15" s="22">
        <f t="shared" si="17"/>
        <v>10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 t="s">
        <v>724</v>
      </c>
      <c r="D16" s="21"/>
      <c r="E16" s="21"/>
      <c r="F16" s="21"/>
      <c r="G16" s="5"/>
      <c r="H16" s="22">
        <v>1</v>
      </c>
      <c r="I16" s="21" t="s">
        <v>114</v>
      </c>
      <c r="J16" s="21"/>
      <c r="K16" s="21"/>
      <c r="L16" s="21" t="s">
        <v>440</v>
      </c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232</v>
      </c>
      <c r="AE16" s="15">
        <f>SUM(AE7:AE15)</f>
        <v>98</v>
      </c>
      <c r="AF16" s="15">
        <f>SUM(AF7:AF15)</f>
        <v>98</v>
      </c>
      <c r="AG16" s="15">
        <f>SUM(AG7:AG15)</f>
        <v>36</v>
      </c>
      <c r="AH16" s="15"/>
      <c r="AI16" s="15"/>
      <c r="AJ16" s="15">
        <f>SUM(AJ7:AJ15)</f>
        <v>601</v>
      </c>
      <c r="AK16" s="15">
        <f>SUM(AK7:AK15)</f>
        <v>15</v>
      </c>
      <c r="AL16" s="15">
        <f>SUM(AL7:AL15)</f>
        <v>30</v>
      </c>
      <c r="AM16" s="33">
        <f>+AJ16/AD16</f>
        <v>2.5905172413793105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7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27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</v>
      </c>
      <c r="BT16" s="21" t="s">
        <v>446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4"/>
        <v>0</v>
      </c>
      <c r="CD16" s="70">
        <v>0</v>
      </c>
      <c r="CE16" s="69">
        <f t="shared" si="15"/>
        <v>3</v>
      </c>
      <c r="CF16" s="22">
        <f t="shared" si="4"/>
        <v>5</v>
      </c>
      <c r="CG16" s="22">
        <f t="shared" si="4"/>
        <v>0</v>
      </c>
      <c r="CH16" s="22">
        <f t="shared" si="4"/>
        <v>5</v>
      </c>
      <c r="CI16" s="70">
        <f t="shared" si="4"/>
        <v>0</v>
      </c>
      <c r="CJ16" s="69">
        <v>3</v>
      </c>
      <c r="CK16" s="22">
        <v>5</v>
      </c>
      <c r="CL16" s="22">
        <v>0</v>
      </c>
      <c r="CM16" s="22">
        <f t="shared" si="17"/>
        <v>5</v>
      </c>
      <c r="CN16" s="70">
        <v>0</v>
      </c>
      <c r="CO16" s="39"/>
    </row>
    <row r="17" spans="1:93" ht="15.95" customHeight="1" x14ac:dyDescent="0.25">
      <c r="A17" s="41"/>
      <c r="B17" s="22"/>
      <c r="C17" s="21"/>
      <c r="D17" s="21"/>
      <c r="E17" s="21"/>
      <c r="F17" s="21"/>
      <c r="H17" s="22">
        <v>1</v>
      </c>
      <c r="I17" s="21" t="s">
        <v>291</v>
      </c>
      <c r="J17" s="21"/>
      <c r="K17" s="21"/>
      <c r="L17" s="21" t="s">
        <v>730</v>
      </c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7</v>
      </c>
      <c r="BC17" s="22">
        <v>2</v>
      </c>
      <c r="BD17" s="22">
        <v>5</v>
      </c>
      <c r="BE17" s="22">
        <f t="shared" si="11"/>
        <v>7</v>
      </c>
      <c r="BF17" s="70">
        <v>2</v>
      </c>
      <c r="BG17" s="69">
        <f t="shared" si="12"/>
        <v>29</v>
      </c>
      <c r="BH17" s="22">
        <f t="shared" si="12"/>
        <v>8</v>
      </c>
      <c r="BI17" s="22">
        <f t="shared" si="3"/>
        <v>16</v>
      </c>
      <c r="BJ17" s="22">
        <f t="shared" si="13"/>
        <v>24</v>
      </c>
      <c r="BK17" s="70">
        <f t="shared" si="3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9.5</v>
      </c>
      <c r="BT17" s="21" t="s">
        <v>526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 t="shared" si="14"/>
        <v>0</v>
      </c>
      <c r="CD17" s="70">
        <v>0</v>
      </c>
      <c r="CE17" s="69">
        <f t="shared" si="15"/>
        <v>3</v>
      </c>
      <c r="CF17" s="22">
        <f t="shared" si="4"/>
        <v>4</v>
      </c>
      <c r="CG17" s="22">
        <f t="shared" si="4"/>
        <v>2</v>
      </c>
      <c r="CH17" s="22">
        <f t="shared" si="4"/>
        <v>6</v>
      </c>
      <c r="CI17" s="70">
        <f t="shared" si="4"/>
        <v>0</v>
      </c>
      <c r="CJ17" s="69">
        <v>3</v>
      </c>
      <c r="CK17" s="22">
        <v>4</v>
      </c>
      <c r="CL17" s="22">
        <v>2</v>
      </c>
      <c r="CM17" s="22">
        <f t="shared" si="17"/>
        <v>6</v>
      </c>
      <c r="CN17" s="70">
        <v>0</v>
      </c>
      <c r="CO17" s="39"/>
    </row>
    <row r="18" spans="1:93" ht="15.95" customHeight="1" thickBot="1" x14ac:dyDescent="0.3">
      <c r="A18" s="41"/>
      <c r="H18" s="22">
        <v>2</v>
      </c>
      <c r="I18" s="21" t="s">
        <v>164</v>
      </c>
      <c r="L18" s="21" t="s">
        <v>731</v>
      </c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77</v>
      </c>
      <c r="BC18" s="23">
        <f>SUM(BC6:BC17)</f>
        <v>14</v>
      </c>
      <c r="BD18" s="23">
        <f>SUM(BD6:BD17)</f>
        <v>20</v>
      </c>
      <c r="BE18" s="23">
        <f>+BD18+BC18</f>
        <v>34</v>
      </c>
      <c r="BF18" s="73">
        <f>SUM(BF6:BF17)</f>
        <v>6</v>
      </c>
      <c r="BG18" s="72">
        <f>SUM(BG6:BG17)</f>
        <v>319</v>
      </c>
      <c r="BH18" s="23">
        <f>SUM(BH6:BH17)</f>
        <v>83</v>
      </c>
      <c r="BI18" s="23">
        <f>SUM(BI6:BI17)</f>
        <v>125</v>
      </c>
      <c r="BJ18" s="23">
        <f>+BI18+BH18</f>
        <v>208</v>
      </c>
      <c r="BK18" s="73">
        <f>SUM(BK6:BK17)</f>
        <v>24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6.5</v>
      </c>
      <c r="BT18" s="21" t="s">
        <v>145</v>
      </c>
      <c r="BU18" s="21"/>
      <c r="BV18" s="21"/>
      <c r="BW18" s="21"/>
      <c r="BX18" s="22"/>
      <c r="BY18" s="21"/>
      <c r="BZ18" s="69">
        <v>6</v>
      </c>
      <c r="CA18" s="22">
        <v>0</v>
      </c>
      <c r="CB18" s="22">
        <v>2</v>
      </c>
      <c r="CC18" s="22">
        <f t="shared" si="14"/>
        <v>2</v>
      </c>
      <c r="CD18" s="70">
        <v>2</v>
      </c>
      <c r="CE18" s="69">
        <f t="shared" si="15"/>
        <v>21</v>
      </c>
      <c r="CF18" s="22">
        <f t="shared" si="4"/>
        <v>2</v>
      </c>
      <c r="CG18" s="22">
        <f t="shared" si="4"/>
        <v>6</v>
      </c>
      <c r="CH18" s="22">
        <f t="shared" si="4"/>
        <v>8</v>
      </c>
      <c r="CI18" s="70">
        <f t="shared" si="4"/>
        <v>4</v>
      </c>
      <c r="CJ18" s="69">
        <v>15</v>
      </c>
      <c r="CK18" s="22">
        <v>2</v>
      </c>
      <c r="CL18" s="22">
        <v>4</v>
      </c>
      <c r="CM18" s="22">
        <f t="shared" si="17"/>
        <v>6</v>
      </c>
      <c r="CN18" s="70">
        <v>2</v>
      </c>
      <c r="CO18" s="39"/>
    </row>
    <row r="19" spans="1:93" ht="15.95" customHeight="1" x14ac:dyDescent="0.25">
      <c r="A19" s="41"/>
      <c r="H19" s="22">
        <v>2</v>
      </c>
      <c r="I19" s="21" t="s">
        <v>164</v>
      </c>
      <c r="L19" s="21" t="s">
        <v>656</v>
      </c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17</v>
      </c>
      <c r="BC19" s="22">
        <v>5</v>
      </c>
      <c r="BD19" s="22">
        <v>2</v>
      </c>
      <c r="BE19" s="22">
        <f>+BC19+BD19</f>
        <v>7</v>
      </c>
      <c r="BF19" s="70">
        <v>0</v>
      </c>
      <c r="BG19" s="69">
        <f>+BB19+BL19</f>
        <v>55</v>
      </c>
      <c r="BH19" s="22">
        <f>+BC19+BM19</f>
        <v>19</v>
      </c>
      <c r="BI19" s="22">
        <f t="shared" ref="BI19:BI30" si="20">+BD19+BN19</f>
        <v>15</v>
      </c>
      <c r="BJ19" s="22">
        <f>+BH19+BI19</f>
        <v>34</v>
      </c>
      <c r="BK19" s="70">
        <f t="shared" ref="BK19:BK30" si="21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7.5</v>
      </c>
      <c r="BT19" s="21" t="s">
        <v>266</v>
      </c>
      <c r="BU19" s="21"/>
      <c r="BV19" s="21"/>
      <c r="BW19" s="21"/>
      <c r="BX19" s="22"/>
      <c r="BY19" s="21"/>
      <c r="BZ19" s="69">
        <v>1</v>
      </c>
      <c r="CA19" s="22">
        <v>0</v>
      </c>
      <c r="CB19" s="22">
        <v>1</v>
      </c>
      <c r="CC19" s="22">
        <f t="shared" si="14"/>
        <v>1</v>
      </c>
      <c r="CD19" s="70">
        <v>0</v>
      </c>
      <c r="CE19" s="69">
        <f t="shared" si="15"/>
        <v>7</v>
      </c>
      <c r="CF19" s="22">
        <f t="shared" si="4"/>
        <v>0</v>
      </c>
      <c r="CG19" s="22">
        <f t="shared" si="4"/>
        <v>5</v>
      </c>
      <c r="CH19" s="22">
        <f t="shared" si="4"/>
        <v>5</v>
      </c>
      <c r="CI19" s="70">
        <f t="shared" si="4"/>
        <v>2</v>
      </c>
      <c r="CJ19" s="69">
        <v>6</v>
      </c>
      <c r="CK19" s="22">
        <v>0</v>
      </c>
      <c r="CL19" s="22">
        <v>4</v>
      </c>
      <c r="CM19" s="22">
        <f t="shared" si="17"/>
        <v>4</v>
      </c>
      <c r="CN19" s="70">
        <v>2</v>
      </c>
      <c r="CO19" s="39"/>
    </row>
    <row r="20" spans="1:93" ht="15.95" customHeight="1" x14ac:dyDescent="0.25">
      <c r="A20" s="41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4</v>
      </c>
      <c r="BC20" s="22">
        <v>0</v>
      </c>
      <c r="BD20" s="22">
        <v>0</v>
      </c>
      <c r="BE20" s="22">
        <f t="shared" ref="BE20:BE30" si="22">+BC20+BD20</f>
        <v>0</v>
      </c>
      <c r="BF20" s="70">
        <v>0</v>
      </c>
      <c r="BG20" s="69">
        <f t="shared" ref="BG20:BH30" si="23">+BB20+BL20</f>
        <v>25</v>
      </c>
      <c r="BH20" s="22">
        <f t="shared" si="23"/>
        <v>0</v>
      </c>
      <c r="BI20" s="22">
        <f t="shared" si="20"/>
        <v>0</v>
      </c>
      <c r="BJ20" s="22">
        <f t="shared" ref="BJ20:BJ30" si="24">+BH20+BI20</f>
        <v>0</v>
      </c>
      <c r="BK20" s="70">
        <f t="shared" si="21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8</v>
      </c>
      <c r="BT20" s="21" t="s">
        <v>268</v>
      </c>
      <c r="BU20" s="21"/>
      <c r="BV20" s="21"/>
      <c r="BW20" s="21"/>
      <c r="BX20" s="22"/>
      <c r="BY20" s="21"/>
      <c r="BZ20" s="69">
        <v>0</v>
      </c>
      <c r="CA20" s="22">
        <v>0</v>
      </c>
      <c r="CB20" s="22">
        <v>0</v>
      </c>
      <c r="CC20" s="22">
        <f t="shared" si="14"/>
        <v>0</v>
      </c>
      <c r="CD20" s="70">
        <v>0</v>
      </c>
      <c r="CE20" s="69">
        <f t="shared" si="15"/>
        <v>5</v>
      </c>
      <c r="CF20" s="22">
        <f t="shared" si="4"/>
        <v>0</v>
      </c>
      <c r="CG20" s="22">
        <f t="shared" si="4"/>
        <v>0</v>
      </c>
      <c r="CH20" s="22">
        <f t="shared" si="4"/>
        <v>0</v>
      </c>
      <c r="CI20" s="70">
        <f t="shared" si="4"/>
        <v>0</v>
      </c>
      <c r="CJ20" s="69">
        <v>5</v>
      </c>
      <c r="CK20" s="22">
        <v>0</v>
      </c>
      <c r="CL20" s="22">
        <v>0</v>
      </c>
      <c r="CM20" s="22">
        <f t="shared" si="17"/>
        <v>0</v>
      </c>
      <c r="CN20" s="70">
        <v>0</v>
      </c>
      <c r="CO20" s="39"/>
    </row>
    <row r="21" spans="1:93" ht="15.95" customHeight="1" thickBot="1" x14ac:dyDescent="0.3">
      <c r="A21" s="41"/>
      <c r="B21" s="22" t="s">
        <v>42</v>
      </c>
      <c r="C21" s="6" t="s">
        <v>630</v>
      </c>
      <c r="D21" s="11"/>
      <c r="E21" s="21"/>
      <c r="F21" s="21"/>
      <c r="G21" s="5">
        <v>3</v>
      </c>
      <c r="H21" s="22">
        <v>1</v>
      </c>
      <c r="I21" s="21" t="s">
        <v>96</v>
      </c>
      <c r="J21" s="21"/>
      <c r="K21" s="21"/>
      <c r="L21" s="21" t="s">
        <v>60</v>
      </c>
      <c r="M21" s="21"/>
      <c r="N21" s="21"/>
      <c r="O21" s="21"/>
      <c r="P21" s="21"/>
      <c r="Q21" s="21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5</v>
      </c>
      <c r="BC21" s="22">
        <v>5</v>
      </c>
      <c r="BD21" s="22">
        <v>3</v>
      </c>
      <c r="BE21" s="22">
        <f t="shared" si="22"/>
        <v>8</v>
      </c>
      <c r="BF21" s="70">
        <v>2</v>
      </c>
      <c r="BG21" s="69">
        <f t="shared" si="23"/>
        <v>24</v>
      </c>
      <c r="BH21" s="22">
        <f t="shared" si="23"/>
        <v>12</v>
      </c>
      <c r="BI21" s="22">
        <f t="shared" si="20"/>
        <v>12</v>
      </c>
      <c r="BJ21" s="22">
        <f t="shared" si="24"/>
        <v>24</v>
      </c>
      <c r="BK21" s="70">
        <f t="shared" si="21"/>
        <v>8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7.5</v>
      </c>
      <c r="BT21" s="21" t="s">
        <v>269</v>
      </c>
      <c r="BU21" s="21"/>
      <c r="BV21" s="21"/>
      <c r="BW21" s="21"/>
      <c r="BX21" s="22"/>
      <c r="BY21" s="21"/>
      <c r="BZ21" s="69">
        <v>7</v>
      </c>
      <c r="CA21" s="22">
        <v>8</v>
      </c>
      <c r="CB21" s="22">
        <v>2</v>
      </c>
      <c r="CC21" s="22">
        <f t="shared" si="14"/>
        <v>10</v>
      </c>
      <c r="CD21" s="70">
        <v>0</v>
      </c>
      <c r="CE21" s="69">
        <f t="shared" si="15"/>
        <v>25</v>
      </c>
      <c r="CF21" s="22">
        <f t="shared" si="4"/>
        <v>27</v>
      </c>
      <c r="CG21" s="22">
        <f t="shared" si="4"/>
        <v>9</v>
      </c>
      <c r="CH21" s="22">
        <f t="shared" si="4"/>
        <v>36</v>
      </c>
      <c r="CI21" s="70">
        <f t="shared" si="4"/>
        <v>0</v>
      </c>
      <c r="CJ21" s="69">
        <v>18</v>
      </c>
      <c r="CK21" s="22">
        <v>19</v>
      </c>
      <c r="CL21" s="22">
        <v>7</v>
      </c>
      <c r="CM21" s="22">
        <f t="shared" si="17"/>
        <v>26</v>
      </c>
      <c r="CN21" s="70">
        <v>0</v>
      </c>
      <c r="CO21" s="39"/>
    </row>
    <row r="22" spans="1:93" ht="15.95" customHeight="1" x14ac:dyDescent="0.25">
      <c r="A22" s="41"/>
      <c r="B22" s="22" t="s">
        <v>28</v>
      </c>
      <c r="C22" s="21" t="s">
        <v>466</v>
      </c>
      <c r="D22" s="21"/>
      <c r="E22" s="21"/>
      <c r="F22" s="21"/>
      <c r="G22" s="5"/>
      <c r="H22" s="22">
        <v>2</v>
      </c>
      <c r="I22" s="21" t="s">
        <v>177</v>
      </c>
      <c r="J22" s="21"/>
      <c r="K22" s="21"/>
      <c r="L22" s="21" t="s">
        <v>166</v>
      </c>
      <c r="M22" s="21"/>
      <c r="N22" s="21"/>
      <c r="O22" s="21"/>
      <c r="P22" s="21"/>
      <c r="Q22" s="21"/>
      <c r="R22" s="41"/>
      <c r="S22" s="41"/>
      <c r="V22" s="27">
        <v>7.5</v>
      </c>
      <c r="W22" s="21" t="s">
        <v>75</v>
      </c>
      <c r="Y22" s="21"/>
      <c r="AA22" s="21" t="s">
        <v>16</v>
      </c>
      <c r="AC22" s="22"/>
      <c r="AD22" s="22">
        <f t="shared" ref="AD22" si="25">+AE22+AF22+AG22</f>
        <v>7</v>
      </c>
      <c r="AE22" s="15">
        <v>5</v>
      </c>
      <c r="AF22" s="15">
        <v>2</v>
      </c>
      <c r="AG22" s="15">
        <v>0</v>
      </c>
      <c r="AH22" s="80">
        <f t="shared" ref="AH22:AH30" si="26">+(AE22*2+AG22)/(2*AD22)</f>
        <v>0.7142857142857143</v>
      </c>
      <c r="AI22" s="80"/>
      <c r="AJ22" s="15">
        <v>11</v>
      </c>
      <c r="AK22" s="15">
        <v>0</v>
      </c>
      <c r="AL22" s="15">
        <v>1</v>
      </c>
      <c r="AM22" s="54">
        <f t="shared" ref="AM22:AM31" si="27">+AJ22/AD22</f>
        <v>1.5714285714285714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5</v>
      </c>
      <c r="BC22" s="22">
        <v>0</v>
      </c>
      <c r="BD22" s="22">
        <v>2</v>
      </c>
      <c r="BE22" s="22">
        <f t="shared" si="22"/>
        <v>2</v>
      </c>
      <c r="BF22" s="70">
        <v>2</v>
      </c>
      <c r="BG22" s="69">
        <f t="shared" si="23"/>
        <v>18</v>
      </c>
      <c r="BH22" s="22">
        <f t="shared" si="23"/>
        <v>2</v>
      </c>
      <c r="BI22" s="22">
        <f t="shared" si="20"/>
        <v>8</v>
      </c>
      <c r="BJ22" s="22">
        <f t="shared" si="24"/>
        <v>10</v>
      </c>
      <c r="BK22" s="70">
        <f t="shared" si="21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</v>
      </c>
      <c r="BT22" s="21" t="s">
        <v>544</v>
      </c>
      <c r="BU22" s="21"/>
      <c r="BV22" s="21"/>
      <c r="BW22" s="21"/>
      <c r="BX22" s="22"/>
      <c r="BY22" s="21"/>
      <c r="BZ22" s="69">
        <v>0</v>
      </c>
      <c r="CA22" s="22">
        <v>0</v>
      </c>
      <c r="CB22" s="22">
        <v>0</v>
      </c>
      <c r="CC22" s="22">
        <f t="shared" si="14"/>
        <v>0</v>
      </c>
      <c r="CD22" s="70">
        <v>0</v>
      </c>
      <c r="CE22" s="69">
        <f t="shared" si="15"/>
        <v>1</v>
      </c>
      <c r="CF22" s="22">
        <f t="shared" si="15"/>
        <v>0</v>
      </c>
      <c r="CG22" s="22">
        <f t="shared" si="15"/>
        <v>1</v>
      </c>
      <c r="CH22" s="22">
        <f t="shared" si="15"/>
        <v>1</v>
      </c>
      <c r="CI22" s="70">
        <f t="shared" si="15"/>
        <v>0</v>
      </c>
      <c r="CJ22" s="69">
        <v>1</v>
      </c>
      <c r="CK22" s="22">
        <v>0</v>
      </c>
      <c r="CL22" s="22">
        <v>1</v>
      </c>
      <c r="CM22" s="22">
        <f t="shared" si="17"/>
        <v>1</v>
      </c>
      <c r="CN22" s="70">
        <v>0</v>
      </c>
      <c r="CO22" s="39"/>
    </row>
    <row r="23" spans="1:93" ht="15.95" customHeight="1" x14ac:dyDescent="0.25">
      <c r="A23" s="41"/>
      <c r="H23" s="22">
        <v>2</v>
      </c>
      <c r="I23" s="21" t="s">
        <v>147</v>
      </c>
      <c r="L23" s="21"/>
      <c r="M23" s="21" t="s">
        <v>134</v>
      </c>
      <c r="R23" s="41"/>
      <c r="S23" s="41"/>
      <c r="V23" s="27">
        <v>7.5</v>
      </c>
      <c r="W23" s="21" t="s">
        <v>85</v>
      </c>
      <c r="Y23" s="21"/>
      <c r="AA23" s="21" t="s">
        <v>18</v>
      </c>
      <c r="AC23" s="22"/>
      <c r="AD23" s="22">
        <f t="shared" ref="AD23:AD29" si="28">+AE23+AF23+AG23</f>
        <v>7</v>
      </c>
      <c r="AE23" s="22">
        <v>5</v>
      </c>
      <c r="AF23" s="22">
        <v>1</v>
      </c>
      <c r="AG23" s="22">
        <v>1</v>
      </c>
      <c r="AH23" s="79">
        <f t="shared" ref="AH23:AH29" si="29">+(AE23*2+AG23)/(2*AD23)</f>
        <v>0.7857142857142857</v>
      </c>
      <c r="AI23" s="79"/>
      <c r="AJ23" s="22">
        <v>11</v>
      </c>
      <c r="AK23" s="22">
        <v>0</v>
      </c>
      <c r="AL23" s="22">
        <v>2</v>
      </c>
      <c r="AM23" s="24">
        <f t="shared" ref="AM23:AM29" si="30">+AJ23/AD23</f>
        <v>1.5714285714285714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6</v>
      </c>
      <c r="BC23" s="22">
        <v>0</v>
      </c>
      <c r="BD23" s="22">
        <v>2</v>
      </c>
      <c r="BE23" s="22">
        <f t="shared" si="22"/>
        <v>2</v>
      </c>
      <c r="BF23" s="70">
        <v>2</v>
      </c>
      <c r="BG23" s="69">
        <f t="shared" si="23"/>
        <v>19</v>
      </c>
      <c r="BH23" s="22">
        <f t="shared" si="23"/>
        <v>1</v>
      </c>
      <c r="BI23" s="22">
        <f t="shared" si="20"/>
        <v>7</v>
      </c>
      <c r="BJ23" s="22">
        <f t="shared" si="24"/>
        <v>8</v>
      </c>
      <c r="BK23" s="70">
        <f t="shared" si="21"/>
        <v>4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6.5</v>
      </c>
      <c r="BT23" s="21" t="s">
        <v>585</v>
      </c>
      <c r="BU23" s="21"/>
      <c r="BV23" s="21"/>
      <c r="BW23" s="21"/>
      <c r="BX23" s="22"/>
      <c r="BY23" s="21"/>
      <c r="BZ23" s="69">
        <v>5</v>
      </c>
      <c r="CA23" s="22">
        <v>0</v>
      </c>
      <c r="CB23" s="22">
        <v>0</v>
      </c>
      <c r="CC23" s="22">
        <f t="shared" si="14"/>
        <v>0</v>
      </c>
      <c r="CD23" s="70">
        <v>2</v>
      </c>
      <c r="CE23" s="69">
        <f t="shared" ref="CE23:CI41" si="31">+CJ23+BZ23</f>
        <v>7</v>
      </c>
      <c r="CF23" s="22">
        <f t="shared" si="31"/>
        <v>2</v>
      </c>
      <c r="CG23" s="22">
        <f t="shared" si="31"/>
        <v>0</v>
      </c>
      <c r="CH23" s="22">
        <f t="shared" si="31"/>
        <v>2</v>
      </c>
      <c r="CI23" s="70">
        <f t="shared" si="31"/>
        <v>2</v>
      </c>
      <c r="CJ23" s="69">
        <v>2</v>
      </c>
      <c r="CK23" s="22">
        <v>2</v>
      </c>
      <c r="CL23" s="22">
        <v>0</v>
      </c>
      <c r="CM23" s="22">
        <f t="shared" si="17"/>
        <v>2</v>
      </c>
      <c r="CN23" s="70">
        <v>0</v>
      </c>
      <c r="CO23" s="44"/>
    </row>
    <row r="24" spans="1:93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5"/>
      <c r="R24" s="41"/>
      <c r="S24" s="41"/>
      <c r="V24" s="27">
        <v>8</v>
      </c>
      <c r="W24" s="21" t="s">
        <v>167</v>
      </c>
      <c r="Y24" s="21"/>
      <c r="AA24" s="21" t="s">
        <v>106</v>
      </c>
      <c r="AC24" s="22"/>
      <c r="AD24" s="22">
        <f t="shared" si="28"/>
        <v>6</v>
      </c>
      <c r="AE24" s="22">
        <v>2</v>
      </c>
      <c r="AF24" s="22">
        <v>1</v>
      </c>
      <c r="AG24" s="22">
        <v>3</v>
      </c>
      <c r="AH24" s="79">
        <f t="shared" si="29"/>
        <v>0.58333333333333337</v>
      </c>
      <c r="AI24" s="79"/>
      <c r="AJ24" s="22">
        <v>10</v>
      </c>
      <c r="AK24" s="22">
        <v>1</v>
      </c>
      <c r="AL24" s="22">
        <v>0</v>
      </c>
      <c r="AM24" s="24">
        <f t="shared" si="30"/>
        <v>1.6666666666666667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6</v>
      </c>
      <c r="BC24" s="22">
        <v>0</v>
      </c>
      <c r="BD24" s="22">
        <v>4</v>
      </c>
      <c r="BE24" s="22">
        <f t="shared" si="22"/>
        <v>4</v>
      </c>
      <c r="BF24" s="70">
        <v>0</v>
      </c>
      <c r="BG24" s="69">
        <f t="shared" si="23"/>
        <v>24</v>
      </c>
      <c r="BH24" s="22">
        <f t="shared" si="23"/>
        <v>4</v>
      </c>
      <c r="BI24" s="22">
        <f t="shared" si="20"/>
        <v>9</v>
      </c>
      <c r="BJ24" s="22">
        <f t="shared" si="24"/>
        <v>13</v>
      </c>
      <c r="BK24" s="70">
        <f t="shared" si="21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</v>
      </c>
      <c r="BT24" s="21" t="s">
        <v>562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4"/>
        <v>0</v>
      </c>
      <c r="CD24" s="70">
        <v>0</v>
      </c>
      <c r="CE24" s="69">
        <f t="shared" si="31"/>
        <v>3</v>
      </c>
      <c r="CF24" s="22">
        <f t="shared" si="31"/>
        <v>0</v>
      </c>
      <c r="CG24" s="22">
        <f t="shared" si="31"/>
        <v>0</v>
      </c>
      <c r="CH24" s="22">
        <f t="shared" si="31"/>
        <v>0</v>
      </c>
      <c r="CI24" s="70">
        <f t="shared" si="31"/>
        <v>0</v>
      </c>
      <c r="CJ24" s="69">
        <v>3</v>
      </c>
      <c r="CK24" s="22">
        <v>0</v>
      </c>
      <c r="CL24" s="22">
        <v>0</v>
      </c>
      <c r="CM24" s="22">
        <f t="shared" si="17"/>
        <v>0</v>
      </c>
      <c r="CN24" s="70">
        <v>0</v>
      </c>
      <c r="CO24" s="36"/>
    </row>
    <row r="25" spans="1:93" ht="15.95" customHeight="1" x14ac:dyDescent="0.25">
      <c r="A25" s="41"/>
      <c r="B25" s="42" t="s">
        <v>173</v>
      </c>
      <c r="C25" s="6" t="s">
        <v>631</v>
      </c>
      <c r="F25" s="21"/>
      <c r="G25" s="5">
        <v>6</v>
      </c>
      <c r="H25" s="22">
        <v>1</v>
      </c>
      <c r="I25" s="21" t="s">
        <v>183</v>
      </c>
      <c r="J25" s="21"/>
      <c r="K25" s="21"/>
      <c r="L25" s="21" t="s">
        <v>727</v>
      </c>
      <c r="M25" s="21"/>
      <c r="N25" s="21"/>
      <c r="O25" s="21"/>
      <c r="P25" s="21"/>
      <c r="Q25" s="21"/>
      <c r="R25" s="41"/>
      <c r="S25" s="41"/>
      <c r="V25" s="27">
        <v>8</v>
      </c>
      <c r="W25" s="21" t="s">
        <v>153</v>
      </c>
      <c r="Y25" s="21"/>
      <c r="AA25" s="21" t="s">
        <v>14</v>
      </c>
      <c r="AC25" s="22"/>
      <c r="AD25" s="22">
        <f t="shared" si="28"/>
        <v>6</v>
      </c>
      <c r="AE25" s="22">
        <v>1</v>
      </c>
      <c r="AF25" s="22">
        <v>4</v>
      </c>
      <c r="AG25" s="22">
        <v>1</v>
      </c>
      <c r="AH25" s="79">
        <f t="shared" si="29"/>
        <v>0.25</v>
      </c>
      <c r="AI25" s="79"/>
      <c r="AJ25" s="22">
        <v>15</v>
      </c>
      <c r="AK25" s="22">
        <v>0</v>
      </c>
      <c r="AL25" s="22">
        <v>0</v>
      </c>
      <c r="AM25" s="24">
        <f t="shared" si="30"/>
        <v>2.5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6</v>
      </c>
      <c r="BC25" s="22">
        <v>3</v>
      </c>
      <c r="BD25" s="22">
        <v>0</v>
      </c>
      <c r="BE25" s="22">
        <f t="shared" si="22"/>
        <v>3</v>
      </c>
      <c r="BF25" s="70">
        <v>6</v>
      </c>
      <c r="BG25" s="69">
        <f t="shared" si="23"/>
        <v>23</v>
      </c>
      <c r="BH25" s="22">
        <f t="shared" si="23"/>
        <v>4</v>
      </c>
      <c r="BI25" s="22">
        <f t="shared" si="20"/>
        <v>1</v>
      </c>
      <c r="BJ25" s="22">
        <f t="shared" si="24"/>
        <v>5</v>
      </c>
      <c r="BK25" s="70">
        <f t="shared" si="21"/>
        <v>6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7.5</v>
      </c>
      <c r="BT25" s="21" t="s">
        <v>485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4"/>
        <v>0</v>
      </c>
      <c r="CD25" s="70">
        <v>0</v>
      </c>
      <c r="CE25" s="69">
        <f t="shared" si="31"/>
        <v>1</v>
      </c>
      <c r="CF25" s="22">
        <f t="shared" si="31"/>
        <v>0</v>
      </c>
      <c r="CG25" s="22">
        <f t="shared" si="31"/>
        <v>0</v>
      </c>
      <c r="CH25" s="22">
        <f t="shared" si="31"/>
        <v>0</v>
      </c>
      <c r="CI25" s="70">
        <f t="shared" si="31"/>
        <v>0</v>
      </c>
      <c r="CJ25" s="69">
        <v>1</v>
      </c>
      <c r="CK25" s="22">
        <v>0</v>
      </c>
      <c r="CL25" s="22">
        <v>0</v>
      </c>
      <c r="CM25" s="22">
        <f t="shared" si="17"/>
        <v>0</v>
      </c>
      <c r="CN25" s="70">
        <v>0</v>
      </c>
      <c r="CO25" s="36"/>
    </row>
    <row r="26" spans="1:93" ht="15.95" customHeight="1" x14ac:dyDescent="0.25">
      <c r="A26" s="41"/>
      <c r="B26" s="22" t="s">
        <v>28</v>
      </c>
      <c r="C26" s="16" t="s">
        <v>725</v>
      </c>
      <c r="D26" s="16"/>
      <c r="E26" s="16"/>
      <c r="F26" s="16"/>
      <c r="G26" s="5"/>
      <c r="H26" s="22">
        <v>1</v>
      </c>
      <c r="I26" s="21" t="s">
        <v>183</v>
      </c>
      <c r="J26" s="21"/>
      <c r="K26" s="21"/>
      <c r="L26" s="21" t="s">
        <v>296</v>
      </c>
      <c r="M26" s="21"/>
      <c r="N26" s="21"/>
      <c r="O26" s="21"/>
      <c r="P26" s="21"/>
      <c r="Q26" s="21"/>
      <c r="R26" s="41"/>
      <c r="S26" s="41"/>
      <c r="V26" s="27">
        <v>7</v>
      </c>
      <c r="W26" s="21" t="s">
        <v>74</v>
      </c>
      <c r="Y26" s="21"/>
      <c r="AA26" s="21" t="s">
        <v>156</v>
      </c>
      <c r="AC26" s="22"/>
      <c r="AD26" s="22">
        <f t="shared" si="28"/>
        <v>7</v>
      </c>
      <c r="AE26" s="22">
        <v>4</v>
      </c>
      <c r="AF26" s="22">
        <v>3</v>
      </c>
      <c r="AG26" s="22">
        <v>0</v>
      </c>
      <c r="AH26" s="79">
        <f t="shared" si="29"/>
        <v>0.5714285714285714</v>
      </c>
      <c r="AI26" s="79"/>
      <c r="AJ26" s="22">
        <v>19</v>
      </c>
      <c r="AK26" s="22">
        <v>0</v>
      </c>
      <c r="AL26" s="22">
        <v>0</v>
      </c>
      <c r="AM26" s="24">
        <f t="shared" si="30"/>
        <v>2.7142857142857144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3</v>
      </c>
      <c r="BC26" s="22">
        <v>0</v>
      </c>
      <c r="BD26" s="22">
        <v>0</v>
      </c>
      <c r="BE26" s="22">
        <f t="shared" si="22"/>
        <v>0</v>
      </c>
      <c r="BF26" s="70">
        <v>0</v>
      </c>
      <c r="BG26" s="69">
        <f t="shared" si="23"/>
        <v>21</v>
      </c>
      <c r="BH26" s="22">
        <f t="shared" si="23"/>
        <v>0</v>
      </c>
      <c r="BI26" s="22">
        <f t="shared" si="20"/>
        <v>4</v>
      </c>
      <c r="BJ26" s="22">
        <f t="shared" si="24"/>
        <v>4</v>
      </c>
      <c r="BK26" s="70">
        <f t="shared" si="21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9.5</v>
      </c>
      <c r="BT26" s="21" t="s">
        <v>471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 t="shared" si="14"/>
        <v>0</v>
      </c>
      <c r="CD26" s="70">
        <v>0</v>
      </c>
      <c r="CE26" s="69">
        <f t="shared" si="31"/>
        <v>1</v>
      </c>
      <c r="CF26" s="22">
        <f t="shared" si="31"/>
        <v>0</v>
      </c>
      <c r="CG26" s="22">
        <f t="shared" si="31"/>
        <v>0</v>
      </c>
      <c r="CH26" s="22">
        <f t="shared" si="31"/>
        <v>0</v>
      </c>
      <c r="CI26" s="70">
        <f t="shared" si="31"/>
        <v>0</v>
      </c>
      <c r="CJ26" s="69">
        <v>1</v>
      </c>
      <c r="CK26" s="22">
        <v>0</v>
      </c>
      <c r="CL26" s="22">
        <v>0</v>
      </c>
      <c r="CM26" s="22">
        <f t="shared" si="17"/>
        <v>0</v>
      </c>
      <c r="CN26" s="70">
        <v>0</v>
      </c>
      <c r="CO26" s="36"/>
    </row>
    <row r="27" spans="1:93" ht="15.95" customHeight="1" x14ac:dyDescent="0.25">
      <c r="A27" s="41"/>
      <c r="D27" s="16"/>
      <c r="E27" s="16"/>
      <c r="F27" s="16"/>
      <c r="H27" s="22">
        <v>1</v>
      </c>
      <c r="I27" s="21" t="s">
        <v>726</v>
      </c>
      <c r="L27" s="21" t="s">
        <v>183</v>
      </c>
      <c r="R27" s="41"/>
      <c r="S27" s="41"/>
      <c r="V27" s="27">
        <v>7.5</v>
      </c>
      <c r="W27" s="21" t="s">
        <v>61</v>
      </c>
      <c r="AA27" s="21" t="s">
        <v>102</v>
      </c>
      <c r="AC27" s="22"/>
      <c r="AD27" s="22">
        <f t="shared" si="28"/>
        <v>7</v>
      </c>
      <c r="AE27" s="22">
        <v>3</v>
      </c>
      <c r="AF27" s="22">
        <v>3</v>
      </c>
      <c r="AG27" s="22">
        <v>1</v>
      </c>
      <c r="AH27" s="79">
        <f t="shared" si="29"/>
        <v>0.5</v>
      </c>
      <c r="AI27" s="79"/>
      <c r="AJ27" s="22">
        <v>19</v>
      </c>
      <c r="AK27" s="22">
        <v>0</v>
      </c>
      <c r="AL27" s="22">
        <v>0</v>
      </c>
      <c r="AM27" s="24">
        <f t="shared" si="30"/>
        <v>2.7142857142857144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6</v>
      </c>
      <c r="BC27" s="22">
        <v>1</v>
      </c>
      <c r="BD27" s="22">
        <v>2</v>
      </c>
      <c r="BE27" s="22">
        <f t="shared" si="22"/>
        <v>3</v>
      </c>
      <c r="BF27" s="70">
        <v>2</v>
      </c>
      <c r="BG27" s="69">
        <f t="shared" si="23"/>
        <v>26</v>
      </c>
      <c r="BH27" s="22">
        <f t="shared" si="23"/>
        <v>1</v>
      </c>
      <c r="BI27" s="22">
        <f t="shared" si="20"/>
        <v>6</v>
      </c>
      <c r="BJ27" s="22">
        <f t="shared" si="24"/>
        <v>7</v>
      </c>
      <c r="BK27" s="70">
        <f t="shared" si="21"/>
        <v>4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47</v>
      </c>
      <c r="BU27" s="21"/>
      <c r="BV27" s="21"/>
      <c r="BW27" s="21"/>
      <c r="BX27" s="22"/>
      <c r="BY27" s="21" t="s">
        <v>116</v>
      </c>
      <c r="BZ27" s="69">
        <v>0</v>
      </c>
      <c r="CA27" s="22">
        <v>0</v>
      </c>
      <c r="CB27" s="22">
        <v>0</v>
      </c>
      <c r="CC27" s="22">
        <f t="shared" si="14"/>
        <v>0</v>
      </c>
      <c r="CD27" s="70">
        <v>0</v>
      </c>
      <c r="CE27" s="69">
        <f t="shared" si="31"/>
        <v>14</v>
      </c>
      <c r="CF27" s="22">
        <f t="shared" si="31"/>
        <v>4</v>
      </c>
      <c r="CG27" s="22">
        <f t="shared" si="31"/>
        <v>14</v>
      </c>
      <c r="CH27" s="22">
        <f t="shared" si="31"/>
        <v>18</v>
      </c>
      <c r="CI27" s="70">
        <f t="shared" si="31"/>
        <v>2</v>
      </c>
      <c r="CJ27" s="69">
        <v>14</v>
      </c>
      <c r="CK27" s="22">
        <v>4</v>
      </c>
      <c r="CL27" s="22">
        <v>14</v>
      </c>
      <c r="CM27" s="22">
        <f t="shared" si="17"/>
        <v>18</v>
      </c>
      <c r="CN27" s="70">
        <v>2</v>
      </c>
      <c r="CO27" s="36"/>
    </row>
    <row r="28" spans="1:93" ht="15.95" customHeight="1" x14ac:dyDescent="0.25">
      <c r="A28" s="41"/>
      <c r="H28" s="22">
        <v>1</v>
      </c>
      <c r="I28" s="21" t="s">
        <v>183</v>
      </c>
      <c r="L28" s="21" t="s">
        <v>223</v>
      </c>
      <c r="R28" s="41"/>
      <c r="S28" s="41"/>
      <c r="V28" s="27">
        <v>8</v>
      </c>
      <c r="W28" s="21" t="s">
        <v>15</v>
      </c>
      <c r="Y28" s="21"/>
      <c r="Z28" s="21"/>
      <c r="AA28" s="21" t="s">
        <v>17</v>
      </c>
      <c r="AC28" s="22"/>
      <c r="AD28" s="22">
        <f t="shared" si="28"/>
        <v>4</v>
      </c>
      <c r="AE28" s="22">
        <v>1</v>
      </c>
      <c r="AF28" s="22">
        <v>3</v>
      </c>
      <c r="AG28" s="22">
        <v>0</v>
      </c>
      <c r="AH28" s="79">
        <f t="shared" si="29"/>
        <v>0.25</v>
      </c>
      <c r="AI28" s="79"/>
      <c r="AJ28" s="22">
        <v>11</v>
      </c>
      <c r="AK28" s="22">
        <v>2</v>
      </c>
      <c r="AL28" s="22">
        <v>1</v>
      </c>
      <c r="AM28" s="24">
        <f t="shared" si="30"/>
        <v>2.75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7</v>
      </c>
      <c r="BC28" s="22">
        <v>0</v>
      </c>
      <c r="BD28" s="22">
        <v>4</v>
      </c>
      <c r="BE28" s="22">
        <f t="shared" si="22"/>
        <v>4</v>
      </c>
      <c r="BF28" s="70">
        <v>0</v>
      </c>
      <c r="BG28" s="69">
        <f t="shared" si="23"/>
        <v>29</v>
      </c>
      <c r="BH28" s="22">
        <f t="shared" si="23"/>
        <v>0</v>
      </c>
      <c r="BI28" s="22">
        <f t="shared" si="20"/>
        <v>7</v>
      </c>
      <c r="BJ28" s="22">
        <f t="shared" si="24"/>
        <v>7</v>
      </c>
      <c r="BK28" s="70">
        <f t="shared" si="21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525</v>
      </c>
      <c r="BU28" s="21"/>
      <c r="BV28" s="21"/>
      <c r="BW28" s="21"/>
      <c r="BX28" s="22"/>
      <c r="BY28" s="21"/>
      <c r="BZ28" s="69">
        <v>0</v>
      </c>
      <c r="CA28" s="22">
        <v>0</v>
      </c>
      <c r="CB28" s="22">
        <v>0</v>
      </c>
      <c r="CC28" s="22">
        <f t="shared" si="14"/>
        <v>0</v>
      </c>
      <c r="CD28" s="70">
        <v>0</v>
      </c>
      <c r="CE28" s="69">
        <f t="shared" si="31"/>
        <v>1</v>
      </c>
      <c r="CF28" s="22">
        <f t="shared" si="31"/>
        <v>1</v>
      </c>
      <c r="CG28" s="22">
        <f t="shared" si="31"/>
        <v>1</v>
      </c>
      <c r="CH28" s="22">
        <f t="shared" si="31"/>
        <v>2</v>
      </c>
      <c r="CI28" s="70">
        <f t="shared" si="31"/>
        <v>0</v>
      </c>
      <c r="CJ28" s="69">
        <v>1</v>
      </c>
      <c r="CK28" s="22">
        <v>1</v>
      </c>
      <c r="CL28" s="22">
        <v>1</v>
      </c>
      <c r="CM28" s="22">
        <f t="shared" si="17"/>
        <v>2</v>
      </c>
      <c r="CN28" s="70">
        <v>0</v>
      </c>
      <c r="CO28" s="36"/>
    </row>
    <row r="29" spans="1:93" ht="15.95" customHeight="1" x14ac:dyDescent="0.25">
      <c r="A29" s="41"/>
      <c r="H29" s="22">
        <v>2</v>
      </c>
      <c r="I29" s="21" t="s">
        <v>537</v>
      </c>
      <c r="L29" s="21"/>
      <c r="M29" s="21" t="s">
        <v>134</v>
      </c>
      <c r="N29" s="21"/>
      <c r="O29" s="21"/>
      <c r="P29" s="21"/>
      <c r="Q29" s="21"/>
      <c r="R29" s="41"/>
      <c r="S29" s="41"/>
      <c r="V29" s="27">
        <v>7</v>
      </c>
      <c r="W29" s="21" t="s">
        <v>171</v>
      </c>
      <c r="Y29" s="21"/>
      <c r="AA29" s="21" t="s">
        <v>19</v>
      </c>
      <c r="AC29" s="22"/>
      <c r="AD29" s="22">
        <f t="shared" si="28"/>
        <v>7</v>
      </c>
      <c r="AE29" s="22">
        <v>3</v>
      </c>
      <c r="AF29" s="22">
        <v>3</v>
      </c>
      <c r="AG29" s="22">
        <v>1</v>
      </c>
      <c r="AH29" s="79">
        <f t="shared" si="29"/>
        <v>0.5</v>
      </c>
      <c r="AI29" s="79"/>
      <c r="AJ29" s="22">
        <v>21</v>
      </c>
      <c r="AK29" s="22">
        <v>0</v>
      </c>
      <c r="AL29" s="22">
        <v>0</v>
      </c>
      <c r="AM29" s="24">
        <f t="shared" si="30"/>
        <v>3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7</v>
      </c>
      <c r="BC29" s="22">
        <v>0</v>
      </c>
      <c r="BD29" s="22">
        <v>3</v>
      </c>
      <c r="BE29" s="22">
        <f t="shared" si="22"/>
        <v>3</v>
      </c>
      <c r="BF29" s="70">
        <v>0</v>
      </c>
      <c r="BG29" s="69">
        <f t="shared" si="23"/>
        <v>29</v>
      </c>
      <c r="BH29" s="22">
        <f t="shared" si="23"/>
        <v>3</v>
      </c>
      <c r="BI29" s="22">
        <f t="shared" si="20"/>
        <v>10</v>
      </c>
      <c r="BJ29" s="22">
        <f t="shared" si="24"/>
        <v>13</v>
      </c>
      <c r="BK29" s="70">
        <f t="shared" si="21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239</v>
      </c>
      <c r="BU29" s="21"/>
      <c r="BV29" s="21"/>
      <c r="BW29" s="21"/>
      <c r="BX29" s="22"/>
      <c r="BY29" s="21"/>
      <c r="BZ29" s="69">
        <v>3</v>
      </c>
      <c r="CA29" s="22">
        <v>0</v>
      </c>
      <c r="CB29" s="22">
        <v>1</v>
      </c>
      <c r="CC29" s="22">
        <f t="shared" si="14"/>
        <v>1</v>
      </c>
      <c r="CD29" s="70">
        <v>0</v>
      </c>
      <c r="CE29" s="69">
        <f t="shared" si="31"/>
        <v>13</v>
      </c>
      <c r="CF29" s="22">
        <f t="shared" si="31"/>
        <v>4</v>
      </c>
      <c r="CG29" s="22">
        <f t="shared" si="31"/>
        <v>5</v>
      </c>
      <c r="CH29" s="22">
        <f t="shared" si="31"/>
        <v>9</v>
      </c>
      <c r="CI29" s="70">
        <f t="shared" si="31"/>
        <v>2</v>
      </c>
      <c r="CJ29" s="69">
        <v>10</v>
      </c>
      <c r="CK29" s="22">
        <v>4</v>
      </c>
      <c r="CL29" s="22">
        <v>4</v>
      </c>
      <c r="CM29" s="22">
        <f t="shared" si="17"/>
        <v>8</v>
      </c>
      <c r="CN29" s="70">
        <v>2</v>
      </c>
      <c r="CO29" s="36"/>
    </row>
    <row r="30" spans="1:93" ht="15.95" customHeight="1" thickBot="1" x14ac:dyDescent="0.3">
      <c r="A30" s="41"/>
      <c r="H30" s="22">
        <v>2</v>
      </c>
      <c r="I30" s="21" t="s">
        <v>726</v>
      </c>
      <c r="L30" s="21" t="s">
        <v>287</v>
      </c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+AD98</f>
        <v>5</v>
      </c>
      <c r="AE30" s="22">
        <f>+AE98</f>
        <v>0</v>
      </c>
      <c r="AF30" s="22">
        <f>+AF98</f>
        <v>4</v>
      </c>
      <c r="AG30" s="22">
        <f>+AG98</f>
        <v>1</v>
      </c>
      <c r="AH30" s="79">
        <f t="shared" si="26"/>
        <v>0.1</v>
      </c>
      <c r="AI30" s="79"/>
      <c r="AJ30" s="22">
        <f>+AJ98</f>
        <v>20</v>
      </c>
      <c r="AK30" s="22">
        <f>+AK98</f>
        <v>1</v>
      </c>
      <c r="AL30" s="22">
        <f>+AL98</f>
        <v>0</v>
      </c>
      <c r="AM30" s="24">
        <f t="shared" si="27"/>
        <v>4</v>
      </c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5</v>
      </c>
      <c r="BC30" s="22">
        <v>1</v>
      </c>
      <c r="BD30" s="22">
        <v>1</v>
      </c>
      <c r="BE30" s="22">
        <f t="shared" si="22"/>
        <v>2</v>
      </c>
      <c r="BF30" s="70">
        <v>2</v>
      </c>
      <c r="BG30" s="69">
        <f t="shared" si="23"/>
        <v>26</v>
      </c>
      <c r="BH30" s="22">
        <f t="shared" si="23"/>
        <v>2</v>
      </c>
      <c r="BI30" s="22">
        <f t="shared" si="20"/>
        <v>5</v>
      </c>
      <c r="BJ30" s="22">
        <f t="shared" si="24"/>
        <v>7</v>
      </c>
      <c r="BK30" s="70">
        <f t="shared" si="21"/>
        <v>4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7.5</v>
      </c>
      <c r="BT30" s="21" t="s">
        <v>417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4"/>
        <v>0</v>
      </c>
      <c r="CD30" s="70">
        <v>0</v>
      </c>
      <c r="CE30" s="69">
        <f t="shared" si="31"/>
        <v>2</v>
      </c>
      <c r="CF30" s="22">
        <f t="shared" si="31"/>
        <v>0</v>
      </c>
      <c r="CG30" s="22">
        <f t="shared" si="31"/>
        <v>1</v>
      </c>
      <c r="CH30" s="22">
        <f t="shared" si="31"/>
        <v>1</v>
      </c>
      <c r="CI30" s="70">
        <f t="shared" si="31"/>
        <v>0</v>
      </c>
      <c r="CJ30" s="69">
        <v>2</v>
      </c>
      <c r="CK30" s="22">
        <v>0</v>
      </c>
      <c r="CL30" s="22">
        <v>1</v>
      </c>
      <c r="CM30" s="22">
        <f t="shared" si="17"/>
        <v>1</v>
      </c>
      <c r="CN30" s="70">
        <v>0</v>
      </c>
      <c r="CO30" s="36"/>
    </row>
    <row r="31" spans="1:93" ht="15.95" customHeight="1" thickBot="1" x14ac:dyDescent="0.3">
      <c r="A31" s="4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56</v>
      </c>
      <c r="AE31" s="15">
        <f>SUM(AE22:AE30)</f>
        <v>24</v>
      </c>
      <c r="AF31" s="15">
        <f>SUM(AF22:AF30)</f>
        <v>24</v>
      </c>
      <c r="AG31" s="15">
        <f>SUM(AG22:AG30)</f>
        <v>8</v>
      </c>
      <c r="AH31" s="15"/>
      <c r="AI31" s="15"/>
      <c r="AJ31" s="15">
        <f>SUM(AJ22:AJ30)</f>
        <v>137</v>
      </c>
      <c r="AK31" s="15">
        <f>SUM(AK22:AK30)</f>
        <v>4</v>
      </c>
      <c r="AL31" s="15">
        <f>SUM(AL22:AL30)</f>
        <v>4</v>
      </c>
      <c r="AM31" s="33">
        <f t="shared" si="27"/>
        <v>2.4464285714285716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77</v>
      </c>
      <c r="BC31" s="23">
        <f>SUM(BC19:BC30)</f>
        <v>15</v>
      </c>
      <c r="BD31" s="23">
        <f>SUM(BD19:BD30)</f>
        <v>23</v>
      </c>
      <c r="BE31" s="23">
        <f>+BD31+BC31</f>
        <v>38</v>
      </c>
      <c r="BF31" s="73">
        <f>SUM(BF19:BF30)</f>
        <v>16</v>
      </c>
      <c r="BG31" s="72">
        <f>SUM(BG19:BG30)</f>
        <v>319</v>
      </c>
      <c r="BH31" s="23">
        <f>SUM(BH19:BH30)</f>
        <v>48</v>
      </c>
      <c r="BI31" s="23">
        <f>SUM(BI19:BI30)</f>
        <v>84</v>
      </c>
      <c r="BJ31" s="23">
        <f>+BI31+BH31</f>
        <v>132</v>
      </c>
      <c r="BK31" s="73">
        <f>SUM(BK19:BK30)</f>
        <v>38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9.5</v>
      </c>
      <c r="BT31" s="21" t="s">
        <v>272</v>
      </c>
      <c r="BU31" s="21"/>
      <c r="BV31" s="21"/>
      <c r="BW31" s="21"/>
      <c r="BX31" s="22"/>
      <c r="BY31" s="21"/>
      <c r="BZ31" s="69">
        <v>2</v>
      </c>
      <c r="CA31" s="22">
        <v>2</v>
      </c>
      <c r="CB31" s="22">
        <v>4</v>
      </c>
      <c r="CC31" s="22">
        <f t="shared" si="14"/>
        <v>6</v>
      </c>
      <c r="CD31" s="70">
        <v>0</v>
      </c>
      <c r="CE31" s="69">
        <f t="shared" si="31"/>
        <v>7</v>
      </c>
      <c r="CF31" s="22">
        <f t="shared" si="31"/>
        <v>6</v>
      </c>
      <c r="CG31" s="22">
        <f t="shared" si="31"/>
        <v>9</v>
      </c>
      <c r="CH31" s="22">
        <f t="shared" si="31"/>
        <v>15</v>
      </c>
      <c r="CI31" s="70">
        <f t="shared" si="31"/>
        <v>0</v>
      </c>
      <c r="CJ31" s="69">
        <v>5</v>
      </c>
      <c r="CK31" s="22">
        <v>4</v>
      </c>
      <c r="CL31" s="22">
        <v>5</v>
      </c>
      <c r="CM31" s="22">
        <f t="shared" si="17"/>
        <v>9</v>
      </c>
      <c r="CN31" s="70">
        <v>0</v>
      </c>
      <c r="CO31" s="36"/>
    </row>
    <row r="32" spans="1:93" ht="15.95" customHeight="1" x14ac:dyDescent="0.25">
      <c r="A32" s="41"/>
      <c r="C32" s="6" t="s">
        <v>628</v>
      </c>
      <c r="F32" s="21"/>
      <c r="G32" s="5">
        <v>1</v>
      </c>
      <c r="H32" s="22">
        <v>1</v>
      </c>
      <c r="I32" s="21" t="s">
        <v>125</v>
      </c>
      <c r="J32" s="21"/>
      <c r="K32" s="21"/>
      <c r="L32" s="21"/>
      <c r="M32" s="21" t="s">
        <v>134</v>
      </c>
      <c r="N32" s="21"/>
      <c r="O32" s="21"/>
      <c r="P32" s="21"/>
      <c r="Q32" s="2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11</v>
      </c>
      <c r="BC32" s="22">
        <v>8</v>
      </c>
      <c r="BD32" s="22">
        <v>4</v>
      </c>
      <c r="BE32" s="22">
        <f>+BC32+BD32</f>
        <v>12</v>
      </c>
      <c r="BF32" s="70">
        <v>2</v>
      </c>
      <c r="BG32" s="69">
        <f>+BB32+BL32</f>
        <v>43</v>
      </c>
      <c r="BH32" s="22">
        <f>+BC32+BM32</f>
        <v>22</v>
      </c>
      <c r="BI32" s="22">
        <f t="shared" ref="BI32:BI43" si="32">+BD32+BN32</f>
        <v>18</v>
      </c>
      <c r="BJ32" s="22">
        <f>+BH32+BI32</f>
        <v>40</v>
      </c>
      <c r="BK32" s="70">
        <f t="shared" ref="BK32:BK43" si="33">+BF32+BP32</f>
        <v>2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8.5</v>
      </c>
      <c r="BT32" s="21" t="s">
        <v>472</v>
      </c>
      <c r="BU32" s="21"/>
      <c r="BV32" s="21"/>
      <c r="BW32" s="21"/>
      <c r="BX32" s="22"/>
      <c r="BY32" s="21"/>
      <c r="BZ32" s="69">
        <v>0</v>
      </c>
      <c r="CA32" s="22">
        <v>0</v>
      </c>
      <c r="CB32" s="22">
        <v>0</v>
      </c>
      <c r="CC32" s="22">
        <f t="shared" si="14"/>
        <v>0</v>
      </c>
      <c r="CD32" s="70">
        <v>0</v>
      </c>
      <c r="CE32" s="69">
        <f t="shared" si="31"/>
        <v>1</v>
      </c>
      <c r="CF32" s="22">
        <f t="shared" si="31"/>
        <v>0</v>
      </c>
      <c r="CG32" s="22">
        <f t="shared" si="31"/>
        <v>0</v>
      </c>
      <c r="CH32" s="22">
        <f t="shared" si="31"/>
        <v>0</v>
      </c>
      <c r="CI32" s="70">
        <f t="shared" si="31"/>
        <v>0</v>
      </c>
      <c r="CJ32" s="69">
        <v>1</v>
      </c>
      <c r="CK32" s="22">
        <v>0</v>
      </c>
      <c r="CL32" s="22">
        <v>0</v>
      </c>
      <c r="CM32" s="22">
        <f t="shared" si="17"/>
        <v>0</v>
      </c>
      <c r="CN32" s="70">
        <v>0</v>
      </c>
      <c r="CO32" s="36"/>
    </row>
    <row r="33" spans="1:93" ht="15.95" customHeight="1" x14ac:dyDescent="0.25">
      <c r="A33" s="41"/>
      <c r="B33" s="22" t="s">
        <v>28</v>
      </c>
      <c r="C33" s="21"/>
      <c r="D33" s="16" t="s">
        <v>109</v>
      </c>
      <c r="E33" s="21"/>
      <c r="G33" s="5"/>
      <c r="H33" s="22"/>
      <c r="I33" s="21"/>
      <c r="J33" s="21"/>
      <c r="K33" s="21"/>
      <c r="L33" s="21"/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7</v>
      </c>
      <c r="BC33" s="22">
        <v>0</v>
      </c>
      <c r="BD33" s="22">
        <v>2</v>
      </c>
      <c r="BE33" s="22">
        <f t="shared" ref="BE33:BE43" si="34">+BC33+BD33</f>
        <v>2</v>
      </c>
      <c r="BF33" s="70">
        <v>0</v>
      </c>
      <c r="BG33" s="69">
        <f t="shared" ref="BG33:BH43" si="35">+BB33+BL33</f>
        <v>28</v>
      </c>
      <c r="BH33" s="22">
        <f t="shared" si="35"/>
        <v>0</v>
      </c>
      <c r="BI33" s="22">
        <f t="shared" si="32"/>
        <v>3</v>
      </c>
      <c r="BJ33" s="22">
        <f t="shared" ref="BJ33:BJ43" si="36">+BH33+BI33</f>
        <v>3</v>
      </c>
      <c r="BK33" s="70">
        <f t="shared" si="33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473</v>
      </c>
      <c r="BU33" s="21"/>
      <c r="BV33" s="21"/>
      <c r="BW33" s="21"/>
      <c r="BX33" s="22"/>
      <c r="BY33" s="21"/>
      <c r="BZ33" s="69">
        <v>3</v>
      </c>
      <c r="CA33" s="22">
        <v>3</v>
      </c>
      <c r="CB33" s="22">
        <v>0</v>
      </c>
      <c r="CC33" s="22">
        <f t="shared" si="14"/>
        <v>3</v>
      </c>
      <c r="CD33" s="70">
        <v>0</v>
      </c>
      <c r="CE33" s="69">
        <f t="shared" si="31"/>
        <v>9</v>
      </c>
      <c r="CF33" s="22">
        <f t="shared" si="31"/>
        <v>9</v>
      </c>
      <c r="CG33" s="22">
        <f t="shared" si="31"/>
        <v>0</v>
      </c>
      <c r="CH33" s="22">
        <f t="shared" si="31"/>
        <v>9</v>
      </c>
      <c r="CI33" s="70">
        <f t="shared" si="31"/>
        <v>0</v>
      </c>
      <c r="CJ33" s="69">
        <v>6</v>
      </c>
      <c r="CK33" s="22">
        <v>6</v>
      </c>
      <c r="CL33" s="22">
        <v>0</v>
      </c>
      <c r="CM33" s="22">
        <f t="shared" si="17"/>
        <v>6</v>
      </c>
      <c r="CN33" s="70">
        <v>0</v>
      </c>
      <c r="CO33" s="36"/>
    </row>
    <row r="34" spans="1:93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5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6</v>
      </c>
      <c r="BC34" s="22">
        <v>3</v>
      </c>
      <c r="BD34" s="22">
        <v>5</v>
      </c>
      <c r="BE34" s="22">
        <f t="shared" si="34"/>
        <v>8</v>
      </c>
      <c r="BF34" s="70">
        <v>4</v>
      </c>
      <c r="BG34" s="69">
        <f t="shared" si="35"/>
        <v>27</v>
      </c>
      <c r="BH34" s="22">
        <f t="shared" si="35"/>
        <v>27</v>
      </c>
      <c r="BI34" s="22">
        <f t="shared" si="32"/>
        <v>31</v>
      </c>
      <c r="BJ34" s="22">
        <f t="shared" si="36"/>
        <v>58</v>
      </c>
      <c r="BK34" s="70">
        <f t="shared" si="33"/>
        <v>8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319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4"/>
        <v>0</v>
      </c>
      <c r="CD34" s="70">
        <v>0</v>
      </c>
      <c r="CE34" s="69">
        <f t="shared" si="31"/>
        <v>1</v>
      </c>
      <c r="CF34" s="22">
        <f t="shared" si="31"/>
        <v>0</v>
      </c>
      <c r="CG34" s="22">
        <f t="shared" si="31"/>
        <v>0</v>
      </c>
      <c r="CH34" s="22">
        <f t="shared" si="31"/>
        <v>0</v>
      </c>
      <c r="CI34" s="70">
        <f t="shared" si="31"/>
        <v>0</v>
      </c>
      <c r="CJ34" s="69">
        <v>1</v>
      </c>
      <c r="CK34" s="22">
        <v>0</v>
      </c>
      <c r="CL34" s="22">
        <v>0</v>
      </c>
      <c r="CM34" s="22">
        <f t="shared" si="17"/>
        <v>0</v>
      </c>
      <c r="CN34" s="70">
        <v>0</v>
      </c>
      <c r="CO34" s="36"/>
    </row>
    <row r="35" spans="1:93" ht="15.95" customHeight="1" x14ac:dyDescent="0.25">
      <c r="A35" s="41" t="s">
        <v>48</v>
      </c>
      <c r="B35" s="42" t="s">
        <v>174</v>
      </c>
      <c r="C35" s="6" t="s">
        <v>627</v>
      </c>
      <c r="F35" s="20"/>
      <c r="G35" s="5">
        <v>2</v>
      </c>
      <c r="H35" s="22">
        <v>1</v>
      </c>
      <c r="I35" s="21" t="s">
        <v>660</v>
      </c>
      <c r="J35" s="21"/>
      <c r="L35" s="21" t="s">
        <v>729</v>
      </c>
      <c r="M35" s="21"/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7</v>
      </c>
      <c r="BC35" s="22">
        <v>6</v>
      </c>
      <c r="BD35" s="22">
        <v>3</v>
      </c>
      <c r="BE35" s="22">
        <f t="shared" si="34"/>
        <v>9</v>
      </c>
      <c r="BF35" s="70">
        <v>0</v>
      </c>
      <c r="BG35" s="69">
        <f t="shared" si="35"/>
        <v>29</v>
      </c>
      <c r="BH35" s="22">
        <f t="shared" si="35"/>
        <v>21</v>
      </c>
      <c r="BI35" s="22">
        <f t="shared" si="32"/>
        <v>32</v>
      </c>
      <c r="BJ35" s="22">
        <f t="shared" si="36"/>
        <v>53</v>
      </c>
      <c r="BK35" s="70">
        <f t="shared" si="33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498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4"/>
        <v>0</v>
      </c>
      <c r="CD35" s="70">
        <v>0</v>
      </c>
      <c r="CE35" s="69">
        <f t="shared" si="31"/>
        <v>1</v>
      </c>
      <c r="CF35" s="22">
        <f t="shared" si="31"/>
        <v>0</v>
      </c>
      <c r="CG35" s="22">
        <f t="shared" si="31"/>
        <v>1</v>
      </c>
      <c r="CH35" s="22">
        <f t="shared" si="31"/>
        <v>1</v>
      </c>
      <c r="CI35" s="70">
        <f t="shared" si="31"/>
        <v>0</v>
      </c>
      <c r="CJ35" s="69">
        <v>1</v>
      </c>
      <c r="CK35" s="22">
        <v>0</v>
      </c>
      <c r="CL35" s="22">
        <v>1</v>
      </c>
      <c r="CM35" s="22">
        <f t="shared" si="17"/>
        <v>1</v>
      </c>
      <c r="CN35" s="70">
        <v>0</v>
      </c>
      <c r="CO35" s="36"/>
    </row>
    <row r="36" spans="1:93" ht="15.95" customHeight="1" thickBot="1" x14ac:dyDescent="0.3">
      <c r="A36" s="41"/>
      <c r="B36" s="22" t="s">
        <v>28</v>
      </c>
      <c r="C36" s="21"/>
      <c r="D36" s="21" t="s">
        <v>109</v>
      </c>
      <c r="E36" s="21"/>
      <c r="F36" s="21"/>
      <c r="H36" s="22">
        <v>2</v>
      </c>
      <c r="I36" s="21" t="s">
        <v>34</v>
      </c>
      <c r="J36" s="21"/>
      <c r="K36" s="21"/>
      <c r="L36" s="21"/>
      <c r="M36" s="21" t="s">
        <v>134</v>
      </c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7</v>
      </c>
      <c r="BC36" s="22">
        <v>1</v>
      </c>
      <c r="BD36" s="22">
        <v>4</v>
      </c>
      <c r="BE36" s="22">
        <f t="shared" si="34"/>
        <v>5</v>
      </c>
      <c r="BF36" s="70">
        <v>0</v>
      </c>
      <c r="BG36" s="69">
        <f t="shared" si="35"/>
        <v>26</v>
      </c>
      <c r="BH36" s="22">
        <f t="shared" si="35"/>
        <v>6</v>
      </c>
      <c r="BI36" s="22">
        <f t="shared" si="32"/>
        <v>15</v>
      </c>
      <c r="BJ36" s="22">
        <f t="shared" si="36"/>
        <v>21</v>
      </c>
      <c r="BK36" s="70">
        <f t="shared" si="33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524</v>
      </c>
      <c r="BU36" s="21"/>
      <c r="BV36" s="21"/>
      <c r="BW36" s="21"/>
      <c r="BX36" s="22"/>
      <c r="BY36" s="21"/>
      <c r="BZ36" s="69">
        <v>2</v>
      </c>
      <c r="CA36" s="22">
        <v>0</v>
      </c>
      <c r="CB36" s="22">
        <v>0</v>
      </c>
      <c r="CC36" s="22">
        <f t="shared" si="14"/>
        <v>0</v>
      </c>
      <c r="CD36" s="70">
        <v>0</v>
      </c>
      <c r="CE36" s="69">
        <f t="shared" si="31"/>
        <v>4</v>
      </c>
      <c r="CF36" s="22">
        <f t="shared" si="31"/>
        <v>0</v>
      </c>
      <c r="CG36" s="22">
        <f t="shared" si="31"/>
        <v>0</v>
      </c>
      <c r="CH36" s="22">
        <f t="shared" si="31"/>
        <v>0</v>
      </c>
      <c r="CI36" s="70">
        <f t="shared" si="31"/>
        <v>0</v>
      </c>
      <c r="CJ36" s="69">
        <v>2</v>
      </c>
      <c r="CK36" s="22">
        <v>0</v>
      </c>
      <c r="CL36" s="22">
        <v>0</v>
      </c>
      <c r="CM36" s="22">
        <f t="shared" si="17"/>
        <v>0</v>
      </c>
      <c r="CN36" s="70">
        <v>0</v>
      </c>
      <c r="CO36" s="36"/>
    </row>
    <row r="37" spans="1:93" ht="15.95" customHeight="1" x14ac:dyDescent="0.25">
      <c r="A37" s="41"/>
      <c r="C37" s="21"/>
      <c r="D37" s="21"/>
      <c r="E37" s="21"/>
      <c r="F37" s="21"/>
      <c r="H37" s="22"/>
      <c r="I37" s="21"/>
      <c r="L37" s="21"/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6</v>
      </c>
      <c r="BC37" s="22">
        <v>0</v>
      </c>
      <c r="BD37" s="22">
        <v>4</v>
      </c>
      <c r="BE37" s="22">
        <f t="shared" si="34"/>
        <v>4</v>
      </c>
      <c r="BF37" s="70">
        <v>0</v>
      </c>
      <c r="BG37" s="69">
        <f t="shared" si="35"/>
        <v>27</v>
      </c>
      <c r="BH37" s="22">
        <f t="shared" si="35"/>
        <v>1</v>
      </c>
      <c r="BI37" s="22">
        <f t="shared" si="32"/>
        <v>23</v>
      </c>
      <c r="BJ37" s="22">
        <f t="shared" si="36"/>
        <v>24</v>
      </c>
      <c r="BK37" s="70">
        <f t="shared" si="33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384</v>
      </c>
      <c r="BU37" s="21"/>
      <c r="BV37" s="21"/>
      <c r="BW37" s="21"/>
      <c r="BX37" s="22"/>
      <c r="BY37" s="21"/>
      <c r="BZ37" s="69">
        <v>2</v>
      </c>
      <c r="CA37" s="22">
        <v>2</v>
      </c>
      <c r="CB37" s="22">
        <v>1</v>
      </c>
      <c r="CC37" s="22">
        <f t="shared" si="14"/>
        <v>3</v>
      </c>
      <c r="CD37" s="70">
        <v>0</v>
      </c>
      <c r="CE37" s="69">
        <f t="shared" si="31"/>
        <v>7</v>
      </c>
      <c r="CF37" s="22">
        <f t="shared" si="31"/>
        <v>2</v>
      </c>
      <c r="CG37" s="22">
        <f t="shared" si="31"/>
        <v>2</v>
      </c>
      <c r="CH37" s="22">
        <f t="shared" si="31"/>
        <v>4</v>
      </c>
      <c r="CI37" s="70">
        <f t="shared" si="31"/>
        <v>0</v>
      </c>
      <c r="CJ37" s="69">
        <v>5</v>
      </c>
      <c r="CK37" s="22">
        <v>0</v>
      </c>
      <c r="CL37" s="22">
        <v>1</v>
      </c>
      <c r="CM37" s="22">
        <f>+CK37+CL37</f>
        <v>1</v>
      </c>
      <c r="CN37" s="70">
        <v>0</v>
      </c>
      <c r="CO37" s="36"/>
    </row>
    <row r="38" spans="1:93" ht="15.95" customHeight="1" x14ac:dyDescent="0.25">
      <c r="A38" s="41"/>
      <c r="C38" s="6" t="s">
        <v>633</v>
      </c>
      <c r="D38" s="1"/>
      <c r="E38" s="21"/>
      <c r="F38" s="21"/>
      <c r="G38" s="5">
        <v>2</v>
      </c>
      <c r="H38" s="22">
        <v>1</v>
      </c>
      <c r="I38" s="21" t="s">
        <v>46</v>
      </c>
      <c r="J38" s="21"/>
      <c r="K38" s="21"/>
      <c r="L38" s="21" t="s">
        <v>716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6</v>
      </c>
      <c r="BC38" s="22">
        <v>1</v>
      </c>
      <c r="BD38" s="22">
        <v>3</v>
      </c>
      <c r="BE38" s="22">
        <f t="shared" si="34"/>
        <v>4</v>
      </c>
      <c r="BF38" s="70">
        <v>2</v>
      </c>
      <c r="BG38" s="69">
        <f t="shared" si="35"/>
        <v>26</v>
      </c>
      <c r="BH38" s="22">
        <f t="shared" si="35"/>
        <v>10</v>
      </c>
      <c r="BI38" s="22">
        <f t="shared" si="32"/>
        <v>10</v>
      </c>
      <c r="BJ38" s="22">
        <f t="shared" si="36"/>
        <v>20</v>
      </c>
      <c r="BK38" s="70">
        <f t="shared" si="33"/>
        <v>10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8.5</v>
      </c>
      <c r="BT38" s="21" t="s">
        <v>242</v>
      </c>
      <c r="BU38" s="21"/>
      <c r="BV38" s="21"/>
      <c r="BW38" s="21"/>
      <c r="BX38" s="22"/>
      <c r="BY38" s="21"/>
      <c r="BZ38" s="69">
        <v>1</v>
      </c>
      <c r="CA38" s="22">
        <v>0</v>
      </c>
      <c r="CB38" s="22">
        <v>0</v>
      </c>
      <c r="CC38" s="22">
        <f t="shared" si="14"/>
        <v>0</v>
      </c>
      <c r="CD38" s="70">
        <v>0</v>
      </c>
      <c r="CE38" s="69">
        <f t="shared" si="31"/>
        <v>4</v>
      </c>
      <c r="CF38" s="22">
        <f t="shared" si="31"/>
        <v>2</v>
      </c>
      <c r="CG38" s="22">
        <f t="shared" si="31"/>
        <v>3</v>
      </c>
      <c r="CH38" s="22">
        <f t="shared" si="31"/>
        <v>5</v>
      </c>
      <c r="CI38" s="70">
        <f t="shared" si="31"/>
        <v>0</v>
      </c>
      <c r="CJ38" s="69">
        <v>3</v>
      </c>
      <c r="CK38" s="22">
        <v>2</v>
      </c>
      <c r="CL38" s="22">
        <v>3</v>
      </c>
      <c r="CM38" s="22">
        <f>+CK38+CL38</f>
        <v>5</v>
      </c>
      <c r="CN38" s="70">
        <v>0</v>
      </c>
      <c r="CO38" s="36"/>
    </row>
    <row r="39" spans="1:93" ht="15.95" customHeight="1" x14ac:dyDescent="0.25">
      <c r="A39" s="41"/>
      <c r="B39" s="22" t="s">
        <v>28</v>
      </c>
      <c r="C39" s="21" t="s">
        <v>715</v>
      </c>
      <c r="D39" s="16"/>
      <c r="H39" s="22">
        <v>2</v>
      </c>
      <c r="I39" s="21" t="s">
        <v>46</v>
      </c>
      <c r="J39" s="21"/>
      <c r="K39" s="21"/>
      <c r="L39" s="21" t="s">
        <v>168</v>
      </c>
      <c r="M39" s="21"/>
      <c r="N39" s="21"/>
      <c r="O39" s="21"/>
      <c r="P39" s="21"/>
      <c r="Q39" s="21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6</v>
      </c>
      <c r="BC39" s="22">
        <v>0</v>
      </c>
      <c r="BD39" s="22">
        <v>7</v>
      </c>
      <c r="BE39" s="22">
        <f t="shared" si="34"/>
        <v>7</v>
      </c>
      <c r="BF39" s="70">
        <v>0</v>
      </c>
      <c r="BG39" s="69">
        <f t="shared" si="35"/>
        <v>27</v>
      </c>
      <c r="BH39" s="22">
        <f t="shared" si="35"/>
        <v>7</v>
      </c>
      <c r="BI39" s="22">
        <f t="shared" si="32"/>
        <v>16</v>
      </c>
      <c r="BJ39" s="22">
        <f t="shared" si="36"/>
        <v>23</v>
      </c>
      <c r="BK39" s="70">
        <f t="shared" si="33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238</v>
      </c>
      <c r="BU39" s="21"/>
      <c r="BV39" s="21"/>
      <c r="BW39" s="21"/>
      <c r="BX39" s="22"/>
      <c r="BY39" s="21"/>
      <c r="BZ39" s="69">
        <v>10</v>
      </c>
      <c r="CA39" s="22">
        <v>1</v>
      </c>
      <c r="CB39" s="22">
        <v>2</v>
      </c>
      <c r="CC39" s="22">
        <f t="shared" si="14"/>
        <v>3</v>
      </c>
      <c r="CD39" s="70">
        <v>0</v>
      </c>
      <c r="CE39" s="69">
        <f t="shared" si="31"/>
        <v>23</v>
      </c>
      <c r="CF39" s="22">
        <f t="shared" si="31"/>
        <v>7</v>
      </c>
      <c r="CG39" s="22">
        <f t="shared" si="31"/>
        <v>6</v>
      </c>
      <c r="CH39" s="22">
        <f t="shared" si="31"/>
        <v>13</v>
      </c>
      <c r="CI39" s="70">
        <f t="shared" si="31"/>
        <v>2</v>
      </c>
      <c r="CJ39" s="69">
        <v>13</v>
      </c>
      <c r="CK39" s="22">
        <v>6</v>
      </c>
      <c r="CL39" s="22">
        <v>4</v>
      </c>
      <c r="CM39" s="22">
        <f>+CK39+CL39</f>
        <v>10</v>
      </c>
      <c r="CN39" s="70">
        <v>2</v>
      </c>
      <c r="CO39" s="36"/>
    </row>
    <row r="40" spans="1:93" ht="15.95" customHeight="1" x14ac:dyDescent="0.25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5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4"/>
        <v>0</v>
      </c>
      <c r="BF40" s="70">
        <v>0</v>
      </c>
      <c r="BG40" s="69">
        <f t="shared" si="35"/>
        <v>10</v>
      </c>
      <c r="BH40" s="22">
        <f t="shared" si="35"/>
        <v>0</v>
      </c>
      <c r="BI40" s="22">
        <f t="shared" si="32"/>
        <v>3</v>
      </c>
      <c r="BJ40" s="22">
        <f t="shared" si="36"/>
        <v>3</v>
      </c>
      <c r="BK40" s="70">
        <f t="shared" si="33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159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4"/>
        <v>0</v>
      </c>
      <c r="CD40" s="70">
        <v>0</v>
      </c>
      <c r="CE40" s="69">
        <f t="shared" si="31"/>
        <v>2</v>
      </c>
      <c r="CF40" s="22">
        <f t="shared" si="31"/>
        <v>1</v>
      </c>
      <c r="CG40" s="22">
        <f t="shared" si="31"/>
        <v>0</v>
      </c>
      <c r="CH40" s="22">
        <f t="shared" si="31"/>
        <v>1</v>
      </c>
      <c r="CI40" s="70">
        <f t="shared" si="31"/>
        <v>0</v>
      </c>
      <c r="CJ40" s="69">
        <v>2</v>
      </c>
      <c r="CK40" s="22">
        <v>1</v>
      </c>
      <c r="CL40" s="22">
        <v>0</v>
      </c>
      <c r="CM40" s="22">
        <f>+CK40+CL40</f>
        <v>1</v>
      </c>
      <c r="CN40" s="70">
        <v>0</v>
      </c>
      <c r="CO40" s="36"/>
    </row>
    <row r="41" spans="1:93" ht="15.95" customHeight="1" thickBot="1" x14ac:dyDescent="0.3">
      <c r="A41" s="41"/>
      <c r="B41" s="42" t="s">
        <v>175</v>
      </c>
      <c r="C41" s="6" t="s">
        <v>632</v>
      </c>
      <c r="E41" s="11"/>
      <c r="F41" s="11"/>
      <c r="G41" s="5">
        <v>6</v>
      </c>
      <c r="H41" s="22">
        <v>1</v>
      </c>
      <c r="I41" s="21" t="s">
        <v>158</v>
      </c>
      <c r="J41" s="21"/>
      <c r="K41" s="21"/>
      <c r="L41" s="21" t="s">
        <v>719</v>
      </c>
      <c r="M41" s="21"/>
      <c r="N41" s="21"/>
      <c r="O41" s="21"/>
      <c r="P41" s="21"/>
      <c r="Q41" s="2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6</v>
      </c>
      <c r="BC41" s="22">
        <v>0</v>
      </c>
      <c r="BD41" s="22">
        <v>0</v>
      </c>
      <c r="BE41" s="22">
        <f t="shared" si="34"/>
        <v>0</v>
      </c>
      <c r="BF41" s="70">
        <v>0</v>
      </c>
      <c r="BG41" s="69">
        <f t="shared" si="35"/>
        <v>25</v>
      </c>
      <c r="BH41" s="22">
        <f t="shared" si="35"/>
        <v>0</v>
      </c>
      <c r="BI41" s="22">
        <f t="shared" si="32"/>
        <v>4</v>
      </c>
      <c r="BJ41" s="22">
        <f t="shared" si="36"/>
        <v>4</v>
      </c>
      <c r="BK41" s="70">
        <f t="shared" si="33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418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 t="shared" si="14"/>
        <v>0</v>
      </c>
      <c r="CD41" s="70">
        <v>0</v>
      </c>
      <c r="CE41" s="69">
        <f t="shared" si="31"/>
        <v>2</v>
      </c>
      <c r="CF41" s="22">
        <f t="shared" si="31"/>
        <v>0</v>
      </c>
      <c r="CG41" s="22">
        <f t="shared" si="31"/>
        <v>0</v>
      </c>
      <c r="CH41" s="22">
        <f t="shared" si="31"/>
        <v>0</v>
      </c>
      <c r="CI41" s="70">
        <f t="shared" si="31"/>
        <v>0</v>
      </c>
      <c r="CJ41" s="69">
        <v>2</v>
      </c>
      <c r="CK41" s="22">
        <v>0</v>
      </c>
      <c r="CL41" s="22">
        <v>0</v>
      </c>
      <c r="CM41" s="22">
        <f>+CK41+CL41</f>
        <v>0</v>
      </c>
      <c r="CN41" s="70">
        <v>0</v>
      </c>
      <c r="CO41" s="36"/>
    </row>
    <row r="42" spans="1:93" ht="15.95" customHeight="1" x14ac:dyDescent="0.25">
      <c r="A42" s="41"/>
      <c r="B42" s="22" t="s">
        <v>28</v>
      </c>
      <c r="C42" s="21"/>
      <c r="D42" s="21" t="s">
        <v>109</v>
      </c>
      <c r="E42" s="21"/>
      <c r="H42" s="22">
        <v>1</v>
      </c>
      <c r="I42" s="21" t="s">
        <v>69</v>
      </c>
      <c r="J42" s="21"/>
      <c r="K42" s="21"/>
      <c r="L42" s="21" t="s">
        <v>720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7</v>
      </c>
      <c r="BC42" s="22">
        <v>1</v>
      </c>
      <c r="BD42" s="22">
        <v>2</v>
      </c>
      <c r="BE42" s="22">
        <f t="shared" si="34"/>
        <v>3</v>
      </c>
      <c r="BF42" s="70">
        <v>0</v>
      </c>
      <c r="BG42" s="69">
        <f t="shared" si="35"/>
        <v>25</v>
      </c>
      <c r="BH42" s="22">
        <f t="shared" si="35"/>
        <v>1</v>
      </c>
      <c r="BI42" s="22">
        <f t="shared" si="32"/>
        <v>8</v>
      </c>
      <c r="BJ42" s="22">
        <f t="shared" si="36"/>
        <v>9</v>
      </c>
      <c r="BK42" s="70">
        <f t="shared" si="33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15"/>
      <c r="BT42" s="31" t="s">
        <v>93</v>
      </c>
      <c r="BU42" s="31"/>
      <c r="BV42" s="31"/>
      <c r="BW42" s="31"/>
      <c r="BX42" s="15"/>
      <c r="BY42" s="31"/>
      <c r="BZ42" s="75">
        <f t="shared" ref="BZ42:CN42" si="37">SUM(BZ6:BZ41)</f>
        <v>74</v>
      </c>
      <c r="CA42" s="15">
        <f t="shared" si="37"/>
        <v>27</v>
      </c>
      <c r="CB42" s="15">
        <f t="shared" si="37"/>
        <v>31</v>
      </c>
      <c r="CC42" s="15">
        <f t="shared" si="37"/>
        <v>58</v>
      </c>
      <c r="CD42" s="71">
        <f t="shared" si="37"/>
        <v>8</v>
      </c>
      <c r="CE42" s="75">
        <f t="shared" si="37"/>
        <v>258</v>
      </c>
      <c r="CF42" s="15">
        <f t="shared" si="37"/>
        <v>105</v>
      </c>
      <c r="CG42" s="15">
        <f t="shared" si="37"/>
        <v>101</v>
      </c>
      <c r="CH42" s="15">
        <f t="shared" si="37"/>
        <v>206</v>
      </c>
      <c r="CI42" s="71">
        <f t="shared" si="37"/>
        <v>20</v>
      </c>
      <c r="CJ42" s="75">
        <f t="shared" si="37"/>
        <v>184</v>
      </c>
      <c r="CK42" s="15">
        <f t="shared" si="37"/>
        <v>78</v>
      </c>
      <c r="CL42" s="15">
        <f t="shared" si="37"/>
        <v>70</v>
      </c>
      <c r="CM42" s="15">
        <f t="shared" si="37"/>
        <v>148</v>
      </c>
      <c r="CN42" s="71">
        <f t="shared" si="37"/>
        <v>12</v>
      </c>
      <c r="CO42" s="36"/>
    </row>
    <row r="43" spans="1:93" ht="15.95" customHeight="1" x14ac:dyDescent="0.25">
      <c r="A43" s="41"/>
      <c r="H43" s="22">
        <v>1</v>
      </c>
      <c r="I43" s="21" t="s">
        <v>181</v>
      </c>
      <c r="J43" s="21"/>
      <c r="K43" s="21"/>
      <c r="L43" s="21" t="s">
        <v>206</v>
      </c>
      <c r="M43" s="21"/>
      <c r="N43" s="21"/>
      <c r="O43" s="21"/>
      <c r="P43" s="21"/>
      <c r="Q43" s="2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7</v>
      </c>
      <c r="BC43" s="22">
        <v>0</v>
      </c>
      <c r="BD43" s="22">
        <v>2</v>
      </c>
      <c r="BE43" s="22">
        <f t="shared" si="34"/>
        <v>2</v>
      </c>
      <c r="BF43" s="70">
        <v>0</v>
      </c>
      <c r="BG43" s="69">
        <f t="shared" si="35"/>
        <v>25</v>
      </c>
      <c r="BH43" s="22">
        <f t="shared" si="35"/>
        <v>4</v>
      </c>
      <c r="BI43" s="22">
        <f t="shared" si="32"/>
        <v>16</v>
      </c>
      <c r="BJ43" s="22">
        <f t="shared" si="36"/>
        <v>20</v>
      </c>
      <c r="BK43" s="70">
        <f t="shared" si="33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H44" s="22">
        <v>1</v>
      </c>
      <c r="I44" s="21" t="s">
        <v>69</v>
      </c>
      <c r="J44" s="21"/>
      <c r="K44" s="21"/>
      <c r="L44" s="21" t="s">
        <v>721</v>
      </c>
      <c r="M44" s="21"/>
      <c r="N44" s="21"/>
      <c r="O44" s="21"/>
      <c r="P44" s="21"/>
      <c r="Q44" s="2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76</v>
      </c>
      <c r="BC44" s="23">
        <f>SUM(BC32:BC43)</f>
        <v>20</v>
      </c>
      <c r="BD44" s="23">
        <f>SUM(BD32:BD43)</f>
        <v>36</v>
      </c>
      <c r="BE44" s="23">
        <f>+BD44+BC44</f>
        <v>56</v>
      </c>
      <c r="BF44" s="73">
        <f>SUM(BF32:BF43)</f>
        <v>8</v>
      </c>
      <c r="BG44" s="72">
        <f>SUM(BG32:BG43)</f>
        <v>318</v>
      </c>
      <c r="BH44" s="23">
        <f>SUM(BH32:BH43)</f>
        <v>99</v>
      </c>
      <c r="BI44" s="23">
        <f>SUM(BI32:BI43)</f>
        <v>179</v>
      </c>
      <c r="BJ44" s="23">
        <f>+BI44+BH44</f>
        <v>278</v>
      </c>
      <c r="BK44" s="73">
        <f>SUM(BK32:BK43)</f>
        <v>34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H45" s="22">
        <v>2</v>
      </c>
      <c r="I45" s="21" t="s">
        <v>181</v>
      </c>
      <c r="L45" s="21" t="s">
        <v>722</v>
      </c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9</v>
      </c>
      <c r="BC45" s="22">
        <v>3</v>
      </c>
      <c r="BD45" s="22">
        <v>5</v>
      </c>
      <c r="BE45" s="22">
        <f>+BC45+BD45</f>
        <v>8</v>
      </c>
      <c r="BF45" s="70">
        <v>0</v>
      </c>
      <c r="BG45" s="69">
        <f>+BB45+BL45</f>
        <v>35</v>
      </c>
      <c r="BH45" s="22">
        <f>+BC45+BM45</f>
        <v>15</v>
      </c>
      <c r="BI45" s="22">
        <f t="shared" ref="BI45:BI56" si="38">+BD45+BN45</f>
        <v>14</v>
      </c>
      <c r="BJ45" s="22">
        <f>+BH45+BI45</f>
        <v>29</v>
      </c>
      <c r="BK45" s="70">
        <f t="shared" ref="BK45:BK56" si="39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H46" s="22">
        <v>2</v>
      </c>
      <c r="I46" s="21" t="s">
        <v>68</v>
      </c>
      <c r="L46" s="21" t="s">
        <v>723</v>
      </c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7</v>
      </c>
      <c r="BC46" s="22">
        <v>0</v>
      </c>
      <c r="BD46" s="22">
        <v>0</v>
      </c>
      <c r="BE46" s="22">
        <f t="shared" ref="BE46:BE56" si="40">+BC46+BD46</f>
        <v>0</v>
      </c>
      <c r="BF46" s="70">
        <v>0</v>
      </c>
      <c r="BG46" s="69">
        <f t="shared" ref="BG46:BH56" si="41">+BB46+BL46</f>
        <v>29</v>
      </c>
      <c r="BH46" s="22">
        <f t="shared" si="41"/>
        <v>0</v>
      </c>
      <c r="BI46" s="22">
        <f t="shared" si="38"/>
        <v>0</v>
      </c>
      <c r="BJ46" s="22">
        <f t="shared" ref="BJ46:BJ56" si="42">+BH46+BI46</f>
        <v>0</v>
      </c>
      <c r="BK46" s="70">
        <f t="shared" si="39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7</v>
      </c>
      <c r="BC47" s="22">
        <v>3</v>
      </c>
      <c r="BD47" s="22">
        <v>4</v>
      </c>
      <c r="BE47" s="22">
        <f t="shared" si="40"/>
        <v>7</v>
      </c>
      <c r="BF47" s="70">
        <v>0</v>
      </c>
      <c r="BG47" s="69">
        <f t="shared" si="41"/>
        <v>29</v>
      </c>
      <c r="BH47" s="22">
        <f t="shared" si="41"/>
        <v>12</v>
      </c>
      <c r="BI47" s="22">
        <f t="shared" si="38"/>
        <v>13</v>
      </c>
      <c r="BJ47" s="22">
        <f t="shared" si="42"/>
        <v>25</v>
      </c>
      <c r="BK47" s="70">
        <f t="shared" si="39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C48" s="6" t="s">
        <v>629</v>
      </c>
      <c r="G48" s="5">
        <v>2</v>
      </c>
      <c r="H48" s="22">
        <v>2</v>
      </c>
      <c r="I48" s="21" t="s">
        <v>493</v>
      </c>
      <c r="J48" s="21"/>
      <c r="K48" s="21"/>
      <c r="L48" s="21" t="s">
        <v>717</v>
      </c>
      <c r="M48" s="21"/>
      <c r="N48" s="21"/>
      <c r="O48" s="21"/>
      <c r="P48" s="21"/>
      <c r="Q48" s="21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7</v>
      </c>
      <c r="BC48" s="22">
        <v>0</v>
      </c>
      <c r="BD48" s="22">
        <v>4</v>
      </c>
      <c r="BE48" s="22">
        <f t="shared" si="40"/>
        <v>4</v>
      </c>
      <c r="BF48" s="70">
        <v>0</v>
      </c>
      <c r="BG48" s="69">
        <f t="shared" si="41"/>
        <v>27</v>
      </c>
      <c r="BH48" s="22">
        <f t="shared" si="41"/>
        <v>2</v>
      </c>
      <c r="BI48" s="22">
        <f t="shared" si="38"/>
        <v>17</v>
      </c>
      <c r="BJ48" s="22">
        <f t="shared" si="42"/>
        <v>19</v>
      </c>
      <c r="BK48" s="70">
        <f t="shared" si="39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B49" s="22" t="s">
        <v>28</v>
      </c>
      <c r="C49" s="21" t="s">
        <v>684</v>
      </c>
      <c r="D49" s="21"/>
      <c r="E49" s="21"/>
      <c r="F49" s="21"/>
      <c r="G49" s="21"/>
      <c r="H49" s="22">
        <v>2</v>
      </c>
      <c r="I49" s="21" t="s">
        <v>91</v>
      </c>
      <c r="J49" s="21"/>
      <c r="K49" s="21"/>
      <c r="L49" s="21" t="s">
        <v>718</v>
      </c>
      <c r="M49" s="21"/>
      <c r="N49" s="21"/>
      <c r="O49" s="21"/>
      <c r="P49" s="21"/>
      <c r="Q49" s="2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6</v>
      </c>
      <c r="BC49" s="22">
        <v>3</v>
      </c>
      <c r="BD49" s="22">
        <v>3</v>
      </c>
      <c r="BE49" s="22">
        <f t="shared" si="40"/>
        <v>6</v>
      </c>
      <c r="BF49" s="70">
        <v>0</v>
      </c>
      <c r="BG49" s="69">
        <f t="shared" si="41"/>
        <v>24</v>
      </c>
      <c r="BH49" s="22">
        <f t="shared" si="41"/>
        <v>12</v>
      </c>
      <c r="BI49" s="22">
        <f t="shared" si="38"/>
        <v>16</v>
      </c>
      <c r="BJ49" s="22">
        <f t="shared" si="42"/>
        <v>28</v>
      </c>
      <c r="BK49" s="70">
        <f t="shared" si="39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B50" s="36"/>
      <c r="C50" s="46"/>
      <c r="D50" s="46"/>
      <c r="E50" s="46"/>
      <c r="F50" s="46"/>
      <c r="G50" s="42"/>
      <c r="H50" s="45"/>
      <c r="I50" s="46"/>
      <c r="J50" s="46"/>
      <c r="K50" s="45"/>
      <c r="L50" s="45"/>
      <c r="M50" s="45"/>
      <c r="N50" s="45"/>
      <c r="O50" s="45"/>
      <c r="P50" s="45"/>
      <c r="Q50" s="45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40"/>
        <v>0</v>
      </c>
      <c r="BF50" s="70">
        <v>0</v>
      </c>
      <c r="BG50" s="69">
        <f t="shared" si="41"/>
        <v>21</v>
      </c>
      <c r="BH50" s="22">
        <f t="shared" si="41"/>
        <v>5</v>
      </c>
      <c r="BI50" s="22">
        <f t="shared" si="38"/>
        <v>14</v>
      </c>
      <c r="BJ50" s="22">
        <f t="shared" si="42"/>
        <v>19</v>
      </c>
      <c r="BK50" s="70">
        <f t="shared" si="39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B51" s="11"/>
      <c r="C51" s="11"/>
      <c r="D51" s="11"/>
      <c r="E51" s="21" t="s">
        <v>111</v>
      </c>
      <c r="F51" s="21"/>
      <c r="G51" s="5">
        <f>SUM(G14:G50)</f>
        <v>27</v>
      </c>
      <c r="H51" s="5"/>
      <c r="I51" s="20"/>
      <c r="J51" s="21" t="s">
        <v>62</v>
      </c>
      <c r="K51" s="20"/>
      <c r="L51" s="5">
        <f>COUNTA(C14:C50)-8</f>
        <v>5</v>
      </c>
      <c r="O51" s="21" t="s">
        <v>79</v>
      </c>
      <c r="P51" s="5">
        <f>+L51*2</f>
        <v>10</v>
      </c>
      <c r="Q51" s="11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6</v>
      </c>
      <c r="BC51" s="22">
        <v>2</v>
      </c>
      <c r="BD51" s="22">
        <v>2</v>
      </c>
      <c r="BE51" s="22">
        <f t="shared" si="40"/>
        <v>4</v>
      </c>
      <c r="BF51" s="70">
        <v>2</v>
      </c>
      <c r="BG51" s="69">
        <f t="shared" si="41"/>
        <v>14</v>
      </c>
      <c r="BH51" s="22">
        <f t="shared" si="41"/>
        <v>8</v>
      </c>
      <c r="BI51" s="22">
        <f t="shared" si="38"/>
        <v>5</v>
      </c>
      <c r="BJ51" s="22">
        <f t="shared" si="42"/>
        <v>13</v>
      </c>
      <c r="BK51" s="70">
        <f t="shared" si="39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E52" s="21" t="s">
        <v>110</v>
      </c>
      <c r="F52" s="21"/>
      <c r="G52" s="5">
        <f>COUNTA(L15:L50)+COUNTIF(L15:L50,"*&amp;*")</f>
        <v>40</v>
      </c>
      <c r="P52" t="s">
        <v>169</v>
      </c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7</v>
      </c>
      <c r="BC52" s="22">
        <v>3</v>
      </c>
      <c r="BD52" s="22">
        <v>3</v>
      </c>
      <c r="BE52" s="22">
        <f t="shared" si="40"/>
        <v>6</v>
      </c>
      <c r="BF52" s="70">
        <v>0</v>
      </c>
      <c r="BG52" s="69">
        <f t="shared" si="41"/>
        <v>26</v>
      </c>
      <c r="BH52" s="22">
        <f t="shared" si="41"/>
        <v>12</v>
      </c>
      <c r="BI52" s="22">
        <f t="shared" si="38"/>
        <v>9</v>
      </c>
      <c r="BJ52" s="22">
        <f t="shared" si="42"/>
        <v>21</v>
      </c>
      <c r="BK52" s="70">
        <f t="shared" si="39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7</v>
      </c>
      <c r="BC53" s="22">
        <v>0</v>
      </c>
      <c r="BD53" s="22">
        <v>2</v>
      </c>
      <c r="BE53" s="22">
        <f t="shared" si="40"/>
        <v>2</v>
      </c>
      <c r="BF53" s="70">
        <v>0</v>
      </c>
      <c r="BG53" s="69">
        <f t="shared" si="41"/>
        <v>27</v>
      </c>
      <c r="BH53" s="22">
        <f t="shared" si="41"/>
        <v>0</v>
      </c>
      <c r="BI53" s="22">
        <f t="shared" si="38"/>
        <v>8</v>
      </c>
      <c r="BJ53" s="22">
        <f t="shared" si="42"/>
        <v>8</v>
      </c>
      <c r="BK53" s="70">
        <f t="shared" si="39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B54" s="6" t="s">
        <v>90</v>
      </c>
      <c r="C54" s="6"/>
      <c r="O54" s="6"/>
      <c r="P54" s="6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7</v>
      </c>
      <c r="BC54" s="22">
        <v>2</v>
      </c>
      <c r="BD54" s="22">
        <v>4</v>
      </c>
      <c r="BE54" s="22">
        <f t="shared" si="40"/>
        <v>6</v>
      </c>
      <c r="BF54" s="70">
        <v>0</v>
      </c>
      <c r="BG54" s="69">
        <f t="shared" si="41"/>
        <v>29</v>
      </c>
      <c r="BH54" s="22">
        <f t="shared" si="41"/>
        <v>3</v>
      </c>
      <c r="BI54" s="22">
        <f t="shared" si="38"/>
        <v>22</v>
      </c>
      <c r="BJ54" s="22">
        <f t="shared" si="42"/>
        <v>25</v>
      </c>
      <c r="BK54" s="70">
        <f t="shared" si="39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C55" s="6" t="s">
        <v>64</v>
      </c>
      <c r="H55" s="6" t="s">
        <v>71</v>
      </c>
      <c r="M55" s="6" t="s">
        <v>72</v>
      </c>
      <c r="N55" s="6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7</v>
      </c>
      <c r="BC55" s="22">
        <v>3</v>
      </c>
      <c r="BD55" s="22">
        <v>4</v>
      </c>
      <c r="BE55" s="22">
        <f t="shared" si="40"/>
        <v>7</v>
      </c>
      <c r="BF55" s="70">
        <v>0</v>
      </c>
      <c r="BG55" s="69">
        <f t="shared" si="41"/>
        <v>28</v>
      </c>
      <c r="BH55" s="22">
        <f t="shared" si="41"/>
        <v>7</v>
      </c>
      <c r="BI55" s="22">
        <f t="shared" si="38"/>
        <v>13</v>
      </c>
      <c r="BJ55" s="22">
        <f t="shared" si="42"/>
        <v>20</v>
      </c>
      <c r="BK55" s="70">
        <f t="shared" si="39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C56" s="21" t="s">
        <v>109</v>
      </c>
      <c r="D56" s="21"/>
      <c r="E56" s="21"/>
      <c r="F56" s="21"/>
      <c r="G56" s="21"/>
      <c r="H56" s="21" t="s">
        <v>257</v>
      </c>
      <c r="I56" s="21"/>
      <c r="J56" s="21"/>
      <c r="K56" s="21"/>
      <c r="L56" s="21"/>
      <c r="M56" s="21" t="s">
        <v>109</v>
      </c>
      <c r="N56" s="21"/>
      <c r="O56" s="21"/>
      <c r="P56" s="21"/>
      <c r="Q56" s="2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7</v>
      </c>
      <c r="BC56" s="22">
        <v>0</v>
      </c>
      <c r="BD56" s="22">
        <v>0</v>
      </c>
      <c r="BE56" s="22">
        <f t="shared" si="40"/>
        <v>0</v>
      </c>
      <c r="BF56" s="70">
        <v>0</v>
      </c>
      <c r="BG56" s="69">
        <f t="shared" si="41"/>
        <v>29</v>
      </c>
      <c r="BH56" s="22">
        <f t="shared" si="41"/>
        <v>0</v>
      </c>
      <c r="BI56" s="22">
        <f t="shared" si="38"/>
        <v>3</v>
      </c>
      <c r="BJ56" s="22">
        <f t="shared" si="42"/>
        <v>3</v>
      </c>
      <c r="BK56" s="70">
        <f t="shared" si="39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77</v>
      </c>
      <c r="BC57" s="23">
        <f>SUM(BC45:BC56)</f>
        <v>19</v>
      </c>
      <c r="BD57" s="23">
        <f>SUM(BD45:BD56)</f>
        <v>31</v>
      </c>
      <c r="BE57" s="23">
        <f>+BD57+BC57</f>
        <v>50</v>
      </c>
      <c r="BF57" s="73">
        <f>SUM(BF45:BF56)</f>
        <v>2</v>
      </c>
      <c r="BG57" s="72">
        <f>SUM(BG45:BG56)</f>
        <v>318</v>
      </c>
      <c r="BH57" s="23">
        <f>SUM(BH45:BH56)</f>
        <v>76</v>
      </c>
      <c r="BI57" s="23">
        <f>SUM(BI45:BI56)</f>
        <v>134</v>
      </c>
      <c r="BJ57" s="23">
        <f>+BI57+BH57</f>
        <v>210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3">
      <c r="A60" s="41"/>
      <c r="B60" s="26"/>
      <c r="C60" s="77" t="s">
        <v>713</v>
      </c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25"/>
      <c r="P60" s="25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thickBot="1" x14ac:dyDescent="0.3">
      <c r="A61" s="41"/>
      <c r="B61" s="4" t="s">
        <v>608</v>
      </c>
      <c r="C61" s="2" t="s">
        <v>87</v>
      </c>
      <c r="D61" s="2"/>
      <c r="E61" s="3"/>
      <c r="F61" s="2"/>
      <c r="G61" s="4" t="s">
        <v>7</v>
      </c>
      <c r="H61" s="4" t="s">
        <v>8</v>
      </c>
      <c r="I61" s="4" t="s">
        <v>9</v>
      </c>
      <c r="J61" s="4" t="s">
        <v>486</v>
      </c>
      <c r="K61" s="4" t="s">
        <v>77</v>
      </c>
      <c r="L61" s="4" t="s">
        <v>10</v>
      </c>
      <c r="M61" s="4" t="s">
        <v>4</v>
      </c>
      <c r="N61" s="59" t="s">
        <v>547</v>
      </c>
      <c r="O61" s="4" t="s">
        <v>13</v>
      </c>
      <c r="P61" s="4" t="s">
        <v>2</v>
      </c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B62" s="5" t="s">
        <v>610</v>
      </c>
      <c r="C62" s="6" t="s">
        <v>127</v>
      </c>
      <c r="D62" s="11"/>
      <c r="E62" s="11"/>
      <c r="F62" s="11"/>
      <c r="G62" s="5">
        <v>4</v>
      </c>
      <c r="H62" s="5">
        <v>2</v>
      </c>
      <c r="I62" s="5">
        <v>0</v>
      </c>
      <c r="J62" s="5">
        <v>8</v>
      </c>
      <c r="K62" s="35">
        <v>0.66666666666666663</v>
      </c>
      <c r="L62" s="5">
        <v>15</v>
      </c>
      <c r="M62" s="5">
        <v>8</v>
      </c>
      <c r="N62" s="5">
        <v>7</v>
      </c>
      <c r="O62" s="5">
        <v>26</v>
      </c>
      <c r="P62" s="5">
        <v>6</v>
      </c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B63" s="5" t="s">
        <v>616</v>
      </c>
      <c r="C63" s="6" t="s">
        <v>39</v>
      </c>
      <c r="D63" s="11"/>
      <c r="E63" s="11"/>
      <c r="F63" s="11"/>
      <c r="G63" s="5">
        <v>3</v>
      </c>
      <c r="H63" s="5">
        <v>2</v>
      </c>
      <c r="I63" s="5">
        <v>1</v>
      </c>
      <c r="J63" s="5">
        <v>7</v>
      </c>
      <c r="K63" s="35">
        <v>0.58333333333333337</v>
      </c>
      <c r="L63" s="5">
        <v>15</v>
      </c>
      <c r="M63" s="5">
        <v>15</v>
      </c>
      <c r="N63" s="5">
        <v>0</v>
      </c>
      <c r="O63" s="5">
        <v>17</v>
      </c>
      <c r="P63" s="5">
        <v>10</v>
      </c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B64" s="5" t="s">
        <v>609</v>
      </c>
      <c r="C64" s="6" t="s">
        <v>101</v>
      </c>
      <c r="D64" s="11"/>
      <c r="E64" s="6"/>
      <c r="F64" s="11"/>
      <c r="G64" s="5">
        <v>2</v>
      </c>
      <c r="H64" s="5">
        <v>2</v>
      </c>
      <c r="I64" s="5">
        <v>2</v>
      </c>
      <c r="J64" s="5">
        <v>6</v>
      </c>
      <c r="K64" s="35">
        <v>0.5</v>
      </c>
      <c r="L64" s="5">
        <v>12</v>
      </c>
      <c r="M64" s="5">
        <v>13</v>
      </c>
      <c r="N64" s="5">
        <v>-1</v>
      </c>
      <c r="O64" s="5">
        <v>18</v>
      </c>
      <c r="P64" s="5">
        <v>6</v>
      </c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thickBot="1" x14ac:dyDescent="0.3">
      <c r="A65" s="36"/>
      <c r="B65" s="4" t="s">
        <v>615</v>
      </c>
      <c r="C65" s="2" t="s">
        <v>17</v>
      </c>
      <c r="D65" s="61"/>
      <c r="E65" s="2"/>
      <c r="F65" s="61"/>
      <c r="G65" s="4">
        <v>1</v>
      </c>
      <c r="H65" s="4">
        <v>4</v>
      </c>
      <c r="I65" s="4">
        <v>1</v>
      </c>
      <c r="J65" s="4">
        <v>3</v>
      </c>
      <c r="K65" s="62">
        <v>0.25</v>
      </c>
      <c r="L65" s="4">
        <v>13</v>
      </c>
      <c r="M65" s="4">
        <v>19</v>
      </c>
      <c r="N65" s="4">
        <v>-6</v>
      </c>
      <c r="O65" s="4">
        <v>19</v>
      </c>
      <c r="P65" s="4">
        <v>14</v>
      </c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B66" s="5" t="s">
        <v>614</v>
      </c>
      <c r="C66" s="6" t="s">
        <v>18</v>
      </c>
      <c r="D66" s="11"/>
      <c r="E66" s="6"/>
      <c r="F66" s="11"/>
      <c r="G66" s="5">
        <v>4</v>
      </c>
      <c r="H66" s="5">
        <v>1</v>
      </c>
      <c r="I66" s="5">
        <v>1</v>
      </c>
      <c r="J66" s="5">
        <v>9</v>
      </c>
      <c r="K66" s="35">
        <v>0.75</v>
      </c>
      <c r="L66" s="5">
        <v>13</v>
      </c>
      <c r="M66" s="5">
        <v>10</v>
      </c>
      <c r="N66" s="5">
        <v>3</v>
      </c>
      <c r="O66" s="5">
        <v>23</v>
      </c>
      <c r="P66" s="5">
        <v>0</v>
      </c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B67" s="5" t="s">
        <v>611</v>
      </c>
      <c r="C67" s="6" t="s">
        <v>148</v>
      </c>
      <c r="D67" s="11"/>
      <c r="E67" s="6"/>
      <c r="F67" s="11"/>
      <c r="G67" s="5">
        <v>4</v>
      </c>
      <c r="H67" s="5">
        <v>2</v>
      </c>
      <c r="I67" s="5">
        <v>0</v>
      </c>
      <c r="J67" s="5">
        <v>8</v>
      </c>
      <c r="K67" s="35">
        <v>0.66666666666666663</v>
      </c>
      <c r="L67" s="5">
        <v>22</v>
      </c>
      <c r="M67" s="5">
        <v>14</v>
      </c>
      <c r="N67" s="5">
        <v>8</v>
      </c>
      <c r="O67" s="5">
        <v>33</v>
      </c>
      <c r="P67" s="5">
        <v>2</v>
      </c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B68" s="5" t="s">
        <v>612</v>
      </c>
      <c r="C68" s="6" t="s">
        <v>102</v>
      </c>
      <c r="D68" s="11"/>
      <c r="E68" s="11"/>
      <c r="F68" s="11"/>
      <c r="G68" s="5">
        <v>2</v>
      </c>
      <c r="H68" s="5">
        <v>3</v>
      </c>
      <c r="I68" s="5">
        <v>1</v>
      </c>
      <c r="J68" s="5">
        <v>5</v>
      </c>
      <c r="K68" s="35">
        <v>0.41666666666666669</v>
      </c>
      <c r="L68" s="5">
        <v>13</v>
      </c>
      <c r="M68" s="5">
        <v>17</v>
      </c>
      <c r="N68" s="5">
        <v>-4</v>
      </c>
      <c r="O68" s="5">
        <v>20</v>
      </c>
      <c r="P68" s="5">
        <v>2</v>
      </c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thickBot="1" x14ac:dyDescent="0.3">
      <c r="A69" s="41"/>
      <c r="B69" s="5" t="s">
        <v>613</v>
      </c>
      <c r="C69" s="6" t="s">
        <v>14</v>
      </c>
      <c r="D69" s="11"/>
      <c r="E69" s="6"/>
      <c r="F69" s="11"/>
      <c r="G69" s="5">
        <v>1</v>
      </c>
      <c r="H69" s="5">
        <v>5</v>
      </c>
      <c r="I69" s="5">
        <v>0</v>
      </c>
      <c r="J69" s="5">
        <v>2</v>
      </c>
      <c r="K69" s="35">
        <v>0.16666666666666666</v>
      </c>
      <c r="L69" s="5">
        <v>11</v>
      </c>
      <c r="M69" s="5">
        <v>18</v>
      </c>
      <c r="N69" s="5">
        <v>-7</v>
      </c>
      <c r="O69" s="5">
        <v>20</v>
      </c>
      <c r="P69" s="5">
        <v>0</v>
      </c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B70" s="7"/>
      <c r="C70" s="7"/>
      <c r="D70" s="7"/>
      <c r="E70" s="8"/>
      <c r="F70" s="7"/>
      <c r="G70" s="9">
        <v>21</v>
      </c>
      <c r="H70" s="9">
        <v>21</v>
      </c>
      <c r="I70" s="9">
        <v>6</v>
      </c>
      <c r="J70" s="9"/>
      <c r="K70" s="9"/>
      <c r="L70" s="9">
        <v>114</v>
      </c>
      <c r="M70" s="9">
        <v>114</v>
      </c>
      <c r="N70" s="9"/>
      <c r="O70" s="9">
        <v>176</v>
      </c>
      <c r="P70" s="9">
        <v>40</v>
      </c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29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14</v>
      </c>
      <c r="BC78" s="22">
        <v>0</v>
      </c>
      <c r="BD78" s="22">
        <v>5</v>
      </c>
      <c r="BE78" s="22">
        <f>+BC78+BD78</f>
        <v>5</v>
      </c>
      <c r="BF78" s="70">
        <v>0</v>
      </c>
      <c r="BG78" s="69">
        <f>+BB78+BL78</f>
        <v>47</v>
      </c>
      <c r="BH78" s="22">
        <f>+BC78+BM78</f>
        <v>14</v>
      </c>
      <c r="BI78" s="22">
        <f t="shared" ref="BI78:BI89" si="43">+BD78+BN78</f>
        <v>14</v>
      </c>
      <c r="BJ78" s="22">
        <f>+BH78+BI78</f>
        <v>28</v>
      </c>
      <c r="BK78" s="70">
        <f t="shared" ref="BK78:BK89" si="44">+BF78+BP78</f>
        <v>2</v>
      </c>
      <c r="BL78" s="69">
        <v>33</v>
      </c>
      <c r="BM78" s="15">
        <v>14</v>
      </c>
      <c r="BN78" s="15">
        <v>9</v>
      </c>
      <c r="BO78" s="15">
        <f t="shared" ref="BO78:BO89" si="45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83" si="46">+CA78+CB78</f>
        <v>0</v>
      </c>
      <c r="CD78" s="70">
        <v>0</v>
      </c>
      <c r="CE78" s="69">
        <f t="shared" ref="CE78:CI83" si="47">+CJ78+BZ78</f>
        <v>1</v>
      </c>
      <c r="CF78" s="22">
        <f t="shared" si="47"/>
        <v>0</v>
      </c>
      <c r="CG78" s="22">
        <f t="shared" si="47"/>
        <v>1</v>
      </c>
      <c r="CH78" s="22">
        <f t="shared" si="47"/>
        <v>1</v>
      </c>
      <c r="CI78" s="70">
        <f t="shared" si="47"/>
        <v>0</v>
      </c>
      <c r="CJ78" s="22">
        <v>1</v>
      </c>
      <c r="CK78" s="22">
        <v>0</v>
      </c>
      <c r="CL78" s="22">
        <v>1</v>
      </c>
      <c r="CM78" s="22">
        <f t="shared" ref="CM78:CM83" si="48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2"/>
      <c r="J79" s="22">
        <v>27</v>
      </c>
      <c r="K79" s="22">
        <v>27</v>
      </c>
      <c r="L79" s="22">
        <v>31</v>
      </c>
      <c r="M79" s="49">
        <v>58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6</v>
      </c>
      <c r="BC79" s="22">
        <v>0</v>
      </c>
      <c r="BD79" s="22">
        <v>0</v>
      </c>
      <c r="BE79" s="22">
        <f t="shared" ref="BE79:BE89" si="49">+BC79+BD79</f>
        <v>0</v>
      </c>
      <c r="BF79" s="70">
        <v>0</v>
      </c>
      <c r="BG79" s="69">
        <f t="shared" ref="BG79:BH89" si="50">+BB79+BL79</f>
        <v>21</v>
      </c>
      <c r="BH79" s="22">
        <f t="shared" si="50"/>
        <v>0</v>
      </c>
      <c r="BI79" s="22">
        <f t="shared" si="43"/>
        <v>0</v>
      </c>
      <c r="BJ79" s="22">
        <f t="shared" ref="BJ79:BJ89" si="51">+BH79+BI79</f>
        <v>0</v>
      </c>
      <c r="BK79" s="70">
        <f t="shared" si="44"/>
        <v>0</v>
      </c>
      <c r="BL79" s="69">
        <v>15</v>
      </c>
      <c r="BM79" s="22">
        <v>0</v>
      </c>
      <c r="BN79" s="22">
        <v>0</v>
      </c>
      <c r="BO79" s="22">
        <f t="shared" si="45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46"/>
        <v>0</v>
      </c>
      <c r="CD79" s="70">
        <v>0</v>
      </c>
      <c r="CE79" s="69">
        <f t="shared" si="47"/>
        <v>1</v>
      </c>
      <c r="CF79" s="22">
        <f t="shared" si="47"/>
        <v>0</v>
      </c>
      <c r="CG79" s="22">
        <f t="shared" si="47"/>
        <v>2</v>
      </c>
      <c r="CH79" s="22">
        <f t="shared" si="47"/>
        <v>2</v>
      </c>
      <c r="CI79" s="70">
        <f t="shared" si="47"/>
        <v>0</v>
      </c>
      <c r="CJ79" s="22">
        <v>1</v>
      </c>
      <c r="CK79" s="22">
        <v>0</v>
      </c>
      <c r="CL79" s="22">
        <v>2</v>
      </c>
      <c r="CM79" s="22">
        <f t="shared" si="48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2"/>
      <c r="J80" s="22">
        <v>29</v>
      </c>
      <c r="K80" s="22">
        <v>21</v>
      </c>
      <c r="L80" s="22">
        <v>32</v>
      </c>
      <c r="M80" s="49">
        <v>53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>SUMIF($W$95:$W$98,$W80,AE$95:AE$98)+SUMIF($W$104:$W$113,$W80,AE$104:AE$113)</f>
        <v>0</v>
      </c>
      <c r="AF80" s="22">
        <f t="shared" ref="AF80:AG80" si="52">SUMIF($W$95:$W$98,$W80,AF$95:AF$98)+SUMIF($W$104:$W$113,$W80,AF$104:AF$113)</f>
        <v>1</v>
      </c>
      <c r="AG80" s="22">
        <f t="shared" si="52"/>
        <v>1</v>
      </c>
      <c r="AH80" s="79">
        <f t="shared" ref="AH80:AH89" si="53">+(AE80*2+AG80)/(2*AD80)</f>
        <v>0.25</v>
      </c>
      <c r="AI80" s="79"/>
      <c r="AJ80" s="22">
        <f t="shared" ref="AJ80:AO89" si="54">SUMIF($W$95:$W$98,$W80,AJ$95:AJ$98)+SUMIF($W$104:$W$113,$W80,AJ$104:AJ$113)</f>
        <v>3</v>
      </c>
      <c r="AK80" s="22">
        <f t="shared" si="54"/>
        <v>0</v>
      </c>
      <c r="AL80" s="22">
        <f t="shared" si="54"/>
        <v>0</v>
      </c>
      <c r="AM80" s="24">
        <f t="shared" ref="AM80:AM89" si="55">+AJ80/AD80</f>
        <v>1.5</v>
      </c>
      <c r="AN80" s="22">
        <f t="shared" si="54"/>
        <v>0</v>
      </c>
      <c r="AO80" s="22">
        <f t="shared" si="54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7</v>
      </c>
      <c r="BC80" s="22">
        <v>4</v>
      </c>
      <c r="BD80" s="22">
        <v>5</v>
      </c>
      <c r="BE80" s="22">
        <f t="shared" si="49"/>
        <v>9</v>
      </c>
      <c r="BF80" s="70">
        <v>0</v>
      </c>
      <c r="BG80" s="69">
        <f t="shared" si="50"/>
        <v>25</v>
      </c>
      <c r="BH80" s="22">
        <f t="shared" si="50"/>
        <v>20</v>
      </c>
      <c r="BI80" s="22">
        <f t="shared" si="43"/>
        <v>16</v>
      </c>
      <c r="BJ80" s="22">
        <f t="shared" si="51"/>
        <v>36</v>
      </c>
      <c r="BK80" s="70">
        <f t="shared" si="44"/>
        <v>0</v>
      </c>
      <c r="BL80" s="69">
        <v>18</v>
      </c>
      <c r="BM80" s="22">
        <v>16</v>
      </c>
      <c r="BN80" s="22">
        <v>11</v>
      </c>
      <c r="BO80" s="22">
        <f t="shared" si="45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46"/>
        <v>0</v>
      </c>
      <c r="CD80" s="70">
        <v>0</v>
      </c>
      <c r="CE80" s="69">
        <f t="shared" si="47"/>
        <v>2</v>
      </c>
      <c r="CF80" s="22">
        <f t="shared" si="47"/>
        <v>0</v>
      </c>
      <c r="CG80" s="22">
        <f t="shared" si="47"/>
        <v>1</v>
      </c>
      <c r="CH80" s="22">
        <f t="shared" si="47"/>
        <v>1</v>
      </c>
      <c r="CI80" s="70">
        <f t="shared" si="47"/>
        <v>0</v>
      </c>
      <c r="CJ80" s="22">
        <v>1</v>
      </c>
      <c r="CK80" s="22">
        <v>0</v>
      </c>
      <c r="CL80" s="22">
        <v>1</v>
      </c>
      <c r="CM80" s="22">
        <f t="shared" si="48"/>
        <v>1</v>
      </c>
      <c r="CN80" s="70">
        <v>0</v>
      </c>
      <c r="CO80" s="36"/>
    </row>
    <row r="81" spans="1:93" ht="15.75" customHeight="1" x14ac:dyDescent="0.25">
      <c r="A81" s="36"/>
      <c r="E81" s="21" t="s">
        <v>147</v>
      </c>
      <c r="F81" s="21"/>
      <c r="G81" s="21"/>
      <c r="H81" s="21" t="s">
        <v>154</v>
      </c>
      <c r="I81" s="22"/>
      <c r="J81" s="22">
        <v>27</v>
      </c>
      <c r="K81" s="22">
        <v>29</v>
      </c>
      <c r="L81" s="22">
        <v>20</v>
      </c>
      <c r="M81" s="49">
        <v>49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10</v>
      </c>
      <c r="AE81" s="22">
        <f t="shared" ref="AE81:AG89" si="56">SUMIF($W$95:$W$98,$W81,AE$95:AE$98)+SUMIF($W$104:$W$113,$W81,AE$104:AE$113)</f>
        <v>2</v>
      </c>
      <c r="AF81" s="22">
        <f t="shared" si="56"/>
        <v>7</v>
      </c>
      <c r="AG81" s="22">
        <f t="shared" si="56"/>
        <v>1</v>
      </c>
      <c r="AH81" s="79">
        <f t="shared" si="53"/>
        <v>0.25</v>
      </c>
      <c r="AI81" s="79"/>
      <c r="AJ81" s="22">
        <f t="shared" si="54"/>
        <v>33</v>
      </c>
      <c r="AK81" s="22">
        <f t="shared" si="54"/>
        <v>1</v>
      </c>
      <c r="AL81" s="22">
        <f t="shared" si="54"/>
        <v>0</v>
      </c>
      <c r="AM81" s="24">
        <f t="shared" si="55"/>
        <v>3.3</v>
      </c>
      <c r="AN81" s="22">
        <f t="shared" si="54"/>
        <v>0</v>
      </c>
      <c r="AO81" s="22">
        <f t="shared" si="54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6</v>
      </c>
      <c r="BC81" s="22">
        <v>5</v>
      </c>
      <c r="BD81" s="22">
        <v>4</v>
      </c>
      <c r="BE81" s="22">
        <f t="shared" si="49"/>
        <v>9</v>
      </c>
      <c r="BF81" s="70">
        <v>0</v>
      </c>
      <c r="BG81" s="69">
        <f t="shared" si="50"/>
        <v>25</v>
      </c>
      <c r="BH81" s="22">
        <f t="shared" si="50"/>
        <v>14</v>
      </c>
      <c r="BI81" s="22">
        <f t="shared" si="43"/>
        <v>15</v>
      </c>
      <c r="BJ81" s="22">
        <f t="shared" si="51"/>
        <v>29</v>
      </c>
      <c r="BK81" s="70">
        <f t="shared" si="44"/>
        <v>0</v>
      </c>
      <c r="BL81" s="69">
        <v>19</v>
      </c>
      <c r="BM81" s="22">
        <v>9</v>
      </c>
      <c r="BN81" s="22">
        <v>11</v>
      </c>
      <c r="BO81" s="22">
        <f t="shared" si="45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1</v>
      </c>
      <c r="CA81" s="22">
        <v>0</v>
      </c>
      <c r="CB81" s="22">
        <v>0</v>
      </c>
      <c r="CC81" s="22">
        <f t="shared" si="46"/>
        <v>0</v>
      </c>
      <c r="CD81" s="70">
        <v>0</v>
      </c>
      <c r="CE81" s="69">
        <f t="shared" si="47"/>
        <v>3</v>
      </c>
      <c r="CF81" s="22">
        <f t="shared" si="47"/>
        <v>1</v>
      </c>
      <c r="CG81" s="22">
        <f t="shared" si="47"/>
        <v>0</v>
      </c>
      <c r="CH81" s="22">
        <f t="shared" si="47"/>
        <v>1</v>
      </c>
      <c r="CI81" s="70">
        <f t="shared" si="47"/>
        <v>0</v>
      </c>
      <c r="CJ81" s="22">
        <v>2</v>
      </c>
      <c r="CK81" s="22">
        <v>1</v>
      </c>
      <c r="CL81" s="22">
        <v>0</v>
      </c>
      <c r="CM81" s="22">
        <f t="shared" si="48"/>
        <v>1</v>
      </c>
      <c r="CN81" s="70">
        <v>0</v>
      </c>
      <c r="CO81" s="36"/>
    </row>
    <row r="82" spans="1:93" ht="15.75" customHeight="1" x14ac:dyDescent="0.25">
      <c r="A82" s="36"/>
      <c r="E82" s="21" t="s">
        <v>125</v>
      </c>
      <c r="F82" s="21"/>
      <c r="G82" s="21"/>
      <c r="H82" s="21" t="s">
        <v>116</v>
      </c>
      <c r="I82" s="22"/>
      <c r="J82" s="22">
        <v>29</v>
      </c>
      <c r="K82" s="22">
        <v>30</v>
      </c>
      <c r="L82" s="22">
        <v>17</v>
      </c>
      <c r="M82" s="49">
        <v>47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56"/>
        <v>0</v>
      </c>
      <c r="AF82" s="22">
        <f t="shared" si="56"/>
        <v>1</v>
      </c>
      <c r="AG82" s="22">
        <f t="shared" si="56"/>
        <v>0</v>
      </c>
      <c r="AH82" s="79">
        <f t="shared" si="53"/>
        <v>0</v>
      </c>
      <c r="AI82" s="79"/>
      <c r="AJ82" s="22">
        <f t="shared" si="54"/>
        <v>7</v>
      </c>
      <c r="AK82" s="22">
        <f t="shared" si="54"/>
        <v>0</v>
      </c>
      <c r="AL82" s="22">
        <f t="shared" si="54"/>
        <v>0</v>
      </c>
      <c r="AM82" s="24">
        <f t="shared" si="55"/>
        <v>7</v>
      </c>
      <c r="AN82" s="22">
        <f t="shared" si="54"/>
        <v>0</v>
      </c>
      <c r="AO82" s="22">
        <f t="shared" si="54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7</v>
      </c>
      <c r="BC82" s="22">
        <v>2</v>
      </c>
      <c r="BD82" s="22">
        <v>4</v>
      </c>
      <c r="BE82" s="22">
        <f t="shared" si="49"/>
        <v>6</v>
      </c>
      <c r="BF82" s="70">
        <v>0</v>
      </c>
      <c r="BG82" s="69">
        <f t="shared" si="50"/>
        <v>29</v>
      </c>
      <c r="BH82" s="22">
        <f t="shared" si="50"/>
        <v>14</v>
      </c>
      <c r="BI82" s="22">
        <f t="shared" si="43"/>
        <v>18</v>
      </c>
      <c r="BJ82" s="22">
        <f t="shared" si="51"/>
        <v>32</v>
      </c>
      <c r="BK82" s="70">
        <f t="shared" si="44"/>
        <v>2</v>
      </c>
      <c r="BL82" s="69">
        <v>22</v>
      </c>
      <c r="BM82" s="22">
        <v>12</v>
      </c>
      <c r="BN82" s="22">
        <v>14</v>
      </c>
      <c r="BO82" s="22">
        <f t="shared" si="45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46"/>
        <v>0</v>
      </c>
      <c r="CD82" s="70">
        <v>0</v>
      </c>
      <c r="CE82" s="69">
        <f t="shared" si="47"/>
        <v>1</v>
      </c>
      <c r="CF82" s="22">
        <f t="shared" si="47"/>
        <v>0</v>
      </c>
      <c r="CG82" s="22">
        <f t="shared" si="47"/>
        <v>0</v>
      </c>
      <c r="CH82" s="22">
        <f t="shared" si="47"/>
        <v>0</v>
      </c>
      <c r="CI82" s="70">
        <f t="shared" si="47"/>
        <v>0</v>
      </c>
      <c r="CJ82" s="22">
        <v>1</v>
      </c>
      <c r="CK82" s="22">
        <v>0</v>
      </c>
      <c r="CL82" s="22">
        <v>0</v>
      </c>
      <c r="CM82" s="22">
        <f t="shared" si="48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2"/>
      <c r="J83" s="22">
        <v>29</v>
      </c>
      <c r="K83" s="22">
        <v>35</v>
      </c>
      <c r="L83" s="22">
        <v>10</v>
      </c>
      <c r="M83" s="49">
        <v>45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56"/>
        <v>2</v>
      </c>
      <c r="AF83" s="22">
        <f t="shared" si="56"/>
        <v>3</v>
      </c>
      <c r="AG83" s="22">
        <f t="shared" si="56"/>
        <v>0</v>
      </c>
      <c r="AH83" s="79">
        <f t="shared" si="53"/>
        <v>0.4</v>
      </c>
      <c r="AI83" s="79"/>
      <c r="AJ83" s="22">
        <f t="shared" si="54"/>
        <v>9</v>
      </c>
      <c r="AK83" s="22">
        <f t="shared" si="54"/>
        <v>1</v>
      </c>
      <c r="AL83" s="22">
        <f t="shared" si="54"/>
        <v>1</v>
      </c>
      <c r="AM83" s="24">
        <f t="shared" si="55"/>
        <v>1.8</v>
      </c>
      <c r="AN83" s="22">
        <f t="shared" si="54"/>
        <v>0</v>
      </c>
      <c r="AO83" s="22">
        <f t="shared" si="54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7</v>
      </c>
      <c r="BC83" s="22">
        <v>0</v>
      </c>
      <c r="BD83" s="22">
        <v>0</v>
      </c>
      <c r="BE83" s="22">
        <f t="shared" si="49"/>
        <v>0</v>
      </c>
      <c r="BF83" s="70">
        <v>0</v>
      </c>
      <c r="BG83" s="69">
        <f t="shared" si="50"/>
        <v>25</v>
      </c>
      <c r="BH83" s="22">
        <f t="shared" si="50"/>
        <v>2</v>
      </c>
      <c r="BI83" s="22">
        <f t="shared" si="43"/>
        <v>3</v>
      </c>
      <c r="BJ83" s="22">
        <f t="shared" si="51"/>
        <v>5</v>
      </c>
      <c r="BK83" s="70">
        <f t="shared" si="44"/>
        <v>0</v>
      </c>
      <c r="BL83" s="69">
        <v>18</v>
      </c>
      <c r="BM83" s="22">
        <v>2</v>
      </c>
      <c r="BN83" s="22">
        <v>3</v>
      </c>
      <c r="BO83" s="22">
        <f t="shared" si="45"/>
        <v>5</v>
      </c>
      <c r="BP83" s="70">
        <v>0</v>
      </c>
      <c r="BQ83" s="36"/>
      <c r="BR83" s="36"/>
      <c r="BS83" s="27">
        <v>7</v>
      </c>
      <c r="BT83" s="21" t="s">
        <v>67</v>
      </c>
      <c r="BU83" s="21"/>
      <c r="BV83" s="21"/>
      <c r="BZ83" s="69">
        <v>1</v>
      </c>
      <c r="CA83" s="22">
        <v>0</v>
      </c>
      <c r="CB83" s="22">
        <v>0</v>
      </c>
      <c r="CC83" s="22">
        <f t="shared" si="46"/>
        <v>0</v>
      </c>
      <c r="CD83" s="70">
        <v>0</v>
      </c>
      <c r="CE83" s="69">
        <f t="shared" si="47"/>
        <v>1</v>
      </c>
      <c r="CF83" s="22">
        <f t="shared" si="47"/>
        <v>0</v>
      </c>
      <c r="CG83" s="22">
        <f t="shared" si="47"/>
        <v>0</v>
      </c>
      <c r="CH83" s="22">
        <f t="shared" si="47"/>
        <v>0</v>
      </c>
      <c r="CI83" s="70">
        <f t="shared" si="47"/>
        <v>0</v>
      </c>
      <c r="CJ83" s="22">
        <v>0</v>
      </c>
      <c r="CK83" s="22">
        <v>0</v>
      </c>
      <c r="CL83" s="22">
        <v>0</v>
      </c>
      <c r="CM83" s="22">
        <f t="shared" si="48"/>
        <v>0</v>
      </c>
      <c r="CN83" s="70">
        <v>0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1" t="s">
        <v>117</v>
      </c>
      <c r="I84" s="22"/>
      <c r="J84" s="22">
        <v>25</v>
      </c>
      <c r="K84" s="22">
        <v>20</v>
      </c>
      <c r="L84" s="22">
        <v>16</v>
      </c>
      <c r="M84" s="49">
        <v>36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56"/>
        <v>0</v>
      </c>
      <c r="AF84" s="22">
        <f t="shared" si="56"/>
        <v>0</v>
      </c>
      <c r="AG84" s="22">
        <f t="shared" si="56"/>
        <v>0</v>
      </c>
      <c r="AH84" s="79">
        <f t="shared" si="53"/>
        <v>0</v>
      </c>
      <c r="AI84" s="79"/>
      <c r="AJ84" s="22">
        <f t="shared" si="54"/>
        <v>0</v>
      </c>
      <c r="AK84" s="22">
        <f t="shared" si="54"/>
        <v>0</v>
      </c>
      <c r="AL84" s="22">
        <f t="shared" si="54"/>
        <v>0</v>
      </c>
      <c r="AM84" s="24">
        <f t="shared" si="55"/>
        <v>0</v>
      </c>
      <c r="AN84" s="22">
        <f t="shared" si="54"/>
        <v>0</v>
      </c>
      <c r="AO84" s="22">
        <f t="shared" si="54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5</v>
      </c>
      <c r="BC84" s="22">
        <v>0</v>
      </c>
      <c r="BD84" s="22">
        <v>3</v>
      </c>
      <c r="BE84" s="22">
        <f t="shared" si="49"/>
        <v>3</v>
      </c>
      <c r="BF84" s="70">
        <v>0</v>
      </c>
      <c r="BG84" s="69">
        <f t="shared" si="50"/>
        <v>22</v>
      </c>
      <c r="BH84" s="22">
        <f t="shared" si="50"/>
        <v>0</v>
      </c>
      <c r="BI84" s="22">
        <f t="shared" si="43"/>
        <v>7</v>
      </c>
      <c r="BJ84" s="22">
        <f t="shared" si="51"/>
        <v>7</v>
      </c>
      <c r="BK84" s="70">
        <f t="shared" si="44"/>
        <v>0</v>
      </c>
      <c r="BL84" s="69">
        <v>17</v>
      </c>
      <c r="BM84" s="22">
        <v>0</v>
      </c>
      <c r="BN84" s="22">
        <v>4</v>
      </c>
      <c r="BO84" s="22">
        <f t="shared" si="45"/>
        <v>4</v>
      </c>
      <c r="BP84" s="70">
        <v>0</v>
      </c>
      <c r="BQ84" s="36"/>
      <c r="BR84" s="36"/>
      <c r="BS84" s="27">
        <v>7.5</v>
      </c>
      <c r="BT84" s="21" t="s">
        <v>163</v>
      </c>
      <c r="BU84" s="21"/>
      <c r="BV84" s="21"/>
      <c r="BZ84" s="69">
        <v>2</v>
      </c>
      <c r="CA84" s="22">
        <v>1</v>
      </c>
      <c r="CB84" s="22">
        <v>0</v>
      </c>
      <c r="CC84" s="22">
        <f t="shared" ref="CC84:CC105" si="57">+CA84+CB84</f>
        <v>1</v>
      </c>
      <c r="CD84" s="70">
        <v>0</v>
      </c>
      <c r="CE84" s="69">
        <f t="shared" ref="CE84:CE94" si="58">+CJ84+BZ84</f>
        <v>2</v>
      </c>
      <c r="CF84" s="22">
        <f t="shared" ref="CF84:CF94" si="59">+CK84+CA84</f>
        <v>1</v>
      </c>
      <c r="CG84" s="22">
        <f t="shared" ref="CG84:CG94" si="60">+CL84+CB84</f>
        <v>0</v>
      </c>
      <c r="CH84" s="22">
        <f t="shared" ref="CH84:CH94" si="61">+CM84+CC84</f>
        <v>1</v>
      </c>
      <c r="CI84" s="70">
        <f t="shared" ref="CI84:CI94" si="62">+CN84+CD84</f>
        <v>0</v>
      </c>
      <c r="CJ84" s="22">
        <v>0</v>
      </c>
      <c r="CK84" s="22">
        <v>0</v>
      </c>
      <c r="CL84" s="22">
        <v>0</v>
      </c>
      <c r="CM84" s="22">
        <f t="shared" ref="CM84:CM105" si="63">+CK84+CL84</f>
        <v>0</v>
      </c>
      <c r="CN84" s="70">
        <v>0</v>
      </c>
      <c r="CO84" s="36"/>
    </row>
    <row r="85" spans="1:93" ht="15.75" customHeight="1" x14ac:dyDescent="0.25">
      <c r="A85" s="36"/>
      <c r="E85" s="21" t="s">
        <v>34</v>
      </c>
      <c r="F85" s="21"/>
      <c r="G85" s="21"/>
      <c r="H85" s="21" t="s">
        <v>106</v>
      </c>
      <c r="I85" s="22"/>
      <c r="J85" s="22">
        <v>29</v>
      </c>
      <c r="K85" s="22">
        <v>13</v>
      </c>
      <c r="L85" s="22">
        <v>21</v>
      </c>
      <c r="M85" s="49">
        <v>34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56"/>
        <v>0</v>
      </c>
      <c r="AF85" s="22">
        <f t="shared" si="56"/>
        <v>1</v>
      </c>
      <c r="AG85" s="22">
        <f t="shared" si="56"/>
        <v>0</v>
      </c>
      <c r="AH85" s="79">
        <f t="shared" si="53"/>
        <v>0</v>
      </c>
      <c r="AI85" s="79"/>
      <c r="AJ85" s="22">
        <f t="shared" si="54"/>
        <v>1</v>
      </c>
      <c r="AK85" s="22">
        <f t="shared" si="54"/>
        <v>0</v>
      </c>
      <c r="AL85" s="22">
        <f t="shared" si="54"/>
        <v>0</v>
      </c>
      <c r="AM85" s="24">
        <f t="shared" si="55"/>
        <v>1</v>
      </c>
      <c r="AN85" s="22">
        <f t="shared" si="54"/>
        <v>0</v>
      </c>
      <c r="AO85" s="22">
        <f t="shared" si="54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7</v>
      </c>
      <c r="BC85" s="22">
        <v>2</v>
      </c>
      <c r="BD85" s="22">
        <v>0</v>
      </c>
      <c r="BE85" s="22">
        <f t="shared" si="49"/>
        <v>2</v>
      </c>
      <c r="BF85" s="70">
        <v>0</v>
      </c>
      <c r="BG85" s="69">
        <f t="shared" si="50"/>
        <v>25</v>
      </c>
      <c r="BH85" s="22">
        <f t="shared" si="50"/>
        <v>5</v>
      </c>
      <c r="BI85" s="22">
        <f t="shared" si="43"/>
        <v>6</v>
      </c>
      <c r="BJ85" s="22">
        <f t="shared" si="51"/>
        <v>11</v>
      </c>
      <c r="BK85" s="70">
        <f t="shared" si="44"/>
        <v>0</v>
      </c>
      <c r="BL85" s="69">
        <v>18</v>
      </c>
      <c r="BM85" s="22">
        <v>3</v>
      </c>
      <c r="BN85" s="22">
        <v>6</v>
      </c>
      <c r="BO85" s="22">
        <f t="shared" si="45"/>
        <v>9</v>
      </c>
      <c r="BP85" s="70">
        <v>0</v>
      </c>
      <c r="BQ85" s="36"/>
      <c r="BR85" s="36"/>
      <c r="BS85" s="27">
        <v>7.5</v>
      </c>
      <c r="BT85" s="21" t="s">
        <v>88</v>
      </c>
      <c r="BU85" s="21"/>
      <c r="BV85" s="21"/>
      <c r="BZ85" s="69">
        <v>1</v>
      </c>
      <c r="CA85" s="22">
        <v>0</v>
      </c>
      <c r="CB85" s="22">
        <v>0</v>
      </c>
      <c r="CC85" s="22">
        <f t="shared" si="57"/>
        <v>0</v>
      </c>
      <c r="CD85" s="70">
        <v>0</v>
      </c>
      <c r="CE85" s="69">
        <f t="shared" si="58"/>
        <v>1</v>
      </c>
      <c r="CF85" s="22">
        <f t="shared" si="59"/>
        <v>0</v>
      </c>
      <c r="CG85" s="22">
        <f t="shared" si="60"/>
        <v>0</v>
      </c>
      <c r="CH85" s="22">
        <f t="shared" si="61"/>
        <v>0</v>
      </c>
      <c r="CI85" s="70">
        <f t="shared" si="62"/>
        <v>0</v>
      </c>
      <c r="CJ85" s="22">
        <v>0</v>
      </c>
      <c r="CK85" s="22">
        <v>0</v>
      </c>
      <c r="CL85" s="22">
        <v>0</v>
      </c>
      <c r="CM85" s="22">
        <f t="shared" si="63"/>
        <v>0</v>
      </c>
      <c r="CN85" s="70">
        <v>0</v>
      </c>
      <c r="CO85" s="36"/>
    </row>
    <row r="86" spans="1:93" ht="15.75" customHeight="1" x14ac:dyDescent="0.25">
      <c r="A86" s="36"/>
      <c r="E86" s="21" t="s">
        <v>59</v>
      </c>
      <c r="F86" s="21"/>
      <c r="G86" s="21"/>
      <c r="H86" s="21" t="s">
        <v>118</v>
      </c>
      <c r="I86" s="22"/>
      <c r="J86" s="22">
        <v>26</v>
      </c>
      <c r="K86" s="22">
        <v>22</v>
      </c>
      <c r="L86" s="22">
        <v>11</v>
      </c>
      <c r="M86" s="49">
        <v>33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56"/>
        <v>0</v>
      </c>
      <c r="AF86" s="22">
        <f t="shared" si="56"/>
        <v>0</v>
      </c>
      <c r="AG86" s="22">
        <f t="shared" si="56"/>
        <v>1</v>
      </c>
      <c r="AH86" s="79">
        <f t="shared" si="53"/>
        <v>0.5</v>
      </c>
      <c r="AI86" s="79"/>
      <c r="AJ86" s="22">
        <f t="shared" si="54"/>
        <v>2</v>
      </c>
      <c r="AK86" s="22">
        <f t="shared" si="54"/>
        <v>0</v>
      </c>
      <c r="AL86" s="22">
        <f t="shared" si="54"/>
        <v>0</v>
      </c>
      <c r="AM86" s="24">
        <f t="shared" si="55"/>
        <v>2</v>
      </c>
      <c r="AN86" s="22">
        <f t="shared" si="54"/>
        <v>0</v>
      </c>
      <c r="AO86" s="22">
        <f t="shared" si="54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6</v>
      </c>
      <c r="BC86" s="22">
        <v>0</v>
      </c>
      <c r="BD86" s="22">
        <v>0</v>
      </c>
      <c r="BE86" s="22">
        <f t="shared" si="49"/>
        <v>0</v>
      </c>
      <c r="BF86" s="70">
        <v>2</v>
      </c>
      <c r="BG86" s="69">
        <f t="shared" si="50"/>
        <v>26</v>
      </c>
      <c r="BH86" s="22">
        <f t="shared" si="50"/>
        <v>2</v>
      </c>
      <c r="BI86" s="22">
        <f t="shared" si="43"/>
        <v>15</v>
      </c>
      <c r="BJ86" s="22">
        <f t="shared" si="51"/>
        <v>17</v>
      </c>
      <c r="BK86" s="70">
        <f t="shared" si="44"/>
        <v>4</v>
      </c>
      <c r="BL86" s="69">
        <v>20</v>
      </c>
      <c r="BM86" s="22">
        <v>2</v>
      </c>
      <c r="BN86" s="22">
        <v>15</v>
      </c>
      <c r="BO86" s="22">
        <f t="shared" si="45"/>
        <v>17</v>
      </c>
      <c r="BP86" s="70">
        <v>2</v>
      </c>
      <c r="BQ86" s="40"/>
      <c r="BR86" s="40"/>
      <c r="BS86" s="27">
        <v>6.5</v>
      </c>
      <c r="BT86" s="21" t="s">
        <v>43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57"/>
        <v>0</v>
      </c>
      <c r="CD86" s="70">
        <v>0</v>
      </c>
      <c r="CE86" s="69">
        <f t="shared" si="58"/>
        <v>5</v>
      </c>
      <c r="CF86" s="22">
        <f t="shared" si="59"/>
        <v>0</v>
      </c>
      <c r="CG86" s="22">
        <f t="shared" si="60"/>
        <v>0</v>
      </c>
      <c r="CH86" s="22">
        <f t="shared" si="61"/>
        <v>0</v>
      </c>
      <c r="CI86" s="70">
        <f t="shared" si="62"/>
        <v>2</v>
      </c>
      <c r="CJ86" s="22">
        <v>5</v>
      </c>
      <c r="CK86" s="22">
        <v>0</v>
      </c>
      <c r="CL86" s="22">
        <v>0</v>
      </c>
      <c r="CM86" s="22">
        <f t="shared" si="63"/>
        <v>0</v>
      </c>
      <c r="CN86" s="70">
        <v>2</v>
      </c>
      <c r="CO86" s="40"/>
    </row>
    <row r="87" spans="1:93" ht="15.75" customHeight="1" x14ac:dyDescent="0.25">
      <c r="A87" s="36"/>
      <c r="E87" s="21" t="s">
        <v>80</v>
      </c>
      <c r="H87" s="21" t="s">
        <v>117</v>
      </c>
      <c r="I87" s="22"/>
      <c r="J87" s="22">
        <v>29</v>
      </c>
      <c r="K87" s="22">
        <v>14</v>
      </c>
      <c r="L87" s="22">
        <v>18</v>
      </c>
      <c r="M87" s="49">
        <v>32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56"/>
        <v>0</v>
      </c>
      <c r="AF87" s="22">
        <f t="shared" si="56"/>
        <v>0</v>
      </c>
      <c r="AG87" s="22">
        <f t="shared" si="56"/>
        <v>2</v>
      </c>
      <c r="AH87" s="79">
        <f t="shared" si="53"/>
        <v>0.5</v>
      </c>
      <c r="AI87" s="79"/>
      <c r="AJ87" s="22">
        <f t="shared" si="54"/>
        <v>4</v>
      </c>
      <c r="AK87" s="22">
        <f t="shared" si="54"/>
        <v>0</v>
      </c>
      <c r="AL87" s="22">
        <f t="shared" si="54"/>
        <v>1</v>
      </c>
      <c r="AM87" s="24">
        <f t="shared" si="55"/>
        <v>2</v>
      </c>
      <c r="AN87" s="22">
        <f t="shared" si="54"/>
        <v>0</v>
      </c>
      <c r="AO87" s="22">
        <f t="shared" si="54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49"/>
        <v>0</v>
      </c>
      <c r="BF87" s="70">
        <v>0</v>
      </c>
      <c r="BG87" s="69">
        <f t="shared" si="50"/>
        <v>21</v>
      </c>
      <c r="BH87" s="22">
        <f t="shared" si="50"/>
        <v>0</v>
      </c>
      <c r="BI87" s="22">
        <f t="shared" si="43"/>
        <v>6</v>
      </c>
      <c r="BJ87" s="22">
        <f t="shared" si="51"/>
        <v>6</v>
      </c>
      <c r="BK87" s="70">
        <f t="shared" si="44"/>
        <v>0</v>
      </c>
      <c r="BL87" s="69">
        <v>21</v>
      </c>
      <c r="BM87" s="22">
        <v>0</v>
      </c>
      <c r="BN87" s="22">
        <v>6</v>
      </c>
      <c r="BO87" s="22">
        <f t="shared" si="45"/>
        <v>6</v>
      </c>
      <c r="BP87" s="70">
        <v>0</v>
      </c>
      <c r="BQ87" s="40"/>
      <c r="BR87" s="40"/>
      <c r="BS87" s="27">
        <v>6.5</v>
      </c>
      <c r="BT87" s="21" t="s">
        <v>136</v>
      </c>
      <c r="BX87" s="22"/>
      <c r="BY87" s="21"/>
      <c r="BZ87" s="69">
        <v>3</v>
      </c>
      <c r="CA87" s="22">
        <v>0</v>
      </c>
      <c r="CB87" s="22">
        <v>0</v>
      </c>
      <c r="CC87" s="22">
        <f t="shared" si="57"/>
        <v>0</v>
      </c>
      <c r="CD87" s="70">
        <v>0</v>
      </c>
      <c r="CE87" s="69">
        <f t="shared" si="58"/>
        <v>8</v>
      </c>
      <c r="CF87" s="22">
        <f t="shared" si="59"/>
        <v>0</v>
      </c>
      <c r="CG87" s="22">
        <f t="shared" si="60"/>
        <v>1</v>
      </c>
      <c r="CH87" s="22">
        <f t="shared" si="61"/>
        <v>1</v>
      </c>
      <c r="CI87" s="70">
        <f t="shared" si="62"/>
        <v>0</v>
      </c>
      <c r="CJ87" s="22">
        <v>5</v>
      </c>
      <c r="CK87" s="22">
        <v>0</v>
      </c>
      <c r="CL87" s="22">
        <v>1</v>
      </c>
      <c r="CM87" s="22">
        <f t="shared" si="63"/>
        <v>1</v>
      </c>
      <c r="CN87" s="70">
        <v>0</v>
      </c>
      <c r="CO87" s="40"/>
    </row>
    <row r="88" spans="1:93" ht="15.75" customHeight="1" x14ac:dyDescent="0.25">
      <c r="A88" s="36"/>
      <c r="E88" s="21" t="s">
        <v>184</v>
      </c>
      <c r="H88" s="21" t="s">
        <v>154</v>
      </c>
      <c r="I88" s="22"/>
      <c r="J88" s="22">
        <v>23</v>
      </c>
      <c r="K88" s="22">
        <v>14</v>
      </c>
      <c r="L88" s="22">
        <v>17</v>
      </c>
      <c r="M88" s="49">
        <v>31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56"/>
        <v>0</v>
      </c>
      <c r="AF88" s="22">
        <f t="shared" si="56"/>
        <v>0</v>
      </c>
      <c r="AG88" s="22">
        <f t="shared" si="56"/>
        <v>1</v>
      </c>
      <c r="AH88" s="79">
        <f t="shared" si="53"/>
        <v>0.5</v>
      </c>
      <c r="AI88" s="79"/>
      <c r="AJ88" s="22">
        <f t="shared" si="54"/>
        <v>4</v>
      </c>
      <c r="AK88" s="22">
        <f t="shared" si="54"/>
        <v>0</v>
      </c>
      <c r="AL88" s="22">
        <f t="shared" si="54"/>
        <v>0</v>
      </c>
      <c r="AM88" s="24">
        <f t="shared" si="55"/>
        <v>4</v>
      </c>
      <c r="AN88" s="22">
        <f t="shared" si="54"/>
        <v>1</v>
      </c>
      <c r="AO88" s="22">
        <f t="shared" si="54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5</v>
      </c>
      <c r="BC88" s="22">
        <v>0</v>
      </c>
      <c r="BD88" s="22">
        <v>1</v>
      </c>
      <c r="BE88" s="22">
        <f t="shared" si="49"/>
        <v>1</v>
      </c>
      <c r="BF88" s="70">
        <v>0</v>
      </c>
      <c r="BG88" s="69">
        <f t="shared" si="50"/>
        <v>25</v>
      </c>
      <c r="BH88" s="22">
        <f t="shared" si="50"/>
        <v>0</v>
      </c>
      <c r="BI88" s="22">
        <f t="shared" si="43"/>
        <v>2</v>
      </c>
      <c r="BJ88" s="22">
        <f t="shared" si="51"/>
        <v>2</v>
      </c>
      <c r="BK88" s="70">
        <f t="shared" si="44"/>
        <v>0</v>
      </c>
      <c r="BL88" s="69">
        <v>20</v>
      </c>
      <c r="BM88" s="22">
        <v>0</v>
      </c>
      <c r="BN88" s="22">
        <v>1</v>
      </c>
      <c r="BO88" s="22">
        <f t="shared" si="45"/>
        <v>1</v>
      </c>
      <c r="BP88" s="70">
        <v>0</v>
      </c>
      <c r="BQ88" s="40"/>
      <c r="BR88" s="40"/>
      <c r="BS88" s="27">
        <v>6.5</v>
      </c>
      <c r="BT88" s="21" t="s">
        <v>44</v>
      </c>
      <c r="BX88" s="22"/>
      <c r="BY88" s="21"/>
      <c r="BZ88" s="69">
        <v>2</v>
      </c>
      <c r="CA88" s="22">
        <v>0</v>
      </c>
      <c r="CB88" s="22">
        <v>0</v>
      </c>
      <c r="CC88" s="22">
        <f t="shared" si="57"/>
        <v>0</v>
      </c>
      <c r="CD88" s="70">
        <v>0</v>
      </c>
      <c r="CE88" s="69">
        <f t="shared" si="58"/>
        <v>4</v>
      </c>
      <c r="CF88" s="22">
        <f t="shared" si="59"/>
        <v>0</v>
      </c>
      <c r="CG88" s="22">
        <f t="shared" si="60"/>
        <v>0</v>
      </c>
      <c r="CH88" s="22">
        <f t="shared" si="61"/>
        <v>0</v>
      </c>
      <c r="CI88" s="70">
        <f t="shared" si="62"/>
        <v>0</v>
      </c>
      <c r="CJ88" s="22">
        <v>2</v>
      </c>
      <c r="CK88" s="22">
        <v>0</v>
      </c>
      <c r="CL88" s="22">
        <v>0</v>
      </c>
      <c r="CM88" s="22">
        <f t="shared" si="63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176</v>
      </c>
      <c r="F89" s="21"/>
      <c r="G89" s="21"/>
      <c r="H89" s="21" t="s">
        <v>106</v>
      </c>
      <c r="I89" s="22"/>
      <c r="J89" s="22">
        <v>13</v>
      </c>
      <c r="K89" s="22">
        <v>13</v>
      </c>
      <c r="L89" s="22">
        <v>17</v>
      </c>
      <c r="M89" s="49">
        <v>30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9</v>
      </c>
      <c r="AE89" s="22">
        <f t="shared" si="56"/>
        <v>1</v>
      </c>
      <c r="AF89" s="22">
        <f t="shared" si="56"/>
        <v>6</v>
      </c>
      <c r="AG89" s="22">
        <f t="shared" si="56"/>
        <v>2</v>
      </c>
      <c r="AH89" s="79">
        <f t="shared" si="53"/>
        <v>0.22222222222222221</v>
      </c>
      <c r="AI89" s="79"/>
      <c r="AJ89" s="22">
        <f t="shared" si="54"/>
        <v>26</v>
      </c>
      <c r="AK89" s="22">
        <f t="shared" si="54"/>
        <v>2</v>
      </c>
      <c r="AL89" s="22">
        <f t="shared" si="54"/>
        <v>0</v>
      </c>
      <c r="AM89" s="24">
        <f t="shared" si="55"/>
        <v>2.8888888888888888</v>
      </c>
      <c r="AN89" s="22">
        <f t="shared" si="54"/>
        <v>0</v>
      </c>
      <c r="AO89" s="22">
        <f t="shared" si="54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7</v>
      </c>
      <c r="BC89" s="22">
        <v>0</v>
      </c>
      <c r="BD89" s="22">
        <v>1</v>
      </c>
      <c r="BE89" s="22">
        <f t="shared" si="49"/>
        <v>1</v>
      </c>
      <c r="BF89" s="70">
        <v>0</v>
      </c>
      <c r="BG89" s="69">
        <f t="shared" si="50"/>
        <v>28</v>
      </c>
      <c r="BH89" s="22">
        <f t="shared" si="50"/>
        <v>0</v>
      </c>
      <c r="BI89" s="22">
        <f t="shared" si="43"/>
        <v>4</v>
      </c>
      <c r="BJ89" s="22">
        <f t="shared" si="51"/>
        <v>4</v>
      </c>
      <c r="BK89" s="70">
        <f t="shared" si="44"/>
        <v>6</v>
      </c>
      <c r="BL89" s="69">
        <v>21</v>
      </c>
      <c r="BM89" s="22">
        <v>0</v>
      </c>
      <c r="BN89" s="22">
        <v>3</v>
      </c>
      <c r="BO89" s="22">
        <f t="shared" si="45"/>
        <v>3</v>
      </c>
      <c r="BP89" s="70">
        <v>6</v>
      </c>
      <c r="BQ89" s="41"/>
      <c r="BR89" s="41"/>
      <c r="BS89" s="27">
        <v>9.5</v>
      </c>
      <c r="BT89" s="21" t="s">
        <v>125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57"/>
        <v>0</v>
      </c>
      <c r="CD89" s="70">
        <v>0</v>
      </c>
      <c r="CE89" s="69">
        <f t="shared" si="58"/>
        <v>1</v>
      </c>
      <c r="CF89" s="22">
        <f t="shared" si="59"/>
        <v>1</v>
      </c>
      <c r="CG89" s="22">
        <f t="shared" si="60"/>
        <v>0</v>
      </c>
      <c r="CH89" s="22">
        <f t="shared" si="61"/>
        <v>1</v>
      </c>
      <c r="CI89" s="70">
        <f t="shared" si="62"/>
        <v>0</v>
      </c>
      <c r="CJ89" s="22">
        <v>1</v>
      </c>
      <c r="CK89" s="22">
        <v>1</v>
      </c>
      <c r="CL89" s="22">
        <v>0</v>
      </c>
      <c r="CM89" s="22">
        <f t="shared" si="63"/>
        <v>1</v>
      </c>
      <c r="CN89" s="70">
        <v>0</v>
      </c>
      <c r="CO89" s="41"/>
    </row>
    <row r="90" spans="1:93" ht="15.75" customHeight="1" thickBot="1" x14ac:dyDescent="0.3">
      <c r="A90" s="36"/>
      <c r="E90" s="21" t="s">
        <v>46</v>
      </c>
      <c r="H90" s="21" t="s">
        <v>117</v>
      </c>
      <c r="I90" s="22"/>
      <c r="J90" s="22">
        <v>25</v>
      </c>
      <c r="K90" s="22">
        <v>14</v>
      </c>
      <c r="L90" s="22">
        <v>15</v>
      </c>
      <c r="M90" s="49">
        <v>29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32.299999999999997</v>
      </c>
      <c r="AE90" s="15">
        <f>SUM(AE80:AE89)</f>
        <v>5</v>
      </c>
      <c r="AF90" s="15">
        <f>SUM(AF80:AF89)</f>
        <v>19</v>
      </c>
      <c r="AG90" s="15">
        <f>SUM(AG80:AG89)</f>
        <v>8</v>
      </c>
      <c r="AH90" s="80">
        <f>+(AE90*2+AG90)/(2*AD90)</f>
        <v>0.27863777089783281</v>
      </c>
      <c r="AI90" s="80"/>
      <c r="AJ90" s="15">
        <f>SUM(AJ80:AJ89)</f>
        <v>89</v>
      </c>
      <c r="AK90" s="15">
        <f>SUM(AK80:AK89)</f>
        <v>4</v>
      </c>
      <c r="AL90" s="15">
        <f>SUM(AL80:AL89)</f>
        <v>2</v>
      </c>
      <c r="AM90" s="33">
        <f>+AJ90/AD90</f>
        <v>2.755417956656347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77</v>
      </c>
      <c r="BC90" s="23">
        <f>SUM(BC78:BC89)</f>
        <v>13</v>
      </c>
      <c r="BD90" s="23">
        <f>SUM(BD78:BD89)</f>
        <v>23</v>
      </c>
      <c r="BE90" s="23">
        <f>+BD90+BC90</f>
        <v>36</v>
      </c>
      <c r="BF90" s="73">
        <f>SUM(BF78:BF89)</f>
        <v>2</v>
      </c>
      <c r="BG90" s="72">
        <f>SUM(BG78:BG89)</f>
        <v>319</v>
      </c>
      <c r="BH90" s="23">
        <f>SUM(BH78:BH89)</f>
        <v>71</v>
      </c>
      <c r="BI90" s="23">
        <f>SUM(BI78:BI89)</f>
        <v>106</v>
      </c>
      <c r="BJ90" s="23">
        <f>+BI90+BH90</f>
        <v>177</v>
      </c>
      <c r="BK90" s="73">
        <f>SUM(BK78:BK89)</f>
        <v>14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6.5</v>
      </c>
      <c r="BT90" s="21" t="s">
        <v>69</v>
      </c>
      <c r="BX90" s="22"/>
      <c r="BY90" s="21"/>
      <c r="BZ90" s="69">
        <v>0</v>
      </c>
      <c r="CA90" s="22">
        <v>0</v>
      </c>
      <c r="CB90" s="22">
        <v>0</v>
      </c>
      <c r="CC90" s="22">
        <f t="shared" si="57"/>
        <v>0</v>
      </c>
      <c r="CD90" s="70">
        <v>0</v>
      </c>
      <c r="CE90" s="69">
        <f t="shared" si="58"/>
        <v>1</v>
      </c>
      <c r="CF90" s="22">
        <f t="shared" si="59"/>
        <v>0</v>
      </c>
      <c r="CG90" s="22">
        <f t="shared" si="60"/>
        <v>0</v>
      </c>
      <c r="CH90" s="22">
        <f t="shared" si="61"/>
        <v>0</v>
      </c>
      <c r="CI90" s="70">
        <f t="shared" si="62"/>
        <v>0</v>
      </c>
      <c r="CJ90" s="22">
        <v>1</v>
      </c>
      <c r="CK90" s="22">
        <v>0</v>
      </c>
      <c r="CL90" s="22">
        <v>0</v>
      </c>
      <c r="CM90" s="22">
        <f t="shared" si="63"/>
        <v>0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2"/>
      <c r="J91" s="22">
        <v>24</v>
      </c>
      <c r="K91" s="22">
        <v>12</v>
      </c>
      <c r="L91" s="22">
        <v>16</v>
      </c>
      <c r="M91" s="49">
        <v>28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13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64</v>
      </c>
      <c r="BH91" s="22">
        <f>+BC91+BM91</f>
        <v>10</v>
      </c>
      <c r="BI91" s="22">
        <f t="shared" ref="BI91:BI102" si="64">+BD91+BN91</f>
        <v>17</v>
      </c>
      <c r="BJ91" s="22">
        <f>+BH91+BI91</f>
        <v>27</v>
      </c>
      <c r="BK91" s="70">
        <f t="shared" ref="BK91:BK102" si="65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66">+BM91+BN91</f>
        <v>27</v>
      </c>
      <c r="BP91" s="71">
        <v>8</v>
      </c>
      <c r="BQ91" s="41"/>
      <c r="BR91" s="41"/>
      <c r="BS91" s="27">
        <v>6.5</v>
      </c>
      <c r="BT91" s="21" t="s">
        <v>54</v>
      </c>
      <c r="BY91" s="21"/>
      <c r="BZ91" s="69">
        <v>1</v>
      </c>
      <c r="CA91" s="22">
        <v>0</v>
      </c>
      <c r="CB91" s="22">
        <v>0</v>
      </c>
      <c r="CC91" s="22">
        <f t="shared" si="57"/>
        <v>0</v>
      </c>
      <c r="CD91" s="70">
        <v>0</v>
      </c>
      <c r="CE91" s="69">
        <f t="shared" si="58"/>
        <v>1</v>
      </c>
      <c r="CF91" s="22">
        <f t="shared" si="59"/>
        <v>0</v>
      </c>
      <c r="CG91" s="22">
        <f t="shared" si="60"/>
        <v>0</v>
      </c>
      <c r="CH91" s="22">
        <f t="shared" si="61"/>
        <v>0</v>
      </c>
      <c r="CI91" s="70">
        <f t="shared" si="62"/>
        <v>0</v>
      </c>
      <c r="CJ91" s="22">
        <v>0</v>
      </c>
      <c r="CK91" s="22">
        <v>0</v>
      </c>
      <c r="CL91" s="22">
        <v>0</v>
      </c>
      <c r="CM91" s="22">
        <f t="shared" si="63"/>
        <v>0</v>
      </c>
      <c r="CN91" s="70">
        <v>0</v>
      </c>
      <c r="CO91" s="41"/>
    </row>
    <row r="92" spans="1:93" ht="15.75" customHeight="1" x14ac:dyDescent="0.25">
      <c r="A92" s="36"/>
      <c r="E92" s="21" t="s">
        <v>142</v>
      </c>
      <c r="F92" s="21"/>
      <c r="G92" s="21"/>
      <c r="H92" s="21" t="s">
        <v>107</v>
      </c>
      <c r="I92" s="22"/>
      <c r="J92" s="22">
        <v>29</v>
      </c>
      <c r="K92" s="22">
        <v>12</v>
      </c>
      <c r="L92" s="22">
        <v>13</v>
      </c>
      <c r="M92" s="49">
        <v>25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7</v>
      </c>
      <c r="BC92" s="22">
        <v>0</v>
      </c>
      <c r="BD92" s="22">
        <v>0</v>
      </c>
      <c r="BE92" s="22">
        <f t="shared" ref="BE92:BE102" si="67">+BC92+BD92</f>
        <v>0</v>
      </c>
      <c r="BF92" s="70">
        <v>0</v>
      </c>
      <c r="BG92" s="69">
        <f t="shared" ref="BG92:BH102" si="68">+BB92+BL92</f>
        <v>24</v>
      </c>
      <c r="BH92" s="22">
        <f t="shared" si="68"/>
        <v>0</v>
      </c>
      <c r="BI92" s="22">
        <f t="shared" si="64"/>
        <v>0</v>
      </c>
      <c r="BJ92" s="22">
        <f t="shared" ref="BJ92:BJ102" si="69">+BH92+BI92</f>
        <v>0</v>
      </c>
      <c r="BK92" s="70">
        <f t="shared" si="65"/>
        <v>0</v>
      </c>
      <c r="BL92" s="69">
        <v>17</v>
      </c>
      <c r="BM92" s="22">
        <v>0</v>
      </c>
      <c r="BN92" s="22">
        <v>0</v>
      </c>
      <c r="BO92" s="22">
        <f t="shared" si="66"/>
        <v>0</v>
      </c>
      <c r="BP92" s="70">
        <v>0</v>
      </c>
      <c r="BQ92" s="41"/>
      <c r="BR92" s="41"/>
      <c r="BS92" s="27">
        <v>9.5</v>
      </c>
      <c r="BT92" s="21" t="s">
        <v>176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57"/>
        <v>0</v>
      </c>
      <c r="CD92" s="70">
        <v>0</v>
      </c>
      <c r="CE92" s="69">
        <f t="shared" si="58"/>
        <v>1</v>
      </c>
      <c r="CF92" s="22">
        <f t="shared" si="59"/>
        <v>0</v>
      </c>
      <c r="CG92" s="22">
        <f t="shared" si="60"/>
        <v>2</v>
      </c>
      <c r="CH92" s="22">
        <f t="shared" si="61"/>
        <v>2</v>
      </c>
      <c r="CI92" s="70">
        <f t="shared" si="62"/>
        <v>0</v>
      </c>
      <c r="CJ92" s="22">
        <v>1</v>
      </c>
      <c r="CK92" s="22">
        <v>0</v>
      </c>
      <c r="CL92" s="22">
        <v>2</v>
      </c>
      <c r="CM92" s="22">
        <f t="shared" si="63"/>
        <v>2</v>
      </c>
      <c r="CN92" s="70">
        <v>0</v>
      </c>
      <c r="CO92" s="41"/>
    </row>
    <row r="93" spans="1:93" ht="15.75" customHeight="1" x14ac:dyDescent="0.25">
      <c r="A93" s="36"/>
      <c r="E93" s="21" t="s">
        <v>60</v>
      </c>
      <c r="F93" s="21"/>
      <c r="G93" s="21"/>
      <c r="H93" s="21" t="s">
        <v>154</v>
      </c>
      <c r="I93" s="22"/>
      <c r="J93" s="22">
        <v>26</v>
      </c>
      <c r="K93" s="22">
        <v>10</v>
      </c>
      <c r="L93" s="22">
        <v>15</v>
      </c>
      <c r="M93" s="49">
        <v>25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7</v>
      </c>
      <c r="BC93" s="22">
        <v>5</v>
      </c>
      <c r="BD93" s="22">
        <v>5</v>
      </c>
      <c r="BE93" s="22">
        <f t="shared" si="67"/>
        <v>10</v>
      </c>
      <c r="BF93" s="70">
        <v>0</v>
      </c>
      <c r="BG93" s="69">
        <f t="shared" si="68"/>
        <v>29</v>
      </c>
      <c r="BH93" s="22">
        <f t="shared" si="68"/>
        <v>30</v>
      </c>
      <c r="BI93" s="22">
        <f t="shared" si="64"/>
        <v>17</v>
      </c>
      <c r="BJ93" s="22">
        <f t="shared" si="69"/>
        <v>47</v>
      </c>
      <c r="BK93" s="70">
        <f t="shared" si="65"/>
        <v>4</v>
      </c>
      <c r="BL93" s="69">
        <v>22</v>
      </c>
      <c r="BM93" s="22">
        <v>25</v>
      </c>
      <c r="BN93" s="22">
        <v>12</v>
      </c>
      <c r="BO93" s="22">
        <f t="shared" si="66"/>
        <v>37</v>
      </c>
      <c r="BP93" s="70">
        <v>4</v>
      </c>
      <c r="BQ93" s="41"/>
      <c r="BR93" s="41"/>
      <c r="BS93" s="27">
        <v>7.5</v>
      </c>
      <c r="BT93" s="21" t="s">
        <v>160</v>
      </c>
      <c r="BZ93" s="69">
        <v>4</v>
      </c>
      <c r="CA93" s="22">
        <v>0</v>
      </c>
      <c r="CB93" s="22">
        <v>0</v>
      </c>
      <c r="CC93" s="22">
        <f t="shared" si="57"/>
        <v>0</v>
      </c>
      <c r="CD93" s="70">
        <v>0</v>
      </c>
      <c r="CE93" s="69">
        <f t="shared" si="58"/>
        <v>4</v>
      </c>
      <c r="CF93" s="22">
        <f t="shared" si="59"/>
        <v>0</v>
      </c>
      <c r="CG93" s="22">
        <f t="shared" si="60"/>
        <v>0</v>
      </c>
      <c r="CH93" s="22">
        <f t="shared" si="61"/>
        <v>0</v>
      </c>
      <c r="CI93" s="70">
        <f t="shared" si="62"/>
        <v>0</v>
      </c>
      <c r="CJ93" s="22">
        <v>0</v>
      </c>
      <c r="CK93" s="22">
        <v>0</v>
      </c>
      <c r="CL93" s="22">
        <v>0</v>
      </c>
      <c r="CM93" s="22">
        <f t="shared" si="63"/>
        <v>0</v>
      </c>
      <c r="CN93" s="70">
        <v>0</v>
      </c>
      <c r="CO93" s="41"/>
    </row>
    <row r="94" spans="1:93" ht="15.75" customHeight="1" x14ac:dyDescent="0.25">
      <c r="A94" s="36"/>
      <c r="E94" s="21" t="s">
        <v>49</v>
      </c>
      <c r="H94" s="21" t="s">
        <v>107</v>
      </c>
      <c r="I94" s="22"/>
      <c r="J94" s="22">
        <v>29</v>
      </c>
      <c r="K94" s="22">
        <v>3</v>
      </c>
      <c r="L94" s="22">
        <v>22</v>
      </c>
      <c r="M94" s="49">
        <v>25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6</v>
      </c>
      <c r="BC94" s="22">
        <v>6</v>
      </c>
      <c r="BD94" s="22">
        <v>4</v>
      </c>
      <c r="BE94" s="22">
        <f t="shared" si="67"/>
        <v>10</v>
      </c>
      <c r="BF94" s="70">
        <v>0</v>
      </c>
      <c r="BG94" s="69">
        <f t="shared" si="68"/>
        <v>9</v>
      </c>
      <c r="BH94" s="22">
        <f t="shared" si="68"/>
        <v>6</v>
      </c>
      <c r="BI94" s="22">
        <f t="shared" si="64"/>
        <v>6</v>
      </c>
      <c r="BJ94" s="22">
        <f t="shared" si="69"/>
        <v>12</v>
      </c>
      <c r="BK94" s="70">
        <f t="shared" si="65"/>
        <v>0</v>
      </c>
      <c r="BL94" s="69">
        <v>3</v>
      </c>
      <c r="BM94" s="22">
        <v>0</v>
      </c>
      <c r="BN94" s="22">
        <v>2</v>
      </c>
      <c r="BO94" s="22">
        <f t="shared" si="66"/>
        <v>2</v>
      </c>
      <c r="BP94" s="70">
        <v>0</v>
      </c>
      <c r="BQ94" s="41"/>
      <c r="BR94" s="41"/>
      <c r="BS94" s="27">
        <v>9</v>
      </c>
      <c r="BT94" s="21" t="s">
        <v>474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57"/>
        <v>0</v>
      </c>
      <c r="CD94" s="70">
        <v>0</v>
      </c>
      <c r="CE94" s="69">
        <f t="shared" si="58"/>
        <v>1</v>
      </c>
      <c r="CF94" s="22">
        <f t="shared" si="59"/>
        <v>0</v>
      </c>
      <c r="CG94" s="22">
        <f t="shared" si="60"/>
        <v>0</v>
      </c>
      <c r="CH94" s="22">
        <f t="shared" si="61"/>
        <v>0</v>
      </c>
      <c r="CI94" s="70">
        <f t="shared" si="62"/>
        <v>0</v>
      </c>
      <c r="CJ94" s="22">
        <v>1</v>
      </c>
      <c r="CK94" s="22">
        <v>0</v>
      </c>
      <c r="CL94" s="22">
        <v>0</v>
      </c>
      <c r="CM94" s="22">
        <f t="shared" si="63"/>
        <v>0</v>
      </c>
      <c r="CN94" s="70">
        <v>0</v>
      </c>
      <c r="CO94" s="41"/>
    </row>
    <row r="95" spans="1:93" ht="15.75" customHeight="1" thickBot="1" x14ac:dyDescent="0.3">
      <c r="A95" s="36"/>
      <c r="E95" s="21" t="s">
        <v>41</v>
      </c>
      <c r="H95" s="21" t="s">
        <v>106</v>
      </c>
      <c r="I95" s="22"/>
      <c r="J95" s="22">
        <v>29</v>
      </c>
      <c r="K95" s="22">
        <v>13</v>
      </c>
      <c r="L95" s="22">
        <v>11</v>
      </c>
      <c r="M95" s="49">
        <v>24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6</v>
      </c>
      <c r="BC95" s="22">
        <v>0</v>
      </c>
      <c r="BD95" s="22">
        <v>2</v>
      </c>
      <c r="BE95" s="22">
        <f t="shared" si="67"/>
        <v>2</v>
      </c>
      <c r="BF95" s="70">
        <v>4</v>
      </c>
      <c r="BG95" s="69">
        <f t="shared" si="68"/>
        <v>25</v>
      </c>
      <c r="BH95" s="22">
        <f t="shared" si="68"/>
        <v>0</v>
      </c>
      <c r="BI95" s="22">
        <f t="shared" si="64"/>
        <v>14</v>
      </c>
      <c r="BJ95" s="22">
        <f t="shared" si="69"/>
        <v>14</v>
      </c>
      <c r="BK95" s="70">
        <f t="shared" si="65"/>
        <v>12</v>
      </c>
      <c r="BL95" s="69">
        <v>19</v>
      </c>
      <c r="BM95" s="22">
        <v>0</v>
      </c>
      <c r="BN95" s="22">
        <v>12</v>
      </c>
      <c r="BO95" s="22">
        <f t="shared" si="66"/>
        <v>12</v>
      </c>
      <c r="BP95" s="70">
        <v>8</v>
      </c>
      <c r="BQ95" s="41"/>
      <c r="BR95" s="41"/>
      <c r="BS95" s="27">
        <v>6.5</v>
      </c>
      <c r="BT95" s="21" t="s">
        <v>49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57"/>
        <v>0</v>
      </c>
      <c r="CD95" s="70">
        <v>0</v>
      </c>
      <c r="CE95" s="69">
        <f t="shared" ref="CE95:CI105" si="70">+CJ95+BZ95</f>
        <v>2</v>
      </c>
      <c r="CF95" s="22">
        <f t="shared" si="70"/>
        <v>0</v>
      </c>
      <c r="CG95" s="22">
        <f t="shared" si="70"/>
        <v>1</v>
      </c>
      <c r="CH95" s="22">
        <f t="shared" si="70"/>
        <v>1</v>
      </c>
      <c r="CI95" s="70">
        <f t="shared" si="70"/>
        <v>0</v>
      </c>
      <c r="CJ95" s="22">
        <v>2</v>
      </c>
      <c r="CK95" s="22">
        <v>0</v>
      </c>
      <c r="CL95" s="22">
        <v>1</v>
      </c>
      <c r="CM95" s="22">
        <f t="shared" si="63"/>
        <v>1</v>
      </c>
      <c r="CN95" s="70">
        <v>0</v>
      </c>
      <c r="CO95" s="41"/>
    </row>
    <row r="96" spans="1:93" ht="15.75" customHeight="1" x14ac:dyDescent="0.25">
      <c r="A96" s="36"/>
      <c r="E96" s="21" t="s">
        <v>86</v>
      </c>
      <c r="F96" s="21"/>
      <c r="G96" s="21"/>
      <c r="H96" s="21" t="s">
        <v>17</v>
      </c>
      <c r="I96" s="22"/>
      <c r="J96" s="22">
        <v>24</v>
      </c>
      <c r="K96" s="22">
        <v>12</v>
      </c>
      <c r="L96" s="22">
        <v>12</v>
      </c>
      <c r="M96" s="49">
        <v>24</v>
      </c>
      <c r="N96" s="22"/>
      <c r="O96" s="22"/>
      <c r="R96" s="41"/>
      <c r="S96" s="41"/>
      <c r="V96" s="27">
        <v>7</v>
      </c>
      <c r="W96" s="21" t="s">
        <v>366</v>
      </c>
      <c r="X96" s="21"/>
      <c r="Y96" s="21"/>
      <c r="AD96" s="22">
        <f>+AE96+AF96+AG96</f>
        <v>2</v>
      </c>
      <c r="AE96" s="22">
        <v>0</v>
      </c>
      <c r="AF96" s="22">
        <v>2</v>
      </c>
      <c r="AG96" s="22">
        <v>0</v>
      </c>
      <c r="AH96" s="79">
        <f t="shared" ref="AH96:AH97" si="71">+(AE96*2+AG96)/(2*AD96)</f>
        <v>0</v>
      </c>
      <c r="AI96" s="79"/>
      <c r="AJ96" s="22">
        <v>10</v>
      </c>
      <c r="AK96" s="22">
        <v>0</v>
      </c>
      <c r="AL96" s="22">
        <v>0</v>
      </c>
      <c r="AM96" s="24">
        <f t="shared" ref="AM96:AM97" si="72">+AJ96/AD96</f>
        <v>5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6</v>
      </c>
      <c r="BC96" s="22">
        <v>0</v>
      </c>
      <c r="BD96" s="22">
        <v>1</v>
      </c>
      <c r="BE96" s="22">
        <f t="shared" si="67"/>
        <v>1</v>
      </c>
      <c r="BF96" s="70">
        <v>0</v>
      </c>
      <c r="BG96" s="69">
        <f t="shared" si="68"/>
        <v>21</v>
      </c>
      <c r="BH96" s="22">
        <f t="shared" si="68"/>
        <v>0</v>
      </c>
      <c r="BI96" s="22">
        <f t="shared" si="64"/>
        <v>5</v>
      </c>
      <c r="BJ96" s="22">
        <f t="shared" si="69"/>
        <v>5</v>
      </c>
      <c r="BK96" s="70">
        <f t="shared" si="65"/>
        <v>0</v>
      </c>
      <c r="BL96" s="69">
        <v>15</v>
      </c>
      <c r="BM96" s="22">
        <v>0</v>
      </c>
      <c r="BN96" s="22">
        <v>4</v>
      </c>
      <c r="BO96" s="22">
        <f t="shared" si="66"/>
        <v>4</v>
      </c>
      <c r="BP96" s="70">
        <v>0</v>
      </c>
      <c r="BQ96" s="41"/>
      <c r="BR96" s="41"/>
      <c r="BS96" s="27">
        <v>7.5</v>
      </c>
      <c r="BT96" s="21" t="s">
        <v>146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57"/>
        <v>0</v>
      </c>
      <c r="CD96" s="70">
        <v>0</v>
      </c>
      <c r="CE96" s="69">
        <f t="shared" si="70"/>
        <v>1</v>
      </c>
      <c r="CF96" s="22">
        <f t="shared" si="70"/>
        <v>0</v>
      </c>
      <c r="CG96" s="22">
        <f t="shared" si="70"/>
        <v>0</v>
      </c>
      <c r="CH96" s="22">
        <f t="shared" si="70"/>
        <v>0</v>
      </c>
      <c r="CI96" s="70">
        <f t="shared" si="70"/>
        <v>0</v>
      </c>
      <c r="CJ96" s="22">
        <v>1</v>
      </c>
      <c r="CK96" s="22">
        <v>0</v>
      </c>
      <c r="CL96" s="22">
        <v>0</v>
      </c>
      <c r="CM96" s="22">
        <f t="shared" si="63"/>
        <v>0</v>
      </c>
      <c r="CN96" s="70">
        <v>0</v>
      </c>
      <c r="CO96" s="41"/>
    </row>
    <row r="97" spans="1:93" ht="15.75" customHeight="1" thickBot="1" x14ac:dyDescent="0.3">
      <c r="A97" s="36"/>
      <c r="E97" s="21" t="s">
        <v>108</v>
      </c>
      <c r="F97" s="21"/>
      <c r="G97" s="21"/>
      <c r="H97" s="21" t="s">
        <v>106</v>
      </c>
      <c r="I97" s="22"/>
      <c r="J97" s="22">
        <v>29</v>
      </c>
      <c r="K97" s="22">
        <v>8</v>
      </c>
      <c r="L97" s="22">
        <v>16</v>
      </c>
      <c r="M97" s="49">
        <v>24</v>
      </c>
      <c r="N97" s="22"/>
      <c r="O97" s="22"/>
      <c r="R97" s="41"/>
      <c r="S97" s="41"/>
      <c r="V97" s="27">
        <v>8</v>
      </c>
      <c r="W97" s="21" t="s">
        <v>267</v>
      </c>
      <c r="Y97" s="21"/>
      <c r="Z97" s="28"/>
      <c r="AA97" s="38"/>
      <c r="AB97" s="3"/>
      <c r="AC97" s="3"/>
      <c r="AD97" s="22">
        <f>+AE97+AF97+AG97</f>
        <v>3</v>
      </c>
      <c r="AE97" s="22">
        <v>0</v>
      </c>
      <c r="AF97" s="22">
        <v>2</v>
      </c>
      <c r="AG97" s="22">
        <v>1</v>
      </c>
      <c r="AH97" s="79">
        <f t="shared" si="71"/>
        <v>0.16666666666666666</v>
      </c>
      <c r="AI97" s="79"/>
      <c r="AJ97" s="22">
        <v>10</v>
      </c>
      <c r="AK97" s="22">
        <v>1</v>
      </c>
      <c r="AL97" s="22">
        <v>0</v>
      </c>
      <c r="AM97" s="24">
        <f t="shared" si="72"/>
        <v>3.3333333333333335</v>
      </c>
      <c r="AN97" s="22">
        <v>0</v>
      </c>
      <c r="AO97" s="22"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6</v>
      </c>
      <c r="BC97" s="22">
        <v>2</v>
      </c>
      <c r="BD97" s="22">
        <v>1</v>
      </c>
      <c r="BE97" s="22">
        <f t="shared" si="67"/>
        <v>3</v>
      </c>
      <c r="BF97" s="70">
        <v>0</v>
      </c>
      <c r="BG97" s="69">
        <f t="shared" si="68"/>
        <v>28</v>
      </c>
      <c r="BH97" s="22">
        <f t="shared" si="68"/>
        <v>11</v>
      </c>
      <c r="BI97" s="22">
        <f t="shared" si="64"/>
        <v>6</v>
      </c>
      <c r="BJ97" s="22">
        <f t="shared" si="69"/>
        <v>17</v>
      </c>
      <c r="BK97" s="70">
        <f t="shared" si="65"/>
        <v>0</v>
      </c>
      <c r="BL97" s="69">
        <v>22</v>
      </c>
      <c r="BM97" s="22">
        <v>9</v>
      </c>
      <c r="BN97" s="22">
        <v>5</v>
      </c>
      <c r="BO97" s="22">
        <f t="shared" si="66"/>
        <v>14</v>
      </c>
      <c r="BP97" s="70">
        <v>0</v>
      </c>
      <c r="BQ97" s="41"/>
      <c r="BR97" s="41"/>
      <c r="BS97" s="27">
        <v>6.5</v>
      </c>
      <c r="BT97" s="21" t="s">
        <v>32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57"/>
        <v>0</v>
      </c>
      <c r="CD97" s="70">
        <v>0</v>
      </c>
      <c r="CE97" s="69">
        <f t="shared" si="70"/>
        <v>7</v>
      </c>
      <c r="CF97" s="22">
        <f t="shared" si="70"/>
        <v>0</v>
      </c>
      <c r="CG97" s="22">
        <f t="shared" si="70"/>
        <v>2</v>
      </c>
      <c r="CH97" s="22">
        <f t="shared" si="70"/>
        <v>2</v>
      </c>
      <c r="CI97" s="70">
        <f t="shared" si="70"/>
        <v>2</v>
      </c>
      <c r="CJ97" s="22">
        <v>7</v>
      </c>
      <c r="CK97" s="22">
        <v>0</v>
      </c>
      <c r="CL97" s="22">
        <v>2</v>
      </c>
      <c r="CM97" s="22">
        <f t="shared" si="63"/>
        <v>2</v>
      </c>
      <c r="CN97" s="70">
        <v>2</v>
      </c>
      <c r="CO97" s="41"/>
    </row>
    <row r="98" spans="1:93" ht="15.75" customHeight="1" x14ac:dyDescent="0.25">
      <c r="A98" s="36"/>
      <c r="E98" s="21" t="s">
        <v>130</v>
      </c>
      <c r="F98" s="21"/>
      <c r="G98" s="21"/>
      <c r="H98" s="21" t="s">
        <v>115</v>
      </c>
      <c r="I98" s="22"/>
      <c r="J98" s="22">
        <v>27</v>
      </c>
      <c r="K98" s="22">
        <v>1</v>
      </c>
      <c r="L98" s="22">
        <v>23</v>
      </c>
      <c r="M98" s="49">
        <v>24</v>
      </c>
      <c r="N98" s="22"/>
      <c r="O98" s="22"/>
      <c r="R98" s="41"/>
      <c r="S98" s="41"/>
      <c r="V98" s="8"/>
      <c r="W98" s="31" t="s">
        <v>646</v>
      </c>
      <c r="X98" s="31"/>
      <c r="Y98" s="32"/>
      <c r="Z98" s="32"/>
      <c r="AA98" s="15"/>
      <c r="AB98" s="8"/>
      <c r="AC98" s="8"/>
      <c r="AD98" s="15">
        <f>SUM(AD96:AD97)</f>
        <v>5</v>
      </c>
      <c r="AE98" s="15">
        <f>SUM(AE96:AE97)</f>
        <v>0</v>
      </c>
      <c r="AF98" s="15">
        <f>SUM(AF96:AF97)</f>
        <v>4</v>
      </c>
      <c r="AG98" s="15">
        <f>SUM(AG96:AG97)</f>
        <v>1</v>
      </c>
      <c r="AH98" s="80">
        <f>+(AE98*2+AG98)/(2*AD98)</f>
        <v>0.1</v>
      </c>
      <c r="AI98" s="80"/>
      <c r="AJ98" s="15">
        <f>SUM(AJ96:AJ97)</f>
        <v>20</v>
      </c>
      <c r="AK98" s="15">
        <f>SUM(AK96:AK97)</f>
        <v>1</v>
      </c>
      <c r="AL98" s="15">
        <f>SUM(AL96:AL97)</f>
        <v>0</v>
      </c>
      <c r="AM98" s="33">
        <f>+AJ98/AD98</f>
        <v>4</v>
      </c>
      <c r="AN98" s="15">
        <f>SUM(AN96:AN97)</f>
        <v>0</v>
      </c>
      <c r="AO98" s="15">
        <f>SUM(AO96:AO97)</f>
        <v>0</v>
      </c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3</v>
      </c>
      <c r="BC98" s="22">
        <v>0</v>
      </c>
      <c r="BD98" s="22">
        <v>2</v>
      </c>
      <c r="BE98" s="22">
        <f t="shared" si="67"/>
        <v>2</v>
      </c>
      <c r="BF98" s="70">
        <v>2</v>
      </c>
      <c r="BG98" s="69">
        <f t="shared" si="68"/>
        <v>23</v>
      </c>
      <c r="BH98" s="22">
        <f t="shared" si="68"/>
        <v>5</v>
      </c>
      <c r="BI98" s="22">
        <f t="shared" si="64"/>
        <v>10</v>
      </c>
      <c r="BJ98" s="22">
        <f t="shared" si="69"/>
        <v>15</v>
      </c>
      <c r="BK98" s="70">
        <f t="shared" si="65"/>
        <v>6</v>
      </c>
      <c r="BL98" s="69">
        <v>20</v>
      </c>
      <c r="BM98" s="22">
        <v>5</v>
      </c>
      <c r="BN98" s="22">
        <v>8</v>
      </c>
      <c r="BO98" s="22">
        <f t="shared" si="66"/>
        <v>13</v>
      </c>
      <c r="BP98" s="70">
        <v>4</v>
      </c>
      <c r="BQ98" s="41"/>
      <c r="BR98" s="41"/>
      <c r="BS98" s="27">
        <v>8</v>
      </c>
      <c r="BT98" s="21" t="s">
        <v>149</v>
      </c>
      <c r="BX98" s="22"/>
      <c r="BY98" s="21"/>
      <c r="BZ98" s="69">
        <v>1</v>
      </c>
      <c r="CA98" s="22">
        <v>0</v>
      </c>
      <c r="CB98" s="22">
        <v>0</v>
      </c>
      <c r="CC98" s="22">
        <f t="shared" si="57"/>
        <v>0</v>
      </c>
      <c r="CD98" s="70">
        <v>0</v>
      </c>
      <c r="CE98" s="69">
        <f t="shared" si="70"/>
        <v>3</v>
      </c>
      <c r="CF98" s="22">
        <f t="shared" si="70"/>
        <v>0</v>
      </c>
      <c r="CG98" s="22">
        <f t="shared" si="70"/>
        <v>1</v>
      </c>
      <c r="CH98" s="22">
        <f t="shared" si="70"/>
        <v>1</v>
      </c>
      <c r="CI98" s="70">
        <f t="shared" si="70"/>
        <v>0</v>
      </c>
      <c r="CJ98" s="22">
        <v>2</v>
      </c>
      <c r="CK98" s="22">
        <v>0</v>
      </c>
      <c r="CL98" s="22">
        <v>1</v>
      </c>
      <c r="CM98" s="22">
        <f t="shared" si="63"/>
        <v>1</v>
      </c>
      <c r="CN98" s="70">
        <v>0</v>
      </c>
      <c r="CO98" s="41"/>
    </row>
    <row r="99" spans="1:93" ht="15.75" customHeight="1" x14ac:dyDescent="0.25">
      <c r="A99" s="36"/>
      <c r="E99" s="21" t="s">
        <v>151</v>
      </c>
      <c r="H99" s="21" t="s">
        <v>106</v>
      </c>
      <c r="I99" s="22"/>
      <c r="J99" s="22">
        <v>29</v>
      </c>
      <c r="K99" s="22">
        <v>10</v>
      </c>
      <c r="L99" s="22">
        <v>13</v>
      </c>
      <c r="M99" s="49">
        <v>23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6</v>
      </c>
      <c r="BC99" s="22">
        <v>0</v>
      </c>
      <c r="BD99" s="22">
        <v>0</v>
      </c>
      <c r="BE99" s="22">
        <f t="shared" si="67"/>
        <v>0</v>
      </c>
      <c r="BF99" s="70">
        <v>0</v>
      </c>
      <c r="BG99" s="69">
        <f t="shared" si="68"/>
        <v>26</v>
      </c>
      <c r="BH99" s="22">
        <f t="shared" si="68"/>
        <v>0</v>
      </c>
      <c r="BI99" s="22">
        <f t="shared" si="64"/>
        <v>1</v>
      </c>
      <c r="BJ99" s="22">
        <f t="shared" si="69"/>
        <v>1</v>
      </c>
      <c r="BK99" s="70">
        <f t="shared" si="65"/>
        <v>0</v>
      </c>
      <c r="BL99" s="69">
        <v>20</v>
      </c>
      <c r="BM99" s="22">
        <v>0</v>
      </c>
      <c r="BN99" s="22">
        <v>1</v>
      </c>
      <c r="BO99" s="22">
        <f t="shared" si="66"/>
        <v>1</v>
      </c>
      <c r="BP99" s="70">
        <v>0</v>
      </c>
      <c r="BQ99" s="41"/>
      <c r="BR99" s="41"/>
      <c r="BS99" s="27">
        <v>8.5</v>
      </c>
      <c r="BT99" s="21" t="s">
        <v>132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si="57"/>
        <v>0</v>
      </c>
      <c r="CD99" s="70">
        <v>0</v>
      </c>
      <c r="CE99" s="69">
        <f t="shared" si="70"/>
        <v>4</v>
      </c>
      <c r="CF99" s="22">
        <f t="shared" si="70"/>
        <v>0</v>
      </c>
      <c r="CG99" s="22">
        <f t="shared" si="70"/>
        <v>2</v>
      </c>
      <c r="CH99" s="22">
        <f t="shared" si="70"/>
        <v>2</v>
      </c>
      <c r="CI99" s="70">
        <f t="shared" si="70"/>
        <v>0</v>
      </c>
      <c r="CJ99" s="22">
        <v>4</v>
      </c>
      <c r="CK99" s="22">
        <v>0</v>
      </c>
      <c r="CL99" s="22">
        <v>2</v>
      </c>
      <c r="CM99" s="22">
        <f t="shared" si="63"/>
        <v>2</v>
      </c>
      <c r="CN99" s="70">
        <v>0</v>
      </c>
      <c r="CO99" s="41"/>
    </row>
    <row r="100" spans="1:93" ht="15.75" customHeight="1" x14ac:dyDescent="0.25">
      <c r="A100" s="36"/>
      <c r="E100" s="21" t="s">
        <v>66</v>
      </c>
      <c r="F100" s="21"/>
      <c r="G100" s="21"/>
      <c r="H100" s="21" t="s">
        <v>115</v>
      </c>
      <c r="I100" s="22"/>
      <c r="J100" s="22">
        <v>27</v>
      </c>
      <c r="K100" s="22">
        <v>7</v>
      </c>
      <c r="L100" s="22">
        <v>16</v>
      </c>
      <c r="M100" s="49">
        <v>23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5</v>
      </c>
      <c r="BC100" s="22">
        <v>1</v>
      </c>
      <c r="BD100" s="22">
        <v>0</v>
      </c>
      <c r="BE100" s="22">
        <f t="shared" si="67"/>
        <v>1</v>
      </c>
      <c r="BF100" s="70">
        <v>0</v>
      </c>
      <c r="BG100" s="69">
        <f t="shared" si="68"/>
        <v>21</v>
      </c>
      <c r="BH100" s="22">
        <f t="shared" si="68"/>
        <v>4</v>
      </c>
      <c r="BI100" s="22">
        <f t="shared" si="64"/>
        <v>3</v>
      </c>
      <c r="BJ100" s="22">
        <f t="shared" si="69"/>
        <v>7</v>
      </c>
      <c r="BK100" s="70">
        <f t="shared" si="65"/>
        <v>4</v>
      </c>
      <c r="BL100" s="69">
        <v>16</v>
      </c>
      <c r="BM100" s="22">
        <v>3</v>
      </c>
      <c r="BN100" s="22">
        <v>3</v>
      </c>
      <c r="BO100" s="22">
        <f t="shared" si="66"/>
        <v>6</v>
      </c>
      <c r="BP100" s="70">
        <v>4</v>
      </c>
      <c r="BQ100" s="41"/>
      <c r="BR100" s="41"/>
      <c r="BS100" s="27">
        <v>8.5</v>
      </c>
      <c r="BT100" s="21" t="s">
        <v>30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57"/>
        <v>0</v>
      </c>
      <c r="CD100" s="70">
        <v>0</v>
      </c>
      <c r="CE100" s="69">
        <f t="shared" si="70"/>
        <v>1</v>
      </c>
      <c r="CF100" s="22">
        <f t="shared" si="70"/>
        <v>0</v>
      </c>
      <c r="CG100" s="22">
        <f t="shared" si="70"/>
        <v>0</v>
      </c>
      <c r="CH100" s="22">
        <f t="shared" si="70"/>
        <v>0</v>
      </c>
      <c r="CI100" s="70">
        <f t="shared" si="70"/>
        <v>0</v>
      </c>
      <c r="CJ100" s="22">
        <v>1</v>
      </c>
      <c r="CK100" s="22">
        <v>0</v>
      </c>
      <c r="CL100" s="22">
        <v>0</v>
      </c>
      <c r="CM100" s="22">
        <f t="shared" si="63"/>
        <v>0</v>
      </c>
      <c r="CN100" s="70">
        <v>0</v>
      </c>
      <c r="CO100" s="41"/>
    </row>
    <row r="101" spans="1:93" ht="15.75" customHeight="1" x14ac:dyDescent="0.25">
      <c r="A101" s="36"/>
      <c r="E101" s="21" t="s">
        <v>68</v>
      </c>
      <c r="F101" s="21"/>
      <c r="G101" s="21"/>
      <c r="H101" s="21" t="s">
        <v>107</v>
      </c>
      <c r="I101" s="22"/>
      <c r="J101" s="22">
        <v>26</v>
      </c>
      <c r="K101" s="22">
        <v>12</v>
      </c>
      <c r="L101" s="22">
        <v>9</v>
      </c>
      <c r="M101" s="49">
        <v>21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6</v>
      </c>
      <c r="BC101" s="22">
        <v>2</v>
      </c>
      <c r="BD101" s="22">
        <v>2</v>
      </c>
      <c r="BE101" s="22">
        <f t="shared" si="67"/>
        <v>4</v>
      </c>
      <c r="BF101" s="70">
        <v>0</v>
      </c>
      <c r="BG101" s="69">
        <f t="shared" si="68"/>
        <v>27</v>
      </c>
      <c r="BH101" s="22">
        <f t="shared" si="68"/>
        <v>4</v>
      </c>
      <c r="BI101" s="22">
        <f t="shared" si="64"/>
        <v>12</v>
      </c>
      <c r="BJ101" s="22">
        <f t="shared" si="69"/>
        <v>16</v>
      </c>
      <c r="BK101" s="70">
        <f t="shared" si="65"/>
        <v>2</v>
      </c>
      <c r="BL101" s="69">
        <v>21</v>
      </c>
      <c r="BM101" s="22">
        <v>2</v>
      </c>
      <c r="BN101" s="22">
        <v>10</v>
      </c>
      <c r="BO101" s="22">
        <f t="shared" si="66"/>
        <v>12</v>
      </c>
      <c r="BP101" s="70">
        <v>2</v>
      </c>
      <c r="BQ101" s="41"/>
      <c r="BR101" s="41"/>
      <c r="BS101" s="27">
        <v>7.5</v>
      </c>
      <c r="BT101" s="21" t="s">
        <v>34</v>
      </c>
      <c r="BX101" s="22"/>
      <c r="BY101" s="21"/>
      <c r="BZ101" s="69">
        <v>1</v>
      </c>
      <c r="CA101" s="22">
        <v>0</v>
      </c>
      <c r="CB101" s="22">
        <v>0</v>
      </c>
      <c r="CC101" s="22">
        <f t="shared" si="57"/>
        <v>0</v>
      </c>
      <c r="CD101" s="70">
        <v>0</v>
      </c>
      <c r="CE101" s="69">
        <f t="shared" si="70"/>
        <v>1</v>
      </c>
      <c r="CF101" s="22">
        <f t="shared" si="70"/>
        <v>0</v>
      </c>
      <c r="CG101" s="22">
        <f t="shared" si="70"/>
        <v>0</v>
      </c>
      <c r="CH101" s="22">
        <f t="shared" si="70"/>
        <v>0</v>
      </c>
      <c r="CI101" s="70">
        <f t="shared" si="70"/>
        <v>0</v>
      </c>
      <c r="CJ101" s="22">
        <v>0</v>
      </c>
      <c r="CK101" s="22">
        <v>0</v>
      </c>
      <c r="CL101" s="22">
        <v>0</v>
      </c>
      <c r="CM101" s="22">
        <f t="shared" si="63"/>
        <v>0</v>
      </c>
      <c r="CN101" s="70">
        <v>0</v>
      </c>
      <c r="CO101" s="41"/>
    </row>
    <row r="102" spans="1:93" ht="15.75" customHeight="1" x14ac:dyDescent="0.25">
      <c r="A102" s="36"/>
      <c r="E102" s="21" t="s">
        <v>140</v>
      </c>
      <c r="F102" s="21"/>
      <c r="G102" s="21"/>
      <c r="H102" s="21" t="s">
        <v>115</v>
      </c>
      <c r="I102" s="22"/>
      <c r="J102" s="22">
        <v>26</v>
      </c>
      <c r="K102" s="22">
        <v>6</v>
      </c>
      <c r="L102" s="22">
        <v>15</v>
      </c>
      <c r="M102" s="49">
        <v>21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6</v>
      </c>
      <c r="BC102" s="22">
        <v>0</v>
      </c>
      <c r="BD102" s="22">
        <v>0</v>
      </c>
      <c r="BE102" s="22">
        <f t="shared" si="67"/>
        <v>0</v>
      </c>
      <c r="BF102" s="70">
        <v>0</v>
      </c>
      <c r="BG102" s="69">
        <f t="shared" si="68"/>
        <v>21</v>
      </c>
      <c r="BH102" s="22">
        <f t="shared" si="68"/>
        <v>1</v>
      </c>
      <c r="BI102" s="22">
        <f t="shared" si="64"/>
        <v>0</v>
      </c>
      <c r="BJ102" s="22">
        <f t="shared" si="69"/>
        <v>1</v>
      </c>
      <c r="BK102" s="70">
        <f t="shared" si="65"/>
        <v>0</v>
      </c>
      <c r="BL102" s="69">
        <v>15</v>
      </c>
      <c r="BM102" s="22">
        <v>1</v>
      </c>
      <c r="BN102" s="22">
        <v>0</v>
      </c>
      <c r="BO102" s="22">
        <f t="shared" si="66"/>
        <v>1</v>
      </c>
      <c r="BP102" s="70">
        <v>0</v>
      </c>
      <c r="BQ102" s="41"/>
      <c r="BR102" s="41"/>
      <c r="BS102" s="27">
        <v>7</v>
      </c>
      <c r="BT102" s="21" t="s">
        <v>113</v>
      </c>
      <c r="BX102" s="22"/>
      <c r="BY102" s="21"/>
      <c r="BZ102" s="69">
        <v>0</v>
      </c>
      <c r="CA102" s="22">
        <v>0</v>
      </c>
      <c r="CB102" s="22">
        <v>0</v>
      </c>
      <c r="CC102" s="22">
        <f t="shared" si="57"/>
        <v>0</v>
      </c>
      <c r="CD102" s="70">
        <v>0</v>
      </c>
      <c r="CE102" s="69">
        <f t="shared" si="70"/>
        <v>1</v>
      </c>
      <c r="CF102" s="22">
        <f t="shared" si="70"/>
        <v>0</v>
      </c>
      <c r="CG102" s="22">
        <f t="shared" si="70"/>
        <v>0</v>
      </c>
      <c r="CH102" s="22">
        <f t="shared" si="70"/>
        <v>0</v>
      </c>
      <c r="CI102" s="70">
        <f t="shared" si="70"/>
        <v>0</v>
      </c>
      <c r="CJ102" s="22">
        <v>1</v>
      </c>
      <c r="CK102" s="22">
        <v>0</v>
      </c>
      <c r="CL102" s="22">
        <v>0</v>
      </c>
      <c r="CM102" s="22">
        <f t="shared" si="63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183</v>
      </c>
      <c r="F103" s="21"/>
      <c r="G103" s="21"/>
      <c r="H103" s="21" t="s">
        <v>118</v>
      </c>
      <c r="I103" s="22"/>
      <c r="J103" s="22">
        <v>27</v>
      </c>
      <c r="K103" s="22">
        <v>12</v>
      </c>
      <c r="L103" s="22">
        <v>8</v>
      </c>
      <c r="M103" s="49">
        <v>20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77</v>
      </c>
      <c r="BC103" s="23">
        <f>SUM(BC91:BC102)</f>
        <v>16</v>
      </c>
      <c r="BD103" s="23">
        <f>SUM(BD91:BD102)</f>
        <v>17</v>
      </c>
      <c r="BE103" s="23">
        <f>+BD103+BC103</f>
        <v>33</v>
      </c>
      <c r="BF103" s="73">
        <f>SUM(BF91:BF102)</f>
        <v>10</v>
      </c>
      <c r="BG103" s="72">
        <f>SUM(BG91:BG102)</f>
        <v>318</v>
      </c>
      <c r="BH103" s="23">
        <f>SUM(BH91:BH102)</f>
        <v>71</v>
      </c>
      <c r="BI103" s="23">
        <f>SUM(BI91:BI102)</f>
        <v>91</v>
      </c>
      <c r="BJ103" s="23">
        <f>+BI103+BH103</f>
        <v>162</v>
      </c>
      <c r="BK103" s="73">
        <f>SUM(BK91:BK102)</f>
        <v>40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6.5</v>
      </c>
      <c r="BT103" s="21" t="s">
        <v>55</v>
      </c>
      <c r="BX103" s="22"/>
      <c r="BY103" s="21"/>
      <c r="BZ103" s="69">
        <v>1</v>
      </c>
      <c r="CA103" s="22">
        <v>0</v>
      </c>
      <c r="CB103" s="22">
        <v>0</v>
      </c>
      <c r="CC103" s="22">
        <f t="shared" si="57"/>
        <v>0</v>
      </c>
      <c r="CD103" s="70">
        <v>0</v>
      </c>
      <c r="CE103" s="69">
        <f t="shared" si="70"/>
        <v>5</v>
      </c>
      <c r="CF103" s="22">
        <f t="shared" si="70"/>
        <v>0</v>
      </c>
      <c r="CG103" s="22">
        <f t="shared" si="70"/>
        <v>0</v>
      </c>
      <c r="CH103" s="22">
        <f t="shared" si="70"/>
        <v>0</v>
      </c>
      <c r="CI103" s="70">
        <f t="shared" si="70"/>
        <v>0</v>
      </c>
      <c r="CJ103" s="22">
        <v>4</v>
      </c>
      <c r="CK103" s="22">
        <v>0</v>
      </c>
      <c r="CL103" s="22">
        <v>0</v>
      </c>
      <c r="CM103" s="22">
        <f t="shared" si="63"/>
        <v>0</v>
      </c>
      <c r="CN103" s="70">
        <v>0</v>
      </c>
      <c r="CO103" s="41"/>
    </row>
    <row r="104" spans="1:93" ht="15.75" customHeight="1" x14ac:dyDescent="0.25">
      <c r="A104" s="36"/>
      <c r="E104" s="21" t="s">
        <v>144</v>
      </c>
      <c r="F104" s="21"/>
      <c r="G104" s="21"/>
      <c r="H104" s="21" t="s">
        <v>115</v>
      </c>
      <c r="I104" s="22"/>
      <c r="J104" s="22">
        <v>26</v>
      </c>
      <c r="K104" s="22">
        <v>10</v>
      </c>
      <c r="L104" s="22">
        <v>10</v>
      </c>
      <c r="M104" s="49">
        <v>20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73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74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23</v>
      </c>
      <c r="BC104" s="22">
        <v>7</v>
      </c>
      <c r="BD104" s="22">
        <v>8</v>
      </c>
      <c r="BE104" s="22">
        <f>+BC104+BD104</f>
        <v>15</v>
      </c>
      <c r="BF104" s="70">
        <v>2</v>
      </c>
      <c r="BG104" s="69">
        <f>+BB104+BL104</f>
        <v>70</v>
      </c>
      <c r="BH104" s="22">
        <f>+BC104+BM104</f>
        <v>10</v>
      </c>
      <c r="BI104" s="22">
        <f t="shared" ref="BI104:BI115" si="75">+BD104+BN104</f>
        <v>16</v>
      </c>
      <c r="BJ104" s="22">
        <f>+BH104+BI104</f>
        <v>26</v>
      </c>
      <c r="BK104" s="70">
        <f t="shared" ref="BK104:BK115" si="76">+BF104+BP104</f>
        <v>4</v>
      </c>
      <c r="BL104" s="69">
        <v>47</v>
      </c>
      <c r="BM104" s="15">
        <v>3</v>
      </c>
      <c r="BN104" s="15">
        <v>8</v>
      </c>
      <c r="BO104" s="15">
        <f t="shared" ref="BO104:BO115" si="77">+BM104+BN104</f>
        <v>11</v>
      </c>
      <c r="BP104" s="71">
        <v>2</v>
      </c>
      <c r="BQ104" s="41"/>
      <c r="BR104" s="41"/>
      <c r="BS104" s="27">
        <v>7</v>
      </c>
      <c r="BT104" s="21" t="s">
        <v>36</v>
      </c>
      <c r="BX104" s="22"/>
      <c r="BY104" s="21"/>
      <c r="BZ104" s="69">
        <v>4</v>
      </c>
      <c r="CA104" s="22">
        <v>0</v>
      </c>
      <c r="CB104" s="22">
        <v>0</v>
      </c>
      <c r="CC104" s="22">
        <f t="shared" si="57"/>
        <v>0</v>
      </c>
      <c r="CD104" s="70">
        <v>0</v>
      </c>
      <c r="CE104" s="69">
        <f t="shared" si="70"/>
        <v>8</v>
      </c>
      <c r="CF104" s="22">
        <f t="shared" si="70"/>
        <v>0</v>
      </c>
      <c r="CG104" s="22">
        <f t="shared" si="70"/>
        <v>0</v>
      </c>
      <c r="CH104" s="22">
        <f t="shared" si="70"/>
        <v>0</v>
      </c>
      <c r="CI104" s="70">
        <f t="shared" si="70"/>
        <v>0</v>
      </c>
      <c r="CJ104" s="22">
        <v>4</v>
      </c>
      <c r="CK104" s="22">
        <v>0</v>
      </c>
      <c r="CL104" s="22">
        <v>0</v>
      </c>
      <c r="CM104" s="22">
        <f t="shared" si="63"/>
        <v>0</v>
      </c>
      <c r="CN104" s="70">
        <v>0</v>
      </c>
      <c r="CO104" s="41"/>
    </row>
    <row r="105" spans="1:93" ht="15.75" customHeight="1" x14ac:dyDescent="0.25">
      <c r="A105" s="36"/>
      <c r="E105" s="21" t="s">
        <v>69</v>
      </c>
      <c r="H105" s="21" t="s">
        <v>107</v>
      </c>
      <c r="I105" s="22"/>
      <c r="J105" s="22">
        <v>28</v>
      </c>
      <c r="K105" s="22">
        <v>7</v>
      </c>
      <c r="L105" s="22">
        <v>13</v>
      </c>
      <c r="M105" s="49">
        <v>20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73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74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7</v>
      </c>
      <c r="BC105" s="22">
        <v>0</v>
      </c>
      <c r="BD105" s="22">
        <v>0</v>
      </c>
      <c r="BE105" s="22">
        <f t="shared" ref="BE105:BE115" si="78">+BC105+BD105</f>
        <v>0</v>
      </c>
      <c r="BF105" s="70">
        <v>0</v>
      </c>
      <c r="BG105" s="69">
        <f t="shared" ref="BG105:BH115" si="79">+BB105+BL105</f>
        <v>19</v>
      </c>
      <c r="BH105" s="22">
        <f t="shared" si="79"/>
        <v>0</v>
      </c>
      <c r="BI105" s="22">
        <f t="shared" si="75"/>
        <v>2</v>
      </c>
      <c r="BJ105" s="22">
        <f t="shared" ref="BJ105:BJ115" si="80">+BH105+BI105</f>
        <v>2</v>
      </c>
      <c r="BK105" s="70">
        <f t="shared" si="76"/>
        <v>0</v>
      </c>
      <c r="BL105" s="69">
        <v>12</v>
      </c>
      <c r="BM105" s="22">
        <v>0</v>
      </c>
      <c r="BN105" s="22">
        <v>2</v>
      </c>
      <c r="BO105" s="22">
        <f t="shared" si="77"/>
        <v>2</v>
      </c>
      <c r="BP105" s="70">
        <v>0</v>
      </c>
      <c r="BQ105" s="41"/>
      <c r="BR105" s="41"/>
      <c r="BS105" s="27">
        <v>6</v>
      </c>
      <c r="BT105" s="21" t="s">
        <v>114</v>
      </c>
      <c r="BX105" s="22"/>
      <c r="BY105" s="21"/>
      <c r="BZ105" s="69">
        <v>0</v>
      </c>
      <c r="CA105" s="22">
        <v>0</v>
      </c>
      <c r="CB105" s="22">
        <v>0</v>
      </c>
      <c r="CC105" s="22">
        <f t="shared" si="57"/>
        <v>0</v>
      </c>
      <c r="CD105" s="70">
        <v>0</v>
      </c>
      <c r="CE105" s="69">
        <f t="shared" si="70"/>
        <v>1</v>
      </c>
      <c r="CF105" s="22">
        <f t="shared" si="70"/>
        <v>0</v>
      </c>
      <c r="CG105" s="22">
        <f t="shared" si="70"/>
        <v>0</v>
      </c>
      <c r="CH105" s="22">
        <f t="shared" si="70"/>
        <v>0</v>
      </c>
      <c r="CI105" s="70">
        <f t="shared" si="70"/>
        <v>0</v>
      </c>
      <c r="CJ105" s="22">
        <v>1</v>
      </c>
      <c r="CK105" s="22">
        <v>0</v>
      </c>
      <c r="CL105" s="22">
        <v>0</v>
      </c>
      <c r="CM105" s="22">
        <f t="shared" si="63"/>
        <v>0</v>
      </c>
      <c r="CN105" s="70">
        <v>0</v>
      </c>
      <c r="CO105" s="41"/>
    </row>
    <row r="106" spans="1:93" ht="15.75" customHeight="1" x14ac:dyDescent="0.25">
      <c r="A106" s="36"/>
      <c r="E106" s="21" t="s">
        <v>123</v>
      </c>
      <c r="F106" s="21"/>
      <c r="G106" s="21"/>
      <c r="H106" s="21" t="s">
        <v>115</v>
      </c>
      <c r="I106" s="22"/>
      <c r="J106" s="22">
        <v>25</v>
      </c>
      <c r="K106" s="22">
        <v>4</v>
      </c>
      <c r="L106" s="22">
        <v>16</v>
      </c>
      <c r="M106" s="49">
        <v>20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73"/>
        <v>0</v>
      </c>
      <c r="AI106" s="79"/>
      <c r="AJ106" s="22">
        <v>7</v>
      </c>
      <c r="AK106" s="22">
        <v>0</v>
      </c>
      <c r="AL106" s="22">
        <v>0</v>
      </c>
      <c r="AM106" s="24">
        <f t="shared" si="74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7</v>
      </c>
      <c r="BC106" s="22">
        <v>7</v>
      </c>
      <c r="BD106" s="22">
        <v>3</v>
      </c>
      <c r="BE106" s="22">
        <f t="shared" si="78"/>
        <v>10</v>
      </c>
      <c r="BF106" s="70">
        <v>0</v>
      </c>
      <c r="BG106" s="69">
        <f t="shared" si="79"/>
        <v>26</v>
      </c>
      <c r="BH106" s="22">
        <f t="shared" si="79"/>
        <v>22</v>
      </c>
      <c r="BI106" s="22">
        <f t="shared" si="75"/>
        <v>11</v>
      </c>
      <c r="BJ106" s="22">
        <f t="shared" si="80"/>
        <v>33</v>
      </c>
      <c r="BK106" s="70">
        <f t="shared" si="76"/>
        <v>6</v>
      </c>
      <c r="BL106" s="69">
        <v>19</v>
      </c>
      <c r="BM106" s="22">
        <v>15</v>
      </c>
      <c r="BN106" s="22">
        <v>8</v>
      </c>
      <c r="BO106" s="22">
        <f t="shared" si="77"/>
        <v>23</v>
      </c>
      <c r="BP106" s="70">
        <v>6</v>
      </c>
      <c r="BQ106" s="41"/>
      <c r="BR106" s="41"/>
      <c r="BS106" s="27">
        <v>9</v>
      </c>
      <c r="BT106" s="21" t="s">
        <v>182</v>
      </c>
      <c r="BU106" s="21"/>
      <c r="BV106" s="21"/>
      <c r="BZ106" s="69">
        <v>1</v>
      </c>
      <c r="CA106" s="22">
        <v>0</v>
      </c>
      <c r="CB106" s="22">
        <v>1</v>
      </c>
      <c r="CC106" s="22">
        <f t="shared" ref="CC106" si="81">+CA106+CB106</f>
        <v>1</v>
      </c>
      <c r="CD106" s="70">
        <v>0</v>
      </c>
      <c r="CE106" s="69">
        <f t="shared" ref="CE106" si="82">+CJ106+BZ106</f>
        <v>1</v>
      </c>
      <c r="CF106" s="22">
        <f t="shared" ref="CF106" si="83">+CK106+CA106</f>
        <v>0</v>
      </c>
      <c r="CG106" s="22">
        <f t="shared" ref="CG106" si="84">+CL106+CB106</f>
        <v>1</v>
      </c>
      <c r="CH106" s="22">
        <f t="shared" ref="CH106" si="85">+CM106+CC106</f>
        <v>1</v>
      </c>
      <c r="CI106" s="70">
        <f t="shared" ref="CI106" si="86">+CN106+CD106</f>
        <v>0</v>
      </c>
      <c r="CJ106" s="22">
        <v>0</v>
      </c>
      <c r="CK106" s="22">
        <v>0</v>
      </c>
      <c r="CL106" s="22">
        <v>0</v>
      </c>
      <c r="CM106" s="22">
        <f t="shared" ref="CM106" si="87">+CK106+CL106</f>
        <v>0</v>
      </c>
      <c r="CN106" s="70">
        <v>0</v>
      </c>
      <c r="CO106" s="41"/>
    </row>
    <row r="107" spans="1:93" ht="15.75" customHeight="1" x14ac:dyDescent="0.25">
      <c r="A107" s="36"/>
      <c r="E107" s="21" t="s">
        <v>149</v>
      </c>
      <c r="F107" s="21"/>
      <c r="G107" s="21"/>
      <c r="H107" s="21" t="s">
        <v>154</v>
      </c>
      <c r="I107" s="22"/>
      <c r="J107" s="22">
        <v>26</v>
      </c>
      <c r="K107" s="22">
        <v>2</v>
      </c>
      <c r="L107" s="22">
        <v>18</v>
      </c>
      <c r="M107" s="49">
        <v>20</v>
      </c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73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74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78"/>
        <v>0</v>
      </c>
      <c r="BF107" s="70">
        <v>0</v>
      </c>
      <c r="BG107" s="69">
        <f t="shared" si="79"/>
        <v>16</v>
      </c>
      <c r="BH107" s="22">
        <f t="shared" si="79"/>
        <v>7</v>
      </c>
      <c r="BI107" s="22">
        <f t="shared" si="75"/>
        <v>6</v>
      </c>
      <c r="BJ107" s="22">
        <f t="shared" si="80"/>
        <v>13</v>
      </c>
      <c r="BK107" s="70">
        <f t="shared" si="76"/>
        <v>4</v>
      </c>
      <c r="BL107" s="69">
        <v>16</v>
      </c>
      <c r="BM107" s="22">
        <v>7</v>
      </c>
      <c r="BN107" s="22">
        <v>6</v>
      </c>
      <c r="BO107" s="22">
        <f t="shared" si="77"/>
        <v>13</v>
      </c>
      <c r="BP107" s="70">
        <v>4</v>
      </c>
      <c r="BQ107" s="41"/>
      <c r="BR107" s="41"/>
      <c r="BS107" s="27">
        <v>8.5</v>
      </c>
      <c r="BT107" s="21" t="s">
        <v>140</v>
      </c>
      <c r="BX107" s="22"/>
      <c r="BY107" s="21"/>
      <c r="BZ107" s="69">
        <v>0</v>
      </c>
      <c r="CA107" s="22">
        <v>0</v>
      </c>
      <c r="CB107" s="22">
        <v>0</v>
      </c>
      <c r="CC107" s="22">
        <f t="shared" ref="CC107:CC112" si="88">+CA107+CB107</f>
        <v>0</v>
      </c>
      <c r="CD107" s="70">
        <v>0</v>
      </c>
      <c r="CE107" s="69">
        <f t="shared" ref="CE107:CI111" si="89">+CJ107+BZ107</f>
        <v>1</v>
      </c>
      <c r="CF107" s="22">
        <f t="shared" si="89"/>
        <v>0</v>
      </c>
      <c r="CG107" s="22">
        <f t="shared" si="89"/>
        <v>0</v>
      </c>
      <c r="CH107" s="22">
        <f t="shared" si="89"/>
        <v>0</v>
      </c>
      <c r="CI107" s="70">
        <f t="shared" si="89"/>
        <v>0</v>
      </c>
      <c r="CJ107" s="22">
        <v>1</v>
      </c>
      <c r="CK107" s="22">
        <v>0</v>
      </c>
      <c r="CL107" s="22">
        <v>0</v>
      </c>
      <c r="CM107" s="22">
        <f t="shared" ref="CM107:CM112" si="90">+CK107+CL107</f>
        <v>0</v>
      </c>
      <c r="CN107" s="70">
        <v>0</v>
      </c>
      <c r="CO107" s="41"/>
    </row>
    <row r="108" spans="1:93" ht="15.75" customHeight="1" x14ac:dyDescent="0.25">
      <c r="A108" s="36"/>
      <c r="E108" s="21" t="s">
        <v>29</v>
      </c>
      <c r="H108" s="21" t="s">
        <v>107</v>
      </c>
      <c r="I108" s="22"/>
      <c r="J108" s="22">
        <v>21</v>
      </c>
      <c r="K108" s="22">
        <v>5</v>
      </c>
      <c r="L108" s="22">
        <v>14</v>
      </c>
      <c r="M108" s="49">
        <v>19</v>
      </c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73"/>
        <v>0</v>
      </c>
      <c r="AI108" s="79"/>
      <c r="AJ108" s="22">
        <v>0</v>
      </c>
      <c r="AK108" s="22">
        <v>0</v>
      </c>
      <c r="AL108" s="22">
        <v>0</v>
      </c>
      <c r="AM108" s="24">
        <f t="shared" si="74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7</v>
      </c>
      <c r="BC108" s="22">
        <v>0</v>
      </c>
      <c r="BD108" s="22">
        <v>5</v>
      </c>
      <c r="BE108" s="22">
        <f t="shared" si="78"/>
        <v>5</v>
      </c>
      <c r="BF108" s="70">
        <v>0</v>
      </c>
      <c r="BG108" s="69">
        <f t="shared" si="79"/>
        <v>23</v>
      </c>
      <c r="BH108" s="22">
        <f t="shared" si="79"/>
        <v>0</v>
      </c>
      <c r="BI108" s="22">
        <f t="shared" si="75"/>
        <v>12</v>
      </c>
      <c r="BJ108" s="22">
        <f t="shared" si="80"/>
        <v>12</v>
      </c>
      <c r="BK108" s="70">
        <f t="shared" si="76"/>
        <v>2</v>
      </c>
      <c r="BL108" s="69">
        <v>16</v>
      </c>
      <c r="BM108" s="22">
        <v>0</v>
      </c>
      <c r="BN108" s="22">
        <v>7</v>
      </c>
      <c r="BO108" s="22">
        <f t="shared" si="77"/>
        <v>7</v>
      </c>
      <c r="BP108" s="70">
        <v>2</v>
      </c>
      <c r="BQ108" s="41"/>
      <c r="BR108" s="41"/>
      <c r="BS108" s="27">
        <v>6</v>
      </c>
      <c r="BT108" s="21" t="s">
        <v>100</v>
      </c>
      <c r="BX108" s="22"/>
      <c r="BY108" s="21"/>
      <c r="BZ108" s="69">
        <v>0</v>
      </c>
      <c r="CA108" s="22">
        <v>0</v>
      </c>
      <c r="CB108" s="22">
        <v>0</v>
      </c>
      <c r="CC108" s="22">
        <f t="shared" si="88"/>
        <v>0</v>
      </c>
      <c r="CD108" s="70">
        <v>0</v>
      </c>
      <c r="CE108" s="69">
        <f t="shared" si="89"/>
        <v>4</v>
      </c>
      <c r="CF108" s="22">
        <f t="shared" si="89"/>
        <v>0</v>
      </c>
      <c r="CG108" s="22">
        <f t="shared" si="89"/>
        <v>1</v>
      </c>
      <c r="CH108" s="22">
        <f t="shared" si="89"/>
        <v>1</v>
      </c>
      <c r="CI108" s="70">
        <f t="shared" si="89"/>
        <v>0</v>
      </c>
      <c r="CJ108" s="22">
        <v>4</v>
      </c>
      <c r="CK108" s="22">
        <v>0</v>
      </c>
      <c r="CL108" s="22">
        <v>1</v>
      </c>
      <c r="CM108" s="22">
        <f t="shared" si="90"/>
        <v>1</v>
      </c>
      <c r="CN108" s="70">
        <v>0</v>
      </c>
      <c r="CO108" s="41"/>
    </row>
    <row r="109" spans="1:93" ht="15.75" customHeight="1" x14ac:dyDescent="0.25">
      <c r="A109" s="36"/>
      <c r="E109" s="21" t="s">
        <v>89</v>
      </c>
      <c r="F109" s="21"/>
      <c r="G109" s="21"/>
      <c r="H109" s="21" t="s">
        <v>107</v>
      </c>
      <c r="I109" s="22"/>
      <c r="J109" s="22">
        <v>27</v>
      </c>
      <c r="K109" s="22">
        <v>2</v>
      </c>
      <c r="L109" s="22">
        <v>17</v>
      </c>
      <c r="M109" s="49">
        <v>19</v>
      </c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73"/>
        <v>0</v>
      </c>
      <c r="AI109" s="79"/>
      <c r="AJ109" s="22">
        <v>1</v>
      </c>
      <c r="AK109" s="22">
        <v>0</v>
      </c>
      <c r="AL109" s="22">
        <v>0</v>
      </c>
      <c r="AM109" s="24">
        <f t="shared" si="74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2</v>
      </c>
      <c r="BC109" s="22">
        <v>0</v>
      </c>
      <c r="BD109" s="22">
        <v>2</v>
      </c>
      <c r="BE109" s="22">
        <f t="shared" si="78"/>
        <v>2</v>
      </c>
      <c r="BF109" s="70">
        <v>0</v>
      </c>
      <c r="BG109" s="69">
        <f t="shared" si="79"/>
        <v>20</v>
      </c>
      <c r="BH109" s="22">
        <f t="shared" si="79"/>
        <v>1</v>
      </c>
      <c r="BI109" s="22">
        <f t="shared" si="75"/>
        <v>8</v>
      </c>
      <c r="BJ109" s="22">
        <f t="shared" si="80"/>
        <v>9</v>
      </c>
      <c r="BK109" s="70">
        <f t="shared" si="76"/>
        <v>4</v>
      </c>
      <c r="BL109" s="69">
        <v>18</v>
      </c>
      <c r="BM109" s="22">
        <v>1</v>
      </c>
      <c r="BN109" s="22">
        <v>6</v>
      </c>
      <c r="BO109" s="22">
        <f t="shared" si="77"/>
        <v>7</v>
      </c>
      <c r="BP109" s="70">
        <v>4</v>
      </c>
      <c r="BQ109" s="41"/>
      <c r="BR109" s="41"/>
      <c r="BS109" s="27">
        <v>8.5</v>
      </c>
      <c r="BT109" s="21" t="s">
        <v>164</v>
      </c>
      <c r="BX109" s="22"/>
      <c r="BY109" s="21"/>
      <c r="BZ109" s="69">
        <v>1</v>
      </c>
      <c r="CA109" s="22">
        <v>0</v>
      </c>
      <c r="CB109" s="22">
        <v>0</v>
      </c>
      <c r="CC109" s="22">
        <f t="shared" si="88"/>
        <v>0</v>
      </c>
      <c r="CD109" s="70">
        <v>0</v>
      </c>
      <c r="CE109" s="69">
        <f t="shared" si="89"/>
        <v>2</v>
      </c>
      <c r="CF109" s="22">
        <f t="shared" si="89"/>
        <v>0</v>
      </c>
      <c r="CG109" s="22">
        <f t="shared" si="89"/>
        <v>0</v>
      </c>
      <c r="CH109" s="22">
        <f t="shared" si="89"/>
        <v>0</v>
      </c>
      <c r="CI109" s="70">
        <f t="shared" si="89"/>
        <v>0</v>
      </c>
      <c r="CJ109" s="22">
        <v>1</v>
      </c>
      <c r="CK109" s="22">
        <v>0</v>
      </c>
      <c r="CL109" s="22">
        <v>0</v>
      </c>
      <c r="CM109" s="22">
        <f t="shared" si="90"/>
        <v>0</v>
      </c>
      <c r="CN109" s="70">
        <v>0</v>
      </c>
      <c r="CO109" s="41"/>
    </row>
    <row r="110" spans="1:93" ht="15.75" customHeight="1" x14ac:dyDescent="0.25">
      <c r="A110" s="36"/>
      <c r="E110" s="21" t="s">
        <v>50</v>
      </c>
      <c r="F110" s="21"/>
      <c r="G110" s="21"/>
      <c r="H110" s="21" t="s">
        <v>154</v>
      </c>
      <c r="I110" s="22"/>
      <c r="J110" s="22">
        <v>28</v>
      </c>
      <c r="K110" s="22">
        <v>3</v>
      </c>
      <c r="L110" s="22">
        <v>15</v>
      </c>
      <c r="M110" s="49">
        <v>18</v>
      </c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73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74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6</v>
      </c>
      <c r="BC110" s="22">
        <v>1</v>
      </c>
      <c r="BD110" s="22">
        <v>0</v>
      </c>
      <c r="BE110" s="22">
        <f t="shared" si="78"/>
        <v>1</v>
      </c>
      <c r="BF110" s="70">
        <v>0</v>
      </c>
      <c r="BG110" s="69">
        <f t="shared" si="79"/>
        <v>28</v>
      </c>
      <c r="BH110" s="22">
        <f t="shared" si="79"/>
        <v>5</v>
      </c>
      <c r="BI110" s="22">
        <f t="shared" si="75"/>
        <v>9</v>
      </c>
      <c r="BJ110" s="22">
        <f t="shared" si="80"/>
        <v>14</v>
      </c>
      <c r="BK110" s="70">
        <f t="shared" si="76"/>
        <v>0</v>
      </c>
      <c r="BL110" s="69">
        <v>22</v>
      </c>
      <c r="BM110" s="22">
        <v>4</v>
      </c>
      <c r="BN110" s="22">
        <v>9</v>
      </c>
      <c r="BO110" s="22">
        <f t="shared" si="77"/>
        <v>13</v>
      </c>
      <c r="BP110" s="70">
        <v>0</v>
      </c>
      <c r="BQ110" s="41"/>
      <c r="BR110" s="41"/>
      <c r="BS110" s="27">
        <v>9</v>
      </c>
      <c r="BT110" s="21" t="s">
        <v>96</v>
      </c>
      <c r="BX110" s="22"/>
      <c r="BY110" s="21"/>
      <c r="BZ110" s="69">
        <v>3</v>
      </c>
      <c r="CA110" s="22">
        <v>4</v>
      </c>
      <c r="CB110" s="22">
        <v>1</v>
      </c>
      <c r="CC110" s="22">
        <f t="shared" si="88"/>
        <v>5</v>
      </c>
      <c r="CD110" s="70">
        <v>0</v>
      </c>
      <c r="CE110" s="69">
        <f t="shared" si="89"/>
        <v>4</v>
      </c>
      <c r="CF110" s="22">
        <f t="shared" si="89"/>
        <v>4</v>
      </c>
      <c r="CG110" s="22">
        <f t="shared" si="89"/>
        <v>1</v>
      </c>
      <c r="CH110" s="22">
        <f t="shared" si="89"/>
        <v>5</v>
      </c>
      <c r="CI110" s="70">
        <f t="shared" si="89"/>
        <v>0</v>
      </c>
      <c r="CJ110" s="22">
        <v>1</v>
      </c>
      <c r="CK110" s="22">
        <v>0</v>
      </c>
      <c r="CL110" s="22">
        <v>0</v>
      </c>
      <c r="CM110" s="22">
        <f t="shared" si="90"/>
        <v>0</v>
      </c>
      <c r="CN110" s="70">
        <v>0</v>
      </c>
      <c r="CO110" s="41"/>
    </row>
    <row r="111" spans="1:93" ht="15.75" customHeight="1" x14ac:dyDescent="0.25">
      <c r="A111" s="36"/>
      <c r="B111" s="21"/>
      <c r="E111" s="21"/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6</v>
      </c>
      <c r="BC111" s="22">
        <v>4</v>
      </c>
      <c r="BD111" s="22">
        <v>4</v>
      </c>
      <c r="BE111" s="22">
        <f t="shared" si="78"/>
        <v>8</v>
      </c>
      <c r="BF111" s="70">
        <v>0</v>
      </c>
      <c r="BG111" s="69">
        <f t="shared" si="79"/>
        <v>27</v>
      </c>
      <c r="BH111" s="22">
        <f t="shared" si="79"/>
        <v>12</v>
      </c>
      <c r="BI111" s="22">
        <f t="shared" si="75"/>
        <v>8</v>
      </c>
      <c r="BJ111" s="22">
        <f t="shared" si="80"/>
        <v>20</v>
      </c>
      <c r="BK111" s="70">
        <f t="shared" si="76"/>
        <v>2</v>
      </c>
      <c r="BL111" s="69">
        <v>21</v>
      </c>
      <c r="BM111" s="22">
        <v>8</v>
      </c>
      <c r="BN111" s="22">
        <v>4</v>
      </c>
      <c r="BO111" s="22">
        <f t="shared" si="77"/>
        <v>12</v>
      </c>
      <c r="BP111" s="70">
        <v>2</v>
      </c>
      <c r="BQ111" s="41"/>
      <c r="BR111" s="41"/>
      <c r="BS111" s="27">
        <v>7.5</v>
      </c>
      <c r="BT111" s="21" t="s">
        <v>50</v>
      </c>
      <c r="BX111" s="22"/>
      <c r="BY111" s="21"/>
      <c r="BZ111" s="69">
        <v>0</v>
      </c>
      <c r="CA111" s="22">
        <v>0</v>
      </c>
      <c r="CB111" s="22">
        <v>0</v>
      </c>
      <c r="CC111" s="22">
        <f t="shared" si="88"/>
        <v>0</v>
      </c>
      <c r="CD111" s="70">
        <v>0</v>
      </c>
      <c r="CE111" s="69">
        <f t="shared" si="89"/>
        <v>1</v>
      </c>
      <c r="CF111" s="22">
        <f t="shared" si="89"/>
        <v>0</v>
      </c>
      <c r="CG111" s="22">
        <f t="shared" si="89"/>
        <v>0</v>
      </c>
      <c r="CH111" s="22">
        <f t="shared" si="89"/>
        <v>0</v>
      </c>
      <c r="CI111" s="70">
        <f t="shared" si="89"/>
        <v>0</v>
      </c>
      <c r="CJ111" s="22">
        <v>1</v>
      </c>
      <c r="CK111" s="22">
        <v>0</v>
      </c>
      <c r="CL111" s="22">
        <v>0</v>
      </c>
      <c r="CM111" s="22">
        <f t="shared" si="90"/>
        <v>0</v>
      </c>
      <c r="CN111" s="70">
        <v>0</v>
      </c>
      <c r="CO111" s="41"/>
    </row>
    <row r="112" spans="1:93" ht="15.75" customHeight="1" thickBot="1" x14ac:dyDescent="0.3">
      <c r="A112" s="36"/>
      <c r="B112" s="21"/>
      <c r="E112" s="21"/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7</v>
      </c>
      <c r="BC112" s="22">
        <v>0</v>
      </c>
      <c r="BD112" s="22">
        <v>4</v>
      </c>
      <c r="BE112" s="22">
        <f t="shared" si="78"/>
        <v>4</v>
      </c>
      <c r="BF112" s="70">
        <v>0</v>
      </c>
      <c r="BG112" s="69">
        <f t="shared" si="79"/>
        <v>27</v>
      </c>
      <c r="BH112" s="22">
        <f t="shared" si="79"/>
        <v>5</v>
      </c>
      <c r="BI112" s="22">
        <f t="shared" si="75"/>
        <v>9</v>
      </c>
      <c r="BJ112" s="22">
        <f t="shared" si="80"/>
        <v>14</v>
      </c>
      <c r="BK112" s="70">
        <f t="shared" si="76"/>
        <v>0</v>
      </c>
      <c r="BL112" s="69">
        <v>20</v>
      </c>
      <c r="BM112" s="22">
        <v>5</v>
      </c>
      <c r="BN112" s="22">
        <v>5</v>
      </c>
      <c r="BO112" s="22">
        <f t="shared" si="77"/>
        <v>10</v>
      </c>
      <c r="BP112" s="70">
        <v>0</v>
      </c>
      <c r="BQ112" s="41"/>
      <c r="BR112" s="41"/>
      <c r="BS112" s="27">
        <v>9.5</v>
      </c>
      <c r="BT112" s="21" t="s">
        <v>59</v>
      </c>
      <c r="BX112" s="22"/>
      <c r="BY112" s="21"/>
      <c r="BZ112" s="69">
        <v>1</v>
      </c>
      <c r="CA112" s="22">
        <v>1</v>
      </c>
      <c r="CB112" s="22">
        <v>0</v>
      </c>
      <c r="CC112" s="22">
        <f t="shared" si="88"/>
        <v>1</v>
      </c>
      <c r="CD112" s="70">
        <v>0</v>
      </c>
      <c r="CE112" s="69">
        <f t="shared" ref="CE112:CI112" si="91">+CJ112+BZ112</f>
        <v>1</v>
      </c>
      <c r="CF112" s="22">
        <f t="shared" si="91"/>
        <v>1</v>
      </c>
      <c r="CG112" s="22">
        <f t="shared" si="91"/>
        <v>0</v>
      </c>
      <c r="CH112" s="22">
        <f t="shared" si="91"/>
        <v>1</v>
      </c>
      <c r="CI112" s="70">
        <f t="shared" si="91"/>
        <v>0</v>
      </c>
      <c r="CJ112" s="22">
        <v>0</v>
      </c>
      <c r="CK112" s="22">
        <v>0</v>
      </c>
      <c r="CL112" s="22">
        <v>0</v>
      </c>
      <c r="CM112" s="22">
        <f t="shared" si="90"/>
        <v>0</v>
      </c>
      <c r="CN112" s="70">
        <v>0</v>
      </c>
      <c r="CO112" s="41"/>
    </row>
    <row r="113" spans="1:93" ht="15.75" customHeight="1" thickBot="1" x14ac:dyDescent="0.3">
      <c r="A113" s="36"/>
      <c r="B113" s="21"/>
      <c r="E113" s="21"/>
      <c r="F113" s="2" t="s">
        <v>84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7</v>
      </c>
      <c r="BC113" s="22">
        <v>0</v>
      </c>
      <c r="BD113" s="22">
        <v>5</v>
      </c>
      <c r="BE113" s="22">
        <f t="shared" si="78"/>
        <v>5</v>
      </c>
      <c r="BF113" s="70">
        <v>0</v>
      </c>
      <c r="BG113" s="69">
        <f t="shared" si="79"/>
        <v>25</v>
      </c>
      <c r="BH113" s="22">
        <f t="shared" si="79"/>
        <v>0</v>
      </c>
      <c r="BI113" s="22">
        <f t="shared" si="75"/>
        <v>13</v>
      </c>
      <c r="BJ113" s="22">
        <f t="shared" si="80"/>
        <v>13</v>
      </c>
      <c r="BK113" s="70">
        <f t="shared" si="76"/>
        <v>0</v>
      </c>
      <c r="BL113" s="69">
        <v>18</v>
      </c>
      <c r="BM113" s="22">
        <v>0</v>
      </c>
      <c r="BN113" s="22">
        <v>8</v>
      </c>
      <c r="BO113" s="22">
        <f t="shared" si="77"/>
        <v>8</v>
      </c>
      <c r="BP113" s="70">
        <v>0</v>
      </c>
      <c r="BQ113" s="41"/>
      <c r="BR113" s="41"/>
      <c r="BS113" s="76"/>
      <c r="BT113" s="31" t="s">
        <v>626</v>
      </c>
      <c r="BU113" s="31"/>
      <c r="BV113" s="31"/>
      <c r="BW113" s="31"/>
      <c r="BX113" s="15"/>
      <c r="BY113" s="31"/>
      <c r="BZ113" s="75">
        <f t="shared" ref="BZ113:CN113" si="92">+SUM(BZ78:BZ112)</f>
        <v>29</v>
      </c>
      <c r="CA113" s="15">
        <f t="shared" si="92"/>
        <v>6</v>
      </c>
      <c r="CB113" s="15">
        <f t="shared" si="92"/>
        <v>2</v>
      </c>
      <c r="CC113" s="15">
        <f t="shared" si="92"/>
        <v>8</v>
      </c>
      <c r="CD113" s="71">
        <f t="shared" si="92"/>
        <v>0</v>
      </c>
      <c r="CE113" s="75">
        <f t="shared" si="92"/>
        <v>86</v>
      </c>
      <c r="CF113" s="15">
        <f t="shared" si="92"/>
        <v>8</v>
      </c>
      <c r="CG113" s="15">
        <f t="shared" si="92"/>
        <v>16</v>
      </c>
      <c r="CH113" s="15">
        <f t="shared" si="92"/>
        <v>24</v>
      </c>
      <c r="CI113" s="71">
        <f t="shared" si="92"/>
        <v>4</v>
      </c>
      <c r="CJ113" s="75">
        <f t="shared" si="92"/>
        <v>57</v>
      </c>
      <c r="CK113" s="15">
        <f t="shared" si="92"/>
        <v>2</v>
      </c>
      <c r="CL113" s="15">
        <f t="shared" si="92"/>
        <v>14</v>
      </c>
      <c r="CM113" s="15">
        <f t="shared" si="92"/>
        <v>16</v>
      </c>
      <c r="CN113" s="71">
        <f t="shared" si="92"/>
        <v>4</v>
      </c>
      <c r="CO113" s="41"/>
    </row>
    <row r="114" spans="1:93" ht="15.75" customHeight="1" x14ac:dyDescent="0.25">
      <c r="A114" s="36"/>
      <c r="B114" s="21"/>
      <c r="E114" s="21"/>
      <c r="F114" s="21" t="s">
        <v>162</v>
      </c>
      <c r="G114" s="21"/>
      <c r="H114" s="21"/>
      <c r="I114" s="21" t="s">
        <v>116</v>
      </c>
      <c r="J114" s="22"/>
      <c r="K114" s="22">
        <v>25</v>
      </c>
      <c r="L114" s="49">
        <v>12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78"/>
        <v>0</v>
      </c>
      <c r="BF114" s="70">
        <v>0</v>
      </c>
      <c r="BG114" s="69">
        <f t="shared" si="79"/>
        <v>15</v>
      </c>
      <c r="BH114" s="22">
        <f t="shared" si="79"/>
        <v>0</v>
      </c>
      <c r="BI114" s="22">
        <f t="shared" si="75"/>
        <v>3</v>
      </c>
      <c r="BJ114" s="22">
        <f t="shared" si="80"/>
        <v>3</v>
      </c>
      <c r="BK114" s="70">
        <f t="shared" si="76"/>
        <v>10</v>
      </c>
      <c r="BL114" s="69">
        <v>15</v>
      </c>
      <c r="BM114" s="22">
        <v>0</v>
      </c>
      <c r="BN114" s="22">
        <v>3</v>
      </c>
      <c r="BO114" s="22">
        <f t="shared" si="77"/>
        <v>3</v>
      </c>
      <c r="BP114" s="70">
        <v>10</v>
      </c>
      <c r="BQ114" s="41"/>
      <c r="BR114" s="41"/>
      <c r="BS114" s="27"/>
      <c r="BT114" s="21"/>
      <c r="BU114" s="21"/>
      <c r="BV114" s="21"/>
      <c r="BW114" s="27"/>
      <c r="BX114" s="22"/>
      <c r="BY114" s="21"/>
      <c r="BZ114" s="69"/>
      <c r="CA114" s="22"/>
      <c r="CB114" s="22"/>
      <c r="CC114" s="22"/>
      <c r="CD114" s="70"/>
      <c r="CE114" s="69"/>
      <c r="CF114" s="22"/>
      <c r="CG114" s="22"/>
      <c r="CH114" s="22"/>
      <c r="CI114" s="70"/>
      <c r="CJ114" s="22"/>
      <c r="CK114" s="22"/>
      <c r="CL114" s="22"/>
      <c r="CM114" s="22"/>
      <c r="CN114" s="70"/>
      <c r="CO114" s="41"/>
    </row>
    <row r="115" spans="1:93" ht="15.75" customHeight="1" x14ac:dyDescent="0.25">
      <c r="A115" s="36"/>
      <c r="B115" s="21"/>
      <c r="F115" s="21" t="s">
        <v>126</v>
      </c>
      <c r="G115" s="21"/>
      <c r="H115" s="21"/>
      <c r="I115" s="21" t="s">
        <v>118</v>
      </c>
      <c r="J115" s="22"/>
      <c r="K115" s="22">
        <v>15</v>
      </c>
      <c r="L115" s="49">
        <v>10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5</v>
      </c>
      <c r="BC115" s="22">
        <v>0</v>
      </c>
      <c r="BD115" s="22">
        <v>0</v>
      </c>
      <c r="BE115" s="22">
        <f t="shared" si="78"/>
        <v>0</v>
      </c>
      <c r="BF115" s="70">
        <v>0</v>
      </c>
      <c r="BG115" s="69">
        <f t="shared" si="79"/>
        <v>23</v>
      </c>
      <c r="BH115" s="22">
        <f t="shared" si="79"/>
        <v>1</v>
      </c>
      <c r="BI115" s="22">
        <f t="shared" si="75"/>
        <v>1</v>
      </c>
      <c r="BJ115" s="22">
        <f t="shared" si="80"/>
        <v>2</v>
      </c>
      <c r="BK115" s="70">
        <f t="shared" si="76"/>
        <v>2</v>
      </c>
      <c r="BL115" s="69">
        <v>18</v>
      </c>
      <c r="BM115" s="22">
        <v>1</v>
      </c>
      <c r="BN115" s="22">
        <v>1</v>
      </c>
      <c r="BO115" s="22">
        <f t="shared" si="77"/>
        <v>2</v>
      </c>
      <c r="BP115" s="70">
        <v>2</v>
      </c>
      <c r="BQ115" s="41"/>
      <c r="BR115" s="41"/>
      <c r="BS115" s="27"/>
      <c r="BT115" s="21" t="s">
        <v>93</v>
      </c>
      <c r="BU115" s="21"/>
      <c r="BV115" s="21"/>
      <c r="BW115" s="27"/>
      <c r="BX115" s="22"/>
      <c r="BY115" s="21"/>
      <c r="BZ115" s="69">
        <f>+BZ113+BZ42+AD98</f>
        <v>108</v>
      </c>
      <c r="CA115" s="22">
        <f>+CA113+CA42</f>
        <v>33</v>
      </c>
      <c r="CB115" s="22">
        <f>+CB113+CB42+AN98</f>
        <v>33</v>
      </c>
      <c r="CC115" s="22">
        <f>+CB115+CA115</f>
        <v>66</v>
      </c>
      <c r="CD115" s="70">
        <f>+CD113+CD42+AO98</f>
        <v>8</v>
      </c>
      <c r="CE115" s="69">
        <f>+CE113+CE42+AD90-0.3</f>
        <v>376</v>
      </c>
      <c r="CF115" s="22">
        <f>+CF113+CF42</f>
        <v>113</v>
      </c>
      <c r="CG115" s="22">
        <f>+CG113+CG42+AN90</f>
        <v>118</v>
      </c>
      <c r="CH115" s="22">
        <f>+CG115+CF115</f>
        <v>231</v>
      </c>
      <c r="CI115" s="70">
        <f>+CI113+CI42+AO90</f>
        <v>24</v>
      </c>
      <c r="CJ115" s="22">
        <f>+CJ113+CJ42+AD114-0.3</f>
        <v>268</v>
      </c>
      <c r="CK115" s="22">
        <f>+CK113+CK42</f>
        <v>80</v>
      </c>
      <c r="CL115" s="22">
        <f>+CL113+CL42+AN114</f>
        <v>85</v>
      </c>
      <c r="CM115" s="22">
        <f>+CL115+CK115</f>
        <v>165</v>
      </c>
      <c r="CN115" s="70">
        <f>+CN113+CN42+AO114</f>
        <v>16</v>
      </c>
      <c r="CO115" s="41"/>
    </row>
    <row r="116" spans="1:93" ht="15.75" customHeight="1" thickBot="1" x14ac:dyDescent="0.3">
      <c r="A116" s="36"/>
      <c r="B116" s="21"/>
      <c r="F116" s="21" t="s">
        <v>144</v>
      </c>
      <c r="G116" s="21"/>
      <c r="H116" s="21"/>
      <c r="I116" s="21" t="s">
        <v>115</v>
      </c>
      <c r="J116" s="22"/>
      <c r="K116" s="22">
        <v>26</v>
      </c>
      <c r="L116" s="49">
        <v>10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77</v>
      </c>
      <c r="BC116" s="23">
        <f>SUM(BC104:BC115)</f>
        <v>19</v>
      </c>
      <c r="BD116" s="23">
        <f>SUM(BD104:BD115)</f>
        <v>31</v>
      </c>
      <c r="BE116" s="23">
        <f>+BD116+BC116</f>
        <v>50</v>
      </c>
      <c r="BF116" s="73">
        <f>SUM(BF104:BF115)</f>
        <v>2</v>
      </c>
      <c r="BG116" s="72">
        <f>SUM(BG104:BG115)</f>
        <v>319</v>
      </c>
      <c r="BH116" s="23">
        <f>SUM(BH104:BH115)</f>
        <v>63</v>
      </c>
      <c r="BI116" s="23">
        <f>SUM(BI104:BI115)</f>
        <v>98</v>
      </c>
      <c r="BJ116" s="23">
        <f>+BI116+BH116</f>
        <v>161</v>
      </c>
      <c r="BK116" s="73">
        <f>SUM(BK104:BK115)</f>
        <v>34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S116" s="27"/>
      <c r="BT116" s="21" t="s">
        <v>82</v>
      </c>
      <c r="BU116" s="21"/>
      <c r="BV116" s="21"/>
      <c r="BW116" s="27"/>
      <c r="BX116" s="22"/>
      <c r="BY116" s="21"/>
      <c r="BZ116" s="69">
        <f t="shared" ref="BZ116:CN116" si="93">+BB6+BB19+BB32+BB45+BB78+BB91+BB104+BB117</f>
        <v>108</v>
      </c>
      <c r="CA116" s="22">
        <f t="shared" si="93"/>
        <v>33</v>
      </c>
      <c r="CB116" s="22">
        <f t="shared" si="93"/>
        <v>33</v>
      </c>
      <c r="CC116" s="22">
        <f t="shared" si="93"/>
        <v>66</v>
      </c>
      <c r="CD116" s="70">
        <f t="shared" si="93"/>
        <v>8</v>
      </c>
      <c r="CE116" s="69">
        <f t="shared" si="93"/>
        <v>376</v>
      </c>
      <c r="CF116" s="22">
        <f t="shared" si="93"/>
        <v>113</v>
      </c>
      <c r="CG116" s="22">
        <f t="shared" si="93"/>
        <v>118</v>
      </c>
      <c r="CH116" s="22">
        <f t="shared" si="93"/>
        <v>231</v>
      </c>
      <c r="CI116" s="70">
        <f t="shared" si="93"/>
        <v>24</v>
      </c>
      <c r="CJ116" s="22">
        <f t="shared" si="93"/>
        <v>268</v>
      </c>
      <c r="CK116" s="22">
        <f t="shared" si="93"/>
        <v>80</v>
      </c>
      <c r="CL116" s="22">
        <f t="shared" si="93"/>
        <v>85</v>
      </c>
      <c r="CM116" s="22">
        <f t="shared" si="93"/>
        <v>165</v>
      </c>
      <c r="CN116" s="70">
        <f t="shared" si="93"/>
        <v>16</v>
      </c>
      <c r="CO116" s="41"/>
    </row>
    <row r="117" spans="1:93" ht="15.75" customHeight="1" x14ac:dyDescent="0.25">
      <c r="A117" s="36"/>
      <c r="B117" s="21"/>
      <c r="F117" s="21" t="s">
        <v>86</v>
      </c>
      <c r="G117" s="21"/>
      <c r="H117" s="21"/>
      <c r="I117" s="21" t="s">
        <v>17</v>
      </c>
      <c r="J117" s="22"/>
      <c r="K117" s="22">
        <v>24</v>
      </c>
      <c r="L117" s="49">
        <v>8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10</v>
      </c>
      <c r="BC117" s="22">
        <v>5</v>
      </c>
      <c r="BD117" s="22">
        <v>3</v>
      </c>
      <c r="BE117" s="22">
        <f>+BC117+BD117</f>
        <v>8</v>
      </c>
      <c r="BF117" s="70">
        <v>0</v>
      </c>
      <c r="BG117" s="69">
        <f>+BB117+BL117</f>
        <v>30</v>
      </c>
      <c r="BH117" s="22">
        <f>+BC117+BM117</f>
        <v>9</v>
      </c>
      <c r="BI117" s="22">
        <f t="shared" ref="BI117:BI128" si="94">+BD117+BN117</f>
        <v>11</v>
      </c>
      <c r="BJ117" s="22">
        <f>+BH117+BI117</f>
        <v>20</v>
      </c>
      <c r="BK117" s="70">
        <f t="shared" ref="BK117:BK128" si="95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96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92</v>
      </c>
      <c r="G118" s="21"/>
      <c r="H118" s="21"/>
      <c r="I118" s="21" t="s">
        <v>115</v>
      </c>
      <c r="J118" s="22"/>
      <c r="K118" s="22">
        <v>27</v>
      </c>
      <c r="L118" s="49">
        <v>8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7</v>
      </c>
      <c r="BC118" s="22">
        <v>0</v>
      </c>
      <c r="BD118" s="22">
        <v>0</v>
      </c>
      <c r="BE118" s="22">
        <f t="shared" ref="BE118:BE128" si="97">+BC118+BD118</f>
        <v>0</v>
      </c>
      <c r="BF118" s="70">
        <v>0</v>
      </c>
      <c r="BG118" s="69">
        <f t="shared" ref="BG118:BH128" si="98">+BB118+BL118</f>
        <v>28</v>
      </c>
      <c r="BH118" s="22">
        <f t="shared" si="98"/>
        <v>0</v>
      </c>
      <c r="BI118" s="22">
        <f t="shared" si="94"/>
        <v>0</v>
      </c>
      <c r="BJ118" s="22">
        <f t="shared" ref="BJ118:BJ128" si="99">+BH118+BI118</f>
        <v>0</v>
      </c>
      <c r="BK118" s="70">
        <f t="shared" si="95"/>
        <v>0</v>
      </c>
      <c r="BL118" s="69">
        <v>21</v>
      </c>
      <c r="BM118" s="22">
        <v>0</v>
      </c>
      <c r="BN118" s="22">
        <v>0</v>
      </c>
      <c r="BO118" s="22">
        <f t="shared" si="96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88</v>
      </c>
      <c r="G119" s="21"/>
      <c r="H119" s="21"/>
      <c r="I119" s="21" t="s">
        <v>116</v>
      </c>
      <c r="J119" s="22"/>
      <c r="K119" s="22">
        <v>23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7</v>
      </c>
      <c r="BC119" s="22">
        <v>8</v>
      </c>
      <c r="BD119" s="22">
        <v>6</v>
      </c>
      <c r="BE119" s="22">
        <f t="shared" si="97"/>
        <v>14</v>
      </c>
      <c r="BF119" s="70">
        <v>0</v>
      </c>
      <c r="BG119" s="69">
        <f t="shared" si="98"/>
        <v>27</v>
      </c>
      <c r="BH119" s="22">
        <f t="shared" si="98"/>
        <v>29</v>
      </c>
      <c r="BI119" s="22">
        <f t="shared" si="94"/>
        <v>20</v>
      </c>
      <c r="BJ119" s="22">
        <f t="shared" si="99"/>
        <v>49</v>
      </c>
      <c r="BK119" s="70">
        <f t="shared" si="95"/>
        <v>2</v>
      </c>
      <c r="BL119" s="69">
        <v>20</v>
      </c>
      <c r="BM119" s="22">
        <v>21</v>
      </c>
      <c r="BN119" s="22">
        <v>14</v>
      </c>
      <c r="BO119" s="22">
        <f t="shared" si="96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91</v>
      </c>
      <c r="G120" s="21"/>
      <c r="H120" s="21"/>
      <c r="I120" s="21" t="s">
        <v>17</v>
      </c>
      <c r="J120" s="22"/>
      <c r="K120" s="22">
        <v>23</v>
      </c>
      <c r="L120" s="49">
        <v>6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7</v>
      </c>
      <c r="BC120" s="22">
        <v>9</v>
      </c>
      <c r="BD120" s="22">
        <v>1</v>
      </c>
      <c r="BE120" s="22">
        <f t="shared" si="97"/>
        <v>10</v>
      </c>
      <c r="BF120" s="70">
        <v>0</v>
      </c>
      <c r="BG120" s="69">
        <f t="shared" si="98"/>
        <v>29</v>
      </c>
      <c r="BH120" s="22">
        <f t="shared" si="98"/>
        <v>35</v>
      </c>
      <c r="BI120" s="22">
        <f t="shared" si="94"/>
        <v>10</v>
      </c>
      <c r="BJ120" s="22">
        <f t="shared" si="99"/>
        <v>45</v>
      </c>
      <c r="BK120" s="70">
        <f t="shared" si="95"/>
        <v>4</v>
      </c>
      <c r="BL120" s="69">
        <v>22</v>
      </c>
      <c r="BM120" s="22">
        <v>26</v>
      </c>
      <c r="BN120" s="22">
        <v>9</v>
      </c>
      <c r="BO120" s="22">
        <f t="shared" si="96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59</v>
      </c>
      <c r="G121" s="21"/>
      <c r="H121" s="21"/>
      <c r="I121" s="21" t="s">
        <v>118</v>
      </c>
      <c r="J121" s="22"/>
      <c r="K121" s="22">
        <v>26</v>
      </c>
      <c r="L121" s="49">
        <v>6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7</v>
      </c>
      <c r="BC121" s="22">
        <v>0</v>
      </c>
      <c r="BD121" s="22">
        <v>4</v>
      </c>
      <c r="BE121" s="22">
        <f t="shared" si="97"/>
        <v>4</v>
      </c>
      <c r="BF121" s="70">
        <v>2</v>
      </c>
      <c r="BG121" s="69">
        <f t="shared" si="98"/>
        <v>26</v>
      </c>
      <c r="BH121" s="22">
        <f t="shared" si="98"/>
        <v>2</v>
      </c>
      <c r="BI121" s="22">
        <f t="shared" si="94"/>
        <v>18</v>
      </c>
      <c r="BJ121" s="22">
        <f t="shared" si="99"/>
        <v>20</v>
      </c>
      <c r="BK121" s="70">
        <f t="shared" si="95"/>
        <v>4</v>
      </c>
      <c r="BL121" s="69">
        <v>19</v>
      </c>
      <c r="BM121" s="22">
        <v>2</v>
      </c>
      <c r="BN121" s="22">
        <v>14</v>
      </c>
      <c r="BO121" s="22">
        <f t="shared" si="96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185</v>
      </c>
      <c r="G122" s="21"/>
      <c r="H122" s="21"/>
      <c r="I122" s="21" t="s">
        <v>154</v>
      </c>
      <c r="J122" s="22"/>
      <c r="K122" s="22">
        <v>28</v>
      </c>
      <c r="L122" s="49">
        <v>6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3</v>
      </c>
      <c r="BC122" s="22">
        <v>1</v>
      </c>
      <c r="BD122" s="22">
        <v>2</v>
      </c>
      <c r="BE122" s="22">
        <f t="shared" si="97"/>
        <v>3</v>
      </c>
      <c r="BF122" s="70">
        <v>0</v>
      </c>
      <c r="BG122" s="69">
        <f t="shared" si="98"/>
        <v>23</v>
      </c>
      <c r="BH122" s="22">
        <f t="shared" si="98"/>
        <v>14</v>
      </c>
      <c r="BI122" s="22">
        <f t="shared" si="94"/>
        <v>17</v>
      </c>
      <c r="BJ122" s="22">
        <f t="shared" si="99"/>
        <v>31</v>
      </c>
      <c r="BK122" s="70">
        <f t="shared" si="95"/>
        <v>0</v>
      </c>
      <c r="BL122" s="69">
        <v>20</v>
      </c>
      <c r="BM122" s="22">
        <v>13</v>
      </c>
      <c r="BN122" s="22">
        <v>15</v>
      </c>
      <c r="BO122" s="22">
        <f t="shared" si="96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55</v>
      </c>
      <c r="G123" s="21"/>
      <c r="H123" s="21"/>
      <c r="I123" s="21" t="s">
        <v>117</v>
      </c>
      <c r="J123" s="22"/>
      <c r="K123" s="22">
        <v>28</v>
      </c>
      <c r="L123" s="49">
        <v>6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7</v>
      </c>
      <c r="BC123" s="22">
        <v>1</v>
      </c>
      <c r="BD123" s="22">
        <v>3</v>
      </c>
      <c r="BE123" s="22">
        <f t="shared" si="97"/>
        <v>4</v>
      </c>
      <c r="BF123" s="70">
        <v>0</v>
      </c>
      <c r="BG123" s="69">
        <f t="shared" si="98"/>
        <v>28</v>
      </c>
      <c r="BH123" s="22">
        <f t="shared" si="98"/>
        <v>3</v>
      </c>
      <c r="BI123" s="22">
        <f t="shared" si="94"/>
        <v>15</v>
      </c>
      <c r="BJ123" s="22">
        <f t="shared" si="99"/>
        <v>18</v>
      </c>
      <c r="BK123" s="70">
        <f t="shared" si="95"/>
        <v>2</v>
      </c>
      <c r="BL123" s="69">
        <v>21</v>
      </c>
      <c r="BM123" s="22">
        <v>2</v>
      </c>
      <c r="BN123" s="22">
        <v>12</v>
      </c>
      <c r="BO123" s="22">
        <f t="shared" si="96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34</v>
      </c>
      <c r="G124" s="21"/>
      <c r="H124" s="21"/>
      <c r="I124" s="21" t="s">
        <v>106</v>
      </c>
      <c r="J124" s="22"/>
      <c r="K124" s="22">
        <v>29</v>
      </c>
      <c r="L124" s="49">
        <v>6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6</v>
      </c>
      <c r="BC124" s="22">
        <v>1</v>
      </c>
      <c r="BD124" s="22">
        <v>5</v>
      </c>
      <c r="BE124" s="22">
        <f t="shared" si="97"/>
        <v>6</v>
      </c>
      <c r="BF124" s="70">
        <v>0</v>
      </c>
      <c r="BG124" s="69">
        <f t="shared" si="98"/>
        <v>26</v>
      </c>
      <c r="BH124" s="22">
        <f t="shared" si="98"/>
        <v>10</v>
      </c>
      <c r="BI124" s="22">
        <f t="shared" si="94"/>
        <v>15</v>
      </c>
      <c r="BJ124" s="22">
        <f t="shared" si="99"/>
        <v>25</v>
      </c>
      <c r="BK124" s="70">
        <f t="shared" si="95"/>
        <v>0</v>
      </c>
      <c r="BL124" s="69">
        <v>20</v>
      </c>
      <c r="BM124" s="22">
        <v>9</v>
      </c>
      <c r="BN124" s="22">
        <v>10</v>
      </c>
      <c r="BO124" s="22">
        <f t="shared" si="96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41</v>
      </c>
      <c r="I125" s="21" t="s">
        <v>106</v>
      </c>
      <c r="J125" s="22"/>
      <c r="K125" s="22">
        <v>29</v>
      </c>
      <c r="L125" s="49">
        <v>6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4</v>
      </c>
      <c r="BC125" s="22">
        <v>0</v>
      </c>
      <c r="BD125" s="22">
        <v>5</v>
      </c>
      <c r="BE125" s="22">
        <f t="shared" si="97"/>
        <v>5</v>
      </c>
      <c r="BF125" s="70">
        <v>0</v>
      </c>
      <c r="BG125" s="69">
        <f t="shared" si="98"/>
        <v>24</v>
      </c>
      <c r="BH125" s="22">
        <f t="shared" si="98"/>
        <v>2</v>
      </c>
      <c r="BI125" s="22">
        <f t="shared" si="94"/>
        <v>12</v>
      </c>
      <c r="BJ125" s="22">
        <f t="shared" si="99"/>
        <v>14</v>
      </c>
      <c r="BK125" s="70">
        <f t="shared" si="95"/>
        <v>0</v>
      </c>
      <c r="BL125" s="69">
        <v>20</v>
      </c>
      <c r="BM125" s="22">
        <v>2</v>
      </c>
      <c r="BN125" s="22">
        <v>7</v>
      </c>
      <c r="BO125" s="22">
        <f t="shared" si="96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95</v>
      </c>
      <c r="G126" s="21"/>
      <c r="H126" s="21"/>
      <c r="I126" s="21" t="s">
        <v>118</v>
      </c>
      <c r="J126" s="22"/>
      <c r="K126" s="22">
        <v>16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5</v>
      </c>
      <c r="BC126" s="22">
        <v>0</v>
      </c>
      <c r="BD126" s="22">
        <v>4</v>
      </c>
      <c r="BE126" s="22">
        <f t="shared" si="97"/>
        <v>4</v>
      </c>
      <c r="BF126" s="70">
        <v>0</v>
      </c>
      <c r="BG126" s="69">
        <f t="shared" si="98"/>
        <v>25</v>
      </c>
      <c r="BH126" s="22">
        <f t="shared" si="98"/>
        <v>1</v>
      </c>
      <c r="BI126" s="22">
        <f t="shared" si="94"/>
        <v>9</v>
      </c>
      <c r="BJ126" s="22">
        <f t="shared" si="99"/>
        <v>10</v>
      </c>
      <c r="BK126" s="70">
        <f t="shared" si="95"/>
        <v>4</v>
      </c>
      <c r="BL126" s="69">
        <v>20</v>
      </c>
      <c r="BM126" s="22">
        <v>1</v>
      </c>
      <c r="BN126" s="22">
        <v>5</v>
      </c>
      <c r="BO126" s="22">
        <f t="shared" si="96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124</v>
      </c>
      <c r="G127" s="21"/>
      <c r="H127" s="21"/>
      <c r="I127" s="21" t="s">
        <v>17</v>
      </c>
      <c r="J127" s="22"/>
      <c r="K127" s="22">
        <v>18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7</v>
      </c>
      <c r="BC127" s="22">
        <v>0</v>
      </c>
      <c r="BD127" s="22">
        <v>0</v>
      </c>
      <c r="BE127" s="22">
        <f t="shared" si="97"/>
        <v>0</v>
      </c>
      <c r="BF127" s="70">
        <v>0</v>
      </c>
      <c r="BG127" s="69">
        <f t="shared" si="98"/>
        <v>25</v>
      </c>
      <c r="BH127" s="22">
        <f t="shared" si="98"/>
        <v>0</v>
      </c>
      <c r="BI127" s="22">
        <f t="shared" si="94"/>
        <v>7</v>
      </c>
      <c r="BJ127" s="22">
        <f t="shared" si="99"/>
        <v>7</v>
      </c>
      <c r="BK127" s="70">
        <f t="shared" si="95"/>
        <v>2</v>
      </c>
      <c r="BL127" s="69">
        <v>18</v>
      </c>
      <c r="BM127" s="22">
        <v>0</v>
      </c>
      <c r="BN127" s="22">
        <v>7</v>
      </c>
      <c r="BO127" s="22">
        <f t="shared" si="96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141</v>
      </c>
      <c r="G128" s="21"/>
      <c r="H128" s="21"/>
      <c r="I128" s="21" t="s">
        <v>17</v>
      </c>
      <c r="J128" s="22"/>
      <c r="K128" s="22">
        <v>19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7</v>
      </c>
      <c r="BC128" s="22">
        <v>0</v>
      </c>
      <c r="BD128" s="22">
        <v>2</v>
      </c>
      <c r="BE128" s="22">
        <f t="shared" si="97"/>
        <v>2</v>
      </c>
      <c r="BF128" s="70">
        <v>2</v>
      </c>
      <c r="BG128" s="69">
        <f t="shared" si="98"/>
        <v>28</v>
      </c>
      <c r="BH128" s="22">
        <f t="shared" si="98"/>
        <v>0</v>
      </c>
      <c r="BI128" s="22">
        <f t="shared" si="94"/>
        <v>6</v>
      </c>
      <c r="BJ128" s="22">
        <f t="shared" si="99"/>
        <v>6</v>
      </c>
      <c r="BK128" s="70">
        <f t="shared" si="95"/>
        <v>6</v>
      </c>
      <c r="BL128" s="69">
        <v>21</v>
      </c>
      <c r="BM128" s="22">
        <v>0</v>
      </c>
      <c r="BN128" s="22">
        <v>4</v>
      </c>
      <c r="BO128" s="22">
        <f t="shared" si="96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51</v>
      </c>
      <c r="G129" s="21"/>
      <c r="H129" s="21"/>
      <c r="I129" s="21" t="s">
        <v>118</v>
      </c>
      <c r="J129" s="22"/>
      <c r="K129" s="22">
        <v>20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77</v>
      </c>
      <c r="BC129" s="23">
        <f>SUM(BC117:BC128)</f>
        <v>25</v>
      </c>
      <c r="BD129" s="23">
        <f>SUM(BD117:BD128)</f>
        <v>35</v>
      </c>
      <c r="BE129" s="23">
        <f>+BD129+BC129</f>
        <v>60</v>
      </c>
      <c r="BF129" s="73">
        <f>SUM(BF117:BF128)</f>
        <v>4</v>
      </c>
      <c r="BG129" s="72">
        <f>SUM(BG117:BG128)</f>
        <v>319</v>
      </c>
      <c r="BH129" s="23">
        <f>SUM(BH117:BH128)</f>
        <v>105</v>
      </c>
      <c r="BI129" s="23">
        <f>SUM(BI117:BI128)</f>
        <v>140</v>
      </c>
      <c r="BJ129" s="23">
        <f>+BI129+BH129</f>
        <v>245</v>
      </c>
      <c r="BK129" s="73">
        <f>SUM(BK117:BK128)</f>
        <v>26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170</v>
      </c>
      <c r="G130" s="21"/>
      <c r="H130" s="21"/>
      <c r="I130" s="21" t="s">
        <v>116</v>
      </c>
      <c r="J130" s="22"/>
      <c r="K130" s="22">
        <v>21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615</v>
      </c>
      <c r="BC130" s="15">
        <f t="shared" ref="BC130:BF130" si="100">+BC129+BC116+BC103+BC90+BC57+BC44+BC31+BC18</f>
        <v>141</v>
      </c>
      <c r="BD130" s="15">
        <f t="shared" si="100"/>
        <v>216</v>
      </c>
      <c r="BE130" s="15">
        <f t="shared" si="100"/>
        <v>357</v>
      </c>
      <c r="BF130" s="15">
        <f t="shared" si="100"/>
        <v>50</v>
      </c>
      <c r="BG130" s="15">
        <f>+BG129+BG116+BG103+BG90+BG57+BG44+BG31+BG18</f>
        <v>2549</v>
      </c>
      <c r="BH130" s="15">
        <f t="shared" ref="BH130:BK130" si="101">+BH129+BH116+BH103+BH90+BH57+BH44+BH31+BH18</f>
        <v>616</v>
      </c>
      <c r="BI130" s="15">
        <f t="shared" si="101"/>
        <v>957</v>
      </c>
      <c r="BJ130" s="15">
        <f t="shared" si="101"/>
        <v>1573</v>
      </c>
      <c r="BK130" s="15">
        <f t="shared" si="101"/>
        <v>218</v>
      </c>
      <c r="BL130" s="15">
        <f>+BL129+BL116+BL103+BL90+BL57+BL44+BL31+BL18</f>
        <v>1934</v>
      </c>
      <c r="BM130" s="15">
        <f t="shared" ref="BM130:BP130" si="102">+BM129+BM116+BM103+BM90+BM57+BM44+BM31+BM18</f>
        <v>475</v>
      </c>
      <c r="BN130" s="15">
        <f t="shared" si="102"/>
        <v>741</v>
      </c>
      <c r="BO130" s="15">
        <f t="shared" si="102"/>
        <v>1216</v>
      </c>
      <c r="BP130" s="15">
        <f t="shared" si="102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165</v>
      </c>
      <c r="G131" s="21"/>
      <c r="H131" s="21"/>
      <c r="I131" s="21" t="s">
        <v>17</v>
      </c>
      <c r="J131" s="22"/>
      <c r="K131" s="22">
        <v>24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166</v>
      </c>
      <c r="I132" s="21" t="s">
        <v>154</v>
      </c>
      <c r="J132" s="22"/>
      <c r="K132" s="22">
        <v>25</v>
      </c>
      <c r="L132" s="49">
        <v>4</v>
      </c>
      <c r="M132" s="22"/>
      <c r="N132" s="22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F133" s="21" t="s">
        <v>149</v>
      </c>
      <c r="G133" s="21"/>
      <c r="H133" s="21"/>
      <c r="I133" s="21" t="s">
        <v>154</v>
      </c>
      <c r="J133" s="22"/>
      <c r="K133" s="22">
        <v>26</v>
      </c>
      <c r="L133" s="49">
        <v>4</v>
      </c>
      <c r="M133" s="22"/>
      <c r="N133" s="22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F134" s="21" t="s">
        <v>67</v>
      </c>
      <c r="G134" s="21"/>
      <c r="H134" s="21"/>
      <c r="I134" s="21" t="s">
        <v>117</v>
      </c>
      <c r="J134" s="22"/>
      <c r="K134" s="22">
        <v>26</v>
      </c>
      <c r="L134" s="49">
        <v>4</v>
      </c>
      <c r="M134" s="22"/>
      <c r="N134" s="22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F135" s="21" t="s">
        <v>100</v>
      </c>
      <c r="G135" s="21"/>
      <c r="H135" s="21"/>
      <c r="I135" s="21" t="s">
        <v>17</v>
      </c>
      <c r="J135" s="22"/>
      <c r="K135" s="22">
        <v>26</v>
      </c>
      <c r="L135" s="49">
        <v>4</v>
      </c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F136" s="21" t="s">
        <v>70</v>
      </c>
      <c r="G136" s="21"/>
      <c r="H136" s="21"/>
      <c r="I136" s="21" t="s">
        <v>17</v>
      </c>
      <c r="J136" s="22"/>
      <c r="K136" s="22">
        <v>26</v>
      </c>
      <c r="L136" s="49">
        <v>4</v>
      </c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F137" s="21" t="s">
        <v>167</v>
      </c>
      <c r="G137" s="21"/>
      <c r="H137" s="21"/>
      <c r="I137" s="21" t="s">
        <v>106</v>
      </c>
      <c r="J137" s="22"/>
      <c r="K137" s="22">
        <v>26</v>
      </c>
      <c r="L137" s="49">
        <v>4</v>
      </c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F138" s="21" t="s">
        <v>130</v>
      </c>
      <c r="G138" s="21"/>
      <c r="H138" s="21"/>
      <c r="I138" s="21" t="s">
        <v>115</v>
      </c>
      <c r="J138" s="22"/>
      <c r="K138" s="22">
        <v>27</v>
      </c>
      <c r="L138" s="49">
        <v>4</v>
      </c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F139" s="21" t="s">
        <v>66</v>
      </c>
      <c r="G139" s="21"/>
      <c r="H139" s="21"/>
      <c r="I139" s="21" t="s">
        <v>115</v>
      </c>
      <c r="J139" s="22"/>
      <c r="K139" s="22">
        <v>27</v>
      </c>
      <c r="L139" s="49">
        <v>4</v>
      </c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F140" s="21" t="s">
        <v>164</v>
      </c>
      <c r="G140" s="21"/>
      <c r="H140" s="21"/>
      <c r="I140" s="21" t="s">
        <v>115</v>
      </c>
      <c r="J140" s="22"/>
      <c r="K140" s="22">
        <v>29</v>
      </c>
      <c r="L140" s="49">
        <v>4</v>
      </c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F141" s="21" t="s">
        <v>125</v>
      </c>
      <c r="G141" s="21"/>
      <c r="H141" s="21"/>
      <c r="I141" s="21" t="s">
        <v>116</v>
      </c>
      <c r="J141" s="22"/>
      <c r="K141" s="22">
        <v>29</v>
      </c>
      <c r="L141" s="49">
        <v>4</v>
      </c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F142" s="21" t="s">
        <v>96</v>
      </c>
      <c r="G142" s="21"/>
      <c r="H142" s="21"/>
      <c r="I142" s="21" t="s">
        <v>154</v>
      </c>
      <c r="J142" s="22"/>
      <c r="K142" s="22">
        <v>29</v>
      </c>
      <c r="L142" s="49">
        <v>4</v>
      </c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103">SUMIF($C$4:$C$11,$C149,G$4:G$11)+SUMIF($C$161:$C$168,$C149,G$161:G$168)</f>
        <v>16</v>
      </c>
      <c r="H149" s="5">
        <f t="shared" si="103"/>
        <v>7</v>
      </c>
      <c r="I149" s="5">
        <f t="shared" si="103"/>
        <v>6</v>
      </c>
      <c r="J149" s="5">
        <f t="shared" ref="J149:J156" si="104">2*G149+I149</f>
        <v>38</v>
      </c>
      <c r="K149" s="35">
        <f t="shared" ref="K149:K156" si="105">+J149/((G149+H149+I149)*2)</f>
        <v>0.65517241379310343</v>
      </c>
      <c r="L149" s="5">
        <f t="shared" ref="L149:M156" si="106">SUMIF($C$4:$C$11,$C149,L$4:L$11)+SUMIF($C$161:$C$168,$C149,L$161:L$168)</f>
        <v>83</v>
      </c>
      <c r="M149" s="5">
        <f t="shared" si="106"/>
        <v>54</v>
      </c>
      <c r="N149" s="5">
        <f>+L149-M149</f>
        <v>29</v>
      </c>
      <c r="O149" s="5">
        <f t="shared" ref="O149:P156" si="107">SUMIF($C$4:$C$11,$C149,O$4:O$11)+SUMIF($C$161:$C$168,$C149,O$161:O$168)</f>
        <v>125</v>
      </c>
      <c r="P149" s="5">
        <f t="shared" si="107"/>
        <v>24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103"/>
        <v>18</v>
      </c>
      <c r="H150" s="5">
        <f t="shared" si="103"/>
        <v>8</v>
      </c>
      <c r="I150" s="5">
        <f t="shared" si="103"/>
        <v>3</v>
      </c>
      <c r="J150" s="5">
        <f t="shared" si="104"/>
        <v>39</v>
      </c>
      <c r="K150" s="35">
        <f t="shared" si="105"/>
        <v>0.67241379310344829</v>
      </c>
      <c r="L150" s="5">
        <f t="shared" si="106"/>
        <v>99</v>
      </c>
      <c r="M150" s="5">
        <f t="shared" si="106"/>
        <v>52</v>
      </c>
      <c r="N150" s="5">
        <f t="shared" ref="N150:N156" si="108">+L150-M150</f>
        <v>47</v>
      </c>
      <c r="O150" s="5">
        <f t="shared" si="107"/>
        <v>179</v>
      </c>
      <c r="P150" s="5">
        <f t="shared" si="107"/>
        <v>34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103"/>
        <v>16</v>
      </c>
      <c r="H151" s="5">
        <f t="shared" si="103"/>
        <v>10</v>
      </c>
      <c r="I151" s="5">
        <f t="shared" si="103"/>
        <v>3</v>
      </c>
      <c r="J151" s="5">
        <f t="shared" si="104"/>
        <v>35</v>
      </c>
      <c r="K151" s="35">
        <f t="shared" si="105"/>
        <v>0.60344827586206895</v>
      </c>
      <c r="L151" s="5">
        <f t="shared" si="106"/>
        <v>105</v>
      </c>
      <c r="M151" s="5">
        <f t="shared" si="106"/>
        <v>84</v>
      </c>
      <c r="N151" s="5">
        <f t="shared" si="108"/>
        <v>21</v>
      </c>
      <c r="O151" s="5">
        <f t="shared" si="107"/>
        <v>140</v>
      </c>
      <c r="P151" s="5">
        <f t="shared" si="107"/>
        <v>26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103"/>
        <v>14</v>
      </c>
      <c r="H152" s="5">
        <f t="shared" si="103"/>
        <v>13</v>
      </c>
      <c r="I152" s="5">
        <f t="shared" si="103"/>
        <v>2</v>
      </c>
      <c r="J152" s="5">
        <f t="shared" si="104"/>
        <v>30</v>
      </c>
      <c r="K152" s="35">
        <f t="shared" si="105"/>
        <v>0.51724137931034486</v>
      </c>
      <c r="L152" s="5">
        <f t="shared" si="106"/>
        <v>76</v>
      </c>
      <c r="M152" s="5">
        <f t="shared" si="106"/>
        <v>68</v>
      </c>
      <c r="N152" s="5">
        <f t="shared" si="108"/>
        <v>8</v>
      </c>
      <c r="O152" s="5">
        <f t="shared" si="107"/>
        <v>134</v>
      </c>
      <c r="P152" s="5">
        <f t="shared" si="107"/>
        <v>8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103"/>
        <v>9</v>
      </c>
      <c r="H153" s="5">
        <f t="shared" si="103"/>
        <v>15</v>
      </c>
      <c r="I153" s="5">
        <f t="shared" si="103"/>
        <v>5</v>
      </c>
      <c r="J153" s="5">
        <f t="shared" si="104"/>
        <v>23</v>
      </c>
      <c r="K153" s="35">
        <f t="shared" si="105"/>
        <v>0.39655172413793105</v>
      </c>
      <c r="L153" s="5">
        <f t="shared" si="106"/>
        <v>71</v>
      </c>
      <c r="M153" s="5">
        <f t="shared" si="106"/>
        <v>94</v>
      </c>
      <c r="N153" s="5">
        <f t="shared" si="108"/>
        <v>-23</v>
      </c>
      <c r="O153" s="5">
        <f t="shared" si="107"/>
        <v>106</v>
      </c>
      <c r="P153" s="5">
        <f t="shared" si="107"/>
        <v>14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103"/>
        <v>11</v>
      </c>
      <c r="H154" s="5">
        <f t="shared" si="103"/>
        <v>12</v>
      </c>
      <c r="I154" s="5">
        <f t="shared" si="103"/>
        <v>6</v>
      </c>
      <c r="J154" s="5">
        <f t="shared" si="104"/>
        <v>28</v>
      </c>
      <c r="K154" s="35">
        <f t="shared" si="105"/>
        <v>0.48275862068965519</v>
      </c>
      <c r="L154" s="5">
        <f t="shared" si="106"/>
        <v>63</v>
      </c>
      <c r="M154" s="5">
        <f t="shared" si="106"/>
        <v>80</v>
      </c>
      <c r="N154" s="5">
        <f t="shared" si="108"/>
        <v>-17</v>
      </c>
      <c r="O154" s="5">
        <f t="shared" si="107"/>
        <v>98</v>
      </c>
      <c r="P154" s="5">
        <f t="shared" si="107"/>
        <v>34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103"/>
        <v>6</v>
      </c>
      <c r="H155" s="5">
        <f t="shared" si="103"/>
        <v>17</v>
      </c>
      <c r="I155" s="5">
        <f t="shared" si="103"/>
        <v>6</v>
      </c>
      <c r="J155" s="5">
        <f t="shared" si="104"/>
        <v>18</v>
      </c>
      <c r="K155" s="35">
        <f t="shared" si="105"/>
        <v>0.31034482758620691</v>
      </c>
      <c r="L155" s="5">
        <f t="shared" si="106"/>
        <v>48</v>
      </c>
      <c r="M155" s="5">
        <f t="shared" si="106"/>
        <v>82</v>
      </c>
      <c r="N155" s="5">
        <f t="shared" si="108"/>
        <v>-34</v>
      </c>
      <c r="O155" s="5">
        <f t="shared" si="107"/>
        <v>84</v>
      </c>
      <c r="P155" s="5">
        <f t="shared" si="107"/>
        <v>38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103"/>
        <v>8</v>
      </c>
      <c r="H156" s="5">
        <f t="shared" si="103"/>
        <v>16</v>
      </c>
      <c r="I156" s="5">
        <f t="shared" si="103"/>
        <v>5</v>
      </c>
      <c r="J156" s="5">
        <f t="shared" si="104"/>
        <v>21</v>
      </c>
      <c r="K156" s="35">
        <f t="shared" si="105"/>
        <v>0.36206896551724138</v>
      </c>
      <c r="L156" s="5">
        <f t="shared" si="106"/>
        <v>71</v>
      </c>
      <c r="M156" s="5">
        <f t="shared" si="106"/>
        <v>102</v>
      </c>
      <c r="N156" s="5">
        <f t="shared" si="108"/>
        <v>-31</v>
      </c>
      <c r="O156" s="5">
        <f t="shared" si="107"/>
        <v>91</v>
      </c>
      <c r="P156" s="5">
        <f t="shared" si="107"/>
        <v>40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98</v>
      </c>
      <c r="H157" s="9">
        <f>SUM(H149:H156)</f>
        <v>98</v>
      </c>
      <c r="I157" s="9">
        <f>SUM(I149:I156)</f>
        <v>36</v>
      </c>
      <c r="J157" s="9"/>
      <c r="K157" s="9"/>
      <c r="L157" s="9">
        <f>SUM(L149:L156)</f>
        <v>616</v>
      </c>
      <c r="M157" s="9">
        <f>SUM(M149:M156)</f>
        <v>616</v>
      </c>
      <c r="N157" s="9"/>
      <c r="O157" s="9">
        <f>SUM(O149:O156)</f>
        <v>957</v>
      </c>
      <c r="P157" s="9">
        <f>SUM(P149:P156)</f>
        <v>218</v>
      </c>
      <c r="Q157" s="9"/>
      <c r="R157" s="40"/>
    </row>
    <row r="158" spans="1:93" x14ac:dyDescent="0.2">
      <c r="A158" s="40"/>
      <c r="R158" s="40"/>
    </row>
    <row r="159" spans="1:93" ht="20.25" x14ac:dyDescent="0.3">
      <c r="A159" s="40"/>
      <c r="B159" s="26"/>
      <c r="C159" s="26"/>
      <c r="D159" s="25"/>
      <c r="E159" s="25"/>
      <c r="F159" s="25"/>
      <c r="G159" s="77" t="s">
        <v>617</v>
      </c>
      <c r="H159" s="77"/>
      <c r="I159" s="77"/>
      <c r="J159" s="77"/>
      <c r="K159" s="77"/>
      <c r="L159" s="77"/>
      <c r="M159" s="77"/>
      <c r="N159" s="26"/>
      <c r="O159" s="25"/>
      <c r="P159" s="25"/>
      <c r="Q159" s="25"/>
      <c r="R159" s="40"/>
    </row>
    <row r="160" spans="1:93" ht="18.75" thickBot="1" x14ac:dyDescent="0.3">
      <c r="A160" s="40"/>
      <c r="B160" s="4" t="s">
        <v>608</v>
      </c>
      <c r="C160" s="2" t="s">
        <v>87</v>
      </c>
      <c r="D160" s="2"/>
      <c r="E160" s="3"/>
      <c r="F160" s="2"/>
      <c r="G160" s="4" t="s">
        <v>7</v>
      </c>
      <c r="H160" s="4" t="s">
        <v>8</v>
      </c>
      <c r="I160" s="4" t="s">
        <v>9</v>
      </c>
      <c r="J160" s="4" t="s">
        <v>486</v>
      </c>
      <c r="K160" s="4" t="s">
        <v>77</v>
      </c>
      <c r="L160" s="4" t="s">
        <v>10</v>
      </c>
      <c r="M160" s="4" t="s">
        <v>4</v>
      </c>
      <c r="N160" s="59" t="s">
        <v>547</v>
      </c>
      <c r="O160" s="4" t="s">
        <v>13</v>
      </c>
      <c r="P160" s="4" t="s">
        <v>2</v>
      </c>
      <c r="Q160" s="4" t="s">
        <v>619</v>
      </c>
      <c r="R160" s="40"/>
    </row>
    <row r="161" spans="1:18" ht="18" x14ac:dyDescent="0.25">
      <c r="A161" s="40"/>
      <c r="B161" s="5" t="s">
        <v>609</v>
      </c>
      <c r="C161" s="6" t="s">
        <v>101</v>
      </c>
      <c r="D161" s="11"/>
      <c r="E161" s="6"/>
      <c r="F161" s="11"/>
      <c r="G161" s="5">
        <v>14</v>
      </c>
      <c r="H161" s="5">
        <v>5</v>
      </c>
      <c r="I161" s="5">
        <v>3</v>
      </c>
      <c r="J161" s="5">
        <v>31</v>
      </c>
      <c r="K161" s="35">
        <v>0.70454545454545459</v>
      </c>
      <c r="L161" s="5">
        <v>69</v>
      </c>
      <c r="M161" s="5">
        <v>39</v>
      </c>
      <c r="N161" s="5">
        <v>30</v>
      </c>
      <c r="O161" s="5">
        <v>105</v>
      </c>
      <c r="P161" s="5">
        <v>18</v>
      </c>
      <c r="Q161" s="5">
        <v>1</v>
      </c>
      <c r="R161" s="40"/>
    </row>
    <row r="162" spans="1:18" ht="18" x14ac:dyDescent="0.25">
      <c r="A162" s="40"/>
      <c r="B162" s="5" t="s">
        <v>610</v>
      </c>
      <c r="C162" s="6" t="s">
        <v>127</v>
      </c>
      <c r="D162" s="11"/>
      <c r="E162" s="11"/>
      <c r="F162" s="11"/>
      <c r="G162" s="5">
        <v>13</v>
      </c>
      <c r="H162" s="5">
        <v>6</v>
      </c>
      <c r="I162" s="5">
        <v>3</v>
      </c>
      <c r="J162" s="5">
        <v>29</v>
      </c>
      <c r="K162" s="35">
        <v>0.65909090909090906</v>
      </c>
      <c r="L162" s="5">
        <v>79</v>
      </c>
      <c r="M162" s="5">
        <v>41</v>
      </c>
      <c r="N162" s="5">
        <v>38</v>
      </c>
      <c r="O162" s="5">
        <v>143</v>
      </c>
      <c r="P162" s="5">
        <v>26</v>
      </c>
      <c r="Q162" s="5">
        <v>2</v>
      </c>
      <c r="R162" s="40"/>
    </row>
    <row r="163" spans="1:18" ht="18" x14ac:dyDescent="0.25">
      <c r="A163" s="40"/>
      <c r="B163" s="5" t="s">
        <v>611</v>
      </c>
      <c r="C163" s="6" t="s">
        <v>148</v>
      </c>
      <c r="D163" s="11"/>
      <c r="E163" s="6"/>
      <c r="F163" s="11"/>
      <c r="G163" s="5">
        <v>12</v>
      </c>
      <c r="H163" s="5">
        <v>7</v>
      </c>
      <c r="I163" s="5">
        <v>3</v>
      </c>
      <c r="J163" s="5">
        <v>27</v>
      </c>
      <c r="K163" s="35">
        <v>0.61363636363636365</v>
      </c>
      <c r="L163" s="5">
        <v>80</v>
      </c>
      <c r="M163" s="5">
        <v>65</v>
      </c>
      <c r="N163" s="5">
        <v>15</v>
      </c>
      <c r="O163" s="5">
        <v>105</v>
      </c>
      <c r="P163" s="5">
        <v>22</v>
      </c>
      <c r="Q163" s="5">
        <v>3</v>
      </c>
      <c r="R163" s="40"/>
    </row>
    <row r="164" spans="1:18" ht="18" x14ac:dyDescent="0.25">
      <c r="A164" s="40"/>
      <c r="B164" s="5" t="s">
        <v>612</v>
      </c>
      <c r="C164" s="6" t="s">
        <v>102</v>
      </c>
      <c r="D164" s="11"/>
      <c r="E164" s="11"/>
      <c r="F164" s="11"/>
      <c r="G164" s="5">
        <v>11</v>
      </c>
      <c r="H164" s="5">
        <v>10</v>
      </c>
      <c r="I164" s="5">
        <v>1</v>
      </c>
      <c r="J164" s="5">
        <v>23</v>
      </c>
      <c r="K164" s="35">
        <v>0.52272727272727271</v>
      </c>
      <c r="L164" s="5">
        <v>57</v>
      </c>
      <c r="M164" s="5">
        <v>49</v>
      </c>
      <c r="N164" s="5">
        <v>8</v>
      </c>
      <c r="O164" s="5">
        <v>103</v>
      </c>
      <c r="P164" s="5">
        <v>6</v>
      </c>
      <c r="Q164" s="5">
        <v>4</v>
      </c>
      <c r="R164" s="40"/>
    </row>
    <row r="165" spans="1:18" ht="18" x14ac:dyDescent="0.25">
      <c r="A165" s="40"/>
      <c r="B165" s="5" t="s">
        <v>613</v>
      </c>
      <c r="C165" s="6" t="s">
        <v>14</v>
      </c>
      <c r="D165" s="11"/>
      <c r="E165" s="6"/>
      <c r="F165" s="11"/>
      <c r="G165" s="5">
        <v>8</v>
      </c>
      <c r="H165" s="5">
        <v>10</v>
      </c>
      <c r="I165" s="5">
        <v>4</v>
      </c>
      <c r="J165" s="5">
        <v>20</v>
      </c>
      <c r="K165" s="35">
        <v>0.45454545454545453</v>
      </c>
      <c r="L165" s="5">
        <v>58</v>
      </c>
      <c r="M165" s="5">
        <v>74</v>
      </c>
      <c r="N165" s="5">
        <v>-16</v>
      </c>
      <c r="O165" s="5">
        <v>83</v>
      </c>
      <c r="P165" s="5">
        <v>12</v>
      </c>
      <c r="Q165" s="5">
        <v>5</v>
      </c>
      <c r="R165" s="40"/>
    </row>
    <row r="166" spans="1:18" ht="18" x14ac:dyDescent="0.25">
      <c r="A166" s="40"/>
      <c r="B166" s="5" t="s">
        <v>614</v>
      </c>
      <c r="C166" s="6" t="s">
        <v>18</v>
      </c>
      <c r="D166" s="11"/>
      <c r="E166" s="6"/>
      <c r="F166" s="11"/>
      <c r="G166" s="5">
        <v>6</v>
      </c>
      <c r="H166" s="5">
        <v>11</v>
      </c>
      <c r="I166" s="5">
        <v>5</v>
      </c>
      <c r="J166" s="5">
        <v>17</v>
      </c>
      <c r="K166" s="35">
        <v>0.38636363636363635</v>
      </c>
      <c r="L166" s="5">
        <v>44</v>
      </c>
      <c r="M166" s="5">
        <v>69</v>
      </c>
      <c r="N166" s="5">
        <v>-25</v>
      </c>
      <c r="O166" s="5">
        <v>67</v>
      </c>
      <c r="P166" s="5">
        <v>32</v>
      </c>
      <c r="Q166" s="5">
        <v>6</v>
      </c>
      <c r="R166" s="40"/>
    </row>
    <row r="167" spans="1:18" ht="18" x14ac:dyDescent="0.25">
      <c r="A167" s="40"/>
      <c r="B167" s="5" t="s">
        <v>615</v>
      </c>
      <c r="C167" s="6" t="s">
        <v>17</v>
      </c>
      <c r="D167" s="11"/>
      <c r="E167" s="6"/>
      <c r="F167" s="11"/>
      <c r="G167" s="5">
        <v>5</v>
      </c>
      <c r="H167" s="5">
        <v>12</v>
      </c>
      <c r="I167" s="5">
        <v>5</v>
      </c>
      <c r="J167" s="5">
        <v>15</v>
      </c>
      <c r="K167" s="35">
        <v>0.34090909090909088</v>
      </c>
      <c r="L167" s="5">
        <v>33</v>
      </c>
      <c r="M167" s="5">
        <v>57</v>
      </c>
      <c r="N167" s="5">
        <v>-24</v>
      </c>
      <c r="O167" s="5">
        <v>61</v>
      </c>
      <c r="P167" s="5">
        <v>22</v>
      </c>
      <c r="Q167" s="5">
        <v>8</v>
      </c>
      <c r="R167" s="40"/>
    </row>
    <row r="168" spans="1:18" ht="18.75" thickBot="1" x14ac:dyDescent="0.3">
      <c r="A168" s="40"/>
      <c r="B168" s="5" t="s">
        <v>616</v>
      </c>
      <c r="C168" s="6" t="s">
        <v>39</v>
      </c>
      <c r="D168" s="11"/>
      <c r="E168" s="11"/>
      <c r="F168" s="11"/>
      <c r="G168" s="5">
        <v>5</v>
      </c>
      <c r="H168" s="5">
        <v>13</v>
      </c>
      <c r="I168" s="5">
        <v>4</v>
      </c>
      <c r="J168" s="5">
        <v>14</v>
      </c>
      <c r="K168" s="35">
        <v>0.31818181818181818</v>
      </c>
      <c r="L168" s="5">
        <v>55</v>
      </c>
      <c r="M168" s="5">
        <v>81</v>
      </c>
      <c r="N168" s="5">
        <v>-26</v>
      </c>
      <c r="O168" s="5">
        <v>74</v>
      </c>
      <c r="P168" s="5">
        <v>30</v>
      </c>
      <c r="Q168" s="5">
        <v>7</v>
      </c>
      <c r="R168" s="40"/>
    </row>
    <row r="169" spans="1:18" ht="18" x14ac:dyDescent="0.25">
      <c r="A169" s="40"/>
      <c r="B169" s="7"/>
      <c r="C169" s="7"/>
      <c r="D169" s="7"/>
      <c r="E169" s="8"/>
      <c r="F169" s="7"/>
      <c r="G169" s="9">
        <f>SUM(G161:G168)</f>
        <v>74</v>
      </c>
      <c r="H169" s="9">
        <f>SUM(H161:H168)</f>
        <v>74</v>
      </c>
      <c r="I169" s="9">
        <f>SUM(I161:I168)</f>
        <v>28</v>
      </c>
      <c r="J169" s="9"/>
      <c r="K169" s="9"/>
      <c r="L169" s="9">
        <f>SUM(L161:L168)</f>
        <v>475</v>
      </c>
      <c r="M169" s="9">
        <f>SUM(M161:M168)</f>
        <v>475</v>
      </c>
      <c r="N169" s="9"/>
      <c r="O169" s="9">
        <f>SUM(O161:O168)</f>
        <v>741</v>
      </c>
      <c r="P169" s="9">
        <f>SUM(P161:P168)</f>
        <v>168</v>
      </c>
      <c r="Q169" s="9"/>
      <c r="R169" s="40"/>
    </row>
    <row r="170" spans="1:18" ht="18" x14ac:dyDescent="0.25">
      <c r="A170" s="40"/>
      <c r="B170" s="20"/>
      <c r="C170" s="20"/>
      <c r="D170" s="20"/>
      <c r="F170" s="20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40"/>
    </row>
    <row r="171" spans="1:18" ht="20.25" x14ac:dyDescent="0.3">
      <c r="A171" s="40"/>
      <c r="C171" s="63"/>
      <c r="D171" s="77" t="s">
        <v>620</v>
      </c>
      <c r="E171" s="77"/>
      <c r="F171" s="77"/>
      <c r="G171" s="77"/>
      <c r="H171" s="77"/>
      <c r="I171" s="77"/>
      <c r="J171" s="77"/>
      <c r="K171" s="77"/>
      <c r="L171" s="77"/>
      <c r="M171" s="5"/>
      <c r="N171" s="5"/>
      <c r="O171" s="5"/>
      <c r="P171" s="5"/>
      <c r="Q171" s="5"/>
      <c r="R171" s="40"/>
    </row>
    <row r="172" spans="1:18" ht="20.25" x14ac:dyDescent="0.3">
      <c r="A172" s="40"/>
      <c r="B172" s="26" t="s">
        <v>83</v>
      </c>
      <c r="C172" s="26">
        <f>+C147</f>
        <v>23</v>
      </c>
      <c r="D172" s="20"/>
      <c r="F172" s="20"/>
      <c r="G172" s="5"/>
      <c r="H172" s="5"/>
      <c r="I172" s="5"/>
      <c r="J172" s="5"/>
      <c r="K172" s="5"/>
      <c r="L172" s="5"/>
      <c r="M172" s="60"/>
      <c r="N172" s="63"/>
      <c r="O172" s="63"/>
      <c r="P172" s="63"/>
      <c r="Q172" s="5"/>
      <c r="R172" s="40"/>
    </row>
    <row r="173" spans="1:18" ht="18.75" thickBot="1" x14ac:dyDescent="0.3">
      <c r="A173" s="40"/>
      <c r="D173" s="2" t="s">
        <v>73</v>
      </c>
      <c r="E173" s="2"/>
      <c r="F173" s="2"/>
      <c r="G173" s="4" t="s">
        <v>1</v>
      </c>
      <c r="H173" s="4"/>
      <c r="I173" s="4" t="s">
        <v>3</v>
      </c>
      <c r="J173" s="4" t="s">
        <v>23</v>
      </c>
      <c r="K173" s="4" t="s">
        <v>24</v>
      </c>
      <c r="L173" s="50" t="s">
        <v>25</v>
      </c>
      <c r="M173" s="5"/>
      <c r="N173" s="5"/>
      <c r="O173" s="5"/>
      <c r="P173" s="5"/>
      <c r="Q173" s="5"/>
      <c r="R173" s="40"/>
    </row>
    <row r="174" spans="1:18" ht="15.75" x14ac:dyDescent="0.25">
      <c r="A174" s="40"/>
      <c r="D174" s="21" t="s">
        <v>147</v>
      </c>
      <c r="E174" s="21"/>
      <c r="F174" s="21"/>
      <c r="G174" s="21" t="s">
        <v>154</v>
      </c>
      <c r="H174" s="22"/>
      <c r="I174" s="22">
        <v>7</v>
      </c>
      <c r="J174" s="22">
        <v>8</v>
      </c>
      <c r="K174" s="22">
        <v>6</v>
      </c>
      <c r="L174" s="49">
        <f t="shared" ref="L174:L194" si="109">+J174+K174</f>
        <v>14</v>
      </c>
      <c r="R174" s="40"/>
    </row>
    <row r="175" spans="1:18" ht="15.75" x14ac:dyDescent="0.25">
      <c r="A175" s="40"/>
      <c r="D175" s="21" t="s">
        <v>96</v>
      </c>
      <c r="E175" s="21"/>
      <c r="F175" s="21"/>
      <c r="G175" s="21" t="s">
        <v>154</v>
      </c>
      <c r="H175" s="22"/>
      <c r="I175" s="22">
        <v>7</v>
      </c>
      <c r="J175" s="22">
        <v>9</v>
      </c>
      <c r="K175" s="22">
        <v>1</v>
      </c>
      <c r="L175" s="49">
        <f t="shared" si="109"/>
        <v>10</v>
      </c>
      <c r="R175" s="40"/>
    </row>
    <row r="176" spans="1:18" ht="15.75" x14ac:dyDescent="0.25">
      <c r="A176" s="40"/>
      <c r="D176" s="21" t="s">
        <v>59</v>
      </c>
      <c r="E176" s="21"/>
      <c r="F176" s="21"/>
      <c r="G176" s="21" t="s">
        <v>118</v>
      </c>
      <c r="H176" s="22"/>
      <c r="I176" s="22">
        <v>7</v>
      </c>
      <c r="J176" s="22">
        <v>7</v>
      </c>
      <c r="K176" s="22">
        <v>3</v>
      </c>
      <c r="L176" s="49">
        <f t="shared" si="109"/>
        <v>10</v>
      </c>
      <c r="R176" s="40"/>
    </row>
    <row r="177" spans="1:18" ht="15.75" x14ac:dyDescent="0.25">
      <c r="A177" s="40"/>
      <c r="D177" s="21" t="s">
        <v>474</v>
      </c>
      <c r="E177" s="21"/>
      <c r="F177" s="21"/>
      <c r="G177" s="21" t="s">
        <v>116</v>
      </c>
      <c r="H177" s="22"/>
      <c r="I177" s="22">
        <v>6</v>
      </c>
      <c r="J177" s="22">
        <v>6</v>
      </c>
      <c r="K177" s="22">
        <v>4</v>
      </c>
      <c r="L177" s="49">
        <f t="shared" si="109"/>
        <v>10</v>
      </c>
      <c r="R177" s="40"/>
    </row>
    <row r="178" spans="1:18" ht="15.75" x14ac:dyDescent="0.25">
      <c r="A178" s="40"/>
      <c r="D178" s="21" t="s">
        <v>125</v>
      </c>
      <c r="E178" s="21"/>
      <c r="F178" s="21"/>
      <c r="G178" s="21" t="s">
        <v>116</v>
      </c>
      <c r="H178" s="22"/>
      <c r="I178" s="22">
        <v>7</v>
      </c>
      <c r="J178" s="22">
        <v>5</v>
      </c>
      <c r="K178" s="22">
        <v>5</v>
      </c>
      <c r="L178" s="49">
        <f t="shared" si="109"/>
        <v>10</v>
      </c>
      <c r="R178" s="40"/>
    </row>
    <row r="179" spans="1:18" ht="15.75" x14ac:dyDescent="0.25">
      <c r="A179" s="40"/>
      <c r="D179" s="21" t="s">
        <v>164</v>
      </c>
      <c r="E179" s="21"/>
      <c r="F179" s="21"/>
      <c r="G179" s="21" t="s">
        <v>115</v>
      </c>
      <c r="H179" s="22"/>
      <c r="I179" s="22">
        <v>7</v>
      </c>
      <c r="J179" s="22">
        <v>6</v>
      </c>
      <c r="K179" s="22">
        <v>3</v>
      </c>
      <c r="L179" s="49">
        <f t="shared" si="109"/>
        <v>9</v>
      </c>
      <c r="R179" s="40"/>
    </row>
    <row r="180" spans="1:18" ht="15.75" x14ac:dyDescent="0.25">
      <c r="A180" s="40"/>
      <c r="D180" s="21" t="s">
        <v>46</v>
      </c>
      <c r="G180" s="21" t="s">
        <v>117</v>
      </c>
      <c r="H180" s="22"/>
      <c r="I180" s="22">
        <v>6</v>
      </c>
      <c r="J180" s="22">
        <v>5</v>
      </c>
      <c r="K180" s="22">
        <v>4</v>
      </c>
      <c r="L180" s="49">
        <f t="shared" si="109"/>
        <v>9</v>
      </c>
      <c r="R180" s="40"/>
    </row>
    <row r="181" spans="1:18" ht="15.75" x14ac:dyDescent="0.25">
      <c r="A181" s="40"/>
      <c r="D181" s="21" t="s">
        <v>182</v>
      </c>
      <c r="E181" s="21"/>
      <c r="F181" s="21"/>
      <c r="G181" s="21" t="s">
        <v>117</v>
      </c>
      <c r="H181" s="22"/>
      <c r="I181" s="22">
        <v>7</v>
      </c>
      <c r="J181" s="22">
        <v>4</v>
      </c>
      <c r="K181" s="22">
        <v>5</v>
      </c>
      <c r="L181" s="49">
        <f t="shared" si="109"/>
        <v>9</v>
      </c>
      <c r="R181" s="40"/>
    </row>
    <row r="182" spans="1:18" ht="15.75" x14ac:dyDescent="0.25">
      <c r="A182" s="40"/>
      <c r="D182" s="21" t="s">
        <v>86</v>
      </c>
      <c r="E182" s="21"/>
      <c r="F182" s="21"/>
      <c r="G182" s="21" t="s">
        <v>17</v>
      </c>
      <c r="H182" s="22"/>
      <c r="I182" s="22">
        <v>5</v>
      </c>
      <c r="J182" s="22">
        <v>5</v>
      </c>
      <c r="K182" s="22">
        <v>3</v>
      </c>
      <c r="L182" s="49">
        <f t="shared" si="109"/>
        <v>8</v>
      </c>
      <c r="R182" s="40"/>
    </row>
    <row r="183" spans="1:18" ht="15.75" x14ac:dyDescent="0.25">
      <c r="A183" s="40"/>
      <c r="D183" s="21" t="s">
        <v>183</v>
      </c>
      <c r="E183" s="21"/>
      <c r="F183" s="21"/>
      <c r="G183" s="21" t="s">
        <v>118</v>
      </c>
      <c r="H183" s="22"/>
      <c r="I183" s="22">
        <v>6</v>
      </c>
      <c r="J183" s="22">
        <v>4</v>
      </c>
      <c r="K183" s="22">
        <v>4</v>
      </c>
      <c r="L183" s="49">
        <f t="shared" si="109"/>
        <v>8</v>
      </c>
      <c r="R183" s="40"/>
    </row>
    <row r="184" spans="1:18" ht="15.75" x14ac:dyDescent="0.25">
      <c r="A184" s="40"/>
      <c r="D184" s="21" t="s">
        <v>92</v>
      </c>
      <c r="E184" s="21"/>
      <c r="F184" s="21"/>
      <c r="G184" s="21" t="s">
        <v>115</v>
      </c>
      <c r="H184" s="22"/>
      <c r="I184" s="22">
        <v>6</v>
      </c>
      <c r="J184" s="22">
        <v>3</v>
      </c>
      <c r="K184" s="22">
        <v>5</v>
      </c>
      <c r="L184" s="49">
        <f t="shared" si="109"/>
        <v>8</v>
      </c>
      <c r="R184" s="40"/>
    </row>
    <row r="185" spans="1:18" ht="15.75" x14ac:dyDescent="0.25">
      <c r="A185" s="40"/>
      <c r="D185" s="21" t="s">
        <v>34</v>
      </c>
      <c r="E185" s="21"/>
      <c r="F185" s="21"/>
      <c r="G185" s="21" t="s">
        <v>106</v>
      </c>
      <c r="H185" s="22"/>
      <c r="I185" s="22">
        <v>7</v>
      </c>
      <c r="J185" s="22">
        <v>5</v>
      </c>
      <c r="K185" s="22">
        <v>2</v>
      </c>
      <c r="L185" s="49">
        <f t="shared" si="109"/>
        <v>7</v>
      </c>
      <c r="R185" s="40"/>
    </row>
    <row r="186" spans="1:18" ht="15.75" x14ac:dyDescent="0.25">
      <c r="A186" s="40"/>
      <c r="D186" s="21" t="s">
        <v>69</v>
      </c>
      <c r="G186" s="21" t="s">
        <v>107</v>
      </c>
      <c r="H186" s="22"/>
      <c r="I186" s="22">
        <v>7</v>
      </c>
      <c r="J186" s="22">
        <v>3</v>
      </c>
      <c r="K186" s="22">
        <v>4</v>
      </c>
      <c r="L186" s="49">
        <f t="shared" si="109"/>
        <v>7</v>
      </c>
      <c r="R186" s="40"/>
    </row>
    <row r="187" spans="1:18" ht="15.75" x14ac:dyDescent="0.25">
      <c r="A187" s="40"/>
      <c r="D187" s="21" t="s">
        <v>142</v>
      </c>
      <c r="E187" s="21"/>
      <c r="F187" s="21"/>
      <c r="G187" s="21" t="s">
        <v>107</v>
      </c>
      <c r="H187" s="22"/>
      <c r="I187" s="22">
        <v>7</v>
      </c>
      <c r="J187" s="22">
        <v>3</v>
      </c>
      <c r="K187" s="22">
        <v>4</v>
      </c>
      <c r="L187" s="49">
        <f t="shared" si="109"/>
        <v>7</v>
      </c>
      <c r="R187" s="40"/>
    </row>
    <row r="188" spans="1:18" ht="15.75" x14ac:dyDescent="0.25">
      <c r="A188" s="40"/>
      <c r="D188" s="21" t="s">
        <v>108</v>
      </c>
      <c r="E188" s="21"/>
      <c r="F188" s="21"/>
      <c r="G188" s="21" t="s">
        <v>106</v>
      </c>
      <c r="H188" s="22"/>
      <c r="I188" s="22">
        <v>7</v>
      </c>
      <c r="J188" s="22">
        <v>2</v>
      </c>
      <c r="K188" s="22">
        <v>5</v>
      </c>
      <c r="L188" s="49">
        <f t="shared" si="109"/>
        <v>7</v>
      </c>
      <c r="R188" s="40"/>
    </row>
    <row r="189" spans="1:18" ht="15.75" x14ac:dyDescent="0.25">
      <c r="A189" s="40"/>
      <c r="D189" s="21" t="s">
        <v>66</v>
      </c>
      <c r="E189" s="21"/>
      <c r="F189" s="21"/>
      <c r="G189" s="21" t="s">
        <v>115</v>
      </c>
      <c r="H189" s="22"/>
      <c r="I189" s="22">
        <v>6</v>
      </c>
      <c r="J189" s="22">
        <v>0</v>
      </c>
      <c r="K189" s="22">
        <v>7</v>
      </c>
      <c r="L189" s="49">
        <f t="shared" si="109"/>
        <v>7</v>
      </c>
      <c r="R189" s="40"/>
    </row>
    <row r="190" spans="1:18" ht="15.75" x14ac:dyDescent="0.25">
      <c r="A190" s="40"/>
      <c r="D190" s="21" t="s">
        <v>181</v>
      </c>
      <c r="E190" s="21"/>
      <c r="F190" s="21"/>
      <c r="G190" s="21" t="s">
        <v>107</v>
      </c>
      <c r="H190" s="22"/>
      <c r="I190" s="22">
        <v>6</v>
      </c>
      <c r="J190" s="22">
        <v>3</v>
      </c>
      <c r="K190" s="22">
        <v>3</v>
      </c>
      <c r="L190" s="49">
        <f t="shared" si="109"/>
        <v>6</v>
      </c>
      <c r="R190" s="40"/>
    </row>
    <row r="191" spans="1:18" ht="15.75" x14ac:dyDescent="0.25">
      <c r="A191" s="40"/>
      <c r="D191" s="21" t="s">
        <v>68</v>
      </c>
      <c r="E191" s="21"/>
      <c r="F191" s="21"/>
      <c r="G191" s="21" t="s">
        <v>107</v>
      </c>
      <c r="H191" s="22"/>
      <c r="I191" s="22">
        <v>7</v>
      </c>
      <c r="J191" s="22">
        <v>3</v>
      </c>
      <c r="K191" s="22">
        <v>3</v>
      </c>
      <c r="L191" s="49">
        <f t="shared" si="109"/>
        <v>6</v>
      </c>
      <c r="R191" s="40"/>
    </row>
    <row r="192" spans="1:18" ht="15.75" x14ac:dyDescent="0.25">
      <c r="A192" s="40"/>
      <c r="D192" s="21" t="s">
        <v>80</v>
      </c>
      <c r="G192" s="21" t="s">
        <v>117</v>
      </c>
      <c r="H192" s="22"/>
      <c r="I192" s="22">
        <v>7</v>
      </c>
      <c r="J192" s="22">
        <v>2</v>
      </c>
      <c r="K192" s="22">
        <v>4</v>
      </c>
      <c r="L192" s="49">
        <f t="shared" si="109"/>
        <v>6</v>
      </c>
      <c r="R192" s="40"/>
    </row>
    <row r="193" spans="1:20" ht="15.75" x14ac:dyDescent="0.25">
      <c r="A193" s="40"/>
      <c r="D193" s="21" t="s">
        <v>49</v>
      </c>
      <c r="G193" s="21" t="s">
        <v>107</v>
      </c>
      <c r="H193" s="22"/>
      <c r="I193" s="22">
        <v>7</v>
      </c>
      <c r="J193" s="22">
        <v>2</v>
      </c>
      <c r="K193" s="22">
        <v>4</v>
      </c>
      <c r="L193" s="49">
        <f t="shared" si="109"/>
        <v>6</v>
      </c>
      <c r="R193" s="40"/>
    </row>
    <row r="194" spans="1:20" ht="15.75" x14ac:dyDescent="0.25">
      <c r="A194" s="40"/>
      <c r="D194" s="21" t="s">
        <v>60</v>
      </c>
      <c r="E194" s="21"/>
      <c r="F194" s="21"/>
      <c r="G194" s="21" t="s">
        <v>154</v>
      </c>
      <c r="H194" s="22"/>
      <c r="I194" s="22">
        <v>6</v>
      </c>
      <c r="J194" s="22">
        <v>1</v>
      </c>
      <c r="K194" s="22">
        <v>5</v>
      </c>
      <c r="L194" s="49">
        <f t="shared" si="109"/>
        <v>6</v>
      </c>
      <c r="R194" s="40"/>
    </row>
    <row r="195" spans="1:20" ht="15.75" x14ac:dyDescent="0.25">
      <c r="A195" s="40"/>
      <c r="D195" s="21"/>
      <c r="L195" s="22"/>
      <c r="M195" s="22"/>
      <c r="N195" s="22"/>
      <c r="R195" s="40"/>
    </row>
    <row r="196" spans="1:20" ht="15.75" x14ac:dyDescent="0.25">
      <c r="A196" s="40"/>
      <c r="D196" s="21"/>
      <c r="L196" s="22"/>
      <c r="M196" s="22"/>
      <c r="P196" s="21"/>
      <c r="Q196" s="21"/>
      <c r="R196" s="40"/>
      <c r="S196" s="22"/>
      <c r="T196" s="21"/>
    </row>
    <row r="197" spans="1:20" ht="18.75" thickBot="1" x14ac:dyDescent="0.3">
      <c r="A197" s="40"/>
      <c r="D197" s="21"/>
      <c r="E197" s="2" t="s">
        <v>84</v>
      </c>
      <c r="F197" s="2"/>
      <c r="G197" s="2"/>
      <c r="H197" s="4" t="s">
        <v>1</v>
      </c>
      <c r="I197" s="4"/>
      <c r="J197" s="4" t="s">
        <v>3</v>
      </c>
      <c r="K197" s="50" t="s">
        <v>2</v>
      </c>
      <c r="L197" s="22"/>
      <c r="M197" s="22"/>
      <c r="P197" s="21"/>
      <c r="Q197" s="21"/>
      <c r="R197" s="40"/>
      <c r="S197" s="22"/>
      <c r="T197" s="21"/>
    </row>
    <row r="198" spans="1:20" ht="15.75" x14ac:dyDescent="0.25">
      <c r="A198" s="40"/>
      <c r="D198" s="21"/>
      <c r="E198" s="21" t="s">
        <v>91</v>
      </c>
      <c r="F198" s="21"/>
      <c r="G198" s="21"/>
      <c r="H198" s="21" t="s">
        <v>17</v>
      </c>
      <c r="I198" s="22"/>
      <c r="J198" s="22">
        <v>6</v>
      </c>
      <c r="K198" s="49">
        <v>6</v>
      </c>
      <c r="L198" s="22"/>
      <c r="M198" s="22"/>
      <c r="P198" s="21"/>
      <c r="Q198" s="21"/>
      <c r="R198" s="40"/>
      <c r="S198" s="22"/>
      <c r="T198" s="21"/>
    </row>
    <row r="199" spans="1:20" ht="15.75" x14ac:dyDescent="0.25">
      <c r="A199" s="40"/>
      <c r="D199" s="21"/>
      <c r="E199" s="21" t="s">
        <v>162</v>
      </c>
      <c r="F199" s="21"/>
      <c r="G199" s="21"/>
      <c r="H199" s="21" t="s">
        <v>116</v>
      </c>
      <c r="I199" s="22"/>
      <c r="J199" s="22">
        <v>6</v>
      </c>
      <c r="K199" s="49">
        <v>4</v>
      </c>
      <c r="L199" s="22"/>
      <c r="M199" s="22"/>
      <c r="P199" s="21"/>
      <c r="Q199" s="21"/>
      <c r="R199" s="40"/>
      <c r="S199" s="22"/>
      <c r="T199" s="21"/>
    </row>
    <row r="200" spans="1:20" ht="15.75" x14ac:dyDescent="0.25">
      <c r="A200" s="40"/>
      <c r="D200" s="21"/>
      <c r="E200" s="21" t="s">
        <v>92</v>
      </c>
      <c r="F200" s="21"/>
      <c r="G200" s="21"/>
      <c r="H200" s="21" t="s">
        <v>115</v>
      </c>
      <c r="I200" s="22"/>
      <c r="J200" s="22">
        <v>6</v>
      </c>
      <c r="K200" s="49">
        <v>4</v>
      </c>
      <c r="L200" s="22"/>
      <c r="M200" s="22"/>
      <c r="P200" s="21"/>
      <c r="Q200" s="21"/>
      <c r="R200" s="40"/>
      <c r="S200" s="22"/>
      <c r="T200" s="21"/>
    </row>
    <row r="201" spans="1:20" ht="15.75" x14ac:dyDescent="0.25">
      <c r="A201" s="40"/>
      <c r="D201" s="21"/>
      <c r="E201" s="21"/>
      <c r="H201" s="21"/>
      <c r="I201" s="22"/>
      <c r="J201" s="22"/>
      <c r="L201" s="22"/>
      <c r="M201" s="22"/>
      <c r="P201" s="21"/>
      <c r="Q201" s="21"/>
      <c r="R201" s="40"/>
      <c r="S201" s="22"/>
      <c r="T201" s="21"/>
    </row>
    <row r="202" spans="1:20" ht="15.75" x14ac:dyDescent="0.25">
      <c r="A202" s="40"/>
      <c r="D202" s="21"/>
      <c r="E202" s="21"/>
      <c r="F202" s="21"/>
      <c r="G202" s="21"/>
      <c r="H202" s="21"/>
      <c r="I202" s="22"/>
      <c r="J202" s="22"/>
      <c r="L202" s="22"/>
      <c r="M202" s="22"/>
      <c r="P202" s="21"/>
      <c r="Q202" s="21"/>
      <c r="R202" s="40"/>
      <c r="S202" s="22"/>
      <c r="T202" s="21"/>
    </row>
    <row r="203" spans="1:20" ht="15.75" x14ac:dyDescent="0.25">
      <c r="A203" s="40"/>
      <c r="D203" s="21"/>
      <c r="E203" s="21"/>
      <c r="F203" s="21"/>
      <c r="G203" s="21"/>
      <c r="H203" s="21"/>
      <c r="I203" s="22"/>
      <c r="J203" s="22"/>
      <c r="L203" s="22"/>
      <c r="M203" s="22"/>
      <c r="P203" s="21"/>
      <c r="Q203" s="21"/>
      <c r="R203" s="40"/>
      <c r="S203" s="22"/>
      <c r="T203" s="21"/>
    </row>
    <row r="204" spans="1:20" ht="15.75" x14ac:dyDescent="0.25">
      <c r="A204" s="40"/>
      <c r="D204" s="21"/>
      <c r="E204" s="21"/>
      <c r="F204" s="21"/>
      <c r="G204" s="21"/>
      <c r="H204" s="21"/>
      <c r="I204" s="22"/>
      <c r="J204" s="22"/>
      <c r="L204" s="22"/>
      <c r="M204" s="22"/>
      <c r="R204" s="40"/>
      <c r="S204" s="22"/>
      <c r="T204" s="21"/>
    </row>
    <row r="205" spans="1:20" ht="15.75" x14ac:dyDescent="0.25">
      <c r="A205" s="40"/>
      <c r="D205" s="21"/>
      <c r="E205" s="21"/>
      <c r="F205" s="21"/>
      <c r="G205" s="21"/>
      <c r="H205" s="21"/>
      <c r="I205" s="22"/>
      <c r="J205" s="22"/>
      <c r="L205" s="22"/>
      <c r="M205" s="22"/>
      <c r="P205" s="21"/>
      <c r="Q205" s="21"/>
      <c r="R205" s="40"/>
      <c r="S205" s="22"/>
      <c r="T205" s="21"/>
    </row>
    <row r="206" spans="1:20" ht="15.75" x14ac:dyDescent="0.25">
      <c r="A206" s="40"/>
      <c r="D206" s="21"/>
      <c r="E206" s="21"/>
      <c r="F206" s="21"/>
      <c r="G206" s="21"/>
      <c r="H206" s="21"/>
      <c r="I206" s="22"/>
      <c r="J206" s="22"/>
      <c r="L206" s="22"/>
      <c r="M206" s="22"/>
      <c r="P206" s="21"/>
      <c r="Q206" s="21"/>
      <c r="R206" s="40"/>
      <c r="S206" s="22"/>
      <c r="T206" s="21"/>
    </row>
    <row r="207" spans="1:20" ht="15.75" x14ac:dyDescent="0.25">
      <c r="A207" s="40"/>
      <c r="D207" s="21"/>
      <c r="E207" s="21"/>
      <c r="F207" s="21"/>
      <c r="G207" s="21"/>
      <c r="H207" s="21"/>
      <c r="I207" s="22"/>
      <c r="J207" s="22"/>
      <c r="L207" s="22"/>
      <c r="M207" s="22"/>
      <c r="R207" s="40"/>
      <c r="S207" s="22"/>
      <c r="T207" s="21"/>
    </row>
    <row r="208" spans="1:20" ht="15.75" x14ac:dyDescent="0.25">
      <c r="A208" s="40"/>
      <c r="D208" s="21"/>
      <c r="E208" s="21"/>
      <c r="F208" s="21"/>
      <c r="G208" s="21"/>
      <c r="H208" s="21"/>
      <c r="I208" s="22"/>
      <c r="J208" s="22"/>
      <c r="L208" s="22"/>
      <c r="M208" s="22"/>
      <c r="P208" s="21"/>
      <c r="Q208" s="21"/>
      <c r="R208" s="40"/>
      <c r="S208" s="22"/>
      <c r="T208" s="21"/>
    </row>
    <row r="209" spans="1:20" ht="15.75" x14ac:dyDescent="0.25">
      <c r="A209" s="40"/>
      <c r="D209" s="21"/>
      <c r="E209" s="21"/>
      <c r="F209" s="21"/>
      <c r="G209" s="21"/>
      <c r="H209" s="21"/>
      <c r="I209" s="22"/>
      <c r="J209" s="22"/>
      <c r="L209" s="22"/>
      <c r="M209" s="22"/>
      <c r="P209" s="21"/>
      <c r="Q209" s="21"/>
      <c r="R209" s="40"/>
      <c r="S209" s="22"/>
      <c r="T209" s="21"/>
    </row>
    <row r="210" spans="1:20" ht="15.75" x14ac:dyDescent="0.25">
      <c r="A210" s="40"/>
      <c r="D210" s="21"/>
      <c r="E210" s="21"/>
      <c r="H210" s="21"/>
      <c r="I210" s="22"/>
      <c r="J210" s="22"/>
      <c r="L210" s="22"/>
      <c r="M210" s="22"/>
      <c r="R210" s="40"/>
    </row>
    <row r="211" spans="1:20" ht="15.75" x14ac:dyDescent="0.25">
      <c r="A211" s="40"/>
      <c r="D211" s="21"/>
      <c r="E211" s="21"/>
      <c r="H211" s="21"/>
      <c r="J211" s="22"/>
      <c r="L211" s="22"/>
      <c r="M211" s="22"/>
      <c r="R211" s="40"/>
    </row>
    <row r="212" spans="1:20" ht="15.75" x14ac:dyDescent="0.25">
      <c r="A212" s="40"/>
      <c r="E212" s="21"/>
      <c r="H212" s="21"/>
      <c r="J212" s="22"/>
      <c r="L212" s="22"/>
      <c r="R212" s="40"/>
    </row>
    <row r="213" spans="1:20" ht="15.75" x14ac:dyDescent="0.25">
      <c r="A213" s="40"/>
      <c r="L213" s="22"/>
      <c r="R213" s="40"/>
    </row>
    <row r="214" spans="1:20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4">
    <mergeCell ref="B1:Q1"/>
    <mergeCell ref="T1:AR1"/>
    <mergeCell ref="AU1:BP1"/>
    <mergeCell ref="BS1:CN1"/>
    <mergeCell ref="G2:M2"/>
    <mergeCell ref="T2:AR2"/>
    <mergeCell ref="AU2:BP2"/>
    <mergeCell ref="BS2:CN2"/>
    <mergeCell ref="AH11:AI11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42:AI42"/>
    <mergeCell ref="AH43:AI43"/>
    <mergeCell ref="AH44:AI44"/>
    <mergeCell ref="AH45:AI45"/>
    <mergeCell ref="B73:Q73"/>
    <mergeCell ref="T73:AR73"/>
    <mergeCell ref="C60:N60"/>
    <mergeCell ref="AH36:AI36"/>
    <mergeCell ref="AH37:AI37"/>
    <mergeCell ref="AH38:AI38"/>
    <mergeCell ref="AH39:AI39"/>
    <mergeCell ref="AH40:AI40"/>
    <mergeCell ref="AH41:AI41"/>
    <mergeCell ref="BB76:BF76"/>
    <mergeCell ref="BG76:BK76"/>
    <mergeCell ref="BL76:BP76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AH84:AI84"/>
    <mergeCell ref="AH85:AI85"/>
    <mergeCell ref="AH86:AI86"/>
    <mergeCell ref="AH87:AI87"/>
    <mergeCell ref="AH88:AI88"/>
    <mergeCell ref="AH89:AI89"/>
    <mergeCell ref="V77:AO77"/>
    <mergeCell ref="AH79:AI79"/>
    <mergeCell ref="AH80:AI80"/>
    <mergeCell ref="AH81:AI81"/>
    <mergeCell ref="AH82:AI82"/>
    <mergeCell ref="AH83:AI83"/>
    <mergeCell ref="V101:AO101"/>
    <mergeCell ref="AH104:AI104"/>
    <mergeCell ref="AH105:AI105"/>
    <mergeCell ref="AH106:AI106"/>
    <mergeCell ref="AH107:AI107"/>
    <mergeCell ref="AH108:AI108"/>
    <mergeCell ref="AH90:AI90"/>
    <mergeCell ref="V93:AO93"/>
    <mergeCell ref="AH95:AI95"/>
    <mergeCell ref="AH96:AI96"/>
    <mergeCell ref="AH97:AI97"/>
    <mergeCell ref="AH98:AI98"/>
    <mergeCell ref="CG117:CH117"/>
    <mergeCell ref="CG118:CH118"/>
    <mergeCell ref="CG119:CH119"/>
    <mergeCell ref="CG120:CH120"/>
    <mergeCell ref="CG121:CH121"/>
    <mergeCell ref="AH109:AI109"/>
    <mergeCell ref="AH110:AI110"/>
    <mergeCell ref="AH111:AI111"/>
    <mergeCell ref="AH112:AI112"/>
    <mergeCell ref="AH113:AI113"/>
    <mergeCell ref="AH114:AI114"/>
    <mergeCell ref="CG128:CH128"/>
    <mergeCell ref="CG129:CH129"/>
    <mergeCell ref="CG130:CH130"/>
    <mergeCell ref="BI131:BJ131"/>
    <mergeCell ref="CG131:CH131"/>
    <mergeCell ref="BI132:BJ132"/>
    <mergeCell ref="CG132:CH132"/>
    <mergeCell ref="CG122:CH122"/>
    <mergeCell ref="CG123:CH123"/>
    <mergeCell ref="CG124:CH124"/>
    <mergeCell ref="CG125:CH125"/>
    <mergeCell ref="CG126:CH126"/>
    <mergeCell ref="CG127:CH127"/>
    <mergeCell ref="D171:L171"/>
    <mergeCell ref="B214:Q214"/>
    <mergeCell ref="BI136:BJ136"/>
    <mergeCell ref="CG136:CH136"/>
    <mergeCell ref="B146:Q146"/>
    <mergeCell ref="E147:N147"/>
    <mergeCell ref="G159:M159"/>
    <mergeCell ref="BI133:BJ133"/>
    <mergeCell ref="CG133:CH133"/>
    <mergeCell ref="BI134:BJ134"/>
    <mergeCell ref="CG134:CH134"/>
    <mergeCell ref="BI135:BJ135"/>
    <mergeCell ref="CG135:CH135"/>
  </mergeCells>
  <conditionalFormatting sqref="BZ116:CI116">
    <cfRule type="cellIs" dxfId="114" priority="1" operator="notEqual">
      <formula>BZ115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CF017-FDB0-41DE-8224-CBD6604580FA}">
  <dimension ref="A1:AR147"/>
  <sheetViews>
    <sheetView topLeftCell="A1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11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10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:AC9" si="0">+AD3+AE3+AF3</f>
        <v>10</v>
      </c>
      <c r="AD3" s="15">
        <v>9</v>
      </c>
      <c r="AE3" s="15">
        <v>0</v>
      </c>
      <c r="AF3" s="15">
        <v>1</v>
      </c>
      <c r="AG3" s="80">
        <f t="shared" ref="AG3:AG11" si="1">+(AD3*2+AF3)/(2*AC3)</f>
        <v>0.95</v>
      </c>
      <c r="AH3" s="80"/>
      <c r="AI3" s="15">
        <v>10</v>
      </c>
      <c r="AJ3" s="15">
        <v>0</v>
      </c>
      <c r="AK3" s="15">
        <v>4</v>
      </c>
      <c r="AL3" s="54">
        <f t="shared" ref="AL3:AL10" si="2">+AI3/AC3</f>
        <v>1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9</v>
      </c>
      <c r="H4" s="5">
        <v>1</v>
      </c>
      <c r="I4" s="5">
        <v>1</v>
      </c>
      <c r="J4" s="5">
        <f t="shared" ref="J4:J11" si="3">2*G4+I4</f>
        <v>19</v>
      </c>
      <c r="K4" s="35">
        <f t="shared" ref="K4:K11" si="4">+J4/((G4+H4+I4)*2)</f>
        <v>0.86363636363636365</v>
      </c>
      <c r="L4" s="5">
        <f>+$AA$27</f>
        <v>41</v>
      </c>
      <c r="M4" s="5">
        <v>12</v>
      </c>
      <c r="N4" s="5">
        <f>+$AB$27</f>
        <v>62</v>
      </c>
      <c r="O4" s="5">
        <f>+$AD$27</f>
        <v>6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11</v>
      </c>
      <c r="AD4" s="22">
        <v>5</v>
      </c>
      <c r="AE4" s="22">
        <v>5</v>
      </c>
      <c r="AF4" s="22">
        <v>1</v>
      </c>
      <c r="AG4" s="79">
        <f>+(AD4*2+AF4)/(2*AC4)</f>
        <v>0.5</v>
      </c>
      <c r="AH4" s="79"/>
      <c r="AI4" s="22">
        <v>23</v>
      </c>
      <c r="AJ4" s="22">
        <v>2</v>
      </c>
      <c r="AK4" s="22">
        <v>3</v>
      </c>
      <c r="AL4" s="24">
        <f>+AI4/AC4</f>
        <v>2.0909090909090908</v>
      </c>
      <c r="AN4" s="22"/>
      <c r="AO4" s="5"/>
      <c r="AQ4" s="22"/>
      <c r="AR4" s="39"/>
    </row>
    <row r="5" spans="1:44" ht="18" x14ac:dyDescent="0.25">
      <c r="A5" s="36"/>
      <c r="B5" s="5">
        <v>7</v>
      </c>
      <c r="C5" s="6" t="s">
        <v>18</v>
      </c>
      <c r="D5" s="11"/>
      <c r="E5" s="6"/>
      <c r="F5" s="11"/>
      <c r="G5" s="5">
        <v>4</v>
      </c>
      <c r="H5" s="5">
        <v>2</v>
      </c>
      <c r="I5" s="5">
        <v>5</v>
      </c>
      <c r="J5" s="5">
        <f t="shared" si="3"/>
        <v>13</v>
      </c>
      <c r="K5" s="35">
        <f t="shared" si="4"/>
        <v>0.59090909090909094</v>
      </c>
      <c r="L5" s="5">
        <f>+$AN$53</f>
        <v>29</v>
      </c>
      <c r="M5" s="5">
        <v>26</v>
      </c>
      <c r="N5" s="5">
        <f>$AO$53</f>
        <v>44</v>
      </c>
      <c r="O5" s="5">
        <f>$AQ$53</f>
        <v>24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10</v>
      </c>
      <c r="AD5" s="22">
        <v>4</v>
      </c>
      <c r="AE5" s="22">
        <v>4</v>
      </c>
      <c r="AF5" s="22">
        <v>2</v>
      </c>
      <c r="AG5" s="79">
        <f>+(AD5*2+AF5)/(2*AC5)</f>
        <v>0.5</v>
      </c>
      <c r="AH5" s="79"/>
      <c r="AI5" s="22">
        <v>26</v>
      </c>
      <c r="AJ5" s="22">
        <v>0</v>
      </c>
      <c r="AK5" s="22">
        <v>1</v>
      </c>
      <c r="AL5" s="24">
        <f>+AI5/AC5</f>
        <v>2.6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102</v>
      </c>
      <c r="D6" s="11"/>
      <c r="E6" s="11"/>
      <c r="F6" s="11"/>
      <c r="G6" s="5">
        <v>5</v>
      </c>
      <c r="H6" s="5">
        <v>5</v>
      </c>
      <c r="I6" s="5">
        <v>1</v>
      </c>
      <c r="J6" s="5">
        <f>2*G6+I6</f>
        <v>11</v>
      </c>
      <c r="K6" s="35">
        <f>+J6/((G6+H6+I6)*2)</f>
        <v>0.5</v>
      </c>
      <c r="L6" s="5">
        <f>+$AA$66</f>
        <v>25</v>
      </c>
      <c r="M6" s="5">
        <v>25</v>
      </c>
      <c r="N6" s="5">
        <f>+$AB$66</f>
        <v>45</v>
      </c>
      <c r="O6" s="5">
        <f>+$AD$66</f>
        <v>6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10</v>
      </c>
      <c r="AD6" s="22">
        <v>3</v>
      </c>
      <c r="AE6" s="22">
        <v>4</v>
      </c>
      <c r="AF6" s="22">
        <v>3</v>
      </c>
      <c r="AG6" s="79">
        <f>+(AD6*2+AF6)/(2*AC6)</f>
        <v>0.45</v>
      </c>
      <c r="AH6" s="79"/>
      <c r="AI6" s="22">
        <v>27</v>
      </c>
      <c r="AJ6" s="22">
        <v>0</v>
      </c>
      <c r="AK6" s="22">
        <v>2</v>
      </c>
      <c r="AL6" s="24">
        <f>+AI6/AC6</f>
        <v>2.7</v>
      </c>
      <c r="AN6" s="22"/>
      <c r="AO6" s="5"/>
      <c r="AQ6" s="22"/>
      <c r="AR6" s="39"/>
    </row>
    <row r="7" spans="1:44" ht="18" x14ac:dyDescent="0.25">
      <c r="A7" s="36"/>
      <c r="B7" s="5">
        <v>8</v>
      </c>
      <c r="C7" s="6" t="s">
        <v>148</v>
      </c>
      <c r="D7" s="11"/>
      <c r="E7" s="6"/>
      <c r="F7" s="11"/>
      <c r="G7" s="5">
        <v>5</v>
      </c>
      <c r="H7" s="5">
        <v>5</v>
      </c>
      <c r="I7" s="5">
        <v>1</v>
      </c>
      <c r="J7" s="5">
        <f>2*G7+I7</f>
        <v>11</v>
      </c>
      <c r="K7" s="35">
        <f>+J7/((G7+H7+I7)*2)</f>
        <v>0.5</v>
      </c>
      <c r="L7" s="5">
        <f>+$AN$66</f>
        <v>39</v>
      </c>
      <c r="M7" s="5">
        <v>38</v>
      </c>
      <c r="N7" s="5">
        <f>$AO$66</f>
        <v>47</v>
      </c>
      <c r="O7" s="5">
        <f>$AQ$66</f>
        <v>6</v>
      </c>
      <c r="P7" s="5">
        <v>4</v>
      </c>
      <c r="Q7" s="40"/>
      <c r="R7" s="36"/>
      <c r="U7" s="27">
        <v>7.5</v>
      </c>
      <c r="V7" s="21" t="s">
        <v>85</v>
      </c>
      <c r="X7" s="21"/>
      <c r="Z7" s="21" t="s">
        <v>18</v>
      </c>
      <c r="AB7" s="22"/>
      <c r="AC7" s="22">
        <f>+AD7+AE7+AF7</f>
        <v>6</v>
      </c>
      <c r="AD7" s="22">
        <v>2</v>
      </c>
      <c r="AE7" s="22">
        <v>2</v>
      </c>
      <c r="AF7" s="22">
        <v>2</v>
      </c>
      <c r="AG7" s="79">
        <f>+(AD7*2+AF7)/(2*AC7)</f>
        <v>0.5</v>
      </c>
      <c r="AH7" s="79"/>
      <c r="AI7" s="22">
        <v>17</v>
      </c>
      <c r="AJ7" s="22">
        <v>0</v>
      </c>
      <c r="AK7" s="22">
        <v>0</v>
      </c>
      <c r="AL7" s="24">
        <f>+AI7/AC7</f>
        <v>2.8333333333333335</v>
      </c>
      <c r="AN7" s="22"/>
      <c r="AO7" s="5"/>
      <c r="AQ7" s="22"/>
      <c r="AR7" s="39"/>
    </row>
    <row r="8" spans="1:44" ht="18" x14ac:dyDescent="0.25">
      <c r="A8" s="36"/>
      <c r="B8" s="5">
        <v>3</v>
      </c>
      <c r="C8" s="6" t="s">
        <v>127</v>
      </c>
      <c r="D8" s="11"/>
      <c r="E8" s="11"/>
      <c r="F8" s="11"/>
      <c r="G8" s="5">
        <v>4</v>
      </c>
      <c r="H8" s="5">
        <v>5</v>
      </c>
      <c r="I8" s="5">
        <v>2</v>
      </c>
      <c r="J8" s="5">
        <f>2*G8+I8</f>
        <v>10</v>
      </c>
      <c r="K8" s="35">
        <f>+J8/((G8+H8+I8)*2)</f>
        <v>0.45454545454545453</v>
      </c>
      <c r="L8" s="5">
        <f>+$AA$53</f>
        <v>26</v>
      </c>
      <c r="M8" s="5">
        <v>27</v>
      </c>
      <c r="N8" s="5">
        <f>+$AB$53</f>
        <v>48</v>
      </c>
      <c r="O8" s="5">
        <f>+$AD$53</f>
        <v>8</v>
      </c>
      <c r="P8" s="5">
        <v>6</v>
      </c>
      <c r="Q8" s="40"/>
      <c r="R8" s="36"/>
      <c r="U8" s="27">
        <v>7</v>
      </c>
      <c r="V8" s="21" t="s">
        <v>171</v>
      </c>
      <c r="X8" s="21"/>
      <c r="Z8" s="21" t="s">
        <v>19</v>
      </c>
      <c r="AB8" s="22"/>
      <c r="AC8" s="22">
        <f t="shared" si="0"/>
        <v>10</v>
      </c>
      <c r="AD8" s="22">
        <v>3</v>
      </c>
      <c r="AE8" s="22">
        <v>6</v>
      </c>
      <c r="AF8" s="22">
        <v>1</v>
      </c>
      <c r="AG8" s="79">
        <f t="shared" si="1"/>
        <v>0.35</v>
      </c>
      <c r="AH8" s="79"/>
      <c r="AI8" s="22">
        <v>33</v>
      </c>
      <c r="AJ8" s="22">
        <v>1</v>
      </c>
      <c r="AK8" s="22">
        <v>0</v>
      </c>
      <c r="AL8" s="24">
        <f t="shared" si="2"/>
        <v>3.3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17</v>
      </c>
      <c r="D9" s="11"/>
      <c r="E9" s="6"/>
      <c r="F9" s="11"/>
      <c r="G9" s="5">
        <v>3</v>
      </c>
      <c r="H9" s="5">
        <v>5</v>
      </c>
      <c r="I9" s="5">
        <v>3</v>
      </c>
      <c r="J9" s="5">
        <f>2*G9+I9</f>
        <v>9</v>
      </c>
      <c r="K9" s="35">
        <f>+J9/((G9+H9+I9)*2)</f>
        <v>0.40909090909090912</v>
      </c>
      <c r="L9" s="5">
        <f>+$AA$40</f>
        <v>17</v>
      </c>
      <c r="M9" s="5">
        <v>29</v>
      </c>
      <c r="N9" s="5">
        <f>+$AB$40</f>
        <v>31</v>
      </c>
      <c r="O9" s="5">
        <f>+$AD$40</f>
        <v>12</v>
      </c>
      <c r="P9" s="5">
        <v>4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0"/>
        <v>8</v>
      </c>
      <c r="AD9" s="22">
        <v>3</v>
      </c>
      <c r="AE9" s="22">
        <v>4</v>
      </c>
      <c r="AF9" s="22">
        <v>1</v>
      </c>
      <c r="AG9" s="79">
        <f t="shared" si="1"/>
        <v>0.4375</v>
      </c>
      <c r="AH9" s="79"/>
      <c r="AI9" s="22">
        <v>28</v>
      </c>
      <c r="AJ9" s="22">
        <v>2</v>
      </c>
      <c r="AK9" s="22">
        <v>0</v>
      </c>
      <c r="AL9" s="24">
        <f t="shared" si="2"/>
        <v>3.5</v>
      </c>
      <c r="AN9" s="22"/>
      <c r="AO9" s="5"/>
      <c r="AQ9" s="22"/>
      <c r="AR9" s="39"/>
    </row>
    <row r="10" spans="1:44" ht="18" x14ac:dyDescent="0.25">
      <c r="A10" s="40"/>
      <c r="B10" s="5">
        <v>5</v>
      </c>
      <c r="C10" s="6" t="s">
        <v>14</v>
      </c>
      <c r="D10" s="11"/>
      <c r="E10" s="6"/>
      <c r="F10" s="11"/>
      <c r="G10" s="5">
        <v>3</v>
      </c>
      <c r="H10" s="5">
        <v>6</v>
      </c>
      <c r="I10" s="5">
        <v>2</v>
      </c>
      <c r="J10" s="5">
        <f t="shared" si="3"/>
        <v>8</v>
      </c>
      <c r="K10" s="35">
        <f t="shared" si="4"/>
        <v>0.36363636363636365</v>
      </c>
      <c r="L10" s="5">
        <f>+$AN$27</f>
        <v>30</v>
      </c>
      <c r="M10" s="5">
        <v>41</v>
      </c>
      <c r="N10" s="5">
        <f>$AO$27</f>
        <v>43</v>
      </c>
      <c r="O10" s="5">
        <f>$AQ$27</f>
        <v>12</v>
      </c>
      <c r="P10" s="5">
        <v>7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9.6999999999999993</v>
      </c>
      <c r="AD10" s="22">
        <v>5</v>
      </c>
      <c r="AE10" s="22">
        <v>4</v>
      </c>
      <c r="AF10" s="22">
        <v>1</v>
      </c>
      <c r="AG10" s="79">
        <f t="shared" si="1"/>
        <v>0.56701030927835061</v>
      </c>
      <c r="AH10" s="79"/>
      <c r="AI10" s="22">
        <v>35</v>
      </c>
      <c r="AJ10" s="22">
        <v>1</v>
      </c>
      <c r="AK10" s="22">
        <v>0</v>
      </c>
      <c r="AL10" s="24">
        <f t="shared" si="2"/>
        <v>3.6082474226804124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7</v>
      </c>
      <c r="I11" s="5">
        <v>1</v>
      </c>
      <c r="J11" s="5">
        <f t="shared" si="3"/>
        <v>7</v>
      </c>
      <c r="K11" s="35">
        <f t="shared" si="4"/>
        <v>0.31818181818181818</v>
      </c>
      <c r="L11" s="5">
        <f>+$AN$40</f>
        <v>28</v>
      </c>
      <c r="M11" s="5">
        <v>37</v>
      </c>
      <c r="N11" s="5">
        <f>$AO$40</f>
        <v>37</v>
      </c>
      <c r="O11" s="5">
        <f>$AQ$40</f>
        <v>10</v>
      </c>
      <c r="P11" s="5">
        <v>7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+AC134</f>
        <v>13.3</v>
      </c>
      <c r="AD11" s="22">
        <f>+AD134</f>
        <v>2</v>
      </c>
      <c r="AE11" s="22">
        <f>+AE134</f>
        <v>7</v>
      </c>
      <c r="AF11" s="22">
        <f>+AF134</f>
        <v>4</v>
      </c>
      <c r="AG11" s="79">
        <f t="shared" si="1"/>
        <v>0.3007518796992481</v>
      </c>
      <c r="AH11" s="79"/>
      <c r="AI11" s="22">
        <f>+AI134</f>
        <v>28</v>
      </c>
      <c r="AJ11" s="22">
        <f>+AJ134</f>
        <v>2</v>
      </c>
      <c r="AK11" s="22">
        <f>+AK134</f>
        <v>2</v>
      </c>
      <c r="AL11" s="24">
        <f>+AL134</f>
        <v>2.1052631578947367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36</v>
      </c>
      <c r="H12" s="9">
        <f>SUM(H4:H11)</f>
        <v>36</v>
      </c>
      <c r="I12" s="9">
        <f>SUM(I4:I11)</f>
        <v>16</v>
      </c>
      <c r="J12" s="9"/>
      <c r="K12" s="9"/>
      <c r="L12" s="9">
        <f>SUM(L4:L11)</f>
        <v>235</v>
      </c>
      <c r="M12" s="9">
        <f>SUM(M4:M11)</f>
        <v>235</v>
      </c>
      <c r="N12" s="9">
        <f>SUM(N4:N11)</f>
        <v>357</v>
      </c>
      <c r="O12" s="9">
        <f>SUM(O4:O11)</f>
        <v>84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88</v>
      </c>
      <c r="AD12" s="15">
        <f>SUM(AD3:AD11)</f>
        <v>36</v>
      </c>
      <c r="AE12" s="15">
        <f>SUM(AE3:AE11)</f>
        <v>36</v>
      </c>
      <c r="AF12" s="15">
        <f>SUM(AF3:AF11)</f>
        <v>16</v>
      </c>
      <c r="AG12" s="15"/>
      <c r="AH12" s="15"/>
      <c r="AI12" s="15">
        <f>SUM(AI3:AI11)</f>
        <v>227</v>
      </c>
      <c r="AJ12" s="15">
        <f>SUM(AJ3:AJ11)</f>
        <v>8</v>
      </c>
      <c r="AK12" s="15">
        <f>SUM(AK3:AK11)</f>
        <v>12</v>
      </c>
      <c r="AL12" s="33">
        <f>+AI12/AC12</f>
        <v>2.5795454545454546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11 Summary:</v>
      </c>
      <c r="C14" s="48"/>
      <c r="D14" s="48"/>
      <c r="E14" s="90">
        <v>45614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189</v>
      </c>
      <c r="E15" s="21"/>
      <c r="F15" s="21"/>
      <c r="G15" s="5">
        <v>2</v>
      </c>
      <c r="H15" s="22">
        <v>2</v>
      </c>
      <c r="I15" s="21" t="s">
        <v>164</v>
      </c>
      <c r="J15" s="21"/>
      <c r="K15" s="21"/>
      <c r="L15" s="21" t="s">
        <v>347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5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14</v>
      </c>
      <c r="AN15" s="22">
        <v>6</v>
      </c>
      <c r="AO15" s="22">
        <v>4</v>
      </c>
      <c r="AP15" s="22">
        <f t="shared" ref="AP15:AP26" si="5">+AN15+AO15</f>
        <v>10</v>
      </c>
      <c r="AQ15" s="22">
        <v>2</v>
      </c>
      <c r="AR15" s="39"/>
    </row>
    <row r="16" spans="1:44" ht="15.95" customHeight="1" x14ac:dyDescent="0.25">
      <c r="A16" s="41"/>
      <c r="B16" s="22" t="s">
        <v>28</v>
      </c>
      <c r="C16" s="21" t="s">
        <v>402</v>
      </c>
      <c r="D16" s="16"/>
      <c r="E16" s="16"/>
      <c r="F16" s="21"/>
      <c r="G16" s="5"/>
      <c r="H16" s="22">
        <v>2</v>
      </c>
      <c r="I16" s="21" t="s">
        <v>92</v>
      </c>
      <c r="J16" s="21"/>
      <c r="K16" s="21"/>
      <c r="L16" s="21" t="s">
        <v>413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10</v>
      </c>
      <c r="AA16" s="22">
        <v>0</v>
      </c>
      <c r="AB16" s="22">
        <v>2</v>
      </c>
      <c r="AC16" s="22">
        <f t="shared" ref="AC16:AC26" si="6">+AA16+AB16</f>
        <v>2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8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11</v>
      </c>
      <c r="AA17" s="22">
        <v>10</v>
      </c>
      <c r="AB17" s="22">
        <v>15</v>
      </c>
      <c r="AC17" s="22">
        <f t="shared" si="6"/>
        <v>25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10</v>
      </c>
      <c r="AN17" s="22">
        <v>9</v>
      </c>
      <c r="AO17" s="22">
        <v>6</v>
      </c>
      <c r="AP17" s="22">
        <f t="shared" si="5"/>
        <v>15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187</v>
      </c>
      <c r="D18" s="11"/>
      <c r="E18" s="21"/>
      <c r="F18" s="21"/>
      <c r="G18" s="5">
        <v>1</v>
      </c>
      <c r="H18" s="22">
        <v>1</v>
      </c>
      <c r="I18" s="21" t="s">
        <v>136</v>
      </c>
      <c r="J18" s="21"/>
      <c r="K18" s="21"/>
      <c r="L18" s="21" t="s">
        <v>419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10</v>
      </c>
      <c r="AA18" s="22">
        <v>5</v>
      </c>
      <c r="AB18" s="22">
        <v>2</v>
      </c>
      <c r="AC18" s="22">
        <f t="shared" si="6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10</v>
      </c>
      <c r="AN18" s="22">
        <v>5</v>
      </c>
      <c r="AO18" s="22">
        <v>4</v>
      </c>
      <c r="AP18" s="22">
        <f t="shared" si="5"/>
        <v>9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403</v>
      </c>
      <c r="D19" s="16"/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11</v>
      </c>
      <c r="AA19" s="22">
        <v>6</v>
      </c>
      <c r="AB19" s="22">
        <v>5</v>
      </c>
      <c r="AC19" s="22">
        <f t="shared" si="6"/>
        <v>11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11</v>
      </c>
      <c r="AN19" s="22">
        <v>7</v>
      </c>
      <c r="AO19" s="22">
        <v>4</v>
      </c>
      <c r="AP19" s="22">
        <f t="shared" si="5"/>
        <v>11</v>
      </c>
      <c r="AQ19" s="22">
        <v>2</v>
      </c>
      <c r="AR19" s="39"/>
    </row>
    <row r="20" spans="1:44" ht="15.95" customHeight="1" x14ac:dyDescent="0.25">
      <c r="A20" s="41"/>
      <c r="C20" s="21" t="s">
        <v>404</v>
      </c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11</v>
      </c>
      <c r="AA20" s="22">
        <v>8</v>
      </c>
      <c r="AB20" s="22">
        <v>6</v>
      </c>
      <c r="AC20" s="22">
        <f t="shared" si="6"/>
        <v>14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10</v>
      </c>
      <c r="AN20" s="22">
        <v>1</v>
      </c>
      <c r="AO20" s="22">
        <v>2</v>
      </c>
      <c r="AP20" s="22">
        <f t="shared" si="5"/>
        <v>3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11</v>
      </c>
      <c r="AA21" s="22">
        <v>6</v>
      </c>
      <c r="AB21" s="22">
        <v>11</v>
      </c>
      <c r="AC21" s="22">
        <f t="shared" si="6"/>
        <v>17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8</v>
      </c>
      <c r="AN21" s="22">
        <v>0</v>
      </c>
      <c r="AO21" s="22">
        <v>2</v>
      </c>
      <c r="AP21" s="22">
        <f t="shared" si="5"/>
        <v>2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193</v>
      </c>
      <c r="F22" s="21"/>
      <c r="G22" s="5">
        <v>1</v>
      </c>
      <c r="H22" s="22">
        <v>1</v>
      </c>
      <c r="I22" s="21" t="s">
        <v>29</v>
      </c>
      <c r="J22" s="21"/>
      <c r="K22" s="21"/>
      <c r="L22" s="21" t="s">
        <v>412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10</v>
      </c>
      <c r="AA22" s="22">
        <v>1</v>
      </c>
      <c r="AB22" s="22">
        <v>6</v>
      </c>
      <c r="AC22" s="22">
        <f t="shared" si="6"/>
        <v>7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9</v>
      </c>
      <c r="AN22" s="22">
        <v>1</v>
      </c>
      <c r="AO22" s="22">
        <v>5</v>
      </c>
      <c r="AP22" s="22">
        <f t="shared" si="5"/>
        <v>6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D23" s="21" t="s">
        <v>109</v>
      </c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9</v>
      </c>
      <c r="AA23" s="22">
        <v>0</v>
      </c>
      <c r="AB23" s="22">
        <v>4</v>
      </c>
      <c r="AC23" s="22">
        <f t="shared" si="6"/>
        <v>4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10</v>
      </c>
      <c r="AN23" s="22">
        <v>1</v>
      </c>
      <c r="AO23" s="22">
        <v>8</v>
      </c>
      <c r="AP23" s="22">
        <f t="shared" si="5"/>
        <v>9</v>
      </c>
      <c r="AQ23" s="22">
        <v>2</v>
      </c>
      <c r="AR23" s="44"/>
    </row>
    <row r="24" spans="1:44" ht="15.95" customHeight="1" x14ac:dyDescent="0.25">
      <c r="A24" s="41"/>
      <c r="D24" s="21"/>
      <c r="E24" s="21"/>
      <c r="F24" s="21"/>
      <c r="H24" s="22"/>
      <c r="I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11</v>
      </c>
      <c r="AA24" s="22">
        <v>0</v>
      </c>
      <c r="AB24" s="22">
        <v>4</v>
      </c>
      <c r="AC24" s="22">
        <f t="shared" si="6"/>
        <v>4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11</v>
      </c>
      <c r="AN24" s="22">
        <v>0</v>
      </c>
      <c r="AO24" s="22">
        <v>5</v>
      </c>
      <c r="AP24" s="22">
        <f t="shared" si="5"/>
        <v>5</v>
      </c>
      <c r="AQ24" s="22">
        <v>0</v>
      </c>
      <c r="AR24" s="36"/>
    </row>
    <row r="25" spans="1:44" ht="15.95" customHeight="1" x14ac:dyDescent="0.25">
      <c r="A25" s="41"/>
      <c r="C25" s="6" t="s">
        <v>190</v>
      </c>
      <c r="F25" s="21"/>
      <c r="G25" s="5">
        <v>3</v>
      </c>
      <c r="H25" s="22">
        <v>1</v>
      </c>
      <c r="I25" s="21" t="s">
        <v>184</v>
      </c>
      <c r="J25" s="21"/>
      <c r="K25" s="21"/>
      <c r="L25" s="21" t="s">
        <v>411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11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9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C26" s="21"/>
      <c r="D26" s="16" t="s">
        <v>109</v>
      </c>
      <c r="E26" s="21"/>
      <c r="G26" s="5"/>
      <c r="H26" s="22">
        <v>2</v>
      </c>
      <c r="I26" s="21" t="s">
        <v>147</v>
      </c>
      <c r="J26" s="21"/>
      <c r="K26" s="21"/>
      <c r="L26" s="21" t="s">
        <v>184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11</v>
      </c>
      <c r="AA26" s="22">
        <v>4</v>
      </c>
      <c r="AB26" s="22">
        <v>5</v>
      </c>
      <c r="AC26" s="22">
        <f t="shared" si="6"/>
        <v>9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11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C27" s="21"/>
      <c r="H27" s="22">
        <v>2</v>
      </c>
      <c r="I27" s="21" t="s">
        <v>147</v>
      </c>
      <c r="L27" s="21"/>
      <c r="M27" s="21" t="s">
        <v>134</v>
      </c>
      <c r="O27" s="21"/>
      <c r="P27" s="21" t="s">
        <v>226</v>
      </c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121</v>
      </c>
      <c r="AA27" s="23">
        <f>SUM(AA15:AA26)</f>
        <v>41</v>
      </c>
      <c r="AB27" s="23">
        <f>SUM(AB15:AB26)</f>
        <v>62</v>
      </c>
      <c r="AC27" s="23">
        <f>+AB27+AA27</f>
        <v>103</v>
      </c>
      <c r="AD27" s="23">
        <f>SUM(AD15:AD26)</f>
        <v>6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121</v>
      </c>
      <c r="AN27" s="23">
        <f>SUM(AN15:AN26)</f>
        <v>30</v>
      </c>
      <c r="AO27" s="23">
        <f>SUM(AO15:AO26)</f>
        <v>43</v>
      </c>
      <c r="AP27" s="23">
        <f>+AO27+AN27</f>
        <v>73</v>
      </c>
      <c r="AQ27" s="23">
        <f>SUM(AQ15:AQ26)</f>
        <v>12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23</v>
      </c>
      <c r="AA28" s="22">
        <v>7</v>
      </c>
      <c r="AB28" s="22">
        <v>10</v>
      </c>
      <c r="AC28" s="22">
        <f t="shared" ref="AC28:AC39" si="7">+AA28+AB28</f>
        <v>17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11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B29" s="42" t="s">
        <v>174</v>
      </c>
      <c r="C29" s="6" t="s">
        <v>188</v>
      </c>
      <c r="F29" s="20"/>
      <c r="G29" s="5">
        <v>3</v>
      </c>
      <c r="H29" s="22">
        <v>1</v>
      </c>
      <c r="I29" s="21" t="s">
        <v>160</v>
      </c>
      <c r="J29" s="21"/>
      <c r="L29" s="21" t="s">
        <v>227</v>
      </c>
      <c r="M29" s="21"/>
      <c r="N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10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10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28</v>
      </c>
      <c r="C30" s="16" t="s">
        <v>405</v>
      </c>
      <c r="D30" s="21"/>
      <c r="E30" s="21"/>
      <c r="H30" s="22">
        <v>2</v>
      </c>
      <c r="I30" s="21" t="s">
        <v>80</v>
      </c>
      <c r="J30" s="21"/>
      <c r="K30" s="21"/>
      <c r="L30" s="21" t="s">
        <v>407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10</v>
      </c>
      <c r="AA30" s="22">
        <v>3</v>
      </c>
      <c r="AB30" s="22">
        <v>5</v>
      </c>
      <c r="AC30" s="22">
        <f t="shared" si="7"/>
        <v>8</v>
      </c>
      <c r="AD30" s="22">
        <v>6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11</v>
      </c>
      <c r="AN30" s="22">
        <v>13</v>
      </c>
      <c r="AO30" s="22">
        <v>7</v>
      </c>
      <c r="AP30" s="22">
        <f t="shared" si="8"/>
        <v>20</v>
      </c>
      <c r="AQ30" s="22">
        <v>4</v>
      </c>
      <c r="AR30" s="36"/>
    </row>
    <row r="31" spans="1:44" ht="15.95" customHeight="1" x14ac:dyDescent="0.25">
      <c r="A31" s="41"/>
      <c r="C31" s="21" t="s">
        <v>406</v>
      </c>
      <c r="H31" s="22">
        <v>2</v>
      </c>
      <c r="I31" s="21" t="s">
        <v>227</v>
      </c>
      <c r="J31" s="21"/>
      <c r="K31" s="21"/>
      <c r="L31" s="21" t="s">
        <v>146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6</v>
      </c>
      <c r="AA31" s="22">
        <v>2</v>
      </c>
      <c r="AB31" s="22">
        <v>1</v>
      </c>
      <c r="AC31" s="22">
        <f t="shared" si="7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10</v>
      </c>
      <c r="AN31" s="22">
        <v>3</v>
      </c>
      <c r="AO31" s="22">
        <v>9</v>
      </c>
      <c r="AP31" s="22">
        <f t="shared" si="8"/>
        <v>12</v>
      </c>
      <c r="AQ31" s="22">
        <v>0</v>
      </c>
      <c r="AR31" s="36"/>
    </row>
    <row r="32" spans="1:44" ht="15.95" customHeight="1" x14ac:dyDescent="0.25">
      <c r="A32" s="4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3</v>
      </c>
      <c r="AA32" s="22">
        <v>1</v>
      </c>
      <c r="AB32" s="22">
        <v>1</v>
      </c>
      <c r="AC32" s="22">
        <f t="shared" si="7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9</v>
      </c>
      <c r="AN32" s="22">
        <v>0</v>
      </c>
      <c r="AO32" s="22">
        <v>5</v>
      </c>
      <c r="AP32" s="22">
        <f t="shared" si="8"/>
        <v>5</v>
      </c>
      <c r="AQ32" s="22">
        <v>2</v>
      </c>
      <c r="AR32" s="36"/>
    </row>
    <row r="33" spans="1:44" ht="15.95" customHeight="1" x14ac:dyDescent="0.25">
      <c r="A33" s="41"/>
      <c r="C33" s="6" t="s">
        <v>192</v>
      </c>
      <c r="D33" s="1"/>
      <c r="E33" s="21"/>
      <c r="F33" s="21"/>
      <c r="G33" s="5">
        <v>3</v>
      </c>
      <c r="H33" s="22">
        <v>1</v>
      </c>
      <c r="I33" s="21" t="s">
        <v>59</v>
      </c>
      <c r="J33" s="21"/>
      <c r="K33" s="21"/>
      <c r="L33" s="21" t="s">
        <v>340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9</v>
      </c>
      <c r="AA33" s="22">
        <v>1</v>
      </c>
      <c r="AB33" s="22">
        <v>2</v>
      </c>
      <c r="AC33" s="22">
        <f t="shared" si="7"/>
        <v>3</v>
      </c>
      <c r="AD33" s="22">
        <v>2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9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B34" s="22" t="s">
        <v>28</v>
      </c>
      <c r="C34" s="21" t="s">
        <v>420</v>
      </c>
      <c r="D34" s="16"/>
      <c r="H34" s="22">
        <v>2</v>
      </c>
      <c r="I34" s="21" t="s">
        <v>183</v>
      </c>
      <c r="J34" s="21"/>
      <c r="K34" s="21"/>
      <c r="L34" s="21" t="s">
        <v>416</v>
      </c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7</v>
      </c>
      <c r="AA34" s="22">
        <v>0</v>
      </c>
      <c r="AB34" s="22">
        <v>1</v>
      </c>
      <c r="AC34" s="22">
        <f t="shared" si="7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11</v>
      </c>
      <c r="AN34" s="22">
        <v>8</v>
      </c>
      <c r="AO34" s="22">
        <v>5</v>
      </c>
      <c r="AP34" s="22">
        <f t="shared" si="8"/>
        <v>13</v>
      </c>
      <c r="AQ34" s="22">
        <v>0</v>
      </c>
      <c r="AR34" s="36"/>
    </row>
    <row r="35" spans="1:44" ht="15.95" customHeight="1" x14ac:dyDescent="0.25">
      <c r="A35" s="41" t="s">
        <v>48</v>
      </c>
      <c r="H35" s="22">
        <v>2</v>
      </c>
      <c r="I35" s="21" t="s">
        <v>59</v>
      </c>
      <c r="L35" s="21"/>
      <c r="M35" s="21" t="s">
        <v>134</v>
      </c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10</v>
      </c>
      <c r="AA35" s="22">
        <v>0</v>
      </c>
      <c r="AB35" s="22">
        <v>2</v>
      </c>
      <c r="AC35" s="22">
        <f t="shared" si="7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10</v>
      </c>
      <c r="AN35" s="22">
        <v>1</v>
      </c>
      <c r="AO35" s="22">
        <v>1</v>
      </c>
      <c r="AP35" s="22">
        <f t="shared" si="8"/>
        <v>2</v>
      </c>
      <c r="AQ35" s="22">
        <v>0</v>
      </c>
      <c r="AR35" s="36"/>
    </row>
    <row r="36" spans="1:44" ht="15.95" customHeight="1" x14ac:dyDescent="0.25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5"/>
      <c r="L36" s="45"/>
      <c r="M36" s="45"/>
      <c r="N36" s="45"/>
      <c r="O36" s="45"/>
      <c r="P36" s="45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10</v>
      </c>
      <c r="AA36" s="22">
        <v>0</v>
      </c>
      <c r="AB36" s="22">
        <v>1</v>
      </c>
      <c r="AC36" s="22">
        <f t="shared" si="7"/>
        <v>1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11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42" t="s">
        <v>175</v>
      </c>
      <c r="C37" s="6" t="s">
        <v>186</v>
      </c>
      <c r="E37" s="11"/>
      <c r="F37" s="11"/>
      <c r="G37" s="5">
        <v>3</v>
      </c>
      <c r="H37" s="22">
        <v>1</v>
      </c>
      <c r="I37" s="21" t="s">
        <v>108</v>
      </c>
      <c r="J37" s="21"/>
      <c r="K37" s="21"/>
      <c r="L37" s="21" t="s">
        <v>414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11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10</v>
      </c>
      <c r="AN37" s="22">
        <v>3</v>
      </c>
      <c r="AO37" s="22">
        <v>1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B38" s="22" t="s">
        <v>28</v>
      </c>
      <c r="C38" s="16"/>
      <c r="D38" s="16" t="s">
        <v>109</v>
      </c>
      <c r="E38" s="16"/>
      <c r="H38" s="22">
        <v>1</v>
      </c>
      <c r="I38" s="21" t="s">
        <v>41</v>
      </c>
      <c r="J38" s="21"/>
      <c r="K38" s="21"/>
      <c r="L38" s="21" t="s">
        <v>341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11</v>
      </c>
      <c r="AA38" s="22">
        <v>2</v>
      </c>
      <c r="AB38" s="22">
        <v>5</v>
      </c>
      <c r="AC38" s="22">
        <f t="shared" si="7"/>
        <v>7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11</v>
      </c>
      <c r="AN38" s="22">
        <v>0</v>
      </c>
      <c r="AO38" s="22">
        <v>5</v>
      </c>
      <c r="AP38" s="22">
        <f t="shared" si="8"/>
        <v>5</v>
      </c>
      <c r="AQ38" s="22">
        <v>2</v>
      </c>
      <c r="AR38" s="36"/>
    </row>
    <row r="39" spans="1:44" ht="15.95" customHeight="1" x14ac:dyDescent="0.25">
      <c r="A39" s="41"/>
      <c r="H39" s="22">
        <v>1</v>
      </c>
      <c r="I39" s="21" t="s">
        <v>151</v>
      </c>
      <c r="J39" s="21"/>
      <c r="K39" s="21"/>
      <c r="L39" s="21" t="s">
        <v>415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11</v>
      </c>
      <c r="AA39" s="22">
        <v>1</v>
      </c>
      <c r="AB39" s="22">
        <v>2</v>
      </c>
      <c r="AC39" s="22">
        <f t="shared" si="7"/>
        <v>3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8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121</v>
      </c>
      <c r="AA40" s="23">
        <f>SUM(AA28:AA39)</f>
        <v>17</v>
      </c>
      <c r="AB40" s="23">
        <f>SUM(AB28:AB39)</f>
        <v>31</v>
      </c>
      <c r="AC40" s="23">
        <f>+AB40+AA40</f>
        <v>48</v>
      </c>
      <c r="AD40" s="23">
        <f>SUM(AD28:AD39)</f>
        <v>12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121</v>
      </c>
      <c r="AN40" s="23">
        <f>SUM(AN28:AN39)</f>
        <v>28</v>
      </c>
      <c r="AO40" s="23">
        <f>SUM(AO28:AO39)</f>
        <v>37</v>
      </c>
      <c r="AP40" s="23">
        <f>+AO40+AN40</f>
        <v>65</v>
      </c>
      <c r="AQ40" s="23">
        <f>SUM(AQ28:AQ39)</f>
        <v>10</v>
      </c>
      <c r="AR40" s="36"/>
    </row>
    <row r="41" spans="1:44" ht="15.95" customHeight="1" x14ac:dyDescent="0.25">
      <c r="A41" s="41"/>
      <c r="C41" s="6" t="s">
        <v>191</v>
      </c>
      <c r="G41" s="5">
        <v>2</v>
      </c>
      <c r="H41" s="22">
        <v>1</v>
      </c>
      <c r="I41" s="21" t="s">
        <v>113</v>
      </c>
      <c r="J41" s="21"/>
      <c r="K41" s="21"/>
      <c r="L41" s="21"/>
      <c r="M41" s="21" t="s">
        <v>134</v>
      </c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13</v>
      </c>
      <c r="AA41" s="22">
        <v>3</v>
      </c>
      <c r="AB41" s="22">
        <v>4</v>
      </c>
      <c r="AC41" s="22">
        <f t="shared" ref="AC41:AC52" si="9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16</v>
      </c>
      <c r="AN41" s="22">
        <v>1</v>
      </c>
      <c r="AO41" s="22">
        <v>2</v>
      </c>
      <c r="AP41" s="22">
        <f t="shared" ref="AP41:AP52" si="10">+AN41+AO41</f>
        <v>3</v>
      </c>
      <c r="AQ41" s="22">
        <v>2</v>
      </c>
      <c r="AR41" s="36"/>
    </row>
    <row r="42" spans="1:44" ht="15.95" customHeight="1" x14ac:dyDescent="0.25">
      <c r="A42" s="41"/>
      <c r="B42" s="22" t="s">
        <v>28</v>
      </c>
      <c r="C42" s="21" t="s">
        <v>408</v>
      </c>
      <c r="D42" s="21"/>
      <c r="E42" s="21"/>
      <c r="F42" s="21"/>
      <c r="G42" s="21"/>
      <c r="H42" s="22">
        <v>2</v>
      </c>
      <c r="I42" s="21" t="s">
        <v>125</v>
      </c>
      <c r="J42" s="21"/>
      <c r="K42" s="21"/>
      <c r="L42" s="21" t="s">
        <v>410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10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6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C43" s="21" t="s">
        <v>409</v>
      </c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10</v>
      </c>
      <c r="AA43" s="22">
        <v>9</v>
      </c>
      <c r="AB43" s="22">
        <v>9</v>
      </c>
      <c r="AC43" s="22">
        <f t="shared" si="9"/>
        <v>18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11</v>
      </c>
      <c r="AN43" s="22">
        <v>12</v>
      </c>
      <c r="AO43" s="22">
        <v>3</v>
      </c>
      <c r="AP43" s="22">
        <f t="shared" si="10"/>
        <v>15</v>
      </c>
      <c r="AQ43" s="22">
        <v>4</v>
      </c>
      <c r="AR43" s="36"/>
    </row>
    <row r="44" spans="1:44" ht="15.95" customHeight="1" x14ac:dyDescent="0.25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45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11</v>
      </c>
      <c r="AA44" s="22">
        <v>6</v>
      </c>
      <c r="AB44" s="22">
        <v>11</v>
      </c>
      <c r="AC44" s="22">
        <f t="shared" si="9"/>
        <v>17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10</v>
      </c>
      <c r="AN44" s="22">
        <v>4</v>
      </c>
      <c r="AO44" s="22">
        <v>6</v>
      </c>
      <c r="AP44" s="22">
        <f t="shared" si="10"/>
        <v>10</v>
      </c>
      <c r="AQ44" s="22">
        <v>2</v>
      </c>
      <c r="AR44" s="36"/>
    </row>
    <row r="45" spans="1:44" ht="15.95" customHeight="1" x14ac:dyDescent="0.25">
      <c r="A45" s="41"/>
      <c r="B45" s="11"/>
      <c r="C45" s="11"/>
      <c r="D45" s="11"/>
      <c r="E45" s="21" t="s">
        <v>111</v>
      </c>
      <c r="F45" s="21"/>
      <c r="G45" s="5">
        <f>SUM(G14:G44)</f>
        <v>18</v>
      </c>
      <c r="H45" s="5"/>
      <c r="I45" s="20"/>
      <c r="J45" s="21" t="s">
        <v>62</v>
      </c>
      <c r="K45" s="20"/>
      <c r="L45" s="5">
        <f>COUNTA(C14:C44)-8</f>
        <v>8</v>
      </c>
      <c r="N45" s="21" t="s">
        <v>79</v>
      </c>
      <c r="O45" s="5">
        <f>+L45*2</f>
        <v>16</v>
      </c>
      <c r="P45" s="1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10</v>
      </c>
      <c r="AA45" s="22">
        <v>1</v>
      </c>
      <c r="AB45" s="22">
        <v>5</v>
      </c>
      <c r="AC45" s="22">
        <f t="shared" si="9"/>
        <v>6</v>
      </c>
      <c r="AD45" s="22">
        <v>2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8</v>
      </c>
      <c r="AN45" s="22">
        <v>0</v>
      </c>
      <c r="AO45" s="22">
        <v>5</v>
      </c>
      <c r="AP45" s="22">
        <f t="shared" si="10"/>
        <v>5</v>
      </c>
      <c r="AQ45" s="22">
        <v>0</v>
      </c>
      <c r="AR45" s="36"/>
    </row>
    <row r="46" spans="1:44" ht="15.95" customHeight="1" x14ac:dyDescent="0.25">
      <c r="A46" s="41"/>
      <c r="E46" s="21" t="s">
        <v>110</v>
      </c>
      <c r="F46" s="21"/>
      <c r="G46" s="5">
        <f>COUNTA(L15:L44)+COUNTIF(L15:L44,"*&amp;*")</f>
        <v>26</v>
      </c>
      <c r="O46" t="s">
        <v>169</v>
      </c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10</v>
      </c>
      <c r="AA46" s="22">
        <v>1</v>
      </c>
      <c r="AB46" s="22">
        <v>5</v>
      </c>
      <c r="AC46" s="22">
        <f t="shared" si="9"/>
        <v>6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10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10</v>
      </c>
      <c r="AA47" s="22">
        <v>3</v>
      </c>
      <c r="AB47" s="22">
        <v>3</v>
      </c>
      <c r="AC47" s="22">
        <f t="shared" si="9"/>
        <v>6</v>
      </c>
      <c r="AD47" s="22">
        <v>4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11</v>
      </c>
      <c r="AN47" s="22">
        <v>3</v>
      </c>
      <c r="AO47" s="22">
        <v>6</v>
      </c>
      <c r="AP47" s="22">
        <f t="shared" si="10"/>
        <v>9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10</v>
      </c>
      <c r="AA48" s="22">
        <v>2</v>
      </c>
      <c r="AB48" s="22">
        <v>1</v>
      </c>
      <c r="AC48" s="22">
        <f t="shared" si="9"/>
        <v>3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10</v>
      </c>
      <c r="AN48" s="22">
        <v>5</v>
      </c>
      <c r="AO48" s="22">
        <v>3</v>
      </c>
      <c r="AP48" s="22">
        <f t="shared" si="10"/>
        <v>8</v>
      </c>
      <c r="AQ48" s="22">
        <v>2</v>
      </c>
      <c r="AR48" s="36"/>
    </row>
    <row r="49" spans="1:44" ht="15.95" customHeight="1" x14ac:dyDescent="0.25">
      <c r="A49" s="41"/>
      <c r="B49" s="6" t="s">
        <v>90</v>
      </c>
      <c r="C49" s="6"/>
      <c r="N49" s="6"/>
      <c r="O49" s="6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9</v>
      </c>
      <c r="AN49" s="22">
        <v>2</v>
      </c>
      <c r="AO49" s="22">
        <v>4</v>
      </c>
      <c r="AP49" s="22">
        <f t="shared" si="10"/>
        <v>6</v>
      </c>
      <c r="AQ49" s="22">
        <v>0</v>
      </c>
      <c r="AR49" s="36"/>
    </row>
    <row r="50" spans="1:44" ht="15.95" customHeight="1" x14ac:dyDescent="0.25">
      <c r="A50" s="41"/>
      <c r="C50" s="6" t="s">
        <v>64</v>
      </c>
      <c r="H50" s="6" t="s">
        <v>71</v>
      </c>
      <c r="M50" s="6" t="s">
        <v>72</v>
      </c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10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11</v>
      </c>
      <c r="AN50" s="22">
        <v>0</v>
      </c>
      <c r="AO50" s="22">
        <v>6</v>
      </c>
      <c r="AP50" s="22">
        <f t="shared" si="10"/>
        <v>6</v>
      </c>
      <c r="AQ50" s="22">
        <v>0</v>
      </c>
      <c r="AR50" s="36"/>
    </row>
    <row r="51" spans="1:44" ht="15.95" customHeight="1" x14ac:dyDescent="0.25">
      <c r="A51" s="41"/>
      <c r="C51" s="21" t="s">
        <v>109</v>
      </c>
      <c r="H51" s="21" t="s">
        <v>109</v>
      </c>
      <c r="I51" s="21"/>
      <c r="J51" s="21"/>
      <c r="K51" s="21"/>
      <c r="L51" s="21"/>
      <c r="M51" s="21" t="s">
        <v>109</v>
      </c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9</v>
      </c>
      <c r="AA51" s="22">
        <v>0</v>
      </c>
      <c r="AB51" s="22">
        <v>2</v>
      </c>
      <c r="AC51" s="22">
        <f t="shared" si="9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10</v>
      </c>
      <c r="AN51" s="22">
        <v>0</v>
      </c>
      <c r="AO51" s="22">
        <v>2</v>
      </c>
      <c r="AP51" s="22">
        <f t="shared" si="10"/>
        <v>2</v>
      </c>
      <c r="AQ51" s="22">
        <v>8</v>
      </c>
      <c r="AR51" s="36"/>
    </row>
    <row r="52" spans="1:44" ht="15.95" customHeight="1" x14ac:dyDescent="0.25">
      <c r="A52" s="4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8</v>
      </c>
      <c r="AA52" s="22">
        <v>1</v>
      </c>
      <c r="AB52" s="22">
        <v>4</v>
      </c>
      <c r="AC52" s="22">
        <f t="shared" si="9"/>
        <v>5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9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C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121</v>
      </c>
      <c r="AA53" s="23">
        <f>SUM(AA41:AA52)</f>
        <v>26</v>
      </c>
      <c r="AB53" s="23">
        <f>SUM(AB41:AB52)</f>
        <v>48</v>
      </c>
      <c r="AC53" s="23">
        <f>+AB53+AA53</f>
        <v>74</v>
      </c>
      <c r="AD53" s="23">
        <f>SUM(AD41:AD52)</f>
        <v>8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121</v>
      </c>
      <c r="AN53" s="23">
        <f>SUM(AN41:AN52)</f>
        <v>29</v>
      </c>
      <c r="AO53" s="23">
        <f>SUM(AO41:AO52)</f>
        <v>44</v>
      </c>
      <c r="AP53" s="23">
        <f>+AO53+AN53</f>
        <v>73</v>
      </c>
      <c r="AQ53" s="23">
        <f>SUM(AQ41:AQ52)</f>
        <v>24</v>
      </c>
      <c r="AR53" s="36"/>
    </row>
    <row r="54" spans="1:44" ht="15.95" customHeight="1" x14ac:dyDescent="0.25">
      <c r="A54" s="4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8</v>
      </c>
      <c r="AA54" s="22">
        <v>2</v>
      </c>
      <c r="AB54" s="22">
        <v>4</v>
      </c>
      <c r="AC54" s="22">
        <f t="shared" ref="AC54:AC65" si="11">+AA54+AB54</f>
        <v>6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15</v>
      </c>
      <c r="AN54" s="22">
        <v>1</v>
      </c>
      <c r="AO54" s="22">
        <v>7</v>
      </c>
      <c r="AP54" s="22">
        <f t="shared" ref="AP54:AP65" si="12">+AN54+AO54</f>
        <v>8</v>
      </c>
      <c r="AQ54" s="22">
        <v>0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11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10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11</v>
      </c>
      <c r="AA56" s="22">
        <v>4</v>
      </c>
      <c r="AB56" s="22">
        <v>1</v>
      </c>
      <c r="AC56" s="22">
        <f t="shared" si="11"/>
        <v>5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9</v>
      </c>
      <c r="AN56" s="22">
        <v>10</v>
      </c>
      <c r="AO56" s="22">
        <v>5</v>
      </c>
      <c r="AP56" s="22">
        <f t="shared" si="12"/>
        <v>15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10</v>
      </c>
      <c r="AA57" s="22">
        <v>0</v>
      </c>
      <c r="AB57" s="22">
        <v>4</v>
      </c>
      <c r="AC57" s="22">
        <f t="shared" si="11"/>
        <v>4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11</v>
      </c>
      <c r="AN57" s="22">
        <v>12</v>
      </c>
      <c r="AO57" s="22">
        <v>3</v>
      </c>
      <c r="AP57" s="22">
        <f t="shared" si="12"/>
        <v>15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8</v>
      </c>
      <c r="AA58" s="22">
        <v>4</v>
      </c>
      <c r="AB58" s="22">
        <v>6</v>
      </c>
      <c r="AC58" s="22">
        <f t="shared" si="11"/>
        <v>10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9</v>
      </c>
      <c r="AN58" s="22">
        <v>1</v>
      </c>
      <c r="AO58" s="22">
        <v>7</v>
      </c>
      <c r="AP58" s="22">
        <f t="shared" si="12"/>
        <v>8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11</v>
      </c>
      <c r="AA59" s="22">
        <v>1</v>
      </c>
      <c r="AB59" s="22">
        <v>7</v>
      </c>
      <c r="AC59" s="22">
        <f t="shared" si="11"/>
        <v>8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11</v>
      </c>
      <c r="AN59" s="22">
        <v>10</v>
      </c>
      <c r="AO59" s="22">
        <v>8</v>
      </c>
      <c r="AP59" s="22">
        <f t="shared" si="12"/>
        <v>18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10</v>
      </c>
      <c r="AN60" s="22">
        <v>1</v>
      </c>
      <c r="AO60" s="22">
        <v>4</v>
      </c>
      <c r="AP60" s="22">
        <f t="shared" si="12"/>
        <v>5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9</v>
      </c>
      <c r="AA61" s="22">
        <v>6</v>
      </c>
      <c r="AB61" s="22">
        <v>5</v>
      </c>
      <c r="AC61" s="22">
        <f t="shared" si="11"/>
        <v>11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10</v>
      </c>
      <c r="AN61" s="22">
        <v>2</v>
      </c>
      <c r="AO61" s="22">
        <v>2</v>
      </c>
      <c r="AP61" s="22">
        <f t="shared" si="12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11</v>
      </c>
      <c r="AA62" s="22">
        <v>0</v>
      </c>
      <c r="AB62" s="22">
        <v>3</v>
      </c>
      <c r="AC62" s="22">
        <f t="shared" si="11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9</v>
      </c>
      <c r="AN62" s="22">
        <v>2</v>
      </c>
      <c r="AO62" s="22">
        <v>2</v>
      </c>
      <c r="AP62" s="22">
        <f t="shared" si="12"/>
        <v>4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11</v>
      </c>
      <c r="AA63" s="22">
        <v>0</v>
      </c>
      <c r="AB63" s="22">
        <v>7</v>
      </c>
      <c r="AC63" s="22">
        <f t="shared" si="11"/>
        <v>7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10</v>
      </c>
      <c r="AN63" s="22">
        <v>0</v>
      </c>
      <c r="AO63" s="22">
        <v>3</v>
      </c>
      <c r="AP63" s="22">
        <f t="shared" si="12"/>
        <v>3</v>
      </c>
      <c r="AQ63" s="22">
        <v>2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11</v>
      </c>
      <c r="AA64" s="22">
        <v>2</v>
      </c>
      <c r="AB64" s="22">
        <v>4</v>
      </c>
      <c r="AC64" s="22">
        <f t="shared" si="11"/>
        <v>6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7</v>
      </c>
      <c r="AN64" s="22">
        <v>0</v>
      </c>
      <c r="AO64" s="22">
        <v>3</v>
      </c>
      <c r="AP64" s="22">
        <f t="shared" si="12"/>
        <v>3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11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10</v>
      </c>
      <c r="AN65" s="22">
        <v>0</v>
      </c>
      <c r="AO65" s="22">
        <v>3</v>
      </c>
      <c r="AP65" s="22">
        <f t="shared" si="12"/>
        <v>3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120</v>
      </c>
      <c r="AA66" s="23">
        <f>SUM(AA54:AA65)</f>
        <v>25</v>
      </c>
      <c r="AB66" s="23">
        <f>SUM(AB54:AB65)</f>
        <v>45</v>
      </c>
      <c r="AC66" s="23">
        <f>+AB66+AA66</f>
        <v>70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121</v>
      </c>
      <c r="AN66" s="23">
        <f>SUM(AN54:AN65)</f>
        <v>39</v>
      </c>
      <c r="AO66" s="23">
        <f>SUM(AO54:AO65)</f>
        <v>47</v>
      </c>
      <c r="AP66" s="23">
        <f>+AO66+AN66</f>
        <v>86</v>
      </c>
      <c r="AQ66" s="23">
        <f>SUM(AQ54:AQ65)</f>
        <v>6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967</v>
      </c>
      <c r="AN67" s="15">
        <f>+AN66+AN53+AN40+AN27+AA27+AA40+AA53+AA66</f>
        <v>235</v>
      </c>
      <c r="AO67" s="15">
        <f>+AO66+AO53+AO40+AO27+AB27+AB40+AB53+AB66</f>
        <v>357</v>
      </c>
      <c r="AP67" s="15">
        <f>+AP66+AP53+AP40+AP27+AC27+AC40+AC53+AC66</f>
        <v>592</v>
      </c>
      <c r="AQ67" s="15">
        <f>+AQ66+AQ53+AQ40+AQ27+AD27+AD40+AD53+AD66</f>
        <v>84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11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3</v>
      </c>
      <c r="AA78" s="22">
        <v>0</v>
      </c>
      <c r="AB78" s="22">
        <v>1</v>
      </c>
      <c r="AC78" s="22">
        <f t="shared" ref="AC78:AC79" si="13">+AA78+AB78</f>
        <v>1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I80" s="22">
        <v>11</v>
      </c>
      <c r="J80" s="22">
        <v>10</v>
      </c>
      <c r="K80" s="22">
        <v>15</v>
      </c>
      <c r="L80" s="49">
        <f t="shared" ref="L80:L106" si="14">+J80+K80</f>
        <v>25</v>
      </c>
      <c r="Q80" s="36"/>
      <c r="R80" s="36"/>
      <c r="S80" s="27">
        <v>7.5</v>
      </c>
      <c r="T80" s="21" t="s">
        <v>207</v>
      </c>
      <c r="Z80" s="22">
        <v>9</v>
      </c>
      <c r="AA80" s="22">
        <v>4</v>
      </c>
      <c r="AB80" s="22">
        <v>1</v>
      </c>
      <c r="AC80" s="22">
        <f>+AA80+AB80</f>
        <v>5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I81" s="22">
        <v>11</v>
      </c>
      <c r="J81" s="22">
        <v>13</v>
      </c>
      <c r="K81" s="22">
        <v>7</v>
      </c>
      <c r="L81" s="49">
        <f t="shared" si="14"/>
        <v>20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184</v>
      </c>
      <c r="G82" s="21" t="s">
        <v>154</v>
      </c>
      <c r="I82" s="22">
        <v>11</v>
      </c>
      <c r="J82" s="22">
        <v>10</v>
      </c>
      <c r="K82" s="22">
        <v>8</v>
      </c>
      <c r="L82" s="49">
        <f t="shared" si="14"/>
        <v>18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90" si="15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92</v>
      </c>
      <c r="E83" s="21"/>
      <c r="F83" s="21"/>
      <c r="G83" s="21" t="s">
        <v>115</v>
      </c>
      <c r="I83" s="22">
        <v>10</v>
      </c>
      <c r="J83" s="22">
        <v>9</v>
      </c>
      <c r="K83" s="22">
        <v>9</v>
      </c>
      <c r="L83" s="49">
        <f t="shared" si="14"/>
        <v>18</v>
      </c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5"/>
        <v>1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34</v>
      </c>
      <c r="E84" s="21"/>
      <c r="F84" s="21"/>
      <c r="G84" s="21" t="s">
        <v>106</v>
      </c>
      <c r="I84" s="22">
        <v>11</v>
      </c>
      <c r="J84" s="22">
        <v>6</v>
      </c>
      <c r="K84" s="22">
        <v>11</v>
      </c>
      <c r="L84" s="49">
        <f t="shared" si="14"/>
        <v>17</v>
      </c>
      <c r="Q84" s="36"/>
      <c r="R84" s="36"/>
      <c r="S84" s="27">
        <v>7</v>
      </c>
      <c r="T84" s="21" t="s">
        <v>271</v>
      </c>
      <c r="Z84" s="22">
        <v>4</v>
      </c>
      <c r="AA84" s="22">
        <v>0</v>
      </c>
      <c r="AB84" s="22">
        <v>2</v>
      </c>
      <c r="AC84" s="22">
        <f t="shared" si="15"/>
        <v>2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164</v>
      </c>
      <c r="E85" s="21"/>
      <c r="F85" s="21"/>
      <c r="G85" s="21" t="s">
        <v>115</v>
      </c>
      <c r="I85" s="22">
        <v>11</v>
      </c>
      <c r="J85" s="22">
        <v>6</v>
      </c>
      <c r="K85" s="22">
        <v>11</v>
      </c>
      <c r="L85" s="49">
        <f t="shared" si="14"/>
        <v>17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15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59</v>
      </c>
      <c r="E86" s="21"/>
      <c r="F86" s="21"/>
      <c r="G86" s="21" t="s">
        <v>118</v>
      </c>
      <c r="I86" s="22">
        <v>10</v>
      </c>
      <c r="J86" s="22">
        <v>12</v>
      </c>
      <c r="K86" s="22">
        <v>3</v>
      </c>
      <c r="L86" s="49">
        <f t="shared" si="14"/>
        <v>15</v>
      </c>
      <c r="Q86" s="36"/>
      <c r="R86" s="36"/>
      <c r="S86" s="27">
        <v>6.5</v>
      </c>
      <c r="T86" s="21" t="s">
        <v>145</v>
      </c>
      <c r="Z86" s="22">
        <v>6</v>
      </c>
      <c r="AA86" s="22">
        <v>1</v>
      </c>
      <c r="AB86" s="22">
        <v>0</v>
      </c>
      <c r="AC86" s="22">
        <f t="shared" si="15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96</v>
      </c>
      <c r="G87" s="21" t="s">
        <v>154</v>
      </c>
      <c r="I87" s="22">
        <v>11</v>
      </c>
      <c r="J87" s="22">
        <v>12</v>
      </c>
      <c r="K87" s="22">
        <v>3</v>
      </c>
      <c r="L87" s="49">
        <f t="shared" si="14"/>
        <v>15</v>
      </c>
      <c r="Q87" s="40"/>
      <c r="R87" s="40"/>
      <c r="S87" s="27">
        <v>7.5</v>
      </c>
      <c r="T87" s="21" t="s">
        <v>266</v>
      </c>
      <c r="Z87" s="22">
        <v>2</v>
      </c>
      <c r="AA87" s="22">
        <v>0</v>
      </c>
      <c r="AB87" s="22">
        <v>1</v>
      </c>
      <c r="AC87" s="22">
        <f t="shared" si="15"/>
        <v>1</v>
      </c>
      <c r="AD87" s="22">
        <v>2</v>
      </c>
      <c r="AQ87" s="22"/>
      <c r="AR87" s="40"/>
    </row>
    <row r="88" spans="1:44" ht="15.75" customHeight="1" x14ac:dyDescent="0.25">
      <c r="A88" s="36"/>
      <c r="D88" s="21" t="s">
        <v>147</v>
      </c>
      <c r="E88" s="21"/>
      <c r="F88" s="21"/>
      <c r="G88" s="21" t="s">
        <v>154</v>
      </c>
      <c r="I88" s="22">
        <v>9</v>
      </c>
      <c r="J88" s="22">
        <v>10</v>
      </c>
      <c r="K88" s="22">
        <v>5</v>
      </c>
      <c r="L88" s="49">
        <f t="shared" si="14"/>
        <v>15</v>
      </c>
      <c r="Q88" s="40"/>
      <c r="R88" s="40"/>
      <c r="S88" s="27">
        <v>8</v>
      </c>
      <c r="T88" s="21" t="s">
        <v>268</v>
      </c>
      <c r="Z88" s="22">
        <v>4</v>
      </c>
      <c r="AA88" s="22">
        <v>0</v>
      </c>
      <c r="AB88" s="22">
        <v>0</v>
      </c>
      <c r="AC88" s="22">
        <f t="shared" si="15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182</v>
      </c>
      <c r="E89" s="21"/>
      <c r="F89" s="21"/>
      <c r="G89" s="21" t="s">
        <v>117</v>
      </c>
      <c r="I89" s="22">
        <v>10</v>
      </c>
      <c r="J89" s="22">
        <v>9</v>
      </c>
      <c r="K89" s="22">
        <v>6</v>
      </c>
      <c r="L89" s="49">
        <f t="shared" si="14"/>
        <v>15</v>
      </c>
      <c r="Q89" s="40"/>
      <c r="R89" s="40"/>
      <c r="S89" s="27">
        <v>7.5</v>
      </c>
      <c r="T89" s="21" t="s">
        <v>269</v>
      </c>
      <c r="Z89" s="22">
        <v>5</v>
      </c>
      <c r="AA89" s="22">
        <v>6</v>
      </c>
      <c r="AB89" s="22">
        <v>1</v>
      </c>
      <c r="AC89" s="22">
        <f t="shared" si="15"/>
        <v>7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41</v>
      </c>
      <c r="E90" s="21"/>
      <c r="F90" s="21"/>
      <c r="G90" s="21" t="s">
        <v>106</v>
      </c>
      <c r="I90" s="22">
        <v>11</v>
      </c>
      <c r="J90" s="22">
        <v>8</v>
      </c>
      <c r="K90" s="22">
        <v>6</v>
      </c>
      <c r="L90" s="49">
        <f t="shared" si="14"/>
        <v>14</v>
      </c>
      <c r="Q90" s="41"/>
      <c r="R90" s="41"/>
      <c r="S90" s="27">
        <v>9</v>
      </c>
      <c r="T90" s="21" t="s">
        <v>239</v>
      </c>
      <c r="Z90" s="22">
        <v>4</v>
      </c>
      <c r="AA90" s="22">
        <v>2</v>
      </c>
      <c r="AB90" s="22">
        <v>3</v>
      </c>
      <c r="AC90" s="22">
        <f t="shared" si="15"/>
        <v>5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113</v>
      </c>
      <c r="E91" s="21"/>
      <c r="F91" s="21"/>
      <c r="G91" s="21" t="s">
        <v>116</v>
      </c>
      <c r="I91" s="22">
        <v>11</v>
      </c>
      <c r="J91" s="22">
        <v>8</v>
      </c>
      <c r="K91" s="22">
        <v>5</v>
      </c>
      <c r="L91" s="49">
        <f t="shared" si="14"/>
        <v>13</v>
      </c>
      <c r="Q91" s="41"/>
      <c r="R91" s="41"/>
      <c r="S91" s="27">
        <v>7.5</v>
      </c>
      <c r="T91" s="21" t="s">
        <v>417</v>
      </c>
      <c r="Z91" s="22">
        <v>1</v>
      </c>
      <c r="AA91" s="22">
        <v>0</v>
      </c>
      <c r="AB91" s="22">
        <v>0</v>
      </c>
      <c r="AC91" s="22">
        <f t="shared" ref="AC91" si="16">+AA91+AB91</f>
        <v>0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47</v>
      </c>
      <c r="E92" s="21"/>
      <c r="F92" s="21"/>
      <c r="G92" s="21" t="s">
        <v>116</v>
      </c>
      <c r="I92" s="22">
        <v>10</v>
      </c>
      <c r="J92" s="22">
        <v>3</v>
      </c>
      <c r="K92" s="22">
        <v>9</v>
      </c>
      <c r="L92" s="49">
        <f t="shared" si="14"/>
        <v>12</v>
      </c>
      <c r="Q92" s="41"/>
      <c r="R92" s="41"/>
      <c r="S92" s="27">
        <v>9.5</v>
      </c>
      <c r="T92" s="21" t="s">
        <v>272</v>
      </c>
      <c r="Z92" s="22">
        <v>1</v>
      </c>
      <c r="AA92" s="22">
        <v>0</v>
      </c>
      <c r="AB92" s="22">
        <v>1</v>
      </c>
      <c r="AC92" s="22">
        <f t="shared" ref="AC92:AC97" si="17">+AA92+AB92</f>
        <v>1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80</v>
      </c>
      <c r="E93" s="21"/>
      <c r="F93" s="21"/>
      <c r="G93" s="21" t="s">
        <v>117</v>
      </c>
      <c r="I93" s="22">
        <v>11</v>
      </c>
      <c r="J93" s="22">
        <v>7</v>
      </c>
      <c r="K93" s="22">
        <v>4</v>
      </c>
      <c r="L93" s="49">
        <f t="shared" si="14"/>
        <v>11</v>
      </c>
      <c r="Q93" s="41"/>
      <c r="R93" s="41"/>
      <c r="S93" s="27">
        <v>8</v>
      </c>
      <c r="T93" s="21" t="s">
        <v>319</v>
      </c>
      <c r="Z93" s="22">
        <v>1</v>
      </c>
      <c r="AA93" s="22">
        <v>0</v>
      </c>
      <c r="AB93" s="22">
        <v>0</v>
      </c>
      <c r="AC93" s="22">
        <f t="shared" si="17"/>
        <v>0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151</v>
      </c>
      <c r="E94" s="21"/>
      <c r="F94" s="21"/>
      <c r="G94" s="21" t="s">
        <v>106</v>
      </c>
      <c r="I94" s="22">
        <v>11</v>
      </c>
      <c r="J94" s="22">
        <v>6</v>
      </c>
      <c r="K94" s="22">
        <v>5</v>
      </c>
      <c r="L94" s="49">
        <f t="shared" si="14"/>
        <v>11</v>
      </c>
      <c r="Q94" s="41"/>
      <c r="R94" s="41"/>
      <c r="S94" s="27">
        <v>7.5</v>
      </c>
      <c r="T94" s="21" t="s">
        <v>384</v>
      </c>
      <c r="Z94" s="22">
        <v>1</v>
      </c>
      <c r="AA94" s="22">
        <v>0</v>
      </c>
      <c r="AB94" s="22">
        <v>1</v>
      </c>
      <c r="AC94" s="22">
        <f t="shared" si="17"/>
        <v>1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68</v>
      </c>
      <c r="E95" s="21"/>
      <c r="F95" s="21"/>
      <c r="G95" s="16" t="s">
        <v>107</v>
      </c>
      <c r="I95" s="22">
        <v>9</v>
      </c>
      <c r="J95" s="22">
        <v>6</v>
      </c>
      <c r="K95" s="22">
        <v>5</v>
      </c>
      <c r="L95" s="49">
        <f t="shared" si="14"/>
        <v>11</v>
      </c>
      <c r="Q95" s="41"/>
      <c r="R95" s="41"/>
      <c r="S95" s="27">
        <v>8.5</v>
      </c>
      <c r="T95" s="21" t="s">
        <v>242</v>
      </c>
      <c r="Z95" s="22">
        <v>2</v>
      </c>
      <c r="AA95" s="22">
        <v>2</v>
      </c>
      <c r="AB95" s="22">
        <v>3</v>
      </c>
      <c r="AC95" s="22">
        <f t="shared" si="17"/>
        <v>5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181</v>
      </c>
      <c r="E96" s="21"/>
      <c r="F96" s="21"/>
      <c r="G96" s="16" t="s">
        <v>107</v>
      </c>
      <c r="I96" s="22">
        <v>8</v>
      </c>
      <c r="J96" s="22">
        <v>4</v>
      </c>
      <c r="K96" s="22">
        <v>6</v>
      </c>
      <c r="L96" s="49">
        <f t="shared" si="14"/>
        <v>10</v>
      </c>
      <c r="Q96" s="41"/>
      <c r="R96" s="41"/>
      <c r="S96" s="27">
        <v>7.5</v>
      </c>
      <c r="T96" s="21" t="s">
        <v>238</v>
      </c>
      <c r="Z96" s="22">
        <v>5</v>
      </c>
      <c r="AA96" s="22">
        <v>2</v>
      </c>
      <c r="AB96" s="22">
        <v>2</v>
      </c>
      <c r="AC96" s="22">
        <f t="shared" si="17"/>
        <v>4</v>
      </c>
      <c r="AD96" s="22">
        <v>0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95</v>
      </c>
      <c r="E97" s="21"/>
      <c r="F97" s="21"/>
      <c r="G97" s="21" t="s">
        <v>118</v>
      </c>
      <c r="I97" s="22">
        <v>9</v>
      </c>
      <c r="J97" s="22">
        <v>4</v>
      </c>
      <c r="K97" s="22">
        <v>6</v>
      </c>
      <c r="L97" s="49">
        <f t="shared" si="14"/>
        <v>10</v>
      </c>
      <c r="Q97" s="41"/>
      <c r="R97" s="41"/>
      <c r="S97" s="27">
        <v>7.5</v>
      </c>
      <c r="T97" s="21" t="s">
        <v>159</v>
      </c>
      <c r="Z97" s="22">
        <v>2</v>
      </c>
      <c r="AA97" s="22">
        <v>1</v>
      </c>
      <c r="AB97" s="22">
        <v>0</v>
      </c>
      <c r="AC97" s="22">
        <f t="shared" si="17"/>
        <v>1</v>
      </c>
      <c r="AD97" s="22">
        <v>0</v>
      </c>
      <c r="AM97" s="22"/>
      <c r="AN97" s="22"/>
      <c r="AO97" s="22"/>
      <c r="AQ97" s="22"/>
      <c r="AR97" s="41"/>
    </row>
    <row r="98" spans="1:44" ht="15.75" customHeight="1" thickBot="1" x14ac:dyDescent="0.3">
      <c r="A98" s="36"/>
      <c r="D98" s="21" t="s">
        <v>158</v>
      </c>
      <c r="E98" s="21"/>
      <c r="F98" s="21"/>
      <c r="G98" s="16" t="s">
        <v>107</v>
      </c>
      <c r="I98" s="22">
        <v>8</v>
      </c>
      <c r="J98" s="22">
        <v>6</v>
      </c>
      <c r="K98" s="22">
        <v>3</v>
      </c>
      <c r="L98" s="49">
        <f t="shared" si="14"/>
        <v>9</v>
      </c>
      <c r="Q98" s="41"/>
      <c r="R98" s="41"/>
      <c r="S98" s="27">
        <v>7.5</v>
      </c>
      <c r="T98" s="21" t="s">
        <v>418</v>
      </c>
      <c r="Z98" s="22">
        <v>2</v>
      </c>
      <c r="AA98" s="22">
        <v>0</v>
      </c>
      <c r="AB98" s="22">
        <v>0</v>
      </c>
      <c r="AC98" s="22">
        <f t="shared" ref="AC98" si="18">+AA98+AB98</f>
        <v>0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D99" s="21" t="s">
        <v>46</v>
      </c>
      <c r="E99" s="21"/>
      <c r="F99" s="21"/>
      <c r="G99" s="21" t="s">
        <v>117</v>
      </c>
      <c r="I99" s="22">
        <v>10</v>
      </c>
      <c r="J99" s="22">
        <v>5</v>
      </c>
      <c r="K99" s="22">
        <v>4</v>
      </c>
      <c r="L99" s="49">
        <f t="shared" si="14"/>
        <v>9</v>
      </c>
      <c r="Q99" s="41"/>
      <c r="R99" s="41"/>
      <c r="S99" s="8"/>
      <c r="T99" s="31" t="s">
        <v>93</v>
      </c>
      <c r="U99" s="8"/>
      <c r="V99" s="8"/>
      <c r="W99" s="8"/>
      <c r="X99" s="8"/>
      <c r="Y99" s="8"/>
      <c r="Z99" s="15">
        <f>SUM(Z78:Z98)</f>
        <v>65</v>
      </c>
      <c r="AA99" s="15">
        <f t="shared" ref="AA99:AD99" si="19">SUM(AA78:AA98)</f>
        <v>20</v>
      </c>
      <c r="AB99" s="15">
        <f t="shared" si="19"/>
        <v>21</v>
      </c>
      <c r="AC99" s="15">
        <f t="shared" si="19"/>
        <v>41</v>
      </c>
      <c r="AD99" s="15">
        <f t="shared" si="19"/>
        <v>4</v>
      </c>
      <c r="AP99" s="22"/>
      <c r="AQ99" s="22"/>
      <c r="AR99" s="41"/>
    </row>
    <row r="100" spans="1:44" ht="15.75" customHeight="1" x14ac:dyDescent="0.25">
      <c r="A100" s="36"/>
      <c r="D100" s="21" t="s">
        <v>108</v>
      </c>
      <c r="E100" s="21"/>
      <c r="F100" s="21"/>
      <c r="G100" s="21" t="s">
        <v>106</v>
      </c>
      <c r="I100" s="22">
        <v>11</v>
      </c>
      <c r="J100" s="22">
        <v>4</v>
      </c>
      <c r="K100" s="22">
        <v>5</v>
      </c>
      <c r="L100" s="49">
        <f t="shared" si="14"/>
        <v>9</v>
      </c>
      <c r="Q100" s="41"/>
      <c r="R100" s="41"/>
      <c r="AM100" s="22"/>
      <c r="AN100" s="22"/>
      <c r="AO100" s="22"/>
      <c r="AQ100" s="22"/>
      <c r="AR100" s="41"/>
    </row>
    <row r="101" spans="1:44" ht="15.75" customHeight="1" thickBot="1" x14ac:dyDescent="0.3">
      <c r="A101" s="36"/>
      <c r="D101" s="21" t="s">
        <v>163</v>
      </c>
      <c r="E101" s="21"/>
      <c r="F101" s="21"/>
      <c r="G101" s="21" t="s">
        <v>118</v>
      </c>
      <c r="I101" s="22">
        <v>10</v>
      </c>
      <c r="J101" s="22">
        <v>3</v>
      </c>
      <c r="K101" s="22">
        <v>6</v>
      </c>
      <c r="L101" s="49">
        <f t="shared" si="14"/>
        <v>9</v>
      </c>
      <c r="Q101" s="41"/>
      <c r="R101" s="41"/>
      <c r="S101" s="28" t="s">
        <v>119</v>
      </c>
      <c r="T101" s="28" t="s">
        <v>122</v>
      </c>
      <c r="U101" s="28"/>
      <c r="V101" s="38"/>
      <c r="W101" s="38"/>
      <c r="X101" s="38"/>
      <c r="Y101" s="38"/>
      <c r="Z101" s="38" t="s">
        <v>3</v>
      </c>
      <c r="AA101" s="38" t="s">
        <v>23</v>
      </c>
      <c r="AB101" s="38" t="s">
        <v>24</v>
      </c>
      <c r="AC101" s="38" t="s">
        <v>25</v>
      </c>
      <c r="AD101" s="38" t="s">
        <v>2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67</v>
      </c>
      <c r="E102" s="21"/>
      <c r="F102" s="21"/>
      <c r="G102" s="21" t="s">
        <v>117</v>
      </c>
      <c r="I102" s="22">
        <v>10</v>
      </c>
      <c r="J102" s="22">
        <v>1</v>
      </c>
      <c r="K102" s="22">
        <v>8</v>
      </c>
      <c r="L102" s="49">
        <f t="shared" si="14"/>
        <v>9</v>
      </c>
      <c r="Q102" s="41"/>
      <c r="R102" s="41"/>
      <c r="S102" s="27">
        <v>6</v>
      </c>
      <c r="T102" s="21" t="s">
        <v>133</v>
      </c>
      <c r="U102" s="21"/>
      <c r="V102" s="21"/>
      <c r="W102" s="21"/>
      <c r="Z102" s="22">
        <v>1</v>
      </c>
      <c r="AA102" s="22">
        <v>0</v>
      </c>
      <c r="AB102" s="22">
        <v>1</v>
      </c>
      <c r="AC102" s="22">
        <f t="shared" ref="AC102:AC107" si="20">+AA102+AB102</f>
        <v>1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183</v>
      </c>
      <c r="E103" s="21"/>
      <c r="F103" s="21"/>
      <c r="G103" s="21" t="s">
        <v>118</v>
      </c>
      <c r="I103" s="22">
        <v>9</v>
      </c>
      <c r="J103" s="22">
        <v>5</v>
      </c>
      <c r="K103" s="22">
        <v>3</v>
      </c>
      <c r="L103" s="49">
        <f t="shared" si="14"/>
        <v>8</v>
      </c>
      <c r="Q103" s="41"/>
      <c r="R103" s="41"/>
      <c r="S103" s="27">
        <v>6.5</v>
      </c>
      <c r="T103" s="21" t="s">
        <v>52</v>
      </c>
      <c r="Z103" s="22">
        <v>1</v>
      </c>
      <c r="AA103" s="22">
        <v>0</v>
      </c>
      <c r="AB103" s="22">
        <v>2</v>
      </c>
      <c r="AC103" s="22">
        <f t="shared" si="20"/>
        <v>2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86</v>
      </c>
      <c r="E104" s="21"/>
      <c r="F104" s="21"/>
      <c r="G104" s="21" t="s">
        <v>17</v>
      </c>
      <c r="I104" s="22">
        <v>10</v>
      </c>
      <c r="J104" s="22">
        <v>3</v>
      </c>
      <c r="K104" s="22">
        <v>5</v>
      </c>
      <c r="L104" s="49">
        <f t="shared" si="14"/>
        <v>8</v>
      </c>
      <c r="Q104" s="41"/>
      <c r="R104" s="41"/>
      <c r="S104" s="27">
        <v>7</v>
      </c>
      <c r="T104" s="21" t="s">
        <v>70</v>
      </c>
      <c r="Z104" s="22">
        <v>1</v>
      </c>
      <c r="AA104" s="22">
        <v>0</v>
      </c>
      <c r="AB104" s="22">
        <v>0</v>
      </c>
      <c r="AC104" s="22">
        <f t="shared" si="20"/>
        <v>0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29</v>
      </c>
      <c r="E105" s="21"/>
      <c r="F105" s="21"/>
      <c r="G105" s="16" t="s">
        <v>107</v>
      </c>
      <c r="I105" s="22">
        <v>11</v>
      </c>
      <c r="J105" s="22">
        <v>1</v>
      </c>
      <c r="K105" s="22">
        <v>7</v>
      </c>
      <c r="L105" s="49">
        <f t="shared" si="14"/>
        <v>8</v>
      </c>
      <c r="Q105" s="41"/>
      <c r="R105" s="41"/>
      <c r="S105" s="27">
        <v>8</v>
      </c>
      <c r="T105" s="21" t="s">
        <v>33</v>
      </c>
      <c r="U105" s="21"/>
      <c r="V105" s="21"/>
      <c r="W105" s="21"/>
      <c r="Z105" s="22">
        <v>1</v>
      </c>
      <c r="AA105" s="22">
        <v>0</v>
      </c>
      <c r="AB105" s="22">
        <v>0</v>
      </c>
      <c r="AC105" s="22">
        <f t="shared" si="20"/>
        <v>0</v>
      </c>
      <c r="AD105" s="22">
        <v>0</v>
      </c>
      <c r="AQ105" s="22"/>
      <c r="AR105" s="41"/>
    </row>
    <row r="106" spans="1:44" ht="15.75" customHeight="1" x14ac:dyDescent="0.25">
      <c r="A106" s="36"/>
      <c r="D106" s="21" t="s">
        <v>149</v>
      </c>
      <c r="G106" s="21" t="s">
        <v>154</v>
      </c>
      <c r="I106" s="22">
        <v>9</v>
      </c>
      <c r="J106" s="22">
        <v>1</v>
      </c>
      <c r="K106" s="22">
        <v>7</v>
      </c>
      <c r="L106" s="49">
        <f t="shared" si="14"/>
        <v>8</v>
      </c>
      <c r="Q106" s="41"/>
      <c r="R106" s="41"/>
      <c r="S106" s="27">
        <v>6.5</v>
      </c>
      <c r="T106" s="21" t="s">
        <v>43</v>
      </c>
      <c r="Z106" s="22">
        <v>2</v>
      </c>
      <c r="AA106" s="22">
        <v>0</v>
      </c>
      <c r="AB106" s="22">
        <v>0</v>
      </c>
      <c r="AC106" s="22">
        <f t="shared" si="20"/>
        <v>0</v>
      </c>
      <c r="AD106" s="22">
        <v>2</v>
      </c>
      <c r="AP106" s="22"/>
      <c r="AQ106" s="22"/>
      <c r="AR106" s="41"/>
    </row>
    <row r="107" spans="1:44" ht="15.75" customHeight="1" x14ac:dyDescent="0.25">
      <c r="A107" s="36"/>
      <c r="L107" s="22"/>
      <c r="M107" s="22"/>
      <c r="Q107" s="41"/>
      <c r="R107" s="41"/>
      <c r="S107" s="27">
        <v>6.5</v>
      </c>
      <c r="T107" s="21" t="s">
        <v>136</v>
      </c>
      <c r="U107" s="21"/>
      <c r="V107" s="21"/>
      <c r="W107" s="21"/>
      <c r="Z107" s="22">
        <v>1</v>
      </c>
      <c r="AA107" s="22">
        <v>0</v>
      </c>
      <c r="AB107" s="22">
        <v>0</v>
      </c>
      <c r="AC107" s="22">
        <f t="shared" si="20"/>
        <v>0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L108" s="22"/>
      <c r="M108" s="22"/>
      <c r="Q108" s="41"/>
      <c r="R108" s="41"/>
      <c r="S108" s="27">
        <v>6.5</v>
      </c>
      <c r="T108" s="21" t="s">
        <v>44</v>
      </c>
      <c r="U108" s="21"/>
      <c r="V108" s="21"/>
      <c r="Z108" s="22">
        <v>1</v>
      </c>
      <c r="AA108" s="22">
        <v>0</v>
      </c>
      <c r="AB108" s="22">
        <v>0</v>
      </c>
      <c r="AC108" s="22">
        <f t="shared" ref="AC108" si="21">+AA108+AB108</f>
        <v>0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thickBot="1" x14ac:dyDescent="0.3">
      <c r="A109" s="36"/>
      <c r="E109" s="2" t="s">
        <v>84</v>
      </c>
      <c r="F109" s="2"/>
      <c r="G109" s="2"/>
      <c r="H109" s="4" t="s">
        <v>1</v>
      </c>
      <c r="I109" s="4"/>
      <c r="J109" s="4" t="s">
        <v>3</v>
      </c>
      <c r="K109" s="50" t="s">
        <v>2</v>
      </c>
      <c r="L109" s="22"/>
      <c r="M109" s="22"/>
      <c r="Q109" s="41"/>
      <c r="R109" s="41"/>
      <c r="S109" s="27">
        <v>6.5</v>
      </c>
      <c r="T109" s="21" t="s">
        <v>69</v>
      </c>
      <c r="Z109" s="22">
        <v>1</v>
      </c>
      <c r="AA109" s="22">
        <v>0</v>
      </c>
      <c r="AB109" s="22">
        <v>0</v>
      </c>
      <c r="AC109" s="22">
        <f t="shared" ref="AC109:AC119" si="22">+AA109+AB109</f>
        <v>0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E110" s="21" t="s">
        <v>126</v>
      </c>
      <c r="H110" s="21" t="s">
        <v>118</v>
      </c>
      <c r="I110" s="22"/>
      <c r="J110" s="22">
        <v>9</v>
      </c>
      <c r="K110" s="49">
        <v>8</v>
      </c>
      <c r="L110" s="22"/>
      <c r="M110" s="22"/>
      <c r="N110" s="22"/>
      <c r="Q110" s="41"/>
      <c r="R110" s="41"/>
      <c r="S110" s="27">
        <v>9.5</v>
      </c>
      <c r="T110" s="21" t="s">
        <v>176</v>
      </c>
      <c r="Z110" s="22">
        <v>1</v>
      </c>
      <c r="AA110" s="22">
        <v>0</v>
      </c>
      <c r="AB110" s="22">
        <v>2</v>
      </c>
      <c r="AC110" s="22">
        <f t="shared" si="22"/>
        <v>2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86</v>
      </c>
      <c r="F111" s="21"/>
      <c r="G111" s="21"/>
      <c r="H111" s="21" t="s">
        <v>17</v>
      </c>
      <c r="I111" s="22"/>
      <c r="J111" s="22">
        <v>10</v>
      </c>
      <c r="K111" s="49">
        <v>6</v>
      </c>
      <c r="L111" s="22"/>
      <c r="M111" s="22"/>
      <c r="N111" s="22"/>
      <c r="Q111" s="41"/>
      <c r="R111" s="41"/>
      <c r="S111" s="27">
        <v>7.5</v>
      </c>
      <c r="T111" s="21" t="s">
        <v>146</v>
      </c>
      <c r="Z111" s="22">
        <v>1</v>
      </c>
      <c r="AA111" s="22">
        <v>0</v>
      </c>
      <c r="AB111" s="22">
        <v>0</v>
      </c>
      <c r="AC111" s="22">
        <f t="shared" si="22"/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E112" s="21" t="s">
        <v>55</v>
      </c>
      <c r="F112" s="21"/>
      <c r="G112" s="21"/>
      <c r="H112" s="21" t="s">
        <v>117</v>
      </c>
      <c r="I112" s="22"/>
      <c r="J112" s="22">
        <v>11</v>
      </c>
      <c r="K112" s="49">
        <v>6</v>
      </c>
      <c r="L112" s="22"/>
      <c r="M112" s="22"/>
      <c r="N112" s="22"/>
      <c r="Q112" s="41"/>
      <c r="R112" s="41"/>
      <c r="S112" s="27">
        <v>6.5</v>
      </c>
      <c r="T112" s="21" t="s">
        <v>32</v>
      </c>
      <c r="Z112" s="22">
        <v>5</v>
      </c>
      <c r="AA112" s="22">
        <v>0</v>
      </c>
      <c r="AB112" s="22">
        <v>2</v>
      </c>
      <c r="AC112" s="22">
        <f t="shared" si="22"/>
        <v>2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E113" s="21" t="s">
        <v>59</v>
      </c>
      <c r="F113" s="21"/>
      <c r="G113" s="21"/>
      <c r="H113" s="21" t="s">
        <v>118</v>
      </c>
      <c r="I113" s="22"/>
      <c r="J113" s="22">
        <v>10</v>
      </c>
      <c r="K113" s="49">
        <v>4</v>
      </c>
      <c r="L113" s="22"/>
      <c r="M113" s="22"/>
      <c r="N113" s="22"/>
      <c r="Q113" s="41"/>
      <c r="R113" s="41"/>
      <c r="S113" s="27">
        <v>8</v>
      </c>
      <c r="T113" s="21" t="s">
        <v>149</v>
      </c>
      <c r="Z113" s="22">
        <v>2</v>
      </c>
      <c r="AA113" s="22">
        <v>0</v>
      </c>
      <c r="AB113" s="22">
        <v>1</v>
      </c>
      <c r="AC113" s="22">
        <f t="shared" si="22"/>
        <v>1</v>
      </c>
      <c r="AD113" s="22">
        <v>0</v>
      </c>
      <c r="AP113" s="22"/>
      <c r="AR113" s="41"/>
    </row>
    <row r="114" spans="1:44" ht="15.75" customHeight="1" x14ac:dyDescent="0.25">
      <c r="A114" s="36"/>
      <c r="E114" s="21" t="s">
        <v>144</v>
      </c>
      <c r="G114" s="21"/>
      <c r="H114" s="21" t="s">
        <v>115</v>
      </c>
      <c r="I114" s="22"/>
      <c r="J114" s="22">
        <v>10</v>
      </c>
      <c r="K114" s="49">
        <v>4</v>
      </c>
      <c r="L114" s="22"/>
      <c r="M114" s="22"/>
      <c r="N114" s="22"/>
      <c r="Q114" s="41"/>
      <c r="R114" s="41"/>
      <c r="S114" s="27">
        <v>8.5</v>
      </c>
      <c r="T114" s="21" t="s">
        <v>132</v>
      </c>
      <c r="U114" s="21"/>
      <c r="V114" s="21"/>
      <c r="Z114" s="22">
        <v>2</v>
      </c>
      <c r="AA114" s="22">
        <v>0</v>
      </c>
      <c r="AB114" s="22">
        <v>1</v>
      </c>
      <c r="AC114" s="22">
        <f t="shared" si="22"/>
        <v>1</v>
      </c>
      <c r="AD114" s="22">
        <v>0</v>
      </c>
      <c r="AP114" s="22"/>
      <c r="AR114" s="41"/>
    </row>
    <row r="115" spans="1:44" ht="15.75" customHeight="1" x14ac:dyDescent="0.25">
      <c r="A115" s="36"/>
      <c r="E115" s="21" t="s">
        <v>51</v>
      </c>
      <c r="H115" s="21" t="s">
        <v>118</v>
      </c>
      <c r="I115" s="22"/>
      <c r="J115" s="22">
        <v>10</v>
      </c>
      <c r="K115" s="49">
        <v>4</v>
      </c>
      <c r="L115" s="22"/>
      <c r="M115" s="22"/>
      <c r="N115" s="22"/>
      <c r="Q115" s="41"/>
      <c r="R115" s="41"/>
      <c r="S115" s="27">
        <v>7</v>
      </c>
      <c r="T115" s="21" t="s">
        <v>113</v>
      </c>
      <c r="Z115" s="22">
        <v>1</v>
      </c>
      <c r="AA115" s="22">
        <v>0</v>
      </c>
      <c r="AB115" s="22">
        <v>0</v>
      </c>
      <c r="AC115" s="22">
        <f t="shared" si="22"/>
        <v>0</v>
      </c>
      <c r="AD115" s="22">
        <v>0</v>
      </c>
      <c r="AP115" s="22"/>
      <c r="AR115" s="41"/>
    </row>
    <row r="116" spans="1:44" ht="15.75" customHeight="1" x14ac:dyDescent="0.25">
      <c r="A116" s="36"/>
      <c r="E116" s="21" t="s">
        <v>125</v>
      </c>
      <c r="F116" s="21"/>
      <c r="G116" s="21"/>
      <c r="H116" s="21" t="s">
        <v>116</v>
      </c>
      <c r="I116" s="22"/>
      <c r="J116" s="22">
        <v>11</v>
      </c>
      <c r="K116" s="49">
        <v>4</v>
      </c>
      <c r="L116" s="22"/>
      <c r="M116" s="22"/>
      <c r="N116" s="22"/>
      <c r="Q116" s="41"/>
      <c r="R116" s="41"/>
      <c r="S116" s="27">
        <v>7</v>
      </c>
      <c r="T116" s="21" t="s">
        <v>36</v>
      </c>
      <c r="U116" s="21"/>
      <c r="V116" s="21"/>
      <c r="Z116" s="22">
        <v>1</v>
      </c>
      <c r="AA116" s="22">
        <v>0</v>
      </c>
      <c r="AB116" s="22">
        <v>0</v>
      </c>
      <c r="AC116" s="22">
        <f t="shared" si="22"/>
        <v>0</v>
      </c>
      <c r="AD116" s="22">
        <v>0</v>
      </c>
      <c r="AP116" s="22"/>
      <c r="AR116" s="41"/>
    </row>
    <row r="117" spans="1:44" ht="15.75" customHeight="1" x14ac:dyDescent="0.25">
      <c r="A117" s="36"/>
      <c r="L117" s="22"/>
      <c r="M117" s="22"/>
      <c r="Q117" s="41"/>
      <c r="R117" s="41"/>
      <c r="S117" s="27">
        <v>6</v>
      </c>
      <c r="T117" s="21" t="s">
        <v>114</v>
      </c>
      <c r="Z117" s="22">
        <v>1</v>
      </c>
      <c r="AA117" s="22">
        <v>0</v>
      </c>
      <c r="AB117" s="22">
        <v>0</v>
      </c>
      <c r="AC117" s="22">
        <f t="shared" si="22"/>
        <v>0</v>
      </c>
      <c r="AD117" s="22">
        <v>0</v>
      </c>
      <c r="AR117" s="41"/>
    </row>
    <row r="118" spans="1:44" ht="15.75" customHeight="1" x14ac:dyDescent="0.25">
      <c r="A118" s="36"/>
      <c r="E118" s="21"/>
      <c r="F118" s="21"/>
      <c r="G118" s="21"/>
      <c r="H118" s="21"/>
      <c r="I118" s="22"/>
      <c r="J118" s="22"/>
      <c r="L118" s="22"/>
      <c r="M118" s="22"/>
      <c r="Q118" s="41"/>
      <c r="R118" s="41"/>
      <c r="S118" s="27">
        <v>8.5</v>
      </c>
      <c r="T118" s="21" t="s">
        <v>140</v>
      </c>
      <c r="U118" s="21"/>
      <c r="Z118" s="22">
        <v>1</v>
      </c>
      <c r="AA118" s="22">
        <v>0</v>
      </c>
      <c r="AB118" s="22">
        <v>0</v>
      </c>
      <c r="AC118" s="22">
        <f t="shared" si="22"/>
        <v>0</v>
      </c>
      <c r="AD118" s="22">
        <v>0</v>
      </c>
      <c r="AO118" s="22"/>
      <c r="AR118" s="41"/>
    </row>
    <row r="119" spans="1:44" ht="15.75" customHeight="1" x14ac:dyDescent="0.25">
      <c r="A119" s="36"/>
      <c r="E119" s="21"/>
      <c r="F119" s="21"/>
      <c r="G119" s="21"/>
      <c r="H119" s="21"/>
      <c r="I119" s="22"/>
      <c r="J119" s="22"/>
      <c r="L119" s="22"/>
      <c r="M119" s="22"/>
      <c r="Q119" s="41"/>
      <c r="R119" s="41"/>
      <c r="S119" s="27">
        <v>6</v>
      </c>
      <c r="T119" s="21" t="s">
        <v>100</v>
      </c>
      <c r="Z119" s="22">
        <v>2</v>
      </c>
      <c r="AA119" s="22">
        <v>0</v>
      </c>
      <c r="AB119" s="22">
        <v>1</v>
      </c>
      <c r="AC119" s="22">
        <f t="shared" si="22"/>
        <v>1</v>
      </c>
      <c r="AD119" s="22">
        <v>0</v>
      </c>
      <c r="AR119" s="41"/>
    </row>
    <row r="120" spans="1:44" ht="15.75" customHeight="1" thickBot="1" x14ac:dyDescent="0.3">
      <c r="A120" s="36"/>
      <c r="E120" s="21"/>
      <c r="F120" s="21"/>
      <c r="G120" s="21"/>
      <c r="H120" s="21"/>
      <c r="I120" s="22"/>
      <c r="J120" s="22"/>
      <c r="Q120" s="41"/>
      <c r="R120" s="41"/>
      <c r="S120" s="27">
        <v>7.5</v>
      </c>
      <c r="T120" s="21" t="s">
        <v>50</v>
      </c>
      <c r="Z120" s="22">
        <v>1</v>
      </c>
      <c r="AA120" s="22">
        <v>0</v>
      </c>
      <c r="AB120" s="22">
        <v>0</v>
      </c>
      <c r="AC120" s="22">
        <f t="shared" ref="AC120" si="23">+AA120+AB120</f>
        <v>0</v>
      </c>
      <c r="AD120" s="22">
        <v>0</v>
      </c>
      <c r="AO120" s="22"/>
      <c r="AR120" s="41"/>
    </row>
    <row r="121" spans="1:44" ht="15.75" customHeight="1" x14ac:dyDescent="0.25">
      <c r="A121" s="36"/>
      <c r="E121" s="21"/>
      <c r="F121" s="21"/>
      <c r="G121" s="21"/>
      <c r="H121" s="21"/>
      <c r="I121" s="22"/>
      <c r="J121" s="22"/>
      <c r="Q121" s="41"/>
      <c r="R121" s="41"/>
      <c r="S121" s="8"/>
      <c r="T121" s="31" t="s">
        <v>211</v>
      </c>
      <c r="U121" s="8"/>
      <c r="V121" s="8"/>
      <c r="W121" s="8"/>
      <c r="X121" s="8"/>
      <c r="Y121" s="8"/>
      <c r="Z121" s="55">
        <f>SUM(Z102:Z120)</f>
        <v>27</v>
      </c>
      <c r="AA121" s="55">
        <f>SUM(AA102:AA120)</f>
        <v>0</v>
      </c>
      <c r="AB121" s="55">
        <f>SUM(AB102:AB120)</f>
        <v>10</v>
      </c>
      <c r="AC121" s="55">
        <f>SUM(AC102:AC120)</f>
        <v>10</v>
      </c>
      <c r="AD121" s="55">
        <f>SUM(AD102:AD120)</f>
        <v>2</v>
      </c>
      <c r="AO121" s="22"/>
      <c r="AR121" s="41"/>
    </row>
    <row r="122" spans="1:44" ht="15.75" customHeight="1" x14ac:dyDescent="0.25">
      <c r="A122" s="36"/>
      <c r="E122" s="21"/>
      <c r="F122" s="21"/>
      <c r="G122" s="21"/>
      <c r="H122" s="21"/>
      <c r="I122" s="22"/>
      <c r="J122" s="22"/>
      <c r="Q122" s="41"/>
      <c r="R122" s="41"/>
      <c r="AO122" s="22"/>
      <c r="AR122" s="41"/>
    </row>
    <row r="123" spans="1:44" ht="15.75" customHeight="1" x14ac:dyDescent="0.25">
      <c r="A123" s="36"/>
      <c r="E123" s="21"/>
      <c r="F123" s="21"/>
      <c r="G123" s="21"/>
      <c r="H123" s="21"/>
      <c r="I123" s="22"/>
      <c r="J123" s="22"/>
      <c r="Q123" s="41"/>
      <c r="R123" s="41"/>
      <c r="S123" s="27"/>
      <c r="T123" s="21" t="s">
        <v>93</v>
      </c>
      <c r="Z123" s="56">
        <f>Z99+AC134+Z121-0.3</f>
        <v>105</v>
      </c>
      <c r="AA123" s="56">
        <f>AA121+AA99</f>
        <v>20</v>
      </c>
      <c r="AB123" s="56">
        <f>AB121+AB99+AM134</f>
        <v>32</v>
      </c>
      <c r="AC123" s="56">
        <f>+AB123+AA123</f>
        <v>52</v>
      </c>
      <c r="AD123" s="56">
        <f>AD121+AD99+AN134</f>
        <v>6</v>
      </c>
      <c r="AO123" s="22"/>
      <c r="AR123" s="41"/>
    </row>
    <row r="124" spans="1:44" ht="15.75" customHeight="1" x14ac:dyDescent="0.25">
      <c r="A124" s="36"/>
      <c r="E124" s="21"/>
      <c r="F124" s="21"/>
      <c r="G124" s="21"/>
      <c r="H124" s="21"/>
      <c r="I124" s="22"/>
      <c r="J124" s="22"/>
      <c r="L124" s="22"/>
      <c r="Q124" s="41"/>
      <c r="R124" s="41"/>
      <c r="S124" s="27"/>
      <c r="T124" s="21" t="s">
        <v>82</v>
      </c>
      <c r="Z124" s="22">
        <f>+Z15+Z28+Z41+Z54+AM15+AM28+AM41+AM54</f>
        <v>105</v>
      </c>
      <c r="AA124" s="22">
        <f>+AA15+AA28+AA41+AA54+AN15+AN28+AN41+AN54</f>
        <v>20</v>
      </c>
      <c r="AB124" s="22">
        <f>+AB15+AB28+AB41+AB54+AO15+AO28+AO41+AO54</f>
        <v>32</v>
      </c>
      <c r="AC124" s="22">
        <f>+AC15+AC28+AC41+AC54+AP15+AP28+AP41+AP54</f>
        <v>52</v>
      </c>
      <c r="AD124" s="22">
        <f>+AD15+AD28+AD41+AD54+AQ15+AQ28+AQ41+AQ54</f>
        <v>6</v>
      </c>
      <c r="AR124" s="41"/>
    </row>
    <row r="125" spans="1:44" ht="15.75" customHeight="1" x14ac:dyDescent="0.25">
      <c r="A125" s="36"/>
      <c r="E125" s="21"/>
      <c r="G125" s="21"/>
      <c r="H125" s="21"/>
      <c r="I125" s="22"/>
      <c r="J125" s="22"/>
      <c r="L125" s="22"/>
      <c r="Q125" s="41"/>
      <c r="R125" s="41"/>
      <c r="AR125" s="41"/>
    </row>
    <row r="126" spans="1:44" ht="15.75" customHeight="1" thickBot="1" x14ac:dyDescent="0.3">
      <c r="A126" s="36"/>
      <c r="E126" s="21"/>
      <c r="F126" s="21"/>
      <c r="G126" s="21"/>
      <c r="H126" s="16"/>
      <c r="I126" s="22"/>
      <c r="J126" s="22"/>
      <c r="Q126" s="41"/>
      <c r="R126" s="41"/>
      <c r="U126" s="37" t="s">
        <v>119</v>
      </c>
      <c r="V126" s="10" t="s">
        <v>129</v>
      </c>
      <c r="W126" s="10"/>
      <c r="X126" s="10"/>
      <c r="Y126" s="10"/>
      <c r="Z126" s="10"/>
      <c r="AA126" s="10"/>
      <c r="AB126" s="10"/>
      <c r="AC126" s="37" t="s">
        <v>3</v>
      </c>
      <c r="AD126" s="37" t="s">
        <v>7</v>
      </c>
      <c r="AE126" s="37" t="s">
        <v>8</v>
      </c>
      <c r="AF126" s="37" t="s">
        <v>9</v>
      </c>
      <c r="AG126" s="37" t="s">
        <v>77</v>
      </c>
      <c r="AH126" s="37"/>
      <c r="AI126" s="37" t="s">
        <v>4</v>
      </c>
      <c r="AJ126" s="37" t="s">
        <v>6</v>
      </c>
      <c r="AK126" s="37" t="s">
        <v>5</v>
      </c>
      <c r="AL126" s="37" t="s">
        <v>78</v>
      </c>
      <c r="AM126" s="37" t="s">
        <v>24</v>
      </c>
      <c r="AN126" s="37" t="s">
        <v>2</v>
      </c>
      <c r="AR126" s="41"/>
    </row>
    <row r="127" spans="1:44" ht="15.75" customHeight="1" x14ac:dyDescent="0.25">
      <c r="A127" s="36"/>
      <c r="E127" s="21"/>
      <c r="F127" s="21"/>
      <c r="G127" s="21"/>
      <c r="H127" s="16"/>
      <c r="I127" s="22"/>
      <c r="J127" s="22"/>
      <c r="Q127" s="41"/>
      <c r="R127" s="41"/>
      <c r="U127" s="27">
        <v>7</v>
      </c>
      <c r="V127" s="21" t="s">
        <v>366</v>
      </c>
      <c r="W127" s="21"/>
      <c r="X127" s="21"/>
      <c r="Y127" s="21"/>
      <c r="Z127" s="22"/>
      <c r="AC127" s="22">
        <f>+AD127+AE127+AF127</f>
        <v>2</v>
      </c>
      <c r="AD127" s="22">
        <v>0</v>
      </c>
      <c r="AE127" s="22">
        <v>2</v>
      </c>
      <c r="AF127" s="22">
        <v>0</v>
      </c>
      <c r="AG127" s="80">
        <f t="shared" ref="AG127:AG134" si="24">+(AD127*2+AF127)/(2*AC127)</f>
        <v>0</v>
      </c>
      <c r="AH127" s="80"/>
      <c r="AI127" s="22">
        <v>4</v>
      </c>
      <c r="AJ127" s="22">
        <v>1</v>
      </c>
      <c r="AK127" s="22">
        <v>0</v>
      </c>
      <c r="AL127" s="24">
        <f t="shared" ref="AL127:AL134" si="25">+AI127/AC127</f>
        <v>2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E128" s="21"/>
      <c r="F128" s="21"/>
      <c r="G128" s="21"/>
      <c r="H128" s="21"/>
      <c r="I128" s="22"/>
      <c r="J128" s="22"/>
      <c r="Q128" s="41"/>
      <c r="R128" s="41"/>
      <c r="U128" s="27">
        <v>7.5</v>
      </c>
      <c r="V128" s="21" t="s">
        <v>61</v>
      </c>
      <c r="W128" s="21"/>
      <c r="X128" s="21"/>
      <c r="AC128" s="22">
        <f>+AD128+AE128+AF128</f>
        <v>2</v>
      </c>
      <c r="AD128" s="22">
        <v>2</v>
      </c>
      <c r="AE128" s="22">
        <v>0</v>
      </c>
      <c r="AF128" s="22">
        <v>0</v>
      </c>
      <c r="AG128" s="79">
        <f t="shared" si="24"/>
        <v>1</v>
      </c>
      <c r="AH128" s="79"/>
      <c r="AI128" s="22">
        <v>1</v>
      </c>
      <c r="AJ128" s="22">
        <v>0</v>
      </c>
      <c r="AK128" s="22">
        <v>1</v>
      </c>
      <c r="AL128" s="24">
        <f t="shared" si="25"/>
        <v>0.5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Q129" s="41"/>
      <c r="R129" s="41"/>
      <c r="U129" s="27"/>
      <c r="V129" s="21" t="s">
        <v>147</v>
      </c>
      <c r="W129" s="21"/>
      <c r="X129" s="21"/>
      <c r="Y129" s="21"/>
      <c r="Z129" s="22"/>
      <c r="AC129" s="22">
        <f>+AD129+AE129+AF129+0.3</f>
        <v>0.3</v>
      </c>
      <c r="AD129" s="22">
        <v>0</v>
      </c>
      <c r="AE129" s="22">
        <v>0</v>
      </c>
      <c r="AF129" s="22">
        <v>0</v>
      </c>
      <c r="AG129" s="79">
        <f t="shared" si="24"/>
        <v>0</v>
      </c>
      <c r="AH129" s="79"/>
      <c r="AI129" s="22">
        <v>0</v>
      </c>
      <c r="AJ129" s="22">
        <v>0</v>
      </c>
      <c r="AK129" s="22">
        <v>0</v>
      </c>
      <c r="AL129" s="24">
        <f t="shared" si="25"/>
        <v>0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Q130" s="41"/>
      <c r="R130" s="41"/>
      <c r="U130" s="27">
        <v>7</v>
      </c>
      <c r="V130" s="21" t="s">
        <v>74</v>
      </c>
      <c r="W130" s="21"/>
      <c r="X130" s="21"/>
      <c r="Y130" s="21"/>
      <c r="Z130" s="22"/>
      <c r="AC130" s="22">
        <f>+AD130+AE130+AF130</f>
        <v>1</v>
      </c>
      <c r="AD130" s="22">
        <v>0</v>
      </c>
      <c r="AE130" s="22">
        <v>1</v>
      </c>
      <c r="AF130" s="22">
        <v>0</v>
      </c>
      <c r="AG130" s="79">
        <f t="shared" si="24"/>
        <v>0</v>
      </c>
      <c r="AH130" s="79"/>
      <c r="AI130" s="22">
        <v>1</v>
      </c>
      <c r="AJ130" s="22">
        <v>0</v>
      </c>
      <c r="AK130" s="22">
        <v>0</v>
      </c>
      <c r="AL130" s="24">
        <f t="shared" si="25"/>
        <v>1</v>
      </c>
      <c r="AM130" s="22">
        <v>0</v>
      </c>
      <c r="AN130" s="22">
        <v>0</v>
      </c>
      <c r="AR130" s="41"/>
    </row>
    <row r="131" spans="1:44" ht="15.75" customHeight="1" x14ac:dyDescent="0.25">
      <c r="A131" s="36"/>
      <c r="Q131" s="41"/>
      <c r="R131" s="41"/>
      <c r="U131" s="27">
        <v>7</v>
      </c>
      <c r="V131" s="21" t="s">
        <v>317</v>
      </c>
      <c r="W131" s="21"/>
      <c r="X131" s="21"/>
      <c r="Y131" s="21"/>
      <c r="Z131" s="22"/>
      <c r="AC131" s="22">
        <f>+AD131+AE131+AF131</f>
        <v>2</v>
      </c>
      <c r="AD131" s="22">
        <v>0</v>
      </c>
      <c r="AE131" s="22">
        <v>0</v>
      </c>
      <c r="AF131" s="22">
        <v>2</v>
      </c>
      <c r="AG131" s="79">
        <f t="shared" si="24"/>
        <v>0.5</v>
      </c>
      <c r="AH131" s="79"/>
      <c r="AI131" s="22">
        <v>4</v>
      </c>
      <c r="AJ131" s="22">
        <v>0</v>
      </c>
      <c r="AK131" s="22">
        <v>1</v>
      </c>
      <c r="AL131" s="24">
        <f t="shared" si="25"/>
        <v>2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Q132" s="41"/>
      <c r="R132" s="41"/>
      <c r="U132" s="27">
        <v>7.5</v>
      </c>
      <c r="V132" s="21" t="s">
        <v>75</v>
      </c>
      <c r="X132" s="21"/>
      <c r="AC132" s="22">
        <f>+AD132+AE132+AF132</f>
        <v>1</v>
      </c>
      <c r="AD132" s="22">
        <v>0</v>
      </c>
      <c r="AE132" s="22">
        <v>0</v>
      </c>
      <c r="AF132" s="22">
        <v>1</v>
      </c>
      <c r="AG132" s="79">
        <f t="shared" si="24"/>
        <v>0.5</v>
      </c>
      <c r="AH132" s="79"/>
      <c r="AI132" s="22">
        <v>4</v>
      </c>
      <c r="AJ132" s="22">
        <v>0</v>
      </c>
      <c r="AK132" s="22">
        <v>0</v>
      </c>
      <c r="AL132" s="24">
        <f t="shared" si="25"/>
        <v>4</v>
      </c>
      <c r="AM132" s="22">
        <v>1</v>
      </c>
      <c r="AN132" s="22">
        <v>0</v>
      </c>
      <c r="AR132" s="41"/>
    </row>
    <row r="133" spans="1:44" ht="15.75" customHeight="1" thickBot="1" x14ac:dyDescent="0.3">
      <c r="A133" s="36"/>
      <c r="Q133" s="41"/>
      <c r="R133" s="41"/>
      <c r="U133" s="27">
        <v>8</v>
      </c>
      <c r="V133" s="21" t="s">
        <v>267</v>
      </c>
      <c r="X133" s="21"/>
      <c r="Y133" s="21"/>
      <c r="Z133" s="16"/>
      <c r="AC133" s="22">
        <f>+AD133+AE133+AF133</f>
        <v>5</v>
      </c>
      <c r="AD133" s="22">
        <v>0</v>
      </c>
      <c r="AE133" s="22">
        <v>4</v>
      </c>
      <c r="AF133" s="22">
        <v>1</v>
      </c>
      <c r="AG133" s="79">
        <f t="shared" si="24"/>
        <v>0.1</v>
      </c>
      <c r="AH133" s="79"/>
      <c r="AI133" s="22">
        <v>14</v>
      </c>
      <c r="AJ133" s="22">
        <v>1</v>
      </c>
      <c r="AK133" s="22">
        <v>0</v>
      </c>
      <c r="AL133" s="24">
        <f t="shared" si="25"/>
        <v>2.8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8"/>
      <c r="V134" s="32"/>
      <c r="W134" s="31" t="s">
        <v>21</v>
      </c>
      <c r="X134" s="32"/>
      <c r="Y134" s="32"/>
      <c r="Z134" s="15"/>
      <c r="AA134" s="8"/>
      <c r="AB134" s="8"/>
      <c r="AC134" s="15">
        <f>SUM(AC127:AC133)</f>
        <v>13.3</v>
      </c>
      <c r="AD134" s="15">
        <f>SUM(AD127:AD133)</f>
        <v>2</v>
      </c>
      <c r="AE134" s="15">
        <f t="shared" ref="AE134:AF134" si="26">SUM(AE127:AE133)</f>
        <v>7</v>
      </c>
      <c r="AF134" s="15">
        <f t="shared" si="26"/>
        <v>4</v>
      </c>
      <c r="AG134" s="80">
        <f t="shared" si="24"/>
        <v>0.3007518796992481</v>
      </c>
      <c r="AH134" s="80"/>
      <c r="AI134" s="15">
        <f>SUM(AI127:AI133)</f>
        <v>28</v>
      </c>
      <c r="AJ134" s="15">
        <f>SUM(AJ127:AJ133)</f>
        <v>2</v>
      </c>
      <c r="AK134" s="15">
        <f>SUM(AK127:AK133)</f>
        <v>2</v>
      </c>
      <c r="AL134" s="33">
        <f t="shared" si="25"/>
        <v>2.1052631578947367</v>
      </c>
      <c r="AM134" s="15">
        <f>SUM(AM127:AM133)</f>
        <v>1</v>
      </c>
      <c r="AN134" s="15">
        <f>SUM(AN127:AN133)</f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127:AH127"/>
    <mergeCell ref="AG128:AH128"/>
    <mergeCell ref="AG129:AH129"/>
    <mergeCell ref="AG130:AH130"/>
    <mergeCell ref="AG131:AH131"/>
    <mergeCell ref="AG132:AH132"/>
  </mergeCells>
  <conditionalFormatting sqref="Z124">
    <cfRule type="cellIs" dxfId="54" priority="5" operator="notEqual">
      <formula>$Z$123</formula>
    </cfRule>
  </conditionalFormatting>
  <conditionalFormatting sqref="AA124">
    <cfRule type="cellIs" dxfId="53" priority="4" operator="notEqual">
      <formula>$AA$123</formula>
    </cfRule>
  </conditionalFormatting>
  <conditionalFormatting sqref="AB124">
    <cfRule type="cellIs" dxfId="52" priority="3" operator="notEqual">
      <formula>$AB$123</formula>
    </cfRule>
  </conditionalFormatting>
  <conditionalFormatting sqref="AC124">
    <cfRule type="cellIs" dxfId="51" priority="2" operator="notEqual">
      <formula>$AC$123</formula>
    </cfRule>
  </conditionalFormatting>
  <conditionalFormatting sqref="AD124">
    <cfRule type="cellIs" dxfId="50" priority="1" operator="notEqual">
      <formula>$AD$123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1B822-31A8-4434-BD7D-9DF4F94DBC9F}">
  <dimension ref="A1:AR147"/>
  <sheetViews>
    <sheetView topLeftCell="A51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10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9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:AC9" si="0">+AD3+AE3+AF3</f>
        <v>9</v>
      </c>
      <c r="AD3" s="15">
        <v>8</v>
      </c>
      <c r="AE3" s="15">
        <v>0</v>
      </c>
      <c r="AF3" s="15">
        <v>1</v>
      </c>
      <c r="AG3" s="80">
        <f t="shared" ref="AG3:AG11" si="1">+(AD3*2+AF3)/(2*AC3)</f>
        <v>0.94444444444444442</v>
      </c>
      <c r="AH3" s="80"/>
      <c r="AI3" s="15">
        <v>8</v>
      </c>
      <c r="AJ3" s="15">
        <v>0</v>
      </c>
      <c r="AK3" s="15">
        <v>4</v>
      </c>
      <c r="AL3" s="54">
        <f t="shared" ref="AL3:AL10" si="2">+AI3/AC3</f>
        <v>0.88888888888888884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8</v>
      </c>
      <c r="H4" s="5">
        <v>1</v>
      </c>
      <c r="I4" s="5">
        <v>1</v>
      </c>
      <c r="J4" s="5">
        <f t="shared" ref="J4:J11" si="3">2*G4+I4</f>
        <v>17</v>
      </c>
      <c r="K4" s="35">
        <f t="shared" ref="K4:K11" si="4">+J4/((G4+H4+I4)*2)</f>
        <v>0.85</v>
      </c>
      <c r="L4" s="5">
        <f>+$AA$27</f>
        <v>38</v>
      </c>
      <c r="M4" s="5">
        <v>10</v>
      </c>
      <c r="N4" s="5">
        <f>+$AB$27</f>
        <v>56</v>
      </c>
      <c r="O4" s="5">
        <f>+$AD$27</f>
        <v>6</v>
      </c>
      <c r="P4" s="5">
        <v>1</v>
      </c>
      <c r="Q4" s="40"/>
      <c r="R4" s="36"/>
      <c r="U4" s="27">
        <v>7.5</v>
      </c>
      <c r="V4" s="21" t="s">
        <v>61</v>
      </c>
      <c r="Z4" s="21" t="s">
        <v>102</v>
      </c>
      <c r="AB4" s="22"/>
      <c r="AC4" s="22">
        <f>+AD4+AE4+AF4</f>
        <v>10</v>
      </c>
      <c r="AD4" s="22">
        <v>5</v>
      </c>
      <c r="AE4" s="22">
        <v>4</v>
      </c>
      <c r="AF4" s="22">
        <v>1</v>
      </c>
      <c r="AG4" s="79">
        <f>+(AD4*2+AF4)/(2*AC4)</f>
        <v>0.55000000000000004</v>
      </c>
      <c r="AH4" s="79"/>
      <c r="AI4" s="22">
        <v>21</v>
      </c>
      <c r="AJ4" s="22">
        <v>1</v>
      </c>
      <c r="AK4" s="22">
        <v>3</v>
      </c>
      <c r="AL4" s="24">
        <f>+AI4/AC4</f>
        <v>2.1</v>
      </c>
      <c r="AN4" s="22"/>
      <c r="AO4" s="5"/>
      <c r="AQ4" s="22"/>
      <c r="AR4" s="39"/>
    </row>
    <row r="5" spans="1:44" ht="18" x14ac:dyDescent="0.25">
      <c r="A5" s="36"/>
      <c r="B5" s="5">
        <v>7</v>
      </c>
      <c r="C5" s="6" t="s">
        <v>18</v>
      </c>
      <c r="D5" s="11"/>
      <c r="E5" s="6"/>
      <c r="F5" s="11"/>
      <c r="G5" s="5">
        <v>4</v>
      </c>
      <c r="H5" s="5">
        <v>2</v>
      </c>
      <c r="I5" s="5">
        <v>4</v>
      </c>
      <c r="J5" s="5">
        <f t="shared" si="3"/>
        <v>12</v>
      </c>
      <c r="K5" s="35">
        <f t="shared" si="4"/>
        <v>0.6</v>
      </c>
      <c r="L5" s="5">
        <f>+$AN$53</f>
        <v>26</v>
      </c>
      <c r="M5" s="5">
        <v>23</v>
      </c>
      <c r="N5" s="5">
        <f>$AO$53</f>
        <v>40</v>
      </c>
      <c r="O5" s="5">
        <f>$AQ$53</f>
        <v>22</v>
      </c>
      <c r="P5" s="5">
        <v>2</v>
      </c>
      <c r="Q5" s="40"/>
      <c r="R5" s="36"/>
      <c r="U5" s="27">
        <v>7.5</v>
      </c>
      <c r="V5" s="21" t="s">
        <v>75</v>
      </c>
      <c r="X5" s="21"/>
      <c r="Z5" s="21" t="s">
        <v>16</v>
      </c>
      <c r="AB5" s="22"/>
      <c r="AC5" s="22">
        <f>+AD5+AE5+AF5</f>
        <v>9</v>
      </c>
      <c r="AD5" s="22">
        <v>3</v>
      </c>
      <c r="AE5" s="22">
        <v>4</v>
      </c>
      <c r="AF5" s="22">
        <v>2</v>
      </c>
      <c r="AG5" s="79">
        <f>+(AD5*2+AF5)/(2*AC5)</f>
        <v>0.44444444444444442</v>
      </c>
      <c r="AH5" s="79"/>
      <c r="AI5" s="22">
        <v>25</v>
      </c>
      <c r="AJ5" s="22">
        <v>0</v>
      </c>
      <c r="AK5" s="22">
        <v>1</v>
      </c>
      <c r="AL5" s="24">
        <f>+AI5/AC5</f>
        <v>2.7777777777777777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102</v>
      </c>
      <c r="D6" s="11"/>
      <c r="E6" s="11"/>
      <c r="F6" s="11"/>
      <c r="G6" s="5">
        <v>5</v>
      </c>
      <c r="H6" s="5">
        <v>4</v>
      </c>
      <c r="I6" s="5">
        <v>1</v>
      </c>
      <c r="J6" s="5">
        <f t="shared" si="3"/>
        <v>11</v>
      </c>
      <c r="K6" s="35">
        <f t="shared" si="4"/>
        <v>0.55000000000000004</v>
      </c>
      <c r="L6" s="5">
        <f>+$AA$66</f>
        <v>24</v>
      </c>
      <c r="M6" s="5">
        <v>22</v>
      </c>
      <c r="N6" s="5">
        <f>+$AB$66</f>
        <v>43</v>
      </c>
      <c r="O6" s="5">
        <f>+$AD$66</f>
        <v>6</v>
      </c>
      <c r="P6" s="5">
        <v>3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>+AD6+AE6+AF6</f>
        <v>9</v>
      </c>
      <c r="AD6" s="22">
        <v>3</v>
      </c>
      <c r="AE6" s="22">
        <v>3</v>
      </c>
      <c r="AF6" s="22">
        <v>3</v>
      </c>
      <c r="AG6" s="79">
        <f>+(AD6*2+AF6)/(2*AC6)</f>
        <v>0.5</v>
      </c>
      <c r="AH6" s="79"/>
      <c r="AI6" s="22">
        <v>25</v>
      </c>
      <c r="AJ6" s="22">
        <v>0</v>
      </c>
      <c r="AK6" s="22">
        <v>2</v>
      </c>
      <c r="AL6" s="24">
        <f>+AI6/AC6</f>
        <v>2.7777777777777777</v>
      </c>
      <c r="AN6" s="22"/>
      <c r="AO6" s="5"/>
      <c r="AQ6" s="22"/>
      <c r="AR6" s="39"/>
    </row>
    <row r="7" spans="1:44" ht="18" x14ac:dyDescent="0.25">
      <c r="A7" s="36"/>
      <c r="B7" s="5">
        <v>8</v>
      </c>
      <c r="C7" s="6" t="s">
        <v>148</v>
      </c>
      <c r="D7" s="11"/>
      <c r="E7" s="6"/>
      <c r="F7" s="11"/>
      <c r="G7" s="5">
        <v>4</v>
      </c>
      <c r="H7" s="5">
        <v>5</v>
      </c>
      <c r="I7" s="5">
        <v>1</v>
      </c>
      <c r="J7" s="5">
        <f t="shared" si="3"/>
        <v>9</v>
      </c>
      <c r="K7" s="35">
        <f t="shared" si="4"/>
        <v>0.45</v>
      </c>
      <c r="L7" s="5">
        <f>+$AN$66</f>
        <v>36</v>
      </c>
      <c r="M7" s="5">
        <v>37</v>
      </c>
      <c r="N7" s="5">
        <f>$AO$66</f>
        <v>44</v>
      </c>
      <c r="O7" s="5">
        <f>$AQ$66</f>
        <v>6</v>
      </c>
      <c r="P7" s="5">
        <v>4</v>
      </c>
      <c r="Q7" s="40"/>
      <c r="R7" s="36"/>
      <c r="U7" s="27">
        <v>7.5</v>
      </c>
      <c r="V7" s="21" t="s">
        <v>85</v>
      </c>
      <c r="X7" s="21"/>
      <c r="Z7" s="21" t="s">
        <v>18</v>
      </c>
      <c r="AB7" s="22"/>
      <c r="AC7" s="22">
        <f>+AD7+AE7+AF7</f>
        <v>5</v>
      </c>
      <c r="AD7" s="22">
        <v>2</v>
      </c>
      <c r="AE7" s="22">
        <v>2</v>
      </c>
      <c r="AF7" s="22">
        <v>1</v>
      </c>
      <c r="AG7" s="79">
        <f>+(AD7*2+AF7)/(2*AC7)</f>
        <v>0.5</v>
      </c>
      <c r="AH7" s="79"/>
      <c r="AI7" s="22">
        <v>14</v>
      </c>
      <c r="AJ7" s="22">
        <v>0</v>
      </c>
      <c r="AK7" s="22">
        <v>0</v>
      </c>
      <c r="AL7" s="24">
        <f>+AI7/AC7</f>
        <v>2.8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3</v>
      </c>
      <c r="H8" s="5">
        <v>4</v>
      </c>
      <c r="I8" s="5">
        <v>3</v>
      </c>
      <c r="J8" s="5">
        <f t="shared" si="3"/>
        <v>9</v>
      </c>
      <c r="K8" s="35">
        <f t="shared" si="4"/>
        <v>0.45</v>
      </c>
      <c r="L8" s="5">
        <f>+$AA$40</f>
        <v>16</v>
      </c>
      <c r="M8" s="5">
        <v>27</v>
      </c>
      <c r="N8" s="5">
        <f>+$AB$40</f>
        <v>29</v>
      </c>
      <c r="O8" s="5">
        <f>+$AD$40</f>
        <v>8</v>
      </c>
      <c r="P8" s="5">
        <v>4</v>
      </c>
      <c r="Q8" s="40"/>
      <c r="R8" s="36"/>
      <c r="U8" s="27">
        <v>7</v>
      </c>
      <c r="V8" s="21" t="s">
        <v>171</v>
      </c>
      <c r="X8" s="21"/>
      <c r="Z8" s="21" t="s">
        <v>19</v>
      </c>
      <c r="AB8" s="22"/>
      <c r="AC8" s="22">
        <f t="shared" si="0"/>
        <v>10</v>
      </c>
      <c r="AD8" s="22">
        <v>3</v>
      </c>
      <c r="AE8" s="22">
        <v>6</v>
      </c>
      <c r="AF8" s="22">
        <v>1</v>
      </c>
      <c r="AG8" s="79">
        <f t="shared" si="1"/>
        <v>0.35</v>
      </c>
      <c r="AH8" s="79"/>
      <c r="AI8" s="22">
        <v>33</v>
      </c>
      <c r="AJ8" s="22">
        <v>1</v>
      </c>
      <c r="AK8" s="22">
        <v>0</v>
      </c>
      <c r="AL8" s="24">
        <f t="shared" si="2"/>
        <v>3.3</v>
      </c>
      <c r="AN8" s="22"/>
      <c r="AO8" s="5"/>
      <c r="AQ8" s="22"/>
      <c r="AR8" s="39"/>
    </row>
    <row r="9" spans="1:44" ht="18" x14ac:dyDescent="0.25">
      <c r="A9" s="36"/>
      <c r="B9" s="5">
        <v>3</v>
      </c>
      <c r="C9" s="6" t="s">
        <v>127</v>
      </c>
      <c r="D9" s="11"/>
      <c r="E9" s="11"/>
      <c r="F9" s="11"/>
      <c r="G9" s="5">
        <v>3</v>
      </c>
      <c r="H9" s="5">
        <v>5</v>
      </c>
      <c r="I9" s="5">
        <v>2</v>
      </c>
      <c r="J9" s="5">
        <f t="shared" si="3"/>
        <v>8</v>
      </c>
      <c r="K9" s="35">
        <f t="shared" si="4"/>
        <v>0.4</v>
      </c>
      <c r="L9" s="5">
        <f>+$AA$53</f>
        <v>24</v>
      </c>
      <c r="M9" s="5">
        <v>26</v>
      </c>
      <c r="N9" s="5">
        <f>+$AB$53</f>
        <v>44</v>
      </c>
      <c r="O9" s="5">
        <f>+$AD$53</f>
        <v>6</v>
      </c>
      <c r="P9" s="5">
        <v>6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0"/>
        <v>7</v>
      </c>
      <c r="AD9" s="22">
        <v>3</v>
      </c>
      <c r="AE9" s="22">
        <v>4</v>
      </c>
      <c r="AF9" s="22">
        <v>0</v>
      </c>
      <c r="AG9" s="79">
        <f t="shared" si="1"/>
        <v>0.42857142857142855</v>
      </c>
      <c r="AH9" s="79"/>
      <c r="AI9" s="22">
        <v>25</v>
      </c>
      <c r="AJ9" s="22">
        <v>2</v>
      </c>
      <c r="AK9" s="22">
        <v>0</v>
      </c>
      <c r="AL9" s="24">
        <f t="shared" si="2"/>
        <v>3.5714285714285716</v>
      </c>
      <c r="AN9" s="22"/>
      <c r="AO9" s="5"/>
      <c r="AQ9" s="22"/>
      <c r="AR9" s="39"/>
    </row>
    <row r="10" spans="1:44" ht="18" x14ac:dyDescent="0.25">
      <c r="A10" s="40"/>
      <c r="B10" s="5">
        <v>5</v>
      </c>
      <c r="C10" s="6" t="s">
        <v>14</v>
      </c>
      <c r="D10" s="11"/>
      <c r="E10" s="6"/>
      <c r="F10" s="11"/>
      <c r="G10" s="5">
        <v>3</v>
      </c>
      <c r="H10" s="5">
        <v>6</v>
      </c>
      <c r="I10" s="5">
        <v>1</v>
      </c>
      <c r="J10" s="5">
        <f t="shared" si="3"/>
        <v>7</v>
      </c>
      <c r="K10" s="35">
        <f t="shared" si="4"/>
        <v>0.35</v>
      </c>
      <c r="L10" s="5">
        <f>+$AN$27</f>
        <v>27</v>
      </c>
      <c r="M10" s="5">
        <v>38</v>
      </c>
      <c r="N10" s="5">
        <f>$AO$27</f>
        <v>40</v>
      </c>
      <c r="O10" s="5">
        <f>$AQ$27</f>
        <v>8</v>
      </c>
      <c r="P10" s="5">
        <v>6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8.6999999999999993</v>
      </c>
      <c r="AD10" s="22">
        <v>4</v>
      </c>
      <c r="AE10" s="22">
        <v>4</v>
      </c>
      <c r="AF10" s="22">
        <v>1</v>
      </c>
      <c r="AG10" s="79">
        <f t="shared" si="1"/>
        <v>0.51724137931034486</v>
      </c>
      <c r="AH10" s="79"/>
      <c r="AI10" s="22">
        <v>34</v>
      </c>
      <c r="AJ10" s="22">
        <v>1</v>
      </c>
      <c r="AK10" s="22">
        <v>0</v>
      </c>
      <c r="AL10" s="24">
        <f t="shared" si="2"/>
        <v>3.9080459770114944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6</v>
      </c>
      <c r="I11" s="5">
        <v>1</v>
      </c>
      <c r="J11" s="5">
        <f t="shared" si="3"/>
        <v>7</v>
      </c>
      <c r="K11" s="35">
        <f t="shared" si="4"/>
        <v>0.35</v>
      </c>
      <c r="L11" s="5">
        <f>+$AN$40</f>
        <v>26</v>
      </c>
      <c r="M11" s="5">
        <v>34</v>
      </c>
      <c r="N11" s="5">
        <f>$AO$40</f>
        <v>35</v>
      </c>
      <c r="O11" s="5">
        <f>$AQ$40</f>
        <v>6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+AC134</f>
        <v>12.3</v>
      </c>
      <c r="AD11" s="22">
        <f>+AD134</f>
        <v>2</v>
      </c>
      <c r="AE11" s="22">
        <f>+AE134</f>
        <v>6</v>
      </c>
      <c r="AF11" s="22">
        <f>+AF134</f>
        <v>4</v>
      </c>
      <c r="AG11" s="79">
        <f t="shared" si="1"/>
        <v>0.32520325203252032</v>
      </c>
      <c r="AH11" s="79"/>
      <c r="AI11" s="22">
        <f>+AI134</f>
        <v>25</v>
      </c>
      <c r="AJ11" s="22">
        <f>+AJ134</f>
        <v>2</v>
      </c>
      <c r="AK11" s="22">
        <f>+AK134</f>
        <v>2</v>
      </c>
      <c r="AL11" s="24">
        <f>+AL134</f>
        <v>2.0325203252032518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33</v>
      </c>
      <c r="H12" s="9">
        <f>SUM(H4:H11)</f>
        <v>33</v>
      </c>
      <c r="I12" s="9">
        <f>SUM(I4:I11)</f>
        <v>14</v>
      </c>
      <c r="J12" s="9"/>
      <c r="K12" s="9"/>
      <c r="L12" s="9">
        <f>SUM(L4:L11)</f>
        <v>217</v>
      </c>
      <c r="M12" s="9">
        <f>SUM(M4:M11)</f>
        <v>217</v>
      </c>
      <c r="N12" s="9">
        <f>SUM(N4:N11)</f>
        <v>331</v>
      </c>
      <c r="O12" s="9">
        <f>SUM(O4:O11)</f>
        <v>68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80</v>
      </c>
      <c r="AD12" s="15">
        <f>SUM(AD3:AD11)</f>
        <v>33</v>
      </c>
      <c r="AE12" s="15">
        <f>SUM(AE3:AE11)</f>
        <v>33</v>
      </c>
      <c r="AF12" s="15">
        <f>SUM(AF3:AF11)</f>
        <v>14</v>
      </c>
      <c r="AG12" s="15"/>
      <c r="AH12" s="15"/>
      <c r="AI12" s="15">
        <f>SUM(AI3:AI11)</f>
        <v>210</v>
      </c>
      <c r="AJ12" s="15">
        <f>SUM(AJ3:AJ11)</f>
        <v>7</v>
      </c>
      <c r="AK12" s="15">
        <f>SUM(AK3:AK11)</f>
        <v>12</v>
      </c>
      <c r="AL12" s="33">
        <f>+AI12/AC12</f>
        <v>2.625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10 Summary:</v>
      </c>
      <c r="C14" s="48"/>
      <c r="D14" s="48"/>
      <c r="E14" s="90">
        <v>45607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193</v>
      </c>
      <c r="E15" s="21"/>
      <c r="F15" s="21"/>
      <c r="G15" s="5">
        <v>4</v>
      </c>
      <c r="H15" s="22">
        <v>1</v>
      </c>
      <c r="I15" s="21" t="s">
        <v>68</v>
      </c>
      <c r="J15" s="21"/>
      <c r="K15" s="21"/>
      <c r="L15" s="21" t="s">
        <v>346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5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12</v>
      </c>
      <c r="AN15" s="22">
        <v>5</v>
      </c>
      <c r="AO15" s="22">
        <v>2</v>
      </c>
      <c r="AP15" s="22">
        <f t="shared" ref="AP15:AP26" si="5">+AN15+AO15</f>
        <v>7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>
        <v>1</v>
      </c>
      <c r="I16" s="21" t="s">
        <v>68</v>
      </c>
      <c r="J16" s="21"/>
      <c r="K16" s="21"/>
      <c r="L16" s="21"/>
      <c r="M16" s="21" t="s">
        <v>134</v>
      </c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9</v>
      </c>
      <c r="AA16" s="22">
        <v>0</v>
      </c>
      <c r="AB16" s="22">
        <v>1</v>
      </c>
      <c r="AC16" s="22">
        <f t="shared" ref="AC16:AC26" si="6">+AA16+AB16</f>
        <v>1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7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2</v>
      </c>
      <c r="I17" s="21" t="s">
        <v>68</v>
      </c>
      <c r="J17" s="21"/>
      <c r="K17" s="21"/>
      <c r="L17" s="21" t="s">
        <v>397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10</v>
      </c>
      <c r="AA17" s="22">
        <v>10</v>
      </c>
      <c r="AB17" s="22">
        <v>14</v>
      </c>
      <c r="AC17" s="22">
        <f t="shared" si="6"/>
        <v>24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10</v>
      </c>
      <c r="AN17" s="22">
        <v>9</v>
      </c>
      <c r="AO17" s="22">
        <v>6</v>
      </c>
      <c r="AP17" s="22">
        <f t="shared" si="5"/>
        <v>15</v>
      </c>
      <c r="AQ17" s="22">
        <v>0</v>
      </c>
      <c r="AR17" s="39"/>
    </row>
    <row r="18" spans="1:44" ht="15.95" customHeight="1" x14ac:dyDescent="0.25">
      <c r="A18" s="41"/>
      <c r="H18" s="22">
        <v>2</v>
      </c>
      <c r="I18" s="21" t="s">
        <v>223</v>
      </c>
      <c r="J18" s="21"/>
      <c r="K18" s="21"/>
      <c r="L18" s="21" t="s">
        <v>385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9</v>
      </c>
      <c r="AA18" s="22">
        <v>5</v>
      </c>
      <c r="AB18" s="22">
        <v>2</v>
      </c>
      <c r="AC18" s="22">
        <f t="shared" si="6"/>
        <v>7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9</v>
      </c>
      <c r="AN18" s="22">
        <v>5</v>
      </c>
      <c r="AO18" s="22">
        <v>4</v>
      </c>
      <c r="AP18" s="22">
        <f t="shared" si="5"/>
        <v>9</v>
      </c>
      <c r="AQ18" s="22">
        <v>0</v>
      </c>
      <c r="AR18" s="39"/>
    </row>
    <row r="19" spans="1:44" ht="15.95" customHeight="1" x14ac:dyDescent="0.25">
      <c r="A19" s="41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10</v>
      </c>
      <c r="AA19" s="22">
        <v>5</v>
      </c>
      <c r="AB19" s="22">
        <v>5</v>
      </c>
      <c r="AC19" s="22">
        <f t="shared" si="6"/>
        <v>10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10</v>
      </c>
      <c r="AN19" s="22">
        <v>6</v>
      </c>
      <c r="AO19" s="22">
        <v>4</v>
      </c>
      <c r="AP19" s="22">
        <f t="shared" si="5"/>
        <v>10</v>
      </c>
      <c r="AQ19" s="22">
        <v>2</v>
      </c>
      <c r="AR19" s="39"/>
    </row>
    <row r="20" spans="1:44" ht="15.95" customHeight="1" x14ac:dyDescent="0.25">
      <c r="A20" s="41"/>
      <c r="B20" s="22" t="s">
        <v>42</v>
      </c>
      <c r="C20" s="6" t="s">
        <v>188</v>
      </c>
      <c r="D20" s="11"/>
      <c r="E20" s="21"/>
      <c r="F20" s="21"/>
      <c r="G20" s="5">
        <v>2</v>
      </c>
      <c r="H20" s="22">
        <v>1</v>
      </c>
      <c r="I20" s="21" t="s">
        <v>146</v>
      </c>
      <c r="J20" s="21"/>
      <c r="K20" s="21"/>
      <c r="L20" s="21" t="s">
        <v>386</v>
      </c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10</v>
      </c>
      <c r="AA20" s="22">
        <v>7</v>
      </c>
      <c r="AB20" s="22">
        <v>5</v>
      </c>
      <c r="AC20" s="22">
        <f t="shared" si="6"/>
        <v>12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9</v>
      </c>
      <c r="AN20" s="22">
        <v>0</v>
      </c>
      <c r="AO20" s="22">
        <v>2</v>
      </c>
      <c r="AP20" s="22">
        <f t="shared" si="5"/>
        <v>2</v>
      </c>
      <c r="AQ20" s="22">
        <v>0</v>
      </c>
      <c r="AR20" s="39"/>
    </row>
    <row r="21" spans="1:44" ht="15.95" customHeight="1" x14ac:dyDescent="0.25">
      <c r="A21" s="41"/>
      <c r="B21" s="22" t="s">
        <v>28</v>
      </c>
      <c r="C21" s="21" t="s">
        <v>215</v>
      </c>
      <c r="D21" s="16"/>
      <c r="E21" s="21"/>
      <c r="F21" s="21"/>
      <c r="G21" s="5"/>
      <c r="H21" s="22">
        <v>1</v>
      </c>
      <c r="I21" s="21" t="s">
        <v>396</v>
      </c>
      <c r="J21" s="21"/>
      <c r="K21" s="21"/>
      <c r="L21" s="21" t="s">
        <v>209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10</v>
      </c>
      <c r="AA21" s="22">
        <v>6</v>
      </c>
      <c r="AB21" s="22">
        <v>11</v>
      </c>
      <c r="AC21" s="22">
        <f t="shared" si="6"/>
        <v>17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8</v>
      </c>
      <c r="AN21" s="22">
        <v>0</v>
      </c>
      <c r="AO21" s="22">
        <v>2</v>
      </c>
      <c r="AP21" s="22">
        <f t="shared" si="5"/>
        <v>2</v>
      </c>
      <c r="AQ21" s="22">
        <v>0</v>
      </c>
      <c r="AR21" s="39"/>
    </row>
    <row r="22" spans="1:44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9</v>
      </c>
      <c r="AA22" s="22">
        <v>1</v>
      </c>
      <c r="AB22" s="22">
        <v>5</v>
      </c>
      <c r="AC22" s="22">
        <f t="shared" si="6"/>
        <v>6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8</v>
      </c>
      <c r="AN22" s="22">
        <v>1</v>
      </c>
      <c r="AO22" s="22">
        <v>4</v>
      </c>
      <c r="AP22" s="22">
        <f t="shared" si="5"/>
        <v>5</v>
      </c>
      <c r="AQ22" s="22">
        <v>0</v>
      </c>
      <c r="AR22" s="39"/>
    </row>
    <row r="23" spans="1:44" ht="15.95" customHeight="1" x14ac:dyDescent="0.25">
      <c r="A23" s="41"/>
      <c r="B23" s="42" t="s">
        <v>173</v>
      </c>
      <c r="C23" s="6" t="s">
        <v>186</v>
      </c>
      <c r="F23" s="21"/>
      <c r="G23" s="5">
        <v>6</v>
      </c>
      <c r="H23" s="22">
        <v>1</v>
      </c>
      <c r="I23" s="21" t="s">
        <v>132</v>
      </c>
      <c r="J23" s="21"/>
      <c r="K23" s="21"/>
      <c r="L23" s="21"/>
      <c r="M23" s="21" t="s">
        <v>134</v>
      </c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8</v>
      </c>
      <c r="AA23" s="22">
        <v>0</v>
      </c>
      <c r="AB23" s="22">
        <v>3</v>
      </c>
      <c r="AC23" s="22">
        <f t="shared" si="6"/>
        <v>3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9</v>
      </c>
      <c r="AN23" s="22">
        <v>1</v>
      </c>
      <c r="AO23" s="22">
        <v>8</v>
      </c>
      <c r="AP23" s="22">
        <f t="shared" si="5"/>
        <v>9</v>
      </c>
      <c r="AQ23" s="22">
        <v>0</v>
      </c>
      <c r="AR23" s="44"/>
    </row>
    <row r="24" spans="1:44" ht="15.95" customHeight="1" x14ac:dyDescent="0.25">
      <c r="A24" s="41"/>
      <c r="B24" s="22" t="s">
        <v>28</v>
      </c>
      <c r="D24" s="21" t="s">
        <v>109</v>
      </c>
      <c r="E24" s="21"/>
      <c r="F24" s="21"/>
      <c r="G24" s="5"/>
      <c r="H24" s="22">
        <v>1</v>
      </c>
      <c r="I24" s="21" t="s">
        <v>176</v>
      </c>
      <c r="J24" s="21"/>
      <c r="K24" s="21"/>
      <c r="L24" s="21" t="s">
        <v>398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10</v>
      </c>
      <c r="AA24" s="22">
        <v>0</v>
      </c>
      <c r="AB24" s="22">
        <v>3</v>
      </c>
      <c r="AC24" s="22">
        <f t="shared" si="6"/>
        <v>3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10</v>
      </c>
      <c r="AN24" s="22">
        <v>0</v>
      </c>
      <c r="AO24" s="22">
        <v>5</v>
      </c>
      <c r="AP24" s="22">
        <f t="shared" si="5"/>
        <v>5</v>
      </c>
      <c r="AQ24" s="22">
        <v>0</v>
      </c>
      <c r="AR24" s="36"/>
    </row>
    <row r="25" spans="1:44" ht="15.95" customHeight="1" x14ac:dyDescent="0.25">
      <c r="A25" s="41"/>
      <c r="D25" s="21"/>
      <c r="E25" s="21"/>
      <c r="F25" s="21"/>
      <c r="H25" s="22">
        <v>1</v>
      </c>
      <c r="I25" s="21" t="s">
        <v>34</v>
      </c>
      <c r="L25" s="21" t="s">
        <v>204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10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8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151</v>
      </c>
      <c r="L26" s="21" t="s">
        <v>41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10</v>
      </c>
      <c r="AA26" s="22">
        <v>3</v>
      </c>
      <c r="AB26" s="22">
        <v>5</v>
      </c>
      <c r="AC26" s="22">
        <f t="shared" si="6"/>
        <v>8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10</v>
      </c>
      <c r="AN26" s="22">
        <v>0</v>
      </c>
      <c r="AO26" s="22">
        <v>3</v>
      </c>
      <c r="AP26" s="22">
        <f t="shared" si="5"/>
        <v>3</v>
      </c>
      <c r="AQ26" s="22">
        <v>6</v>
      </c>
      <c r="AR26" s="36"/>
    </row>
    <row r="27" spans="1:44" ht="15.95" customHeight="1" thickBot="1" x14ac:dyDescent="0.3">
      <c r="A27" s="41"/>
      <c r="H27" s="22">
        <v>2</v>
      </c>
      <c r="I27" s="21" t="s">
        <v>176</v>
      </c>
      <c r="L27" s="21"/>
      <c r="M27" s="21" t="s">
        <v>134</v>
      </c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110</v>
      </c>
      <c r="AA27" s="23">
        <f>SUM(AA15:AA26)</f>
        <v>38</v>
      </c>
      <c r="AB27" s="23">
        <f>SUM(AB15:AB26)</f>
        <v>56</v>
      </c>
      <c r="AC27" s="23">
        <f>+AB27+AA27</f>
        <v>94</v>
      </c>
      <c r="AD27" s="23">
        <f>SUM(AD15:AD26)</f>
        <v>6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110</v>
      </c>
      <c r="AN27" s="23">
        <f>SUM(AN15:AN26)</f>
        <v>27</v>
      </c>
      <c r="AO27" s="23">
        <f>SUM(AO15:AO26)</f>
        <v>40</v>
      </c>
      <c r="AP27" s="23">
        <f>+AO27+AN27</f>
        <v>67</v>
      </c>
      <c r="AQ27" s="23">
        <f>SUM(AQ15:AQ26)</f>
        <v>8</v>
      </c>
      <c r="AR27" s="36"/>
    </row>
    <row r="28" spans="1:44" ht="15.95" customHeight="1" x14ac:dyDescent="0.25">
      <c r="A28" s="41"/>
      <c r="H28" s="22">
        <v>2</v>
      </c>
      <c r="I28" s="21" t="s">
        <v>176</v>
      </c>
      <c r="L28" s="21" t="s">
        <v>399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21</v>
      </c>
      <c r="AA28" s="22">
        <v>7</v>
      </c>
      <c r="AB28" s="22">
        <v>9</v>
      </c>
      <c r="AC28" s="22">
        <f t="shared" ref="AC28:AC39" si="7">+AA28+AB28</f>
        <v>16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8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9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10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192</v>
      </c>
      <c r="F30" s="21"/>
      <c r="G30" s="5">
        <v>0</v>
      </c>
      <c r="H30" s="22"/>
      <c r="I30" s="21"/>
      <c r="J30" s="21"/>
      <c r="K30" s="21"/>
      <c r="L30" s="21"/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9</v>
      </c>
      <c r="AA30" s="22">
        <v>3</v>
      </c>
      <c r="AB30" s="22">
        <v>5</v>
      </c>
      <c r="AC30" s="22">
        <f t="shared" si="7"/>
        <v>8</v>
      </c>
      <c r="AD30" s="22">
        <v>2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10</v>
      </c>
      <c r="AN30" s="22">
        <v>12</v>
      </c>
      <c r="AO30" s="22">
        <v>7</v>
      </c>
      <c r="AP30" s="22">
        <f t="shared" si="8"/>
        <v>19</v>
      </c>
      <c r="AQ30" s="22">
        <v>2</v>
      </c>
      <c r="AR30" s="36"/>
    </row>
    <row r="31" spans="1:44" ht="15.95" customHeight="1" x14ac:dyDescent="0.25">
      <c r="A31" s="41"/>
      <c r="B31" s="22" t="s">
        <v>28</v>
      </c>
      <c r="C31" s="21" t="s">
        <v>390</v>
      </c>
      <c r="D31" s="16"/>
      <c r="E31" s="21"/>
      <c r="G31" s="5"/>
      <c r="H31" s="22"/>
      <c r="I31" s="21"/>
      <c r="J31" s="21"/>
      <c r="K31" s="21"/>
      <c r="L31" s="21"/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6</v>
      </c>
      <c r="AA31" s="22">
        <v>2</v>
      </c>
      <c r="AB31" s="22">
        <v>1</v>
      </c>
      <c r="AC31" s="22">
        <f t="shared" si="7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9</v>
      </c>
      <c r="AN31" s="22">
        <v>3</v>
      </c>
      <c r="AO31" s="22">
        <v>8</v>
      </c>
      <c r="AP31" s="22">
        <f t="shared" si="8"/>
        <v>11</v>
      </c>
      <c r="AQ31" s="22">
        <v>0</v>
      </c>
      <c r="AR31" s="36"/>
    </row>
    <row r="32" spans="1:44" ht="15.95" customHeight="1" x14ac:dyDescent="0.25">
      <c r="A32" s="41"/>
      <c r="C32" s="21" t="s">
        <v>391</v>
      </c>
      <c r="H32" s="22"/>
      <c r="I32" s="21"/>
      <c r="L32" s="21"/>
      <c r="M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3</v>
      </c>
      <c r="AA32" s="22">
        <v>1</v>
      </c>
      <c r="AB32" s="22">
        <v>1</v>
      </c>
      <c r="AC32" s="22">
        <f t="shared" si="7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8</v>
      </c>
      <c r="AN32" s="22">
        <v>0</v>
      </c>
      <c r="AO32" s="22">
        <v>5</v>
      </c>
      <c r="AP32" s="22">
        <f t="shared" si="8"/>
        <v>5</v>
      </c>
      <c r="AQ32" s="22">
        <v>0</v>
      </c>
      <c r="AR32" s="36"/>
    </row>
    <row r="33" spans="1:44" ht="15.95" customHeight="1" x14ac:dyDescent="0.25">
      <c r="A33" s="41"/>
      <c r="C33" s="21" t="s">
        <v>337</v>
      </c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8</v>
      </c>
      <c r="AA33" s="22">
        <v>1</v>
      </c>
      <c r="AB33" s="22">
        <v>2</v>
      </c>
      <c r="AC33" s="22">
        <f t="shared" si="7"/>
        <v>3</v>
      </c>
      <c r="AD33" s="22">
        <v>2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9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6</v>
      </c>
      <c r="AA34" s="22">
        <v>0</v>
      </c>
      <c r="AB34" s="22">
        <v>1</v>
      </c>
      <c r="AC34" s="22">
        <f t="shared" si="7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10</v>
      </c>
      <c r="AN34" s="22">
        <v>7</v>
      </c>
      <c r="AO34" s="22">
        <v>5</v>
      </c>
      <c r="AP34" s="22">
        <f t="shared" si="8"/>
        <v>12</v>
      </c>
      <c r="AQ34" s="22">
        <v>0</v>
      </c>
      <c r="AR34" s="36"/>
    </row>
    <row r="35" spans="1:44" ht="15.95" customHeight="1" x14ac:dyDescent="0.25">
      <c r="A35" s="41" t="s">
        <v>48</v>
      </c>
      <c r="B35" s="42" t="s">
        <v>174</v>
      </c>
      <c r="C35" s="6" t="s">
        <v>189</v>
      </c>
      <c r="F35" s="20"/>
      <c r="G35" s="5">
        <v>3</v>
      </c>
      <c r="H35" s="22">
        <v>1</v>
      </c>
      <c r="I35" s="21" t="s">
        <v>92</v>
      </c>
      <c r="J35" s="21"/>
      <c r="L35" s="21" t="s">
        <v>338</v>
      </c>
      <c r="M35" s="21"/>
      <c r="N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9</v>
      </c>
      <c r="AA35" s="22">
        <v>0</v>
      </c>
      <c r="AB35" s="22">
        <v>2</v>
      </c>
      <c r="AC35" s="22">
        <f t="shared" si="7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10</v>
      </c>
      <c r="AN35" s="22">
        <v>1</v>
      </c>
      <c r="AO35" s="22">
        <v>1</v>
      </c>
      <c r="AP35" s="22">
        <f t="shared" si="8"/>
        <v>2</v>
      </c>
      <c r="AQ35" s="22">
        <v>0</v>
      </c>
      <c r="AR35" s="36"/>
    </row>
    <row r="36" spans="1:44" ht="15.95" customHeight="1" x14ac:dyDescent="0.25">
      <c r="A36" s="41"/>
      <c r="B36" s="22" t="s">
        <v>28</v>
      </c>
      <c r="C36" s="16" t="s">
        <v>289</v>
      </c>
      <c r="D36" s="21"/>
      <c r="E36" s="21"/>
      <c r="H36" s="22">
        <v>2</v>
      </c>
      <c r="I36" s="21" t="s">
        <v>66</v>
      </c>
      <c r="J36" s="21"/>
      <c r="K36" s="21"/>
      <c r="L36" s="21" t="s">
        <v>389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9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10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C37" s="21" t="s">
        <v>387</v>
      </c>
      <c r="H37" s="22">
        <v>2</v>
      </c>
      <c r="I37" s="21" t="s">
        <v>164</v>
      </c>
      <c r="J37" s="21"/>
      <c r="K37" s="21"/>
      <c r="L37" s="21" t="s">
        <v>316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10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9</v>
      </c>
      <c r="AN37" s="22">
        <v>3</v>
      </c>
      <c r="AO37" s="22">
        <v>1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10</v>
      </c>
      <c r="AA38" s="22">
        <v>1</v>
      </c>
      <c r="AB38" s="22">
        <v>5</v>
      </c>
      <c r="AC38" s="22">
        <f t="shared" si="7"/>
        <v>6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10</v>
      </c>
      <c r="AN38" s="22">
        <v>0</v>
      </c>
      <c r="AO38" s="22">
        <v>4</v>
      </c>
      <c r="AP38" s="22">
        <f t="shared" si="8"/>
        <v>4</v>
      </c>
      <c r="AQ38" s="22">
        <v>2</v>
      </c>
      <c r="AR38" s="36"/>
    </row>
    <row r="39" spans="1:44" ht="15.95" customHeight="1" x14ac:dyDescent="0.25">
      <c r="A39" s="41"/>
      <c r="C39" s="6" t="s">
        <v>190</v>
      </c>
      <c r="D39" s="1"/>
      <c r="E39" s="21"/>
      <c r="F39" s="21"/>
      <c r="G39" s="5">
        <v>3</v>
      </c>
      <c r="H39" s="22">
        <v>1</v>
      </c>
      <c r="I39" s="21" t="s">
        <v>147</v>
      </c>
      <c r="J39" s="21"/>
      <c r="K39" s="21"/>
      <c r="L39" s="21" t="s">
        <v>184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10</v>
      </c>
      <c r="AA39" s="22">
        <v>1</v>
      </c>
      <c r="AB39" s="22">
        <v>2</v>
      </c>
      <c r="AC39" s="22">
        <f t="shared" si="7"/>
        <v>3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7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22" t="s">
        <v>28</v>
      </c>
      <c r="C40" s="21" t="s">
        <v>388</v>
      </c>
      <c r="D40" s="16"/>
      <c r="H40" s="22">
        <v>1</v>
      </c>
      <c r="I40" s="21" t="s">
        <v>184</v>
      </c>
      <c r="J40" s="21"/>
      <c r="K40" s="21"/>
      <c r="L40" s="21" t="s">
        <v>400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110</v>
      </c>
      <c r="AA40" s="23">
        <f>SUM(AA28:AA39)</f>
        <v>16</v>
      </c>
      <c r="AB40" s="23">
        <f>SUM(AB28:AB39)</f>
        <v>29</v>
      </c>
      <c r="AC40" s="23">
        <f>+AB40+AA40</f>
        <v>45</v>
      </c>
      <c r="AD40" s="23">
        <f>SUM(AD28:AD39)</f>
        <v>8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110</v>
      </c>
      <c r="AN40" s="23">
        <f>SUM(AN28:AN39)</f>
        <v>26</v>
      </c>
      <c r="AO40" s="23">
        <f>SUM(AO28:AO39)</f>
        <v>35</v>
      </c>
      <c r="AP40" s="23">
        <f>+AO40+AN40</f>
        <v>61</v>
      </c>
      <c r="AQ40" s="23">
        <f>SUM(AQ28:AQ39)</f>
        <v>6</v>
      </c>
      <c r="AR40" s="36"/>
    </row>
    <row r="41" spans="1:44" ht="15.95" customHeight="1" x14ac:dyDescent="0.25">
      <c r="A41" s="41"/>
      <c r="H41" s="22">
        <v>1</v>
      </c>
      <c r="I41" s="21" t="s">
        <v>96</v>
      </c>
      <c r="L41" s="21" t="s">
        <v>161</v>
      </c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10</v>
      </c>
      <c r="AA41" s="22">
        <v>3</v>
      </c>
      <c r="AB41" s="22">
        <v>4</v>
      </c>
      <c r="AC41" s="22">
        <f t="shared" ref="AC41:AC52" si="9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13</v>
      </c>
      <c r="AN41" s="22">
        <v>1</v>
      </c>
      <c r="AO41" s="22">
        <v>2</v>
      </c>
      <c r="AP41" s="22">
        <f t="shared" ref="AP41:AP52" si="10">+AN41+AO41</f>
        <v>3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9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5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42" t="s">
        <v>175</v>
      </c>
      <c r="C43" s="6" t="s">
        <v>191</v>
      </c>
      <c r="E43" s="11"/>
      <c r="F43" s="11"/>
      <c r="G43" s="5">
        <v>2</v>
      </c>
      <c r="H43" s="22">
        <v>2</v>
      </c>
      <c r="I43" s="21" t="s">
        <v>47</v>
      </c>
      <c r="J43" s="21"/>
      <c r="K43" s="21"/>
      <c r="L43" s="21" t="s">
        <v>393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9</v>
      </c>
      <c r="AA43" s="22">
        <v>8</v>
      </c>
      <c r="AB43" s="22">
        <v>8</v>
      </c>
      <c r="AC43" s="22">
        <f t="shared" si="9"/>
        <v>16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10</v>
      </c>
      <c r="AN43" s="22">
        <v>10</v>
      </c>
      <c r="AO43" s="22">
        <v>3</v>
      </c>
      <c r="AP43" s="22">
        <f t="shared" si="10"/>
        <v>13</v>
      </c>
      <c r="AQ43" s="22">
        <v>4</v>
      </c>
      <c r="AR43" s="36"/>
    </row>
    <row r="44" spans="1:44" ht="15.95" customHeight="1" x14ac:dyDescent="0.25">
      <c r="A44" s="41"/>
      <c r="B44" s="22" t="s">
        <v>28</v>
      </c>
      <c r="C44" s="16"/>
      <c r="D44" s="16" t="s">
        <v>109</v>
      </c>
      <c r="E44" s="16"/>
      <c r="H44" s="22">
        <v>2</v>
      </c>
      <c r="I44" s="21" t="s">
        <v>125</v>
      </c>
      <c r="J44" s="21"/>
      <c r="K44" s="21"/>
      <c r="L44" s="21"/>
      <c r="M44" s="21" t="s">
        <v>134</v>
      </c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10</v>
      </c>
      <c r="AA44" s="22">
        <v>5</v>
      </c>
      <c r="AB44" s="22">
        <v>10</v>
      </c>
      <c r="AC44" s="22">
        <f t="shared" si="9"/>
        <v>15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9</v>
      </c>
      <c r="AN44" s="22">
        <v>4</v>
      </c>
      <c r="AO44" s="22">
        <v>5</v>
      </c>
      <c r="AP44" s="22">
        <f t="shared" si="10"/>
        <v>9</v>
      </c>
      <c r="AQ44" s="22">
        <v>2</v>
      </c>
      <c r="AR44" s="36"/>
    </row>
    <row r="45" spans="1:44" ht="15.95" customHeight="1" x14ac:dyDescent="0.25">
      <c r="A45" s="41"/>
      <c r="C45" s="16"/>
      <c r="H45" s="22"/>
      <c r="I45" s="21"/>
      <c r="J45" s="21"/>
      <c r="K45" s="21"/>
      <c r="L45" s="21"/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9</v>
      </c>
      <c r="AA45" s="22">
        <v>1</v>
      </c>
      <c r="AB45" s="22">
        <v>3</v>
      </c>
      <c r="AC45" s="22">
        <f t="shared" si="9"/>
        <v>4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7</v>
      </c>
      <c r="AN45" s="22">
        <v>0</v>
      </c>
      <c r="AO45" s="22">
        <v>5</v>
      </c>
      <c r="AP45" s="22">
        <f t="shared" si="10"/>
        <v>5</v>
      </c>
      <c r="AQ45" s="22">
        <v>0</v>
      </c>
      <c r="AR45" s="36"/>
    </row>
    <row r="46" spans="1:44" ht="15.95" customHeight="1" x14ac:dyDescent="0.25">
      <c r="A46" s="41"/>
      <c r="C46" s="6" t="s">
        <v>187</v>
      </c>
      <c r="G46" s="5">
        <v>2</v>
      </c>
      <c r="H46" s="22">
        <v>1</v>
      </c>
      <c r="I46" s="21" t="s">
        <v>165</v>
      </c>
      <c r="J46" s="21"/>
      <c r="K46" s="21"/>
      <c r="L46" s="21" t="s">
        <v>394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10</v>
      </c>
      <c r="AA46" s="22">
        <v>1</v>
      </c>
      <c r="AB46" s="22">
        <v>5</v>
      </c>
      <c r="AC46" s="22">
        <f t="shared" si="9"/>
        <v>6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10</v>
      </c>
      <c r="AN46" s="22">
        <v>1</v>
      </c>
      <c r="AO46" s="22">
        <v>5</v>
      </c>
      <c r="AP46" s="22">
        <f t="shared" si="10"/>
        <v>6</v>
      </c>
      <c r="AQ46" s="22">
        <v>4</v>
      </c>
      <c r="AR46" s="36"/>
    </row>
    <row r="47" spans="1:44" ht="15.95" customHeight="1" x14ac:dyDescent="0.25">
      <c r="A47" s="41"/>
      <c r="B47" s="22" t="s">
        <v>28</v>
      </c>
      <c r="C47" s="21" t="s">
        <v>392</v>
      </c>
      <c r="D47" s="21"/>
      <c r="E47" s="21"/>
      <c r="F47" s="21"/>
      <c r="G47" s="21"/>
      <c r="H47" s="22">
        <v>2</v>
      </c>
      <c r="I47" s="21" t="s">
        <v>86</v>
      </c>
      <c r="J47" s="21"/>
      <c r="K47" s="21"/>
      <c r="L47" s="21" t="s">
        <v>395</v>
      </c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10</v>
      </c>
      <c r="AA47" s="22">
        <v>3</v>
      </c>
      <c r="AB47" s="22">
        <v>3</v>
      </c>
      <c r="AC47" s="22">
        <f t="shared" si="9"/>
        <v>6</v>
      </c>
      <c r="AD47" s="22">
        <v>4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10</v>
      </c>
      <c r="AN47" s="22">
        <v>3</v>
      </c>
      <c r="AO47" s="22">
        <v>5</v>
      </c>
      <c r="AP47" s="22">
        <f t="shared" si="10"/>
        <v>8</v>
      </c>
      <c r="AQ47" s="22">
        <v>0</v>
      </c>
      <c r="AR47" s="36"/>
    </row>
    <row r="48" spans="1:44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45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9</v>
      </c>
      <c r="AA48" s="22">
        <v>2</v>
      </c>
      <c r="AB48" s="22">
        <v>1</v>
      </c>
      <c r="AC48" s="22">
        <f t="shared" si="9"/>
        <v>3</v>
      </c>
      <c r="AD48" s="22">
        <v>2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9</v>
      </c>
      <c r="AN48" s="22">
        <v>4</v>
      </c>
      <c r="AO48" s="22">
        <v>3</v>
      </c>
      <c r="AP48" s="22">
        <f t="shared" si="10"/>
        <v>7</v>
      </c>
      <c r="AQ48" s="22">
        <v>2</v>
      </c>
      <c r="AR48" s="36"/>
    </row>
    <row r="49" spans="1:44" ht="15.95" customHeight="1" x14ac:dyDescent="0.25">
      <c r="A49" s="41"/>
      <c r="B49" s="11"/>
      <c r="C49" s="11"/>
      <c r="D49" s="11"/>
      <c r="E49" s="21" t="s">
        <v>111</v>
      </c>
      <c r="F49" s="21"/>
      <c r="G49" s="5">
        <f>SUM(G14:G48)</f>
        <v>22</v>
      </c>
      <c r="H49" s="5"/>
      <c r="I49" s="20"/>
      <c r="J49" s="21" t="s">
        <v>62</v>
      </c>
      <c r="K49" s="20"/>
      <c r="L49" s="5">
        <f>COUNTA(C14:C48)-8</f>
        <v>8</v>
      </c>
      <c r="N49" s="21" t="s">
        <v>79</v>
      </c>
      <c r="O49" s="5">
        <f>+L49*2</f>
        <v>16</v>
      </c>
      <c r="P49" s="1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10</v>
      </c>
      <c r="AA49" s="22">
        <v>0</v>
      </c>
      <c r="AB49" s="22">
        <v>3</v>
      </c>
      <c r="AC49" s="22">
        <f t="shared" si="9"/>
        <v>3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9</v>
      </c>
      <c r="AN49" s="22">
        <v>2</v>
      </c>
      <c r="AO49" s="22">
        <v>4</v>
      </c>
      <c r="AP49" s="22">
        <f t="shared" si="10"/>
        <v>6</v>
      </c>
      <c r="AQ49" s="22">
        <v>0</v>
      </c>
      <c r="AR49" s="36"/>
    </row>
    <row r="50" spans="1:44" ht="15.95" customHeight="1" x14ac:dyDescent="0.25">
      <c r="A50" s="41"/>
      <c r="E50" s="21" t="s">
        <v>110</v>
      </c>
      <c r="F50" s="21"/>
      <c r="G50" s="5">
        <f>COUNTA(L15:L48)+COUNTIF(L15:L48,"*&amp;*")</f>
        <v>33</v>
      </c>
      <c r="O50" t="s">
        <v>169</v>
      </c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9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10</v>
      </c>
      <c r="AN50" s="22">
        <v>0</v>
      </c>
      <c r="AO50" s="22">
        <v>5</v>
      </c>
      <c r="AP50" s="22">
        <f t="shared" si="10"/>
        <v>5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8</v>
      </c>
      <c r="AA51" s="22">
        <v>0</v>
      </c>
      <c r="AB51" s="22">
        <v>2</v>
      </c>
      <c r="AC51" s="22">
        <f t="shared" si="9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9</v>
      </c>
      <c r="AN51" s="22">
        <v>0</v>
      </c>
      <c r="AO51" s="22">
        <v>1</v>
      </c>
      <c r="AP51" s="22">
        <f t="shared" si="10"/>
        <v>1</v>
      </c>
      <c r="AQ51" s="22">
        <v>8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7</v>
      </c>
      <c r="AA52" s="22">
        <v>1</v>
      </c>
      <c r="AB52" s="22">
        <v>4</v>
      </c>
      <c r="AC52" s="22">
        <f t="shared" si="9"/>
        <v>5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9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B53" s="6" t="s">
        <v>90</v>
      </c>
      <c r="C53" s="6"/>
      <c r="N53" s="6"/>
      <c r="O53" s="6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110</v>
      </c>
      <c r="AA53" s="23">
        <f>SUM(AA41:AA52)</f>
        <v>24</v>
      </c>
      <c r="AB53" s="23">
        <f>SUM(AB41:AB52)</f>
        <v>44</v>
      </c>
      <c r="AC53" s="23">
        <f>+AB53+AA53</f>
        <v>68</v>
      </c>
      <c r="AD53" s="23">
        <f>SUM(AD41:AD52)</f>
        <v>6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110</v>
      </c>
      <c r="AN53" s="23">
        <f>SUM(AN41:AN52)</f>
        <v>26</v>
      </c>
      <c r="AO53" s="23">
        <f>SUM(AO41:AO52)</f>
        <v>40</v>
      </c>
      <c r="AP53" s="23">
        <f>+AO53+AN53</f>
        <v>66</v>
      </c>
      <c r="AQ53" s="23">
        <f>SUM(AQ41:AQ52)</f>
        <v>22</v>
      </c>
      <c r="AR53" s="36"/>
    </row>
    <row r="54" spans="1:44" ht="15.95" customHeight="1" x14ac:dyDescent="0.25">
      <c r="A54" s="41"/>
      <c r="C54" s="6" t="s">
        <v>64</v>
      </c>
      <c r="H54" s="6" t="s">
        <v>71</v>
      </c>
      <c r="M54" s="6" t="s">
        <v>72</v>
      </c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7</v>
      </c>
      <c r="AA54" s="22">
        <v>2</v>
      </c>
      <c r="AB54" s="22">
        <v>4</v>
      </c>
      <c r="AC54" s="22">
        <f t="shared" ref="AC54:AC65" si="11">+AA54+AB54</f>
        <v>6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14</v>
      </c>
      <c r="AN54" s="22">
        <v>1</v>
      </c>
      <c r="AO54" s="22">
        <v>7</v>
      </c>
      <c r="AP54" s="22">
        <f t="shared" ref="AP54:AP65" si="12">+AN54+AO54</f>
        <v>8</v>
      </c>
      <c r="AQ54" s="22">
        <v>0</v>
      </c>
      <c r="AR54" s="36"/>
    </row>
    <row r="55" spans="1:44" ht="15.95" customHeight="1" x14ac:dyDescent="0.25">
      <c r="A55" s="41"/>
      <c r="C55" s="21" t="s">
        <v>277</v>
      </c>
      <c r="H55" s="21" t="s">
        <v>401</v>
      </c>
      <c r="I55" s="21"/>
      <c r="J55" s="21"/>
      <c r="K55" s="21"/>
      <c r="L55" s="21"/>
      <c r="M55" s="21" t="s">
        <v>109</v>
      </c>
      <c r="N55" s="21"/>
      <c r="O55" s="21"/>
      <c r="P55" s="2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10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9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/>
      <c r="D56" s="21"/>
      <c r="E56" s="21"/>
      <c r="F56" s="21"/>
      <c r="G56" s="21"/>
      <c r="H56" s="21" t="s">
        <v>216</v>
      </c>
      <c r="I56" s="21"/>
      <c r="J56" s="21"/>
      <c r="K56" s="21"/>
      <c r="L56" s="21"/>
      <c r="M56" s="21"/>
      <c r="N56" s="21"/>
      <c r="O56" s="21"/>
      <c r="P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10</v>
      </c>
      <c r="AA56" s="22">
        <v>4</v>
      </c>
      <c r="AB56" s="22">
        <v>1</v>
      </c>
      <c r="AC56" s="22">
        <f t="shared" si="11"/>
        <v>5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8</v>
      </c>
      <c r="AN56" s="22">
        <v>8</v>
      </c>
      <c r="AO56" s="22">
        <v>4</v>
      </c>
      <c r="AP56" s="22">
        <f t="shared" si="12"/>
        <v>12</v>
      </c>
      <c r="AQ56" s="22">
        <v>2</v>
      </c>
      <c r="AR56" s="36"/>
    </row>
    <row r="57" spans="1:44" ht="15.95" customHeight="1" x14ac:dyDescent="0.25">
      <c r="A57" s="41"/>
      <c r="C57" s="2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9</v>
      </c>
      <c r="AA57" s="22">
        <v>0</v>
      </c>
      <c r="AB57" s="22">
        <v>4</v>
      </c>
      <c r="AC57" s="22">
        <f t="shared" si="11"/>
        <v>4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10</v>
      </c>
      <c r="AN57" s="22">
        <v>12</v>
      </c>
      <c r="AO57" s="22">
        <v>2</v>
      </c>
      <c r="AP57" s="22">
        <f t="shared" si="12"/>
        <v>14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8</v>
      </c>
      <c r="AA58" s="22">
        <v>4</v>
      </c>
      <c r="AB58" s="22">
        <v>6</v>
      </c>
      <c r="AC58" s="22">
        <f t="shared" si="11"/>
        <v>10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8</v>
      </c>
      <c r="AN58" s="22">
        <v>1</v>
      </c>
      <c r="AO58" s="22">
        <v>7</v>
      </c>
      <c r="AP58" s="22">
        <f t="shared" si="12"/>
        <v>8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10</v>
      </c>
      <c r="AA59" s="22">
        <v>0</v>
      </c>
      <c r="AB59" s="22">
        <v>7</v>
      </c>
      <c r="AC59" s="22">
        <f t="shared" si="11"/>
        <v>7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10</v>
      </c>
      <c r="AN59" s="22">
        <v>9</v>
      </c>
      <c r="AO59" s="22">
        <v>7</v>
      </c>
      <c r="AP59" s="22">
        <f t="shared" si="12"/>
        <v>16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9</v>
      </c>
      <c r="AN60" s="22">
        <v>1</v>
      </c>
      <c r="AO60" s="22">
        <v>4</v>
      </c>
      <c r="AP60" s="22">
        <f t="shared" si="12"/>
        <v>5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8</v>
      </c>
      <c r="AA61" s="22">
        <v>6</v>
      </c>
      <c r="AB61" s="22">
        <v>4</v>
      </c>
      <c r="AC61" s="22">
        <f t="shared" si="11"/>
        <v>10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9</v>
      </c>
      <c r="AN61" s="22">
        <v>2</v>
      </c>
      <c r="AO61" s="22">
        <v>2</v>
      </c>
      <c r="AP61" s="22">
        <f t="shared" si="12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10</v>
      </c>
      <c r="AA62" s="22">
        <v>0</v>
      </c>
      <c r="AB62" s="22">
        <v>3</v>
      </c>
      <c r="AC62" s="22">
        <f t="shared" si="11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8</v>
      </c>
      <c r="AN62" s="22">
        <v>2</v>
      </c>
      <c r="AO62" s="22">
        <v>2</v>
      </c>
      <c r="AP62" s="22">
        <f t="shared" si="12"/>
        <v>4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10</v>
      </c>
      <c r="AA63" s="22">
        <v>0</v>
      </c>
      <c r="AB63" s="22">
        <v>7</v>
      </c>
      <c r="AC63" s="22">
        <f t="shared" si="11"/>
        <v>7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9</v>
      </c>
      <c r="AN63" s="22">
        <v>0</v>
      </c>
      <c r="AO63" s="22">
        <v>3</v>
      </c>
      <c r="AP63" s="22">
        <f t="shared" si="12"/>
        <v>3</v>
      </c>
      <c r="AQ63" s="22">
        <v>2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10</v>
      </c>
      <c r="AA64" s="22">
        <v>2</v>
      </c>
      <c r="AB64" s="22">
        <v>3</v>
      </c>
      <c r="AC64" s="22">
        <f t="shared" si="11"/>
        <v>5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7</v>
      </c>
      <c r="AN64" s="22">
        <v>0</v>
      </c>
      <c r="AO64" s="22">
        <v>3</v>
      </c>
      <c r="AP64" s="22">
        <f t="shared" si="12"/>
        <v>3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10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9</v>
      </c>
      <c r="AN65" s="22">
        <v>0</v>
      </c>
      <c r="AO65" s="22">
        <v>3</v>
      </c>
      <c r="AP65" s="22">
        <f t="shared" si="12"/>
        <v>3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110</v>
      </c>
      <c r="AA66" s="23">
        <f>SUM(AA54:AA65)</f>
        <v>24</v>
      </c>
      <c r="AB66" s="23">
        <f>SUM(AB54:AB65)</f>
        <v>43</v>
      </c>
      <c r="AC66" s="23">
        <f>+AB66+AA66</f>
        <v>67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110</v>
      </c>
      <c r="AN66" s="23">
        <f>SUM(AN54:AN65)</f>
        <v>36</v>
      </c>
      <c r="AO66" s="23">
        <f>SUM(AO54:AO65)</f>
        <v>44</v>
      </c>
      <c r="AP66" s="23">
        <f>+AO66+AN66</f>
        <v>80</v>
      </c>
      <c r="AQ66" s="23">
        <f>SUM(AQ54:AQ65)</f>
        <v>6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880</v>
      </c>
      <c r="AN67" s="15">
        <f>+AN66+AN53+AN40+AN27+AA27+AA40+AA53+AA66</f>
        <v>217</v>
      </c>
      <c r="AO67" s="15">
        <f>+AO66+AO53+AO40+AO27+AB27+AB40+AB53+AB66</f>
        <v>331</v>
      </c>
      <c r="AP67" s="15">
        <f>+AP66+AP53+AP40+AP27+AC27+AC40+AC53+AC66</f>
        <v>548</v>
      </c>
      <c r="AQ67" s="15">
        <f>+AQ66+AQ53+AQ40+AQ27+AD27+AD40+AD53+AD66</f>
        <v>68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10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2</v>
      </c>
      <c r="AA78" s="22">
        <v>0</v>
      </c>
      <c r="AB78" s="22">
        <v>0</v>
      </c>
      <c r="AC78" s="22">
        <f t="shared" ref="AC78:AC79" si="13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10</v>
      </c>
      <c r="J80" s="22">
        <v>10</v>
      </c>
      <c r="K80" s="22">
        <v>14</v>
      </c>
      <c r="L80" s="49">
        <f t="shared" ref="L80:L104" si="14">+J80+K80</f>
        <v>24</v>
      </c>
      <c r="Q80" s="36"/>
      <c r="R80" s="36"/>
      <c r="S80" s="27">
        <v>7.5</v>
      </c>
      <c r="T80" s="21" t="s">
        <v>207</v>
      </c>
      <c r="Z80" s="22">
        <v>8</v>
      </c>
      <c r="AA80" s="22">
        <v>4</v>
      </c>
      <c r="AB80" s="22">
        <v>1</v>
      </c>
      <c r="AC80" s="22">
        <f>+AA80+AB80</f>
        <v>5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10</v>
      </c>
      <c r="J81" s="22">
        <v>12</v>
      </c>
      <c r="K81" s="22">
        <v>7</v>
      </c>
      <c r="L81" s="49">
        <f t="shared" si="14"/>
        <v>19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34</v>
      </c>
      <c r="E82" s="21"/>
      <c r="F82" s="21"/>
      <c r="G82" s="21" t="s">
        <v>106</v>
      </c>
      <c r="H82" s="22"/>
      <c r="I82" s="22">
        <v>10</v>
      </c>
      <c r="J82" s="22">
        <v>6</v>
      </c>
      <c r="K82" s="22">
        <v>11</v>
      </c>
      <c r="L82" s="49">
        <f t="shared" si="14"/>
        <v>17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96" si="15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184</v>
      </c>
      <c r="G83" s="21" t="s">
        <v>154</v>
      </c>
      <c r="H83" s="22"/>
      <c r="I83" s="22">
        <v>10</v>
      </c>
      <c r="J83" s="22">
        <v>9</v>
      </c>
      <c r="K83" s="22">
        <v>7</v>
      </c>
      <c r="L83" s="49">
        <f t="shared" si="14"/>
        <v>16</v>
      </c>
      <c r="Q83" s="36"/>
      <c r="R83" s="36"/>
      <c r="S83" s="27">
        <v>8</v>
      </c>
      <c r="T83" s="21" t="s">
        <v>320</v>
      </c>
      <c r="Z83" s="22">
        <v>3</v>
      </c>
      <c r="AA83" s="22">
        <v>0</v>
      </c>
      <c r="AB83" s="22">
        <v>1</v>
      </c>
      <c r="AC83" s="22">
        <f t="shared" si="15"/>
        <v>1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92</v>
      </c>
      <c r="E84" s="21"/>
      <c r="F84" s="21"/>
      <c r="G84" s="21" t="s">
        <v>115</v>
      </c>
      <c r="H84" s="22"/>
      <c r="I84" s="22">
        <v>9</v>
      </c>
      <c r="J84" s="22">
        <v>8</v>
      </c>
      <c r="K84" s="22">
        <v>8</v>
      </c>
      <c r="L84" s="49">
        <f t="shared" si="14"/>
        <v>16</v>
      </c>
      <c r="Q84" s="36"/>
      <c r="R84" s="36"/>
      <c r="S84" s="27">
        <v>7</v>
      </c>
      <c r="T84" s="21" t="s">
        <v>271</v>
      </c>
      <c r="Z84" s="22">
        <v>4</v>
      </c>
      <c r="AA84" s="22">
        <v>0</v>
      </c>
      <c r="AB84" s="22">
        <v>2</v>
      </c>
      <c r="AC84" s="22">
        <f t="shared" si="15"/>
        <v>2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182</v>
      </c>
      <c r="E85" s="21"/>
      <c r="F85" s="21"/>
      <c r="G85" s="21" t="s">
        <v>117</v>
      </c>
      <c r="H85" s="22"/>
      <c r="I85" s="22">
        <v>10</v>
      </c>
      <c r="J85" s="22">
        <v>9</v>
      </c>
      <c r="K85" s="22">
        <v>6</v>
      </c>
      <c r="L85" s="49">
        <f t="shared" si="14"/>
        <v>15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15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164</v>
      </c>
      <c r="E86" s="21"/>
      <c r="F86" s="21"/>
      <c r="G86" s="21" t="s">
        <v>115</v>
      </c>
      <c r="H86" s="22"/>
      <c r="I86" s="22">
        <v>10</v>
      </c>
      <c r="J86" s="22">
        <v>5</v>
      </c>
      <c r="K86" s="22">
        <v>10</v>
      </c>
      <c r="L86" s="49">
        <f t="shared" si="14"/>
        <v>15</v>
      </c>
      <c r="Q86" s="36"/>
      <c r="R86" s="36"/>
      <c r="S86" s="27">
        <v>6.5</v>
      </c>
      <c r="T86" s="21" t="s">
        <v>145</v>
      </c>
      <c r="Z86" s="22">
        <v>6</v>
      </c>
      <c r="AA86" s="22">
        <v>1</v>
      </c>
      <c r="AB86" s="22">
        <v>0</v>
      </c>
      <c r="AC86" s="22">
        <f t="shared" si="15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96</v>
      </c>
      <c r="G87" s="21" t="s">
        <v>154</v>
      </c>
      <c r="H87" s="22"/>
      <c r="I87" s="22">
        <v>10</v>
      </c>
      <c r="J87" s="22">
        <v>12</v>
      </c>
      <c r="K87" s="22">
        <v>2</v>
      </c>
      <c r="L87" s="49">
        <f t="shared" si="14"/>
        <v>14</v>
      </c>
      <c r="Q87" s="40"/>
      <c r="R87" s="40"/>
      <c r="S87" s="27">
        <v>7.5</v>
      </c>
      <c r="T87" s="21" t="s">
        <v>266</v>
      </c>
      <c r="Z87" s="22">
        <v>1</v>
      </c>
      <c r="AA87" s="22">
        <v>0</v>
      </c>
      <c r="AB87" s="22">
        <v>0</v>
      </c>
      <c r="AC87" s="22">
        <f t="shared" si="15"/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59</v>
      </c>
      <c r="E88" s="21"/>
      <c r="F88" s="21"/>
      <c r="G88" s="21" t="s">
        <v>118</v>
      </c>
      <c r="H88" s="22"/>
      <c r="I88" s="22">
        <v>10</v>
      </c>
      <c r="J88" s="22">
        <v>10</v>
      </c>
      <c r="K88" s="22">
        <v>3</v>
      </c>
      <c r="L88" s="49">
        <f t="shared" si="14"/>
        <v>13</v>
      </c>
      <c r="Q88" s="40"/>
      <c r="R88" s="40"/>
      <c r="S88" s="27">
        <v>8</v>
      </c>
      <c r="T88" s="21" t="s">
        <v>268</v>
      </c>
      <c r="Z88" s="22">
        <v>2</v>
      </c>
      <c r="AA88" s="22">
        <v>0</v>
      </c>
      <c r="AB88" s="22">
        <v>0</v>
      </c>
      <c r="AC88" s="22">
        <f t="shared" si="15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147</v>
      </c>
      <c r="E89" s="21"/>
      <c r="F89" s="21"/>
      <c r="G89" s="21" t="s">
        <v>154</v>
      </c>
      <c r="H89" s="22"/>
      <c r="I89" s="22">
        <v>8</v>
      </c>
      <c r="J89" s="22">
        <v>8</v>
      </c>
      <c r="K89" s="22">
        <v>4</v>
      </c>
      <c r="L89" s="49">
        <f t="shared" si="14"/>
        <v>12</v>
      </c>
      <c r="Q89" s="40"/>
      <c r="R89" s="40"/>
      <c r="S89" s="27">
        <v>7.5</v>
      </c>
      <c r="T89" s="21" t="s">
        <v>269</v>
      </c>
      <c r="Z89" s="22">
        <v>4</v>
      </c>
      <c r="AA89" s="22">
        <v>6</v>
      </c>
      <c r="AB89" s="22">
        <v>1</v>
      </c>
      <c r="AC89" s="22">
        <f t="shared" si="15"/>
        <v>7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41</v>
      </c>
      <c r="E90" s="21"/>
      <c r="F90" s="21"/>
      <c r="G90" s="21" t="s">
        <v>106</v>
      </c>
      <c r="H90" s="22"/>
      <c r="I90" s="22">
        <v>10</v>
      </c>
      <c r="J90" s="22">
        <v>7</v>
      </c>
      <c r="K90" s="22">
        <v>5</v>
      </c>
      <c r="L90" s="49">
        <f t="shared" si="14"/>
        <v>12</v>
      </c>
      <c r="Q90" s="41"/>
      <c r="R90" s="41"/>
      <c r="S90" s="27">
        <v>9</v>
      </c>
      <c r="T90" s="21" t="s">
        <v>239</v>
      </c>
      <c r="Z90" s="22">
        <v>3</v>
      </c>
      <c r="AA90" s="22">
        <v>1</v>
      </c>
      <c r="AB90" s="22">
        <v>2</v>
      </c>
      <c r="AC90" s="22">
        <f t="shared" si="15"/>
        <v>3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113</v>
      </c>
      <c r="E91" s="21"/>
      <c r="F91" s="21"/>
      <c r="G91" s="21" t="s">
        <v>116</v>
      </c>
      <c r="H91" s="22"/>
      <c r="I91" s="22">
        <v>10</v>
      </c>
      <c r="J91" s="22">
        <v>7</v>
      </c>
      <c r="K91" s="22">
        <v>5</v>
      </c>
      <c r="L91" s="49">
        <f t="shared" si="14"/>
        <v>12</v>
      </c>
      <c r="Q91" s="41"/>
      <c r="R91" s="41"/>
      <c r="S91" s="27">
        <v>9.5</v>
      </c>
      <c r="T91" s="21" t="s">
        <v>272</v>
      </c>
      <c r="Z91" s="22">
        <v>1</v>
      </c>
      <c r="AA91" s="22">
        <v>0</v>
      </c>
      <c r="AB91" s="22">
        <v>1</v>
      </c>
      <c r="AC91" s="22">
        <f t="shared" si="15"/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47</v>
      </c>
      <c r="E92" s="21"/>
      <c r="F92" s="21"/>
      <c r="G92" s="21" t="s">
        <v>116</v>
      </c>
      <c r="H92" s="22"/>
      <c r="I92" s="22">
        <v>9</v>
      </c>
      <c r="J92" s="22">
        <v>3</v>
      </c>
      <c r="K92" s="22">
        <v>8</v>
      </c>
      <c r="L92" s="49">
        <f t="shared" si="14"/>
        <v>11</v>
      </c>
      <c r="Q92" s="41"/>
      <c r="R92" s="41"/>
      <c r="S92" s="27">
        <v>8</v>
      </c>
      <c r="T92" s="21" t="s">
        <v>319</v>
      </c>
      <c r="Z92" s="22">
        <v>1</v>
      </c>
      <c r="AA92" s="22">
        <v>0</v>
      </c>
      <c r="AB92" s="22">
        <v>0</v>
      </c>
      <c r="AC92" s="22">
        <f t="shared" si="15"/>
        <v>0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68</v>
      </c>
      <c r="E93" s="21"/>
      <c r="F93" s="21"/>
      <c r="G93" s="16" t="s">
        <v>107</v>
      </c>
      <c r="H93" s="22"/>
      <c r="I93" s="22">
        <v>8</v>
      </c>
      <c r="J93" s="22">
        <v>6</v>
      </c>
      <c r="K93" s="22">
        <v>4</v>
      </c>
      <c r="L93" s="49">
        <f t="shared" si="14"/>
        <v>10</v>
      </c>
      <c r="Q93" s="41"/>
      <c r="R93" s="41"/>
      <c r="S93" s="27">
        <v>7.5</v>
      </c>
      <c r="T93" s="21" t="s">
        <v>384</v>
      </c>
      <c r="Z93" s="22">
        <v>1</v>
      </c>
      <c r="AA93" s="22">
        <v>0</v>
      </c>
      <c r="AB93" s="22">
        <v>1</v>
      </c>
      <c r="AC93" s="22">
        <f t="shared" si="15"/>
        <v>1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80</v>
      </c>
      <c r="E94" s="21"/>
      <c r="F94" s="21"/>
      <c r="G94" s="21" t="s">
        <v>117</v>
      </c>
      <c r="H94" s="22"/>
      <c r="I94" s="22">
        <v>10</v>
      </c>
      <c r="J94" s="22">
        <v>6</v>
      </c>
      <c r="K94" s="22">
        <v>4</v>
      </c>
      <c r="L94" s="49">
        <f t="shared" si="14"/>
        <v>10</v>
      </c>
      <c r="Q94" s="41"/>
      <c r="R94" s="41"/>
      <c r="S94" s="27">
        <v>8.5</v>
      </c>
      <c r="T94" s="21" t="s">
        <v>242</v>
      </c>
      <c r="Z94" s="22">
        <v>2</v>
      </c>
      <c r="AA94" s="22">
        <v>2</v>
      </c>
      <c r="AB94" s="22">
        <v>3</v>
      </c>
      <c r="AC94" s="22">
        <f t="shared" si="15"/>
        <v>5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151</v>
      </c>
      <c r="E95" s="21"/>
      <c r="F95" s="21"/>
      <c r="G95" s="21" t="s">
        <v>106</v>
      </c>
      <c r="H95" s="22"/>
      <c r="I95" s="22">
        <v>10</v>
      </c>
      <c r="J95" s="22">
        <v>5</v>
      </c>
      <c r="K95" s="22">
        <v>5</v>
      </c>
      <c r="L95" s="49">
        <f t="shared" si="14"/>
        <v>10</v>
      </c>
      <c r="Q95" s="41"/>
      <c r="R95" s="41"/>
      <c r="S95" s="27">
        <v>7.5</v>
      </c>
      <c r="T95" s="21" t="s">
        <v>238</v>
      </c>
      <c r="Z95" s="22">
        <v>5</v>
      </c>
      <c r="AA95" s="22">
        <v>2</v>
      </c>
      <c r="AB95" s="22">
        <v>2</v>
      </c>
      <c r="AC95" s="22">
        <f t="shared" si="15"/>
        <v>4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thickBot="1" x14ac:dyDescent="0.3">
      <c r="A96" s="36"/>
      <c r="D96" s="21" t="s">
        <v>181</v>
      </c>
      <c r="E96" s="21"/>
      <c r="F96" s="21"/>
      <c r="G96" s="16" t="s">
        <v>107</v>
      </c>
      <c r="H96" s="22"/>
      <c r="I96" s="22">
        <v>8</v>
      </c>
      <c r="J96" s="22">
        <v>4</v>
      </c>
      <c r="K96" s="22">
        <v>6</v>
      </c>
      <c r="L96" s="49">
        <f t="shared" si="14"/>
        <v>10</v>
      </c>
      <c r="Q96" s="41"/>
      <c r="R96" s="41"/>
      <c r="S96" s="27">
        <v>7.5</v>
      </c>
      <c r="T96" s="21" t="s">
        <v>159</v>
      </c>
      <c r="Z96" s="22">
        <v>2</v>
      </c>
      <c r="AA96" s="22">
        <v>1</v>
      </c>
      <c r="AB96" s="22">
        <v>0</v>
      </c>
      <c r="AC96" s="22">
        <f t="shared" si="15"/>
        <v>1</v>
      </c>
      <c r="AD96" s="22">
        <v>0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158</v>
      </c>
      <c r="E97" s="21"/>
      <c r="F97" s="21"/>
      <c r="G97" s="16" t="s">
        <v>107</v>
      </c>
      <c r="H97" s="22"/>
      <c r="I97" s="22">
        <v>8</v>
      </c>
      <c r="J97" s="22">
        <v>6</v>
      </c>
      <c r="K97" s="22">
        <v>3</v>
      </c>
      <c r="L97" s="49">
        <f t="shared" si="14"/>
        <v>9</v>
      </c>
      <c r="Q97" s="41"/>
      <c r="R97" s="41"/>
      <c r="S97" s="8"/>
      <c r="T97" s="31" t="s">
        <v>93</v>
      </c>
      <c r="U97" s="8"/>
      <c r="V97" s="8"/>
      <c r="W97" s="8"/>
      <c r="X97" s="8"/>
      <c r="Y97" s="8"/>
      <c r="Z97" s="15">
        <f>SUM(Z78:Z96)</f>
        <v>55</v>
      </c>
      <c r="AA97" s="15">
        <f>SUM(AA78:AA96)</f>
        <v>19</v>
      </c>
      <c r="AB97" s="15">
        <f>SUM(AB78:AB96)</f>
        <v>18</v>
      </c>
      <c r="AC97" s="15">
        <f>SUM(AC78:AC96)</f>
        <v>37</v>
      </c>
      <c r="AD97" s="15">
        <f>SUM(AD78:AD96)</f>
        <v>2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46</v>
      </c>
      <c r="E98" s="21"/>
      <c r="F98" s="21"/>
      <c r="G98" s="21" t="s">
        <v>117</v>
      </c>
      <c r="H98" s="22"/>
      <c r="I98" s="22">
        <v>9</v>
      </c>
      <c r="J98" s="22">
        <v>5</v>
      </c>
      <c r="K98" s="22">
        <v>4</v>
      </c>
      <c r="L98" s="49">
        <f t="shared" si="14"/>
        <v>9</v>
      </c>
      <c r="Q98" s="41"/>
      <c r="R98" s="41"/>
      <c r="AP98" s="22"/>
      <c r="AQ98" s="22"/>
      <c r="AR98" s="41"/>
    </row>
    <row r="99" spans="1:44" ht="15.75" customHeight="1" thickBot="1" x14ac:dyDescent="0.3">
      <c r="A99" s="36"/>
      <c r="D99" s="21" t="s">
        <v>95</v>
      </c>
      <c r="E99" s="21"/>
      <c r="F99" s="21"/>
      <c r="G99" s="21" t="s">
        <v>118</v>
      </c>
      <c r="H99" s="22"/>
      <c r="I99" s="22">
        <v>9</v>
      </c>
      <c r="J99" s="22">
        <v>4</v>
      </c>
      <c r="K99" s="22">
        <v>5</v>
      </c>
      <c r="L99" s="49">
        <f t="shared" si="14"/>
        <v>9</v>
      </c>
      <c r="Q99" s="41"/>
      <c r="R99" s="41"/>
      <c r="S99" s="28" t="s">
        <v>119</v>
      </c>
      <c r="T99" s="28" t="s">
        <v>122</v>
      </c>
      <c r="U99" s="28"/>
      <c r="V99" s="38"/>
      <c r="W99" s="38"/>
      <c r="X99" s="38"/>
      <c r="Y99" s="38"/>
      <c r="Z99" s="38" t="s">
        <v>3</v>
      </c>
      <c r="AA99" s="38" t="s">
        <v>23</v>
      </c>
      <c r="AB99" s="38" t="s">
        <v>24</v>
      </c>
      <c r="AC99" s="38" t="s">
        <v>25</v>
      </c>
      <c r="AD99" s="38" t="s">
        <v>2</v>
      </c>
      <c r="AP99" s="22"/>
      <c r="AQ99" s="22"/>
      <c r="AR99" s="41"/>
    </row>
    <row r="100" spans="1:44" ht="15.75" customHeight="1" x14ac:dyDescent="0.25">
      <c r="A100" s="36"/>
      <c r="D100" s="21" t="s">
        <v>67</v>
      </c>
      <c r="E100" s="21"/>
      <c r="F100" s="21"/>
      <c r="G100" s="21" t="s">
        <v>117</v>
      </c>
      <c r="H100" s="22"/>
      <c r="I100" s="22">
        <v>9</v>
      </c>
      <c r="J100" s="22">
        <v>1</v>
      </c>
      <c r="K100" s="22">
        <v>8</v>
      </c>
      <c r="L100" s="49">
        <f t="shared" si="14"/>
        <v>9</v>
      </c>
      <c r="Q100" s="41"/>
      <c r="R100" s="41"/>
      <c r="S100" s="27">
        <v>6</v>
      </c>
      <c r="T100" s="21" t="s">
        <v>133</v>
      </c>
      <c r="U100" s="21"/>
      <c r="V100" s="21"/>
      <c r="W100" s="21"/>
      <c r="Z100" s="22">
        <v>1</v>
      </c>
      <c r="AA100" s="22">
        <v>0</v>
      </c>
      <c r="AB100" s="22">
        <v>1</v>
      </c>
      <c r="AC100" s="22">
        <f t="shared" ref="AC100:AC116" si="16">+AA100+AB100</f>
        <v>1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 t="s">
        <v>108</v>
      </c>
      <c r="E101" s="21"/>
      <c r="F101" s="21"/>
      <c r="G101" s="21" t="s">
        <v>106</v>
      </c>
      <c r="H101" s="22"/>
      <c r="I101" s="22">
        <v>10</v>
      </c>
      <c r="J101" s="22">
        <v>3</v>
      </c>
      <c r="K101" s="22">
        <v>5</v>
      </c>
      <c r="L101" s="49">
        <f t="shared" si="14"/>
        <v>8</v>
      </c>
      <c r="Q101" s="41"/>
      <c r="R101" s="41"/>
      <c r="S101" s="27">
        <v>6.5</v>
      </c>
      <c r="T101" s="21" t="s">
        <v>52</v>
      </c>
      <c r="Z101" s="22">
        <v>1</v>
      </c>
      <c r="AA101" s="22">
        <v>0</v>
      </c>
      <c r="AB101" s="22">
        <v>2</v>
      </c>
      <c r="AC101" s="22">
        <f t="shared" si="16"/>
        <v>2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86</v>
      </c>
      <c r="E102" s="21"/>
      <c r="F102" s="21"/>
      <c r="G102" s="21" t="s">
        <v>17</v>
      </c>
      <c r="H102" s="22"/>
      <c r="I102" s="22">
        <v>9</v>
      </c>
      <c r="J102" s="22">
        <v>3</v>
      </c>
      <c r="K102" s="22">
        <v>5</v>
      </c>
      <c r="L102" s="49">
        <f t="shared" si="14"/>
        <v>8</v>
      </c>
      <c r="Q102" s="41"/>
      <c r="R102" s="41"/>
      <c r="S102" s="27">
        <v>7</v>
      </c>
      <c r="T102" s="21" t="s">
        <v>70</v>
      </c>
      <c r="Z102" s="22">
        <v>1</v>
      </c>
      <c r="AA102" s="22">
        <v>0</v>
      </c>
      <c r="AB102" s="22">
        <v>0</v>
      </c>
      <c r="AC102" s="22">
        <f t="shared" si="16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163</v>
      </c>
      <c r="E103" s="21"/>
      <c r="F103" s="21"/>
      <c r="G103" s="21" t="s">
        <v>118</v>
      </c>
      <c r="H103" s="22"/>
      <c r="I103" s="22">
        <v>10</v>
      </c>
      <c r="J103" s="22">
        <v>3</v>
      </c>
      <c r="K103" s="22">
        <v>5</v>
      </c>
      <c r="L103" s="49">
        <f t="shared" si="14"/>
        <v>8</v>
      </c>
      <c r="Q103" s="41"/>
      <c r="R103" s="41"/>
      <c r="S103" s="27">
        <v>8</v>
      </c>
      <c r="T103" s="21" t="s">
        <v>33</v>
      </c>
      <c r="U103" s="21"/>
      <c r="V103" s="21"/>
      <c r="W103" s="21"/>
      <c r="Z103" s="22">
        <v>1</v>
      </c>
      <c r="AA103" s="22">
        <v>0</v>
      </c>
      <c r="AB103" s="22">
        <v>0</v>
      </c>
      <c r="AC103" s="22">
        <f t="shared" si="16"/>
        <v>0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149</v>
      </c>
      <c r="G104" s="21" t="s">
        <v>154</v>
      </c>
      <c r="H104" s="22"/>
      <c r="I104" s="22">
        <v>8</v>
      </c>
      <c r="J104" s="22">
        <v>1</v>
      </c>
      <c r="K104" s="22">
        <v>7</v>
      </c>
      <c r="L104" s="49">
        <f t="shared" si="14"/>
        <v>8</v>
      </c>
      <c r="Q104" s="41"/>
      <c r="R104" s="41"/>
      <c r="S104" s="27">
        <v>6.5</v>
      </c>
      <c r="T104" s="21" t="s">
        <v>43</v>
      </c>
      <c r="Z104" s="22">
        <v>1</v>
      </c>
      <c r="AA104" s="22">
        <v>0</v>
      </c>
      <c r="AB104" s="22">
        <v>0</v>
      </c>
      <c r="AC104" s="22">
        <f t="shared" si="16"/>
        <v>0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K105" s="22"/>
      <c r="L105" s="22"/>
      <c r="M105" s="22"/>
      <c r="Q105" s="41"/>
      <c r="R105" s="41"/>
      <c r="S105" s="27">
        <v>6.5</v>
      </c>
      <c r="T105" s="21" t="s">
        <v>136</v>
      </c>
      <c r="U105" s="21"/>
      <c r="V105" s="21"/>
      <c r="W105" s="21"/>
      <c r="Z105" s="22">
        <v>1</v>
      </c>
      <c r="AA105" s="22">
        <v>0</v>
      </c>
      <c r="AB105" s="22">
        <v>0</v>
      </c>
      <c r="AC105" s="22">
        <f t="shared" si="16"/>
        <v>0</v>
      </c>
      <c r="AD105" s="22">
        <v>0</v>
      </c>
      <c r="AQ105" s="22"/>
      <c r="AR105" s="41"/>
    </row>
    <row r="106" spans="1:44" ht="15.75" customHeight="1" x14ac:dyDescent="0.25">
      <c r="A106" s="36"/>
      <c r="K106" s="22"/>
      <c r="L106" s="22"/>
      <c r="M106" s="22"/>
      <c r="Q106" s="41"/>
      <c r="R106" s="41"/>
      <c r="S106" s="27">
        <v>6.5</v>
      </c>
      <c r="T106" s="21" t="s">
        <v>69</v>
      </c>
      <c r="Z106" s="22">
        <v>1</v>
      </c>
      <c r="AA106" s="22">
        <v>0</v>
      </c>
      <c r="AB106" s="22">
        <v>0</v>
      </c>
      <c r="AC106" s="22">
        <f t="shared" si="16"/>
        <v>0</v>
      </c>
      <c r="AD106" s="22">
        <v>0</v>
      </c>
      <c r="AP106" s="22"/>
      <c r="AQ106" s="22"/>
      <c r="AR106" s="41"/>
    </row>
    <row r="107" spans="1:44" ht="15.75" customHeight="1" thickBot="1" x14ac:dyDescent="0.3">
      <c r="A107" s="36"/>
      <c r="E107" s="2" t="s">
        <v>84</v>
      </c>
      <c r="F107" s="2"/>
      <c r="G107" s="2"/>
      <c r="H107" s="4" t="s">
        <v>1</v>
      </c>
      <c r="I107" s="4"/>
      <c r="J107" s="4" t="s">
        <v>3</v>
      </c>
      <c r="K107" s="50" t="s">
        <v>2</v>
      </c>
      <c r="L107" s="22"/>
      <c r="M107" s="22"/>
      <c r="Q107" s="41"/>
      <c r="R107" s="41"/>
      <c r="S107" s="27">
        <v>9.5</v>
      </c>
      <c r="T107" s="21" t="s">
        <v>176</v>
      </c>
      <c r="Z107" s="22">
        <v>1</v>
      </c>
      <c r="AA107" s="22">
        <v>0</v>
      </c>
      <c r="AB107" s="22">
        <v>2</v>
      </c>
      <c r="AC107" s="22">
        <f t="shared" si="16"/>
        <v>2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E108" s="21" t="s">
        <v>126</v>
      </c>
      <c r="H108" s="21" t="s">
        <v>118</v>
      </c>
      <c r="I108" s="22"/>
      <c r="J108" s="22">
        <v>9</v>
      </c>
      <c r="K108" s="49">
        <v>8</v>
      </c>
      <c r="L108" s="22"/>
      <c r="M108" s="22"/>
      <c r="Q108" s="41"/>
      <c r="R108" s="41"/>
      <c r="S108" s="27">
        <v>7.5</v>
      </c>
      <c r="T108" s="21" t="s">
        <v>146</v>
      </c>
      <c r="Z108" s="22">
        <v>1</v>
      </c>
      <c r="AA108" s="22">
        <v>0</v>
      </c>
      <c r="AB108" s="22">
        <v>0</v>
      </c>
      <c r="AC108" s="22">
        <f t="shared" si="16"/>
        <v>0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E109" s="21" t="s">
        <v>55</v>
      </c>
      <c r="F109" s="21"/>
      <c r="G109" s="21"/>
      <c r="H109" s="21" t="s">
        <v>117</v>
      </c>
      <c r="I109" s="22"/>
      <c r="J109" s="22">
        <v>10</v>
      </c>
      <c r="K109" s="49">
        <v>6</v>
      </c>
      <c r="L109" s="22"/>
      <c r="M109" s="22"/>
      <c r="Q109" s="41"/>
      <c r="R109" s="41"/>
      <c r="S109" s="27">
        <v>6.5</v>
      </c>
      <c r="T109" s="21" t="s">
        <v>32</v>
      </c>
      <c r="Z109" s="22">
        <v>4</v>
      </c>
      <c r="AA109" s="22">
        <v>0</v>
      </c>
      <c r="AB109" s="22">
        <v>2</v>
      </c>
      <c r="AC109" s="22">
        <f t="shared" si="16"/>
        <v>2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E110" s="21" t="s">
        <v>59</v>
      </c>
      <c r="F110" s="21"/>
      <c r="G110" s="21"/>
      <c r="H110" s="21" t="s">
        <v>118</v>
      </c>
      <c r="I110" s="22"/>
      <c r="J110" s="22">
        <v>10</v>
      </c>
      <c r="K110" s="49">
        <v>4</v>
      </c>
      <c r="L110" s="22"/>
      <c r="M110" s="22"/>
      <c r="Q110" s="41"/>
      <c r="R110" s="41"/>
      <c r="S110" s="27">
        <v>8</v>
      </c>
      <c r="T110" s="21" t="s">
        <v>149</v>
      </c>
      <c r="Z110" s="22">
        <v>2</v>
      </c>
      <c r="AA110" s="22">
        <v>0</v>
      </c>
      <c r="AB110" s="22">
        <v>1</v>
      </c>
      <c r="AC110" s="22">
        <f t="shared" si="16"/>
        <v>1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144</v>
      </c>
      <c r="G111" s="21"/>
      <c r="H111" s="21" t="s">
        <v>115</v>
      </c>
      <c r="I111" s="22"/>
      <c r="J111" s="22">
        <v>10</v>
      </c>
      <c r="K111" s="49">
        <v>4</v>
      </c>
      <c r="L111" s="22"/>
      <c r="M111" s="22"/>
      <c r="Q111" s="41"/>
      <c r="R111" s="41"/>
      <c r="S111" s="27">
        <v>8.5</v>
      </c>
      <c r="T111" s="21" t="s">
        <v>132</v>
      </c>
      <c r="U111" s="21"/>
      <c r="V111" s="21"/>
      <c r="Z111" s="22">
        <v>2</v>
      </c>
      <c r="AA111" s="22">
        <v>0</v>
      </c>
      <c r="AB111" s="22">
        <v>1</v>
      </c>
      <c r="AC111" s="22">
        <f t="shared" si="16"/>
        <v>1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E112" s="21" t="s">
        <v>51</v>
      </c>
      <c r="H112" s="21" t="s">
        <v>118</v>
      </c>
      <c r="I112" s="22"/>
      <c r="J112" s="22">
        <v>10</v>
      </c>
      <c r="K112" s="49">
        <v>4</v>
      </c>
      <c r="L112" s="22"/>
      <c r="M112" s="22"/>
      <c r="Q112" s="41"/>
      <c r="R112" s="41"/>
      <c r="S112" s="27">
        <v>7</v>
      </c>
      <c r="T112" s="21" t="s">
        <v>113</v>
      </c>
      <c r="Z112" s="22">
        <v>1</v>
      </c>
      <c r="AA112" s="22">
        <v>0</v>
      </c>
      <c r="AB112" s="22">
        <v>0</v>
      </c>
      <c r="AC112" s="22">
        <f t="shared" si="16"/>
        <v>0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E113" s="21"/>
      <c r="F113" s="21"/>
      <c r="G113" s="21"/>
      <c r="H113" s="21"/>
      <c r="I113" s="22"/>
      <c r="J113" s="22"/>
      <c r="L113" s="22"/>
      <c r="M113" s="22"/>
      <c r="Q113" s="41"/>
      <c r="R113" s="41"/>
      <c r="S113" s="27">
        <v>7</v>
      </c>
      <c r="T113" s="21" t="s">
        <v>36</v>
      </c>
      <c r="U113" s="21"/>
      <c r="V113" s="21"/>
      <c r="Z113" s="22">
        <v>1</v>
      </c>
      <c r="AA113" s="22">
        <v>0</v>
      </c>
      <c r="AB113" s="22">
        <v>0</v>
      </c>
      <c r="AC113" s="22">
        <f t="shared" si="16"/>
        <v>0</v>
      </c>
      <c r="AD113" s="22">
        <v>0</v>
      </c>
      <c r="AP113" s="22"/>
      <c r="AR113" s="41"/>
    </row>
    <row r="114" spans="1:44" ht="15.75" customHeight="1" x14ac:dyDescent="0.25">
      <c r="A114" s="36"/>
      <c r="E114" s="21"/>
      <c r="F114" s="21"/>
      <c r="G114" s="21"/>
      <c r="H114" s="21"/>
      <c r="I114" s="22"/>
      <c r="J114" s="22"/>
      <c r="L114" s="22"/>
      <c r="M114" s="22"/>
      <c r="Q114" s="41"/>
      <c r="R114" s="41"/>
      <c r="S114" s="27">
        <v>6</v>
      </c>
      <c r="T114" s="21" t="s">
        <v>114</v>
      </c>
      <c r="Z114" s="22">
        <v>1</v>
      </c>
      <c r="AA114" s="22">
        <v>0</v>
      </c>
      <c r="AB114" s="22">
        <v>0</v>
      </c>
      <c r="AC114" s="22">
        <f t="shared" si="16"/>
        <v>0</v>
      </c>
      <c r="AD114" s="22">
        <v>0</v>
      </c>
      <c r="AP114" s="22"/>
      <c r="AR114" s="41"/>
    </row>
    <row r="115" spans="1:44" ht="15.75" customHeight="1" x14ac:dyDescent="0.25">
      <c r="A115" s="36"/>
      <c r="E115" s="21"/>
      <c r="F115" s="21"/>
      <c r="G115" s="21"/>
      <c r="H115" s="16"/>
      <c r="I115" s="22"/>
      <c r="J115" s="22"/>
      <c r="L115" s="22"/>
      <c r="M115" s="22"/>
      <c r="Q115" s="41"/>
      <c r="R115" s="41"/>
      <c r="S115" s="27">
        <v>8.5</v>
      </c>
      <c r="T115" s="21" t="s">
        <v>140</v>
      </c>
      <c r="U115" s="21"/>
      <c r="Z115" s="22">
        <v>1</v>
      </c>
      <c r="AA115" s="22">
        <v>0</v>
      </c>
      <c r="AB115" s="22">
        <v>0</v>
      </c>
      <c r="AC115" s="22">
        <f t="shared" si="16"/>
        <v>0</v>
      </c>
      <c r="AD115" s="22">
        <v>0</v>
      </c>
      <c r="AP115" s="22"/>
      <c r="AR115" s="41"/>
    </row>
    <row r="116" spans="1:44" ht="15.75" customHeight="1" thickBot="1" x14ac:dyDescent="0.3">
      <c r="A116" s="36"/>
      <c r="E116" s="21"/>
      <c r="F116" s="21"/>
      <c r="G116" s="21"/>
      <c r="H116" s="21"/>
      <c r="I116" s="22"/>
      <c r="J116" s="22"/>
      <c r="L116" s="22"/>
      <c r="M116" s="22"/>
      <c r="Q116" s="41"/>
      <c r="R116" s="41"/>
      <c r="S116" s="27">
        <v>6</v>
      </c>
      <c r="T116" s="21" t="s">
        <v>100</v>
      </c>
      <c r="Z116" s="22">
        <v>2</v>
      </c>
      <c r="AA116" s="22">
        <v>0</v>
      </c>
      <c r="AB116" s="22">
        <v>1</v>
      </c>
      <c r="AC116" s="22">
        <f t="shared" si="16"/>
        <v>1</v>
      </c>
      <c r="AD116" s="22">
        <v>0</v>
      </c>
      <c r="AP116" s="22"/>
      <c r="AR116" s="41"/>
    </row>
    <row r="117" spans="1:44" ht="15.75" customHeight="1" x14ac:dyDescent="0.25">
      <c r="A117" s="36"/>
      <c r="E117" s="21"/>
      <c r="F117" s="21"/>
      <c r="G117" s="21"/>
      <c r="H117" s="21"/>
      <c r="I117" s="22"/>
      <c r="J117" s="22"/>
      <c r="L117" s="22"/>
      <c r="M117" s="22"/>
      <c r="Q117" s="41"/>
      <c r="R117" s="41"/>
      <c r="S117" s="8"/>
      <c r="T117" s="31" t="s">
        <v>211</v>
      </c>
      <c r="U117" s="8"/>
      <c r="V117" s="8"/>
      <c r="W117" s="8"/>
      <c r="X117" s="8"/>
      <c r="Y117" s="8"/>
      <c r="Z117" s="55">
        <f>SUM(Z100:Z116)</f>
        <v>23</v>
      </c>
      <c r="AA117" s="55">
        <f>SUM(AA100:AA116)</f>
        <v>0</v>
      </c>
      <c r="AB117" s="55">
        <f>SUM(AB100:AB116)</f>
        <v>10</v>
      </c>
      <c r="AC117" s="55">
        <f>SUM(AC100:AC116)</f>
        <v>10</v>
      </c>
      <c r="AD117" s="55">
        <f>SUM(AD100:AD116)</f>
        <v>0</v>
      </c>
      <c r="AR117" s="41"/>
    </row>
    <row r="118" spans="1:44" ht="15.75" customHeight="1" x14ac:dyDescent="0.25">
      <c r="A118" s="36"/>
      <c r="E118" s="21"/>
      <c r="F118" s="21"/>
      <c r="G118" s="21"/>
      <c r="H118" s="21"/>
      <c r="I118" s="22"/>
      <c r="J118" s="22"/>
      <c r="L118" s="22"/>
      <c r="M118" s="22"/>
      <c r="Q118" s="41"/>
      <c r="R118" s="41"/>
      <c r="AO118" s="22"/>
      <c r="AR118" s="41"/>
    </row>
    <row r="119" spans="1:44" ht="15.75" customHeight="1" x14ac:dyDescent="0.25">
      <c r="A119" s="36"/>
      <c r="E119" s="21"/>
      <c r="F119" s="21"/>
      <c r="G119" s="21"/>
      <c r="H119" s="21"/>
      <c r="I119" s="22"/>
      <c r="J119" s="22"/>
      <c r="L119" s="22"/>
      <c r="M119" s="22"/>
      <c r="Q119" s="41"/>
      <c r="R119" s="41"/>
      <c r="S119" s="27"/>
      <c r="T119" s="21" t="s">
        <v>93</v>
      </c>
      <c r="Z119" s="56">
        <f>Z97+AC134+Z117-0.3</f>
        <v>90</v>
      </c>
      <c r="AA119" s="56">
        <f>AA117+AA97</f>
        <v>19</v>
      </c>
      <c r="AB119" s="56">
        <f>AB117+AB97+AM134</f>
        <v>29</v>
      </c>
      <c r="AC119" s="56">
        <f>+AB119+AA119</f>
        <v>48</v>
      </c>
      <c r="AD119" s="56">
        <f>AD117+AD97+AN134</f>
        <v>2</v>
      </c>
      <c r="AR119" s="41"/>
    </row>
    <row r="120" spans="1:44" ht="15.75" customHeight="1" x14ac:dyDescent="0.25">
      <c r="A120" s="36"/>
      <c r="E120" s="21"/>
      <c r="F120" s="21"/>
      <c r="G120" s="21"/>
      <c r="H120" s="21"/>
      <c r="I120" s="22"/>
      <c r="J120" s="22"/>
      <c r="Q120" s="41"/>
      <c r="R120" s="41"/>
      <c r="S120" s="27"/>
      <c r="T120" s="21" t="s">
        <v>82</v>
      </c>
      <c r="Z120" s="22">
        <f>+Z15+Z28+Z41+Z54+AM15+AM28+AM41+AM54</f>
        <v>90</v>
      </c>
      <c r="AA120" s="22">
        <f>+AA15+AA28+AA41+AA54+AN15+AN28+AN41+AN54</f>
        <v>19</v>
      </c>
      <c r="AB120" s="22">
        <f>+AB15+AB28+AB41+AB54+AO15+AO28+AO41+AO54</f>
        <v>29</v>
      </c>
      <c r="AC120" s="22">
        <f>+AC15+AC28+AC41+AC54+AP15+AP28+AP41+AP54</f>
        <v>48</v>
      </c>
      <c r="AD120" s="22">
        <f>+AD15+AD28+AD41+AD54+AQ15+AQ28+AQ41+AQ54</f>
        <v>2</v>
      </c>
      <c r="AO120" s="22"/>
      <c r="AR120" s="41"/>
    </row>
    <row r="121" spans="1:44" ht="15.75" customHeight="1" x14ac:dyDescent="0.25">
      <c r="A121" s="36"/>
      <c r="E121" s="21"/>
      <c r="F121" s="21"/>
      <c r="G121" s="21"/>
      <c r="H121" s="21"/>
      <c r="I121" s="22"/>
      <c r="J121" s="22"/>
      <c r="Q121" s="41"/>
      <c r="R121" s="41"/>
      <c r="AO121" s="22"/>
      <c r="AR121" s="41"/>
    </row>
    <row r="122" spans="1:44" ht="15.75" customHeight="1" x14ac:dyDescent="0.25">
      <c r="A122" s="36"/>
      <c r="E122" s="21"/>
      <c r="F122" s="21"/>
      <c r="G122" s="21"/>
      <c r="H122" s="21"/>
      <c r="I122" s="22"/>
      <c r="J122" s="22"/>
      <c r="Q122" s="41"/>
      <c r="R122" s="41"/>
      <c r="AO122" s="22"/>
      <c r="AR122" s="41"/>
    </row>
    <row r="123" spans="1:44" ht="15.75" customHeight="1" x14ac:dyDescent="0.25">
      <c r="A123" s="36"/>
      <c r="E123" s="21"/>
      <c r="F123" s="21"/>
      <c r="G123" s="21"/>
      <c r="H123" s="21"/>
      <c r="I123" s="22"/>
      <c r="J123" s="22"/>
      <c r="Q123" s="41"/>
      <c r="R123" s="41"/>
      <c r="AO123" s="22"/>
      <c r="AR123" s="41"/>
    </row>
    <row r="124" spans="1:44" ht="15.75" customHeight="1" x14ac:dyDescent="0.25">
      <c r="A124" s="36"/>
      <c r="E124" s="21"/>
      <c r="F124" s="21"/>
      <c r="G124" s="21"/>
      <c r="H124" s="21"/>
      <c r="I124" s="22"/>
      <c r="J124" s="22"/>
      <c r="L124" s="22"/>
      <c r="Q124" s="41"/>
      <c r="R124" s="41"/>
      <c r="AR124" s="41"/>
    </row>
    <row r="125" spans="1:44" ht="15.75" customHeight="1" x14ac:dyDescent="0.25">
      <c r="A125" s="36"/>
      <c r="E125" s="21"/>
      <c r="G125" s="21"/>
      <c r="H125" s="21"/>
      <c r="I125" s="22"/>
      <c r="J125" s="22"/>
      <c r="L125" s="22"/>
      <c r="Q125" s="41"/>
      <c r="R125" s="41"/>
      <c r="AR125" s="41"/>
    </row>
    <row r="126" spans="1:44" ht="15.75" customHeight="1" thickBot="1" x14ac:dyDescent="0.3">
      <c r="A126" s="36"/>
      <c r="E126" s="21"/>
      <c r="F126" s="21"/>
      <c r="G126" s="21"/>
      <c r="H126" s="16"/>
      <c r="I126" s="22"/>
      <c r="J126" s="22"/>
      <c r="Q126" s="41"/>
      <c r="R126" s="41"/>
      <c r="U126" s="37" t="s">
        <v>119</v>
      </c>
      <c r="V126" s="10" t="s">
        <v>129</v>
      </c>
      <c r="W126" s="10"/>
      <c r="X126" s="10"/>
      <c r="Y126" s="10"/>
      <c r="Z126" s="10"/>
      <c r="AA126" s="10"/>
      <c r="AB126" s="10"/>
      <c r="AC126" s="37" t="s">
        <v>3</v>
      </c>
      <c r="AD126" s="37" t="s">
        <v>7</v>
      </c>
      <c r="AE126" s="37" t="s">
        <v>8</v>
      </c>
      <c r="AF126" s="37" t="s">
        <v>9</v>
      </c>
      <c r="AG126" s="37" t="s">
        <v>77</v>
      </c>
      <c r="AH126" s="37"/>
      <c r="AI126" s="37" t="s">
        <v>4</v>
      </c>
      <c r="AJ126" s="37" t="s">
        <v>6</v>
      </c>
      <c r="AK126" s="37" t="s">
        <v>5</v>
      </c>
      <c r="AL126" s="37" t="s">
        <v>78</v>
      </c>
      <c r="AM126" s="37" t="s">
        <v>24</v>
      </c>
      <c r="AN126" s="37" t="s">
        <v>2</v>
      </c>
      <c r="AR126" s="41"/>
    </row>
    <row r="127" spans="1:44" ht="15.75" customHeight="1" x14ac:dyDescent="0.25">
      <c r="A127" s="36"/>
      <c r="E127" s="21"/>
      <c r="F127" s="21"/>
      <c r="G127" s="21"/>
      <c r="H127" s="16"/>
      <c r="I127" s="22"/>
      <c r="J127" s="22"/>
      <c r="Q127" s="41"/>
      <c r="R127" s="41"/>
      <c r="U127" s="27">
        <v>7</v>
      </c>
      <c r="V127" s="21" t="s">
        <v>366</v>
      </c>
      <c r="W127" s="21"/>
      <c r="X127" s="21"/>
      <c r="Y127" s="21"/>
      <c r="Z127" s="22"/>
      <c r="AC127" s="22">
        <f>+AD127+AE127+AF127</f>
        <v>1</v>
      </c>
      <c r="AD127" s="22">
        <v>0</v>
      </c>
      <c r="AE127" s="22">
        <v>1</v>
      </c>
      <c r="AF127" s="22">
        <v>0</v>
      </c>
      <c r="AG127" s="80">
        <f t="shared" ref="AG127:AG134" si="17">+(AD127*2+AF127)/(2*AC127)</f>
        <v>0</v>
      </c>
      <c r="AH127" s="80"/>
      <c r="AI127" s="22">
        <v>1</v>
      </c>
      <c r="AJ127" s="22">
        <v>1</v>
      </c>
      <c r="AK127" s="22">
        <v>0</v>
      </c>
      <c r="AL127" s="24">
        <f t="shared" ref="AL127:AL134" si="18">+AI127/AC127</f>
        <v>1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E128" s="21"/>
      <c r="F128" s="21"/>
      <c r="G128" s="21"/>
      <c r="H128" s="21"/>
      <c r="I128" s="22"/>
      <c r="J128" s="22"/>
      <c r="Q128" s="41"/>
      <c r="R128" s="41"/>
      <c r="U128" s="27">
        <v>7.5</v>
      </c>
      <c r="V128" s="21" t="s">
        <v>61</v>
      </c>
      <c r="W128" s="21"/>
      <c r="X128" s="21"/>
      <c r="AC128" s="22">
        <f>+AD128+AE128+AF128</f>
        <v>2</v>
      </c>
      <c r="AD128" s="22">
        <v>2</v>
      </c>
      <c r="AE128" s="22">
        <v>0</v>
      </c>
      <c r="AF128" s="22">
        <v>0</v>
      </c>
      <c r="AG128" s="79">
        <f t="shared" si="17"/>
        <v>1</v>
      </c>
      <c r="AH128" s="79"/>
      <c r="AI128" s="22">
        <v>1</v>
      </c>
      <c r="AJ128" s="22">
        <v>0</v>
      </c>
      <c r="AK128" s="22">
        <v>1</v>
      </c>
      <c r="AL128" s="24">
        <f t="shared" si="18"/>
        <v>0.5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Q129" s="41"/>
      <c r="R129" s="41"/>
      <c r="U129" s="27"/>
      <c r="V129" s="21" t="s">
        <v>147</v>
      </c>
      <c r="W129" s="21"/>
      <c r="X129" s="21"/>
      <c r="Y129" s="21"/>
      <c r="Z129" s="22"/>
      <c r="AC129" s="22">
        <f>+AD129+AE129+AF129+0.3</f>
        <v>0.3</v>
      </c>
      <c r="AD129" s="22">
        <v>0</v>
      </c>
      <c r="AE129" s="22">
        <v>0</v>
      </c>
      <c r="AF129" s="22">
        <v>0</v>
      </c>
      <c r="AG129" s="79">
        <f t="shared" si="17"/>
        <v>0</v>
      </c>
      <c r="AH129" s="79"/>
      <c r="AI129" s="22">
        <v>0</v>
      </c>
      <c r="AJ129" s="22">
        <v>0</v>
      </c>
      <c r="AK129" s="22">
        <v>0</v>
      </c>
      <c r="AL129" s="24">
        <f t="shared" si="18"/>
        <v>0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Q130" s="41"/>
      <c r="R130" s="41"/>
      <c r="U130" s="27">
        <v>7</v>
      </c>
      <c r="V130" s="21" t="s">
        <v>74</v>
      </c>
      <c r="W130" s="21"/>
      <c r="X130" s="21"/>
      <c r="Y130" s="21"/>
      <c r="Z130" s="22"/>
      <c r="AC130" s="22">
        <f>+AD130+AE130+AF130</f>
        <v>1</v>
      </c>
      <c r="AD130" s="22">
        <v>0</v>
      </c>
      <c r="AE130" s="22">
        <v>1</v>
      </c>
      <c r="AF130" s="22">
        <v>0</v>
      </c>
      <c r="AG130" s="79">
        <f t="shared" si="17"/>
        <v>0</v>
      </c>
      <c r="AH130" s="79"/>
      <c r="AI130" s="22">
        <v>1</v>
      </c>
      <c r="AJ130" s="22">
        <v>0</v>
      </c>
      <c r="AK130" s="22">
        <v>0</v>
      </c>
      <c r="AL130" s="24">
        <f t="shared" si="18"/>
        <v>1</v>
      </c>
      <c r="AM130" s="22">
        <v>0</v>
      </c>
      <c r="AN130" s="22">
        <v>0</v>
      </c>
      <c r="AR130" s="41"/>
    </row>
    <row r="131" spans="1:44" ht="15.75" customHeight="1" x14ac:dyDescent="0.25">
      <c r="A131" s="36"/>
      <c r="Q131" s="41"/>
      <c r="R131" s="41"/>
      <c r="U131" s="27">
        <v>7</v>
      </c>
      <c r="V131" s="21" t="s">
        <v>317</v>
      </c>
      <c r="W131" s="21"/>
      <c r="X131" s="21"/>
      <c r="Y131" s="21"/>
      <c r="Z131" s="22"/>
      <c r="AC131" s="22">
        <f>+AD131+AE131+AF131</f>
        <v>2</v>
      </c>
      <c r="AD131" s="22">
        <v>0</v>
      </c>
      <c r="AE131" s="22">
        <v>0</v>
      </c>
      <c r="AF131" s="22">
        <v>2</v>
      </c>
      <c r="AG131" s="79">
        <f t="shared" si="17"/>
        <v>0.5</v>
      </c>
      <c r="AH131" s="79"/>
      <c r="AI131" s="22">
        <v>4</v>
      </c>
      <c r="AJ131" s="22">
        <v>0</v>
      </c>
      <c r="AK131" s="22">
        <v>1</v>
      </c>
      <c r="AL131" s="24">
        <f t="shared" si="18"/>
        <v>2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Q132" s="41"/>
      <c r="R132" s="41"/>
      <c r="U132" s="27">
        <v>7.5</v>
      </c>
      <c r="V132" s="21" t="s">
        <v>75</v>
      </c>
      <c r="X132" s="21"/>
      <c r="AC132" s="22">
        <f>+AD132+AE132+AF132</f>
        <v>1</v>
      </c>
      <c r="AD132" s="22">
        <v>0</v>
      </c>
      <c r="AE132" s="22">
        <v>0</v>
      </c>
      <c r="AF132" s="22">
        <v>1</v>
      </c>
      <c r="AG132" s="79">
        <f t="shared" si="17"/>
        <v>0.5</v>
      </c>
      <c r="AH132" s="79"/>
      <c r="AI132" s="22">
        <v>4</v>
      </c>
      <c r="AJ132" s="22">
        <v>0</v>
      </c>
      <c r="AK132" s="22">
        <v>0</v>
      </c>
      <c r="AL132" s="24">
        <f t="shared" si="18"/>
        <v>4</v>
      </c>
      <c r="AM132" s="22">
        <v>1</v>
      </c>
      <c r="AN132" s="22">
        <v>0</v>
      </c>
      <c r="AR132" s="41"/>
    </row>
    <row r="133" spans="1:44" ht="15.75" customHeight="1" thickBot="1" x14ac:dyDescent="0.3">
      <c r="A133" s="36"/>
      <c r="Q133" s="41"/>
      <c r="R133" s="41"/>
      <c r="U133" s="27">
        <v>8</v>
      </c>
      <c r="V133" s="21" t="s">
        <v>267</v>
      </c>
      <c r="X133" s="21"/>
      <c r="Y133" s="21"/>
      <c r="Z133" s="16"/>
      <c r="AC133" s="22">
        <f>+AD133+AE133+AF133</f>
        <v>5</v>
      </c>
      <c r="AD133" s="22">
        <v>0</v>
      </c>
      <c r="AE133" s="22">
        <v>4</v>
      </c>
      <c r="AF133" s="22">
        <v>1</v>
      </c>
      <c r="AG133" s="79">
        <f t="shared" si="17"/>
        <v>0.1</v>
      </c>
      <c r="AH133" s="79"/>
      <c r="AI133" s="22">
        <v>14</v>
      </c>
      <c r="AJ133" s="22">
        <v>1</v>
      </c>
      <c r="AK133" s="22">
        <v>0</v>
      </c>
      <c r="AL133" s="24">
        <f t="shared" si="18"/>
        <v>2.8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8"/>
      <c r="V134" s="32"/>
      <c r="W134" s="31" t="s">
        <v>21</v>
      </c>
      <c r="X134" s="32"/>
      <c r="Y134" s="32"/>
      <c r="Z134" s="15"/>
      <c r="AA134" s="8"/>
      <c r="AB134" s="8"/>
      <c r="AC134" s="15">
        <f>SUM(AC127:AC133)</f>
        <v>12.3</v>
      </c>
      <c r="AD134" s="15">
        <f>SUM(AD127:AD133)</f>
        <v>2</v>
      </c>
      <c r="AE134" s="15">
        <f t="shared" ref="AE134:AF134" si="19">SUM(AE127:AE133)</f>
        <v>6</v>
      </c>
      <c r="AF134" s="15">
        <f t="shared" si="19"/>
        <v>4</v>
      </c>
      <c r="AG134" s="80">
        <f t="shared" si="17"/>
        <v>0.32520325203252032</v>
      </c>
      <c r="AH134" s="80"/>
      <c r="AI134" s="15">
        <f>SUM(AI127:AI133)</f>
        <v>25</v>
      </c>
      <c r="AJ134" s="15">
        <f>SUM(AJ127:AJ133)</f>
        <v>2</v>
      </c>
      <c r="AK134" s="15">
        <f>SUM(AK127:AK133)</f>
        <v>2</v>
      </c>
      <c r="AL134" s="33">
        <f t="shared" si="18"/>
        <v>2.0325203252032518</v>
      </c>
      <c r="AM134" s="15">
        <f>SUM(AM127:AM133)</f>
        <v>1</v>
      </c>
      <c r="AN134" s="15">
        <f>SUM(AN127:AN133)</f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33:AH133"/>
    <mergeCell ref="AG134:AH134"/>
    <mergeCell ref="AG135:AH135"/>
    <mergeCell ref="AG136:AH136"/>
    <mergeCell ref="AG127:AH127"/>
    <mergeCell ref="AG128:AH128"/>
    <mergeCell ref="AG129:AH129"/>
    <mergeCell ref="AG130:AH130"/>
    <mergeCell ref="AG131:AH131"/>
    <mergeCell ref="AG132:AH132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20">
    <cfRule type="cellIs" dxfId="49" priority="5" operator="notEqual">
      <formula>$Z$119</formula>
    </cfRule>
  </conditionalFormatting>
  <conditionalFormatting sqref="AA120">
    <cfRule type="cellIs" dxfId="48" priority="4" operator="notEqual">
      <formula>$AA$119</formula>
    </cfRule>
  </conditionalFormatting>
  <conditionalFormatting sqref="AB120">
    <cfRule type="cellIs" dxfId="47" priority="3" operator="notEqual">
      <formula>$AB$119</formula>
    </cfRule>
  </conditionalFormatting>
  <conditionalFormatting sqref="AC120">
    <cfRule type="cellIs" dxfId="46" priority="2" operator="notEqual">
      <formula>$AC$119</formula>
    </cfRule>
  </conditionalFormatting>
  <conditionalFormatting sqref="AD120">
    <cfRule type="cellIs" dxfId="45" priority="1" operator="notEqual">
      <formula>$AD$119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5C053-358B-4261-A8CB-56FC84B5B74F}">
  <dimension ref="A1:AR147"/>
  <sheetViews>
    <sheetView topLeftCell="A53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9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8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:AC9" si="0">+AD3+AE3+AF3</f>
        <v>8</v>
      </c>
      <c r="AD3" s="15">
        <v>7</v>
      </c>
      <c r="AE3" s="15">
        <v>0</v>
      </c>
      <c r="AF3" s="15">
        <v>1</v>
      </c>
      <c r="AG3" s="80">
        <f t="shared" ref="AG3:AG11" si="1">+(AD3*2+AF3)/(2*AC3)</f>
        <v>0.9375</v>
      </c>
      <c r="AH3" s="80"/>
      <c r="AI3" s="15">
        <v>8</v>
      </c>
      <c r="AJ3" s="15">
        <v>0</v>
      </c>
      <c r="AK3" s="15">
        <v>3</v>
      </c>
      <c r="AL3" s="54">
        <f t="shared" ref="AL3:AL10" si="2">+AI3/AC3</f>
        <v>1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7</v>
      </c>
      <c r="H4" s="5">
        <v>1</v>
      </c>
      <c r="I4" s="5">
        <v>1</v>
      </c>
      <c r="J4" s="5">
        <f t="shared" ref="J4:J11" si="3">2*G4+I4</f>
        <v>15</v>
      </c>
      <c r="K4" s="35">
        <f t="shared" ref="K4:K11" si="4">+J4/((G4+H4+I4)*2)</f>
        <v>0.83333333333333337</v>
      </c>
      <c r="L4" s="5">
        <f>+$AA$27</f>
        <v>32</v>
      </c>
      <c r="M4" s="5">
        <v>10</v>
      </c>
      <c r="N4" s="5">
        <f>+$AB$27</f>
        <v>49</v>
      </c>
      <c r="O4" s="5">
        <f>+$AD$27</f>
        <v>6</v>
      </c>
      <c r="P4" s="5">
        <v>1</v>
      </c>
      <c r="Q4" s="40"/>
      <c r="R4" s="36"/>
      <c r="U4" s="27">
        <v>7.5</v>
      </c>
      <c r="V4" s="21" t="s">
        <v>85</v>
      </c>
      <c r="X4" s="21"/>
      <c r="Z4" s="21" t="s">
        <v>18</v>
      </c>
      <c r="AB4" s="22"/>
      <c r="AC4" s="22">
        <f t="shared" si="0"/>
        <v>4</v>
      </c>
      <c r="AD4" s="22">
        <v>2</v>
      </c>
      <c r="AE4" s="22">
        <v>1</v>
      </c>
      <c r="AF4" s="22">
        <v>1</v>
      </c>
      <c r="AG4" s="79">
        <f t="shared" si="1"/>
        <v>0.625</v>
      </c>
      <c r="AH4" s="79"/>
      <c r="AI4" s="22">
        <v>8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7</v>
      </c>
      <c r="C5" s="6" t="s">
        <v>18</v>
      </c>
      <c r="D5" s="11"/>
      <c r="E5" s="6"/>
      <c r="F5" s="11"/>
      <c r="G5" s="5">
        <v>4</v>
      </c>
      <c r="H5" s="5">
        <v>1</v>
      </c>
      <c r="I5" s="5">
        <v>4</v>
      </c>
      <c r="J5" s="5">
        <f t="shared" si="3"/>
        <v>12</v>
      </c>
      <c r="K5" s="35">
        <f t="shared" si="4"/>
        <v>0.66666666666666663</v>
      </c>
      <c r="L5" s="5">
        <f>+$AN$53</f>
        <v>26</v>
      </c>
      <c r="M5" s="5">
        <v>17</v>
      </c>
      <c r="N5" s="5">
        <f>$AO$53</f>
        <v>40</v>
      </c>
      <c r="O5" s="5">
        <f>$AQ$53</f>
        <v>16</v>
      </c>
      <c r="P5" s="5">
        <v>2</v>
      </c>
      <c r="Q5" s="40"/>
      <c r="R5" s="36"/>
      <c r="U5" s="27">
        <v>7.5</v>
      </c>
      <c r="V5" s="21" t="s">
        <v>61</v>
      </c>
      <c r="Z5" s="21" t="s">
        <v>102</v>
      </c>
      <c r="AB5" s="22"/>
      <c r="AC5" s="22">
        <f t="shared" si="0"/>
        <v>9</v>
      </c>
      <c r="AD5" s="22">
        <v>4</v>
      </c>
      <c r="AE5" s="22">
        <v>4</v>
      </c>
      <c r="AF5" s="22">
        <v>1</v>
      </c>
      <c r="AG5" s="79">
        <f t="shared" si="1"/>
        <v>0.5</v>
      </c>
      <c r="AH5" s="79"/>
      <c r="AI5" s="22">
        <v>19</v>
      </c>
      <c r="AJ5" s="22">
        <v>1</v>
      </c>
      <c r="AK5" s="22">
        <v>3</v>
      </c>
      <c r="AL5" s="24">
        <f t="shared" si="2"/>
        <v>2.1111111111111112</v>
      </c>
      <c r="AN5" s="22"/>
      <c r="AO5" s="5"/>
      <c r="AQ5" s="22"/>
      <c r="AR5" s="39"/>
    </row>
    <row r="6" spans="1:44" ht="18" x14ac:dyDescent="0.25">
      <c r="A6" s="36"/>
      <c r="B6" s="5">
        <v>4</v>
      </c>
      <c r="C6" s="6" t="s">
        <v>102</v>
      </c>
      <c r="D6" s="11"/>
      <c r="E6" s="11"/>
      <c r="F6" s="11"/>
      <c r="G6" s="5">
        <v>4</v>
      </c>
      <c r="H6" s="5">
        <v>4</v>
      </c>
      <c r="I6" s="5">
        <v>1</v>
      </c>
      <c r="J6" s="5">
        <f t="shared" si="3"/>
        <v>9</v>
      </c>
      <c r="K6" s="35">
        <f t="shared" si="4"/>
        <v>0.5</v>
      </c>
      <c r="L6" s="5">
        <f>+$AA$66</f>
        <v>20</v>
      </c>
      <c r="M6" s="5">
        <v>20</v>
      </c>
      <c r="N6" s="5">
        <f>+$AB$66</f>
        <v>37</v>
      </c>
      <c r="O6" s="5">
        <f>+$AD$66</f>
        <v>6</v>
      </c>
      <c r="P6" s="5">
        <v>5</v>
      </c>
      <c r="Q6" s="40"/>
      <c r="R6" s="36"/>
      <c r="U6" s="27">
        <v>7.5</v>
      </c>
      <c r="V6" s="21" t="s">
        <v>75</v>
      </c>
      <c r="X6" s="21"/>
      <c r="Z6" s="21" t="s">
        <v>16</v>
      </c>
      <c r="AB6" s="22"/>
      <c r="AC6" s="22">
        <f>+AD6+AE6+AF6</f>
        <v>8</v>
      </c>
      <c r="AD6" s="22">
        <v>3</v>
      </c>
      <c r="AE6" s="22">
        <v>4</v>
      </c>
      <c r="AF6" s="22">
        <v>1</v>
      </c>
      <c r="AG6" s="79">
        <f>+(AD6*2+AF6)/(2*AC6)</f>
        <v>0.4375</v>
      </c>
      <c r="AH6" s="79"/>
      <c r="AI6" s="22">
        <v>22</v>
      </c>
      <c r="AJ6" s="22">
        <v>0</v>
      </c>
      <c r="AK6" s="22">
        <v>1</v>
      </c>
      <c r="AL6" s="24">
        <f>+AI6/AC6</f>
        <v>2.75</v>
      </c>
      <c r="AN6" s="22"/>
      <c r="AO6" s="5"/>
      <c r="AQ6" s="22"/>
      <c r="AR6" s="39"/>
    </row>
    <row r="7" spans="1:44" ht="18" x14ac:dyDescent="0.25">
      <c r="A7" s="36"/>
      <c r="B7" s="5">
        <v>8</v>
      </c>
      <c r="C7" s="6" t="s">
        <v>148</v>
      </c>
      <c r="D7" s="11"/>
      <c r="E7" s="6"/>
      <c r="F7" s="11"/>
      <c r="G7" s="5">
        <v>4</v>
      </c>
      <c r="H7" s="5">
        <v>5</v>
      </c>
      <c r="I7" s="5">
        <v>0</v>
      </c>
      <c r="J7" s="5">
        <f t="shared" si="3"/>
        <v>8</v>
      </c>
      <c r="K7" s="35">
        <f t="shared" si="4"/>
        <v>0.44444444444444442</v>
      </c>
      <c r="L7" s="5">
        <f>+$AN$66</f>
        <v>33</v>
      </c>
      <c r="M7" s="5">
        <v>34</v>
      </c>
      <c r="N7" s="5">
        <f>$AO$66</f>
        <v>40</v>
      </c>
      <c r="O7" s="5">
        <f>$AQ$66</f>
        <v>4</v>
      </c>
      <c r="P7" s="5">
        <v>3</v>
      </c>
      <c r="Q7" s="40"/>
      <c r="R7" s="36"/>
      <c r="U7" s="27">
        <v>8</v>
      </c>
      <c r="V7" s="21" t="s">
        <v>15</v>
      </c>
      <c r="X7" s="21"/>
      <c r="Y7" s="21"/>
      <c r="Z7" s="21" t="s">
        <v>17</v>
      </c>
      <c r="AB7" s="22"/>
      <c r="AC7" s="22">
        <f>+AD7+AE7+AF7</f>
        <v>8</v>
      </c>
      <c r="AD7" s="22">
        <v>3</v>
      </c>
      <c r="AE7" s="22">
        <v>3</v>
      </c>
      <c r="AF7" s="22">
        <v>2</v>
      </c>
      <c r="AG7" s="79">
        <f>+(AD7*2+AF7)/(2*AC7)</f>
        <v>0.5</v>
      </c>
      <c r="AH7" s="79"/>
      <c r="AI7" s="22">
        <v>23</v>
      </c>
      <c r="AJ7" s="22">
        <v>0</v>
      </c>
      <c r="AK7" s="22">
        <v>2</v>
      </c>
      <c r="AL7" s="24">
        <f>+AI7/AC7</f>
        <v>2.875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3</v>
      </c>
      <c r="H8" s="5">
        <v>4</v>
      </c>
      <c r="I8" s="5">
        <v>2</v>
      </c>
      <c r="J8" s="5">
        <f t="shared" si="3"/>
        <v>8</v>
      </c>
      <c r="K8" s="35">
        <f t="shared" si="4"/>
        <v>0.44444444444444442</v>
      </c>
      <c r="L8" s="5">
        <f>+$AA$40</f>
        <v>14</v>
      </c>
      <c r="M8" s="5">
        <v>25</v>
      </c>
      <c r="N8" s="5">
        <f>+$AB$40</f>
        <v>25</v>
      </c>
      <c r="O8" s="5">
        <f>+$AD$40</f>
        <v>6</v>
      </c>
      <c r="P8" s="5">
        <v>3</v>
      </c>
      <c r="Q8" s="40"/>
      <c r="R8" s="36"/>
      <c r="U8" s="27">
        <v>7</v>
      </c>
      <c r="V8" s="21" t="s">
        <v>171</v>
      </c>
      <c r="X8" s="21"/>
      <c r="Z8" s="21" t="s">
        <v>19</v>
      </c>
      <c r="AB8" s="22"/>
      <c r="AC8" s="22">
        <f t="shared" si="0"/>
        <v>9</v>
      </c>
      <c r="AD8" s="22">
        <v>3</v>
      </c>
      <c r="AE8" s="22">
        <v>6</v>
      </c>
      <c r="AF8" s="22">
        <v>0</v>
      </c>
      <c r="AG8" s="79">
        <f t="shared" si="1"/>
        <v>0.33333333333333331</v>
      </c>
      <c r="AH8" s="79"/>
      <c r="AI8" s="22">
        <v>31</v>
      </c>
      <c r="AJ8" s="22">
        <v>1</v>
      </c>
      <c r="AK8" s="22">
        <v>0</v>
      </c>
      <c r="AL8" s="24">
        <f t="shared" si="2"/>
        <v>3.4444444444444446</v>
      </c>
      <c r="AN8" s="22"/>
      <c r="AO8" s="5"/>
      <c r="AQ8" s="22"/>
      <c r="AR8" s="39"/>
    </row>
    <row r="9" spans="1:44" ht="18" x14ac:dyDescent="0.25">
      <c r="A9" s="36"/>
      <c r="B9" s="5">
        <v>3</v>
      </c>
      <c r="C9" s="6" t="s">
        <v>127</v>
      </c>
      <c r="D9" s="11"/>
      <c r="E9" s="11"/>
      <c r="F9" s="11"/>
      <c r="G9" s="5">
        <v>3</v>
      </c>
      <c r="H9" s="5">
        <v>5</v>
      </c>
      <c r="I9" s="5">
        <v>1</v>
      </c>
      <c r="J9" s="5">
        <f t="shared" si="3"/>
        <v>7</v>
      </c>
      <c r="K9" s="35">
        <f t="shared" si="4"/>
        <v>0.3888888888888889</v>
      </c>
      <c r="L9" s="5">
        <f>+$AA$53</f>
        <v>21</v>
      </c>
      <c r="M9" s="5">
        <v>23</v>
      </c>
      <c r="N9" s="5">
        <f>+$AB$53</f>
        <v>38</v>
      </c>
      <c r="O9" s="5">
        <f>+$AD$53</f>
        <v>2</v>
      </c>
      <c r="P9" s="5">
        <v>5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0"/>
        <v>6</v>
      </c>
      <c r="AD9" s="22">
        <v>3</v>
      </c>
      <c r="AE9" s="22">
        <v>3</v>
      </c>
      <c r="AF9" s="22">
        <v>0</v>
      </c>
      <c r="AG9" s="79">
        <f t="shared" si="1"/>
        <v>0.5</v>
      </c>
      <c r="AH9" s="79"/>
      <c r="AI9" s="22">
        <v>21</v>
      </c>
      <c r="AJ9" s="22">
        <v>2</v>
      </c>
      <c r="AK9" s="22">
        <v>0</v>
      </c>
      <c r="AL9" s="24">
        <f t="shared" si="2"/>
        <v>3.5</v>
      </c>
      <c r="AN9" s="22"/>
      <c r="AO9" s="5"/>
      <c r="AQ9" s="22"/>
      <c r="AR9" s="39"/>
    </row>
    <row r="10" spans="1:44" ht="18" x14ac:dyDescent="0.25">
      <c r="A10" s="40"/>
      <c r="B10" s="5">
        <v>5</v>
      </c>
      <c r="C10" s="6" t="s">
        <v>14</v>
      </c>
      <c r="D10" s="11"/>
      <c r="E10" s="6"/>
      <c r="F10" s="11"/>
      <c r="G10" s="5">
        <v>3</v>
      </c>
      <c r="H10" s="5">
        <v>5</v>
      </c>
      <c r="I10" s="5">
        <v>1</v>
      </c>
      <c r="J10" s="5">
        <f t="shared" si="3"/>
        <v>7</v>
      </c>
      <c r="K10" s="35">
        <f t="shared" si="4"/>
        <v>0.3888888888888889</v>
      </c>
      <c r="L10" s="5">
        <f>+$AN$27</f>
        <v>25</v>
      </c>
      <c r="M10" s="5">
        <v>34</v>
      </c>
      <c r="N10" s="5">
        <f>$AO$27</f>
        <v>36</v>
      </c>
      <c r="O10" s="5">
        <f>$AQ$27</f>
        <v>6</v>
      </c>
      <c r="P10" s="5">
        <v>8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7.7</v>
      </c>
      <c r="AD10" s="22">
        <v>4</v>
      </c>
      <c r="AE10" s="22">
        <v>4</v>
      </c>
      <c r="AF10" s="22">
        <v>0</v>
      </c>
      <c r="AG10" s="79">
        <f t="shared" si="1"/>
        <v>0.51948051948051943</v>
      </c>
      <c r="AH10" s="79"/>
      <c r="AI10" s="22">
        <v>31</v>
      </c>
      <c r="AJ10" s="22">
        <v>1</v>
      </c>
      <c r="AK10" s="22">
        <v>0</v>
      </c>
      <c r="AL10" s="24">
        <f t="shared" si="2"/>
        <v>4.0259740259740262</v>
      </c>
      <c r="AN10" s="22"/>
      <c r="AO10" s="5"/>
      <c r="AQ10" s="22"/>
      <c r="AR10" s="39"/>
    </row>
    <row r="11" spans="1:44" ht="18.75" thickBot="1" x14ac:dyDescent="0.3">
      <c r="A11" s="40"/>
      <c r="B11" s="5">
        <v>6</v>
      </c>
      <c r="C11" s="6" t="s">
        <v>39</v>
      </c>
      <c r="D11" s="11"/>
      <c r="E11" s="11"/>
      <c r="F11" s="11"/>
      <c r="G11" s="5">
        <v>3</v>
      </c>
      <c r="H11" s="5">
        <v>6</v>
      </c>
      <c r="I11" s="5">
        <v>0</v>
      </c>
      <c r="J11" s="5">
        <f t="shared" si="3"/>
        <v>6</v>
      </c>
      <c r="K11" s="35">
        <f t="shared" si="4"/>
        <v>0.33333333333333331</v>
      </c>
      <c r="L11" s="5">
        <f>+$AN$40</f>
        <v>24</v>
      </c>
      <c r="M11" s="5">
        <v>32</v>
      </c>
      <c r="N11" s="5">
        <f>$AO$40</f>
        <v>33</v>
      </c>
      <c r="O11" s="5">
        <f>$AQ$40</f>
        <v>6</v>
      </c>
      <c r="P11" s="5">
        <v>7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+AC134</f>
        <v>12.3</v>
      </c>
      <c r="AD11" s="22">
        <f>+AD134</f>
        <v>2</v>
      </c>
      <c r="AE11" s="22">
        <f>+AE134</f>
        <v>6</v>
      </c>
      <c r="AF11" s="22">
        <f>+AF134</f>
        <v>4</v>
      </c>
      <c r="AG11" s="79">
        <f t="shared" si="1"/>
        <v>0.32520325203252032</v>
      </c>
      <c r="AH11" s="79"/>
      <c r="AI11" s="22">
        <f>+AI134</f>
        <v>25</v>
      </c>
      <c r="AJ11" s="22">
        <f>+AJ134</f>
        <v>2</v>
      </c>
      <c r="AK11" s="22">
        <f>+AK134</f>
        <v>2</v>
      </c>
      <c r="AL11" s="24">
        <f>+AL134</f>
        <v>2.0325203252032518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31</v>
      </c>
      <c r="H12" s="9">
        <f>SUM(H4:H11)</f>
        <v>31</v>
      </c>
      <c r="I12" s="9">
        <f>SUM(I4:I11)</f>
        <v>10</v>
      </c>
      <c r="J12" s="9"/>
      <c r="K12" s="9"/>
      <c r="L12" s="9">
        <f>SUM(L4:L11)</f>
        <v>195</v>
      </c>
      <c r="M12" s="9">
        <f>SUM(M4:M11)</f>
        <v>195</v>
      </c>
      <c r="N12" s="9">
        <f>SUM(N4:N11)</f>
        <v>298</v>
      </c>
      <c r="O12" s="9">
        <f>SUM(O4:O11)</f>
        <v>52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72</v>
      </c>
      <c r="AD12" s="15">
        <f>SUM(AD3:AD11)</f>
        <v>31</v>
      </c>
      <c r="AE12" s="15">
        <f>SUM(AE3:AE11)</f>
        <v>31</v>
      </c>
      <c r="AF12" s="15">
        <f>SUM(AF3:AF11)</f>
        <v>10</v>
      </c>
      <c r="AG12" s="15"/>
      <c r="AH12" s="15"/>
      <c r="AI12" s="15">
        <f>SUM(AI3:AI11)</f>
        <v>188</v>
      </c>
      <c r="AJ12" s="15">
        <f>SUM(AJ3:AJ11)</f>
        <v>7</v>
      </c>
      <c r="AK12" s="15">
        <f>SUM(AK3:AK11)</f>
        <v>11</v>
      </c>
      <c r="AL12" s="33">
        <f>+AI12/AC12</f>
        <v>2.6111111111111112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9 Summary:</v>
      </c>
      <c r="C14" s="48"/>
      <c r="D14" s="48"/>
      <c r="E14" s="90">
        <v>45600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188</v>
      </c>
      <c r="E15" s="21"/>
      <c r="F15" s="21"/>
      <c r="G15" s="5">
        <v>4</v>
      </c>
      <c r="H15" s="22">
        <v>1</v>
      </c>
      <c r="I15" s="21" t="s">
        <v>46</v>
      </c>
      <c r="J15" s="21"/>
      <c r="K15" s="21"/>
      <c r="L15" s="21" t="s">
        <v>378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5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12</v>
      </c>
      <c r="AN15" s="22">
        <v>5</v>
      </c>
      <c r="AO15" s="22">
        <v>2</v>
      </c>
      <c r="AP15" s="22">
        <f t="shared" ref="AP15:AP26" si="5">+AN15+AO15</f>
        <v>7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>
        <v>1</v>
      </c>
      <c r="I16" s="21" t="s">
        <v>80</v>
      </c>
      <c r="J16" s="21"/>
      <c r="K16" s="21"/>
      <c r="L16" s="21" t="s">
        <v>379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8</v>
      </c>
      <c r="AA16" s="22">
        <v>0</v>
      </c>
      <c r="AB16" s="22">
        <v>1</v>
      </c>
      <c r="AC16" s="22">
        <f t="shared" ref="AC16:AC26" si="6">+AA16+AB16</f>
        <v>1</v>
      </c>
      <c r="AD16" s="22">
        <v>2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6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1</v>
      </c>
      <c r="I17" s="21" t="s">
        <v>182</v>
      </c>
      <c r="J17" s="21"/>
      <c r="K17" s="21"/>
      <c r="L17" s="21" t="s">
        <v>383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9</v>
      </c>
      <c r="AA17" s="22">
        <v>7</v>
      </c>
      <c r="AB17" s="22">
        <v>13</v>
      </c>
      <c r="AC17" s="22">
        <f t="shared" si="6"/>
        <v>20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9</v>
      </c>
      <c r="AN17" s="22">
        <v>9</v>
      </c>
      <c r="AO17" s="22">
        <v>6</v>
      </c>
      <c r="AP17" s="22">
        <f t="shared" si="5"/>
        <v>15</v>
      </c>
      <c r="AQ17" s="22">
        <v>0</v>
      </c>
      <c r="AR17" s="39"/>
    </row>
    <row r="18" spans="1:44" ht="15.95" customHeight="1" x14ac:dyDescent="0.25">
      <c r="A18" s="41"/>
      <c r="H18" s="22">
        <v>2</v>
      </c>
      <c r="I18" s="21" t="s">
        <v>80</v>
      </c>
      <c r="J18" s="21"/>
      <c r="K18" s="21"/>
      <c r="L18" s="21" t="s">
        <v>380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8</v>
      </c>
      <c r="AA18" s="22">
        <v>4</v>
      </c>
      <c r="AB18" s="22">
        <v>2</v>
      </c>
      <c r="AC18" s="22">
        <f t="shared" si="6"/>
        <v>6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8</v>
      </c>
      <c r="AN18" s="22">
        <v>5</v>
      </c>
      <c r="AO18" s="22">
        <v>4</v>
      </c>
      <c r="AP18" s="22">
        <f t="shared" si="5"/>
        <v>9</v>
      </c>
      <c r="AQ18" s="22">
        <v>0</v>
      </c>
      <c r="AR18" s="39"/>
    </row>
    <row r="19" spans="1:44" ht="15.95" customHeight="1" x14ac:dyDescent="0.25">
      <c r="A19" s="41"/>
      <c r="H19" s="22"/>
      <c r="I19" s="21"/>
      <c r="J19" s="21"/>
      <c r="K19" s="21"/>
      <c r="L19" s="21"/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9</v>
      </c>
      <c r="AA19" s="22">
        <v>4</v>
      </c>
      <c r="AB19" s="22">
        <v>4</v>
      </c>
      <c r="AC19" s="22">
        <f t="shared" si="6"/>
        <v>8</v>
      </c>
      <c r="AD19" s="22">
        <v>2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9</v>
      </c>
      <c r="AN19" s="22">
        <v>5</v>
      </c>
      <c r="AO19" s="22">
        <v>3</v>
      </c>
      <c r="AP19" s="22">
        <f t="shared" si="5"/>
        <v>8</v>
      </c>
      <c r="AQ19" s="22">
        <v>2</v>
      </c>
      <c r="AR19" s="39"/>
    </row>
    <row r="20" spans="1:44" ht="15.95" customHeight="1" x14ac:dyDescent="0.25">
      <c r="A20" s="41"/>
      <c r="B20" s="22" t="s">
        <v>42</v>
      </c>
      <c r="C20" s="6" t="s">
        <v>190</v>
      </c>
      <c r="D20" s="11"/>
      <c r="E20" s="21"/>
      <c r="F20" s="21"/>
      <c r="G20" s="5">
        <v>3</v>
      </c>
      <c r="H20" s="22">
        <v>2</v>
      </c>
      <c r="I20" s="21" t="s">
        <v>184</v>
      </c>
      <c r="J20" s="21"/>
      <c r="K20" s="21"/>
      <c r="L20" s="21" t="s">
        <v>147</v>
      </c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9</v>
      </c>
      <c r="AA20" s="22">
        <v>7</v>
      </c>
      <c r="AB20" s="22">
        <v>4</v>
      </c>
      <c r="AC20" s="22">
        <f t="shared" si="6"/>
        <v>11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8</v>
      </c>
      <c r="AN20" s="22">
        <v>0</v>
      </c>
      <c r="AO20" s="22">
        <v>2</v>
      </c>
      <c r="AP20" s="22">
        <f t="shared" si="5"/>
        <v>2</v>
      </c>
      <c r="AQ20" s="22">
        <v>0</v>
      </c>
      <c r="AR20" s="39"/>
    </row>
    <row r="21" spans="1:44" ht="15.95" customHeight="1" x14ac:dyDescent="0.25">
      <c r="A21" s="41"/>
      <c r="B21" s="22" t="s">
        <v>28</v>
      </c>
      <c r="C21" s="21" t="s">
        <v>371</v>
      </c>
      <c r="D21" s="16"/>
      <c r="E21" s="21"/>
      <c r="F21" s="21"/>
      <c r="G21" s="5"/>
      <c r="H21" s="22">
        <v>2</v>
      </c>
      <c r="I21" s="21" t="s">
        <v>96</v>
      </c>
      <c r="J21" s="21"/>
      <c r="K21" s="21"/>
      <c r="L21" s="21" t="s">
        <v>376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9</v>
      </c>
      <c r="AA21" s="22">
        <v>5</v>
      </c>
      <c r="AB21" s="22">
        <v>9</v>
      </c>
      <c r="AC21" s="22">
        <f t="shared" si="6"/>
        <v>14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7</v>
      </c>
      <c r="AN21" s="22">
        <v>0</v>
      </c>
      <c r="AO21" s="22">
        <v>2</v>
      </c>
      <c r="AP21" s="22">
        <f t="shared" si="5"/>
        <v>2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147</v>
      </c>
      <c r="J22" s="21"/>
      <c r="K22" s="21"/>
      <c r="L22" s="21" t="s">
        <v>377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8</v>
      </c>
      <c r="AA22" s="22">
        <v>1</v>
      </c>
      <c r="AB22" s="22">
        <v>5</v>
      </c>
      <c r="AC22" s="22">
        <f t="shared" si="6"/>
        <v>6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7</v>
      </c>
      <c r="AN22" s="22">
        <v>0</v>
      </c>
      <c r="AO22" s="22">
        <v>3</v>
      </c>
      <c r="AP22" s="22">
        <f t="shared" si="5"/>
        <v>3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7</v>
      </c>
      <c r="AA23" s="22">
        <v>0</v>
      </c>
      <c r="AB23" s="22">
        <v>2</v>
      </c>
      <c r="AC23" s="22">
        <f t="shared" si="6"/>
        <v>2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8</v>
      </c>
      <c r="AN23" s="22">
        <v>1</v>
      </c>
      <c r="AO23" s="22">
        <v>6</v>
      </c>
      <c r="AP23" s="22">
        <f t="shared" si="5"/>
        <v>7</v>
      </c>
      <c r="AQ23" s="22">
        <v>0</v>
      </c>
      <c r="AR23" s="44"/>
    </row>
    <row r="24" spans="1:44" ht="15.95" customHeight="1" x14ac:dyDescent="0.25">
      <c r="A24" s="41"/>
      <c r="B24" s="42" t="s">
        <v>173</v>
      </c>
      <c r="C24" s="6" t="s">
        <v>191</v>
      </c>
      <c r="F24" s="21"/>
      <c r="G24" s="5">
        <v>1</v>
      </c>
      <c r="H24" s="22">
        <v>2</v>
      </c>
      <c r="I24" s="21" t="s">
        <v>113</v>
      </c>
      <c r="J24" s="21"/>
      <c r="K24" s="21"/>
      <c r="L24" s="21" t="s">
        <v>381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9</v>
      </c>
      <c r="AA24" s="22">
        <v>0</v>
      </c>
      <c r="AB24" s="22">
        <v>3</v>
      </c>
      <c r="AC24" s="22">
        <f t="shared" si="6"/>
        <v>3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9</v>
      </c>
      <c r="AN24" s="22">
        <v>0</v>
      </c>
      <c r="AO24" s="22">
        <v>5</v>
      </c>
      <c r="AP24" s="22">
        <f t="shared" si="5"/>
        <v>5</v>
      </c>
      <c r="AQ24" s="22">
        <v>0</v>
      </c>
      <c r="AR24" s="36"/>
    </row>
    <row r="25" spans="1:44" ht="15.95" customHeight="1" x14ac:dyDescent="0.25">
      <c r="A25" s="41"/>
      <c r="B25" s="22" t="s">
        <v>28</v>
      </c>
      <c r="C25" s="16"/>
      <c r="D25" s="21" t="s">
        <v>109</v>
      </c>
      <c r="E25" s="21"/>
      <c r="F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9</v>
      </c>
      <c r="AA25" s="22">
        <v>1</v>
      </c>
      <c r="AB25" s="22">
        <v>2</v>
      </c>
      <c r="AC25" s="22">
        <f t="shared" si="6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7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D26" s="21"/>
      <c r="E26" s="21"/>
      <c r="F26" s="21"/>
      <c r="H26" s="22"/>
      <c r="I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9</v>
      </c>
      <c r="AA26" s="22">
        <v>3</v>
      </c>
      <c r="AB26" s="22">
        <v>4</v>
      </c>
      <c r="AC26" s="22">
        <f t="shared" si="6"/>
        <v>7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9</v>
      </c>
      <c r="AN26" s="22">
        <v>0</v>
      </c>
      <c r="AO26" s="22">
        <v>3</v>
      </c>
      <c r="AP26" s="22">
        <f t="shared" si="5"/>
        <v>3</v>
      </c>
      <c r="AQ26" s="22">
        <v>4</v>
      </c>
      <c r="AR26" s="36"/>
    </row>
    <row r="27" spans="1:44" ht="15.95" customHeight="1" thickBot="1" x14ac:dyDescent="0.3">
      <c r="A27" s="41"/>
      <c r="C27" s="6" t="s">
        <v>192</v>
      </c>
      <c r="F27" s="21"/>
      <c r="G27" s="5">
        <v>3</v>
      </c>
      <c r="H27" s="22">
        <v>1</v>
      </c>
      <c r="I27" s="21" t="s">
        <v>59</v>
      </c>
      <c r="J27" s="21"/>
      <c r="K27" s="21"/>
      <c r="L27" s="21" t="s">
        <v>51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99</v>
      </c>
      <c r="AA27" s="23">
        <f>SUM(AA15:AA26)</f>
        <v>32</v>
      </c>
      <c r="AB27" s="23">
        <f>SUM(AB15:AB26)</f>
        <v>49</v>
      </c>
      <c r="AC27" s="23">
        <f>+AB27+AA27</f>
        <v>81</v>
      </c>
      <c r="AD27" s="23">
        <f>SUM(AD15:AD26)</f>
        <v>6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99</v>
      </c>
      <c r="AN27" s="23">
        <f>SUM(AN15:AN26)</f>
        <v>25</v>
      </c>
      <c r="AO27" s="23">
        <f>SUM(AO15:AO26)</f>
        <v>36</v>
      </c>
      <c r="AP27" s="23">
        <f>+AO27+AN27</f>
        <v>61</v>
      </c>
      <c r="AQ27" s="23">
        <f>SUM(AQ15:AQ26)</f>
        <v>6</v>
      </c>
      <c r="AR27" s="36"/>
    </row>
    <row r="28" spans="1:44" ht="15.95" customHeight="1" x14ac:dyDescent="0.25">
      <c r="A28" s="41"/>
      <c r="B28" s="22" t="s">
        <v>28</v>
      </c>
      <c r="C28" s="21" t="s">
        <v>372</v>
      </c>
      <c r="D28" s="16"/>
      <c r="E28" s="21"/>
      <c r="G28" s="5"/>
      <c r="H28" s="22">
        <v>1</v>
      </c>
      <c r="I28" s="21" t="s">
        <v>163</v>
      </c>
      <c r="J28" s="21"/>
      <c r="K28" s="21"/>
      <c r="L28" s="21" t="s">
        <v>373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18</v>
      </c>
      <c r="AA28" s="22">
        <v>7</v>
      </c>
      <c r="AB28" s="22">
        <v>6</v>
      </c>
      <c r="AC28" s="22">
        <f t="shared" ref="AC28:AC39" si="7">+AA28+AB28</f>
        <v>13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7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C29" s="21"/>
      <c r="H29" s="22">
        <v>2</v>
      </c>
      <c r="I29" s="21" t="s">
        <v>59</v>
      </c>
      <c r="L29" s="21" t="s">
        <v>296</v>
      </c>
      <c r="M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8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9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8</v>
      </c>
      <c r="AA30" s="22">
        <v>2</v>
      </c>
      <c r="AB30" s="22">
        <v>5</v>
      </c>
      <c r="AC30" s="22">
        <f t="shared" si="7"/>
        <v>7</v>
      </c>
      <c r="AD30" s="22">
        <v>2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9</v>
      </c>
      <c r="AN30" s="22">
        <v>11</v>
      </c>
      <c r="AO30" s="22">
        <v>6</v>
      </c>
      <c r="AP30" s="22">
        <f t="shared" si="8"/>
        <v>17</v>
      </c>
      <c r="AQ30" s="22">
        <v>2</v>
      </c>
      <c r="AR30" s="36"/>
    </row>
    <row r="31" spans="1:44" ht="15.95" customHeight="1" x14ac:dyDescent="0.25">
      <c r="A31" s="41"/>
      <c r="B31" s="42" t="s">
        <v>174</v>
      </c>
      <c r="C31" s="6" t="s">
        <v>193</v>
      </c>
      <c r="F31" s="20"/>
      <c r="G31" s="5">
        <v>2</v>
      </c>
      <c r="H31" s="22">
        <v>1</v>
      </c>
      <c r="I31" s="21" t="s">
        <v>181</v>
      </c>
      <c r="J31" s="21"/>
      <c r="L31" s="21" t="s">
        <v>382</v>
      </c>
      <c r="M31" s="21"/>
      <c r="N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6</v>
      </c>
      <c r="AA31" s="22">
        <v>2</v>
      </c>
      <c r="AB31" s="22">
        <v>1</v>
      </c>
      <c r="AC31" s="22">
        <f t="shared" si="7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8</v>
      </c>
      <c r="AN31" s="22">
        <v>2</v>
      </c>
      <c r="AO31" s="22">
        <v>8</v>
      </c>
      <c r="AP31" s="22">
        <f t="shared" si="8"/>
        <v>10</v>
      </c>
      <c r="AQ31" s="22">
        <v>0</v>
      </c>
      <c r="AR31" s="36"/>
    </row>
    <row r="32" spans="1:44" ht="15.95" customHeight="1" x14ac:dyDescent="0.25">
      <c r="A32" s="41"/>
      <c r="B32" s="22" t="s">
        <v>28</v>
      </c>
      <c r="C32" s="16"/>
      <c r="D32" s="21" t="s">
        <v>109</v>
      </c>
      <c r="E32" s="21"/>
      <c r="H32" s="22">
        <v>1</v>
      </c>
      <c r="I32" s="21" t="s">
        <v>142</v>
      </c>
      <c r="J32" s="21"/>
      <c r="K32" s="21"/>
      <c r="L32" s="21" t="s">
        <v>370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3</v>
      </c>
      <c r="AA32" s="22">
        <v>1</v>
      </c>
      <c r="AB32" s="22">
        <v>1</v>
      </c>
      <c r="AC32" s="22">
        <f t="shared" si="7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7</v>
      </c>
      <c r="AN32" s="22">
        <v>0</v>
      </c>
      <c r="AO32" s="22">
        <v>5</v>
      </c>
      <c r="AP32" s="22">
        <f t="shared" si="8"/>
        <v>5</v>
      </c>
      <c r="AQ32" s="22">
        <v>0</v>
      </c>
      <c r="AR32" s="36"/>
    </row>
    <row r="33" spans="1:44" ht="15.95" customHeight="1" x14ac:dyDescent="0.25">
      <c r="A33" s="41"/>
      <c r="H33" s="22"/>
      <c r="I33" s="21"/>
      <c r="J33" s="21"/>
      <c r="K33" s="21"/>
      <c r="L33" s="21"/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7</v>
      </c>
      <c r="AA33" s="22">
        <v>0</v>
      </c>
      <c r="AB33" s="22">
        <v>2</v>
      </c>
      <c r="AC33" s="22">
        <f t="shared" si="7"/>
        <v>2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9</v>
      </c>
      <c r="AN33" s="22">
        <v>0</v>
      </c>
      <c r="AO33" s="22">
        <v>3</v>
      </c>
      <c r="AP33" s="22">
        <f t="shared" si="8"/>
        <v>3</v>
      </c>
      <c r="AQ33" s="22">
        <v>0</v>
      </c>
      <c r="AR33" s="36"/>
    </row>
    <row r="34" spans="1:44" ht="15.95" customHeight="1" x14ac:dyDescent="0.25">
      <c r="A34" s="41"/>
      <c r="C34" s="6" t="s">
        <v>187</v>
      </c>
      <c r="D34" s="1"/>
      <c r="E34" s="21"/>
      <c r="F34" s="21"/>
      <c r="G34" s="5">
        <v>0</v>
      </c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5</v>
      </c>
      <c r="AA34" s="22">
        <v>0</v>
      </c>
      <c r="AB34" s="22">
        <v>1</v>
      </c>
      <c r="AC34" s="22">
        <f t="shared" si="7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9</v>
      </c>
      <c r="AN34" s="22">
        <v>7</v>
      </c>
      <c r="AO34" s="22">
        <v>5</v>
      </c>
      <c r="AP34" s="22">
        <f t="shared" si="8"/>
        <v>12</v>
      </c>
      <c r="AQ34" s="22">
        <v>0</v>
      </c>
      <c r="AR34" s="36"/>
    </row>
    <row r="35" spans="1:44" ht="15.95" customHeight="1" x14ac:dyDescent="0.25">
      <c r="A35" s="41" t="s">
        <v>48</v>
      </c>
      <c r="B35" s="22" t="s">
        <v>28</v>
      </c>
      <c r="C35" s="21"/>
      <c r="D35" s="16" t="s">
        <v>109</v>
      </c>
      <c r="H35" s="22"/>
      <c r="I35" s="21"/>
      <c r="J35" s="21"/>
      <c r="K35" s="21"/>
      <c r="L35" s="21"/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9</v>
      </c>
      <c r="AA35" s="22">
        <v>0</v>
      </c>
      <c r="AB35" s="22">
        <v>2</v>
      </c>
      <c r="AC35" s="22">
        <f t="shared" si="7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9</v>
      </c>
      <c r="AN35" s="22">
        <v>1</v>
      </c>
      <c r="AO35" s="22">
        <v>1</v>
      </c>
      <c r="AP35" s="22">
        <f t="shared" si="8"/>
        <v>2</v>
      </c>
      <c r="AQ35" s="22">
        <v>0</v>
      </c>
      <c r="AR35" s="36"/>
    </row>
    <row r="36" spans="1:44" ht="15.95" customHeight="1" x14ac:dyDescent="0.25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5"/>
      <c r="L36" s="45"/>
      <c r="M36" s="45"/>
      <c r="N36" s="45"/>
      <c r="O36" s="45"/>
      <c r="P36" s="45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8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9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42" t="s">
        <v>175</v>
      </c>
      <c r="C37" s="6" t="s">
        <v>186</v>
      </c>
      <c r="E37" s="11"/>
      <c r="F37" s="11"/>
      <c r="G37" s="5">
        <v>1</v>
      </c>
      <c r="H37" s="22">
        <v>1</v>
      </c>
      <c r="I37" s="21" t="s">
        <v>132</v>
      </c>
      <c r="J37" s="21"/>
      <c r="K37" s="21"/>
      <c r="L37" s="21"/>
      <c r="M37" s="21" t="s">
        <v>134</v>
      </c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9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8</v>
      </c>
      <c r="AN37" s="22">
        <v>3</v>
      </c>
      <c r="AO37" s="22">
        <v>1</v>
      </c>
      <c r="AP37" s="22">
        <f t="shared" si="8"/>
        <v>4</v>
      </c>
      <c r="AQ37" s="22">
        <v>0</v>
      </c>
      <c r="AR37" s="36"/>
    </row>
    <row r="38" spans="1:44" ht="15.95" customHeight="1" x14ac:dyDescent="0.25">
      <c r="A38" s="41"/>
      <c r="B38" s="22" t="s">
        <v>28</v>
      </c>
      <c r="C38" s="16" t="s">
        <v>374</v>
      </c>
      <c r="D38" s="16"/>
      <c r="E38" s="16"/>
      <c r="H38" s="22"/>
      <c r="I38" s="21"/>
      <c r="J38" s="21"/>
      <c r="K38" s="21"/>
      <c r="L38" s="21"/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9</v>
      </c>
      <c r="AA38" s="22">
        <v>1</v>
      </c>
      <c r="AB38" s="22">
        <v>5</v>
      </c>
      <c r="AC38" s="22">
        <f t="shared" si="7"/>
        <v>6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9</v>
      </c>
      <c r="AN38" s="22">
        <v>0</v>
      </c>
      <c r="AO38" s="22">
        <v>3</v>
      </c>
      <c r="AP38" s="22">
        <f t="shared" si="8"/>
        <v>3</v>
      </c>
      <c r="AQ38" s="22">
        <v>2</v>
      </c>
      <c r="AR38" s="36"/>
    </row>
    <row r="39" spans="1:44" ht="15.95" customHeight="1" x14ac:dyDescent="0.25">
      <c r="A39" s="41"/>
      <c r="C39" s="16" t="s">
        <v>375</v>
      </c>
      <c r="H39" s="22"/>
      <c r="I39" s="21"/>
      <c r="J39" s="21"/>
      <c r="K39" s="21"/>
      <c r="L39" s="21"/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9</v>
      </c>
      <c r="AA39" s="22">
        <v>1</v>
      </c>
      <c r="AB39" s="22">
        <v>1</v>
      </c>
      <c r="AC39" s="22">
        <f t="shared" si="7"/>
        <v>2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6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H40" s="22"/>
      <c r="I40" s="21"/>
      <c r="J40" s="21"/>
      <c r="K40" s="21"/>
      <c r="L40" s="21"/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99</v>
      </c>
      <c r="AA40" s="23">
        <f>SUM(AA28:AA39)</f>
        <v>14</v>
      </c>
      <c r="AB40" s="23">
        <f>SUM(AB28:AB39)</f>
        <v>25</v>
      </c>
      <c r="AC40" s="23">
        <f>+AB40+AA40</f>
        <v>39</v>
      </c>
      <c r="AD40" s="23">
        <f>SUM(AD28:AD39)</f>
        <v>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99</v>
      </c>
      <c r="AN40" s="23">
        <f>SUM(AN28:AN39)</f>
        <v>24</v>
      </c>
      <c r="AO40" s="23">
        <f>SUM(AO28:AO39)</f>
        <v>33</v>
      </c>
      <c r="AP40" s="23">
        <f>+AO40+AN40</f>
        <v>57</v>
      </c>
      <c r="AQ40" s="23">
        <f>SUM(AQ28:AQ39)</f>
        <v>6</v>
      </c>
      <c r="AR40" s="36"/>
    </row>
    <row r="41" spans="1:44" ht="15.95" customHeight="1" x14ac:dyDescent="0.25">
      <c r="A41" s="41"/>
      <c r="C41" s="6" t="s">
        <v>189</v>
      </c>
      <c r="G41" s="5">
        <v>0</v>
      </c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10</v>
      </c>
      <c r="AA41" s="22">
        <v>3</v>
      </c>
      <c r="AB41" s="22">
        <v>4</v>
      </c>
      <c r="AC41" s="22">
        <f t="shared" ref="AC41:AC52" si="9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13</v>
      </c>
      <c r="AN41" s="22">
        <v>1</v>
      </c>
      <c r="AO41" s="22">
        <v>2</v>
      </c>
      <c r="AP41" s="22">
        <f t="shared" ref="AP41:AP52" si="10">+AN41+AO41</f>
        <v>3</v>
      </c>
      <c r="AQ41" s="22">
        <v>0</v>
      </c>
      <c r="AR41" s="36"/>
    </row>
    <row r="42" spans="1:44" ht="15.95" customHeight="1" x14ac:dyDescent="0.25">
      <c r="A42" s="41"/>
      <c r="B42" s="22" t="s">
        <v>28</v>
      </c>
      <c r="C42" s="21"/>
      <c r="D42" s="21" t="s">
        <v>109</v>
      </c>
      <c r="E42" s="21"/>
      <c r="F42" s="21"/>
      <c r="G42" s="21"/>
      <c r="H42" s="22"/>
      <c r="I42" s="21"/>
      <c r="J42" s="21"/>
      <c r="K42" s="21"/>
      <c r="L42" s="21"/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8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36"/>
      <c r="C43" s="46"/>
      <c r="D43" s="46"/>
      <c r="E43" s="46"/>
      <c r="F43" s="46"/>
      <c r="G43" s="42"/>
      <c r="H43" s="45"/>
      <c r="I43" s="46"/>
      <c r="J43" s="46"/>
      <c r="K43" s="45"/>
      <c r="L43" s="45"/>
      <c r="M43" s="45"/>
      <c r="N43" s="45"/>
      <c r="O43" s="45"/>
      <c r="P43" s="45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8</v>
      </c>
      <c r="AA43" s="22">
        <v>7</v>
      </c>
      <c r="AB43" s="22">
        <v>7</v>
      </c>
      <c r="AC43" s="22">
        <f t="shared" si="9"/>
        <v>14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9</v>
      </c>
      <c r="AN43" s="22">
        <v>10</v>
      </c>
      <c r="AO43" s="22">
        <v>3</v>
      </c>
      <c r="AP43" s="22">
        <f t="shared" si="10"/>
        <v>13</v>
      </c>
      <c r="AQ43" s="22">
        <v>2</v>
      </c>
      <c r="AR43" s="36"/>
    </row>
    <row r="44" spans="1:44" ht="15.95" customHeight="1" x14ac:dyDescent="0.25">
      <c r="A44" s="41"/>
      <c r="B44" s="11"/>
      <c r="C44" s="11"/>
      <c r="D44" s="11"/>
      <c r="E44" s="21" t="s">
        <v>111</v>
      </c>
      <c r="F44" s="21"/>
      <c r="G44" s="5">
        <f>SUM(G14:G43)</f>
        <v>14</v>
      </c>
      <c r="H44" s="5"/>
      <c r="I44" s="20"/>
      <c r="J44" s="21" t="s">
        <v>62</v>
      </c>
      <c r="K44" s="20"/>
      <c r="L44" s="5">
        <f>COUNTA(C14:C43)-8</f>
        <v>4</v>
      </c>
      <c r="N44" s="21" t="s">
        <v>79</v>
      </c>
      <c r="O44" s="5">
        <f>+L44*2</f>
        <v>8</v>
      </c>
      <c r="P44" s="1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9</v>
      </c>
      <c r="AA44" s="22">
        <v>4</v>
      </c>
      <c r="AB44" s="22">
        <v>9</v>
      </c>
      <c r="AC44" s="22">
        <f t="shared" si="9"/>
        <v>13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8</v>
      </c>
      <c r="AN44" s="22">
        <v>4</v>
      </c>
      <c r="AO44" s="22">
        <v>5</v>
      </c>
      <c r="AP44" s="22">
        <f t="shared" si="10"/>
        <v>9</v>
      </c>
      <c r="AQ44" s="22">
        <v>2</v>
      </c>
      <c r="AR44" s="36"/>
    </row>
    <row r="45" spans="1:44" ht="15.95" customHeight="1" x14ac:dyDescent="0.25">
      <c r="A45" s="41"/>
      <c r="E45" s="21" t="s">
        <v>110</v>
      </c>
      <c r="F45" s="21"/>
      <c r="G45" s="5">
        <f>COUNTA(L15:L43)+COUNTIF(L15:L43,"*&amp;*")</f>
        <v>23</v>
      </c>
      <c r="O45" t="s">
        <v>169</v>
      </c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8</v>
      </c>
      <c r="AA45" s="22">
        <v>1</v>
      </c>
      <c r="AB45" s="22">
        <v>3</v>
      </c>
      <c r="AC45" s="22">
        <f t="shared" si="9"/>
        <v>4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6</v>
      </c>
      <c r="AN45" s="22">
        <v>0</v>
      </c>
      <c r="AO45" s="22">
        <v>5</v>
      </c>
      <c r="AP45" s="22">
        <f t="shared" si="10"/>
        <v>5</v>
      </c>
      <c r="AQ45" s="22">
        <v>0</v>
      </c>
      <c r="AR45" s="36"/>
    </row>
    <row r="46" spans="1:44" ht="15.95" customHeight="1" x14ac:dyDescent="0.25">
      <c r="A46" s="4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9</v>
      </c>
      <c r="AA46" s="22">
        <v>1</v>
      </c>
      <c r="AB46" s="22">
        <v>3</v>
      </c>
      <c r="AC46" s="22">
        <f t="shared" si="9"/>
        <v>4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9</v>
      </c>
      <c r="AN46" s="22">
        <v>1</v>
      </c>
      <c r="AO46" s="22">
        <v>5</v>
      </c>
      <c r="AP46" s="22">
        <f t="shared" si="10"/>
        <v>6</v>
      </c>
      <c r="AQ46" s="22">
        <v>0</v>
      </c>
      <c r="AR46" s="36"/>
    </row>
    <row r="47" spans="1:44" ht="15.95" customHeight="1" x14ac:dyDescent="0.25">
      <c r="A47" s="4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9</v>
      </c>
      <c r="AA47" s="22">
        <v>3</v>
      </c>
      <c r="AB47" s="22">
        <v>3</v>
      </c>
      <c r="AC47" s="22">
        <f t="shared" si="9"/>
        <v>6</v>
      </c>
      <c r="AD47" s="22">
        <v>2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9</v>
      </c>
      <c r="AN47" s="22">
        <v>3</v>
      </c>
      <c r="AO47" s="22">
        <v>5</v>
      </c>
      <c r="AP47" s="22">
        <f t="shared" si="10"/>
        <v>8</v>
      </c>
      <c r="AQ47" s="22">
        <v>0</v>
      </c>
      <c r="AR47" s="36"/>
    </row>
    <row r="48" spans="1:44" ht="15.95" customHeight="1" x14ac:dyDescent="0.25">
      <c r="A48" s="41"/>
      <c r="B48" s="6" t="s">
        <v>90</v>
      </c>
      <c r="C48" s="6"/>
      <c r="N48" s="6"/>
      <c r="O48" s="6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8</v>
      </c>
      <c r="AA48" s="22">
        <v>1</v>
      </c>
      <c r="AB48" s="22">
        <v>1</v>
      </c>
      <c r="AC48" s="22">
        <f t="shared" si="9"/>
        <v>2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8</v>
      </c>
      <c r="AN48" s="22">
        <v>4</v>
      </c>
      <c r="AO48" s="22">
        <v>3</v>
      </c>
      <c r="AP48" s="22">
        <f t="shared" si="10"/>
        <v>7</v>
      </c>
      <c r="AQ48" s="22">
        <v>2</v>
      </c>
      <c r="AR48" s="36"/>
    </row>
    <row r="49" spans="1:44" ht="15.95" customHeight="1" x14ac:dyDescent="0.25">
      <c r="A49" s="41"/>
      <c r="C49" s="6" t="s">
        <v>64</v>
      </c>
      <c r="H49" s="6" t="s">
        <v>71</v>
      </c>
      <c r="M49" s="6" t="s">
        <v>72</v>
      </c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9</v>
      </c>
      <c r="AA49" s="22">
        <v>0</v>
      </c>
      <c r="AB49" s="22">
        <v>2</v>
      </c>
      <c r="AC49" s="22">
        <f t="shared" si="9"/>
        <v>2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8</v>
      </c>
      <c r="AN49" s="22">
        <v>2</v>
      </c>
      <c r="AO49" s="22">
        <v>4</v>
      </c>
      <c r="AP49" s="22">
        <f t="shared" si="10"/>
        <v>6</v>
      </c>
      <c r="AQ49" s="22">
        <v>0</v>
      </c>
      <c r="AR49" s="36"/>
    </row>
    <row r="50" spans="1:44" ht="15.95" customHeight="1" x14ac:dyDescent="0.25">
      <c r="A50" s="41"/>
      <c r="C50" s="21" t="s">
        <v>212</v>
      </c>
      <c r="H50" s="21" t="s">
        <v>109</v>
      </c>
      <c r="I50" s="21"/>
      <c r="J50" s="21"/>
      <c r="K50" s="21"/>
      <c r="L50" s="21"/>
      <c r="M50" s="21" t="s">
        <v>109</v>
      </c>
      <c r="N50" s="21"/>
      <c r="O50" s="21"/>
      <c r="P50" s="2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8</v>
      </c>
      <c r="AA50" s="22">
        <v>0</v>
      </c>
      <c r="AB50" s="22">
        <v>1</v>
      </c>
      <c r="AC50" s="22">
        <f t="shared" si="9"/>
        <v>1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9</v>
      </c>
      <c r="AN50" s="22">
        <v>0</v>
      </c>
      <c r="AO50" s="22">
        <v>5</v>
      </c>
      <c r="AP50" s="22">
        <f t="shared" si="10"/>
        <v>5</v>
      </c>
      <c r="AQ50" s="22">
        <v>0</v>
      </c>
      <c r="AR50" s="36"/>
    </row>
    <row r="51" spans="1:44" ht="15.95" customHeight="1" x14ac:dyDescent="0.25">
      <c r="A51" s="41"/>
      <c r="C51" s="21" t="s">
        <v>277</v>
      </c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7</v>
      </c>
      <c r="AA51" s="22">
        <v>0</v>
      </c>
      <c r="AB51" s="22">
        <v>2</v>
      </c>
      <c r="AC51" s="22">
        <f t="shared" si="9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8</v>
      </c>
      <c r="AN51" s="22">
        <v>0</v>
      </c>
      <c r="AO51" s="22">
        <v>1</v>
      </c>
      <c r="AP51" s="22">
        <f t="shared" si="10"/>
        <v>1</v>
      </c>
      <c r="AQ51" s="22">
        <v>8</v>
      </c>
      <c r="AR51" s="36"/>
    </row>
    <row r="52" spans="1:44" ht="15.95" customHeight="1" x14ac:dyDescent="0.25">
      <c r="A52" s="41"/>
      <c r="C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6</v>
      </c>
      <c r="AA52" s="22">
        <v>1</v>
      </c>
      <c r="AB52" s="22">
        <v>3</v>
      </c>
      <c r="AC52" s="22">
        <f t="shared" si="9"/>
        <v>4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8</v>
      </c>
      <c r="AN52" s="22">
        <v>1</v>
      </c>
      <c r="AO52" s="22">
        <v>0</v>
      </c>
      <c r="AP52" s="22">
        <f t="shared" si="10"/>
        <v>1</v>
      </c>
      <c r="AQ52" s="22">
        <v>2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99</v>
      </c>
      <c r="AA53" s="23">
        <f>SUM(AA41:AA52)</f>
        <v>21</v>
      </c>
      <c r="AB53" s="23">
        <f>SUM(AB41:AB52)</f>
        <v>38</v>
      </c>
      <c r="AC53" s="23">
        <f>+AB53+AA53</f>
        <v>59</v>
      </c>
      <c r="AD53" s="23">
        <f>SUM(AD41:AD52)</f>
        <v>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99</v>
      </c>
      <c r="AN53" s="23">
        <f>SUM(AN41:AN52)</f>
        <v>26</v>
      </c>
      <c r="AO53" s="23">
        <f>SUM(AO41:AO52)</f>
        <v>40</v>
      </c>
      <c r="AP53" s="23">
        <f>+AO53+AN53</f>
        <v>66</v>
      </c>
      <c r="AQ53" s="23">
        <f>SUM(AQ41:AQ52)</f>
        <v>16</v>
      </c>
      <c r="AR53" s="36"/>
    </row>
    <row r="54" spans="1:44" ht="15.95" customHeight="1" x14ac:dyDescent="0.25">
      <c r="A54" s="4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6</v>
      </c>
      <c r="AA54" s="22">
        <v>1</v>
      </c>
      <c r="AB54" s="22">
        <v>4</v>
      </c>
      <c r="AC54" s="22">
        <f t="shared" ref="AC54:AC65" si="11">+AA54+AB54</f>
        <v>5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13</v>
      </c>
      <c r="AN54" s="22">
        <v>1</v>
      </c>
      <c r="AO54" s="22">
        <v>6</v>
      </c>
      <c r="AP54" s="22">
        <f t="shared" ref="AP54:AP65" si="12">+AN54+AO54</f>
        <v>7</v>
      </c>
      <c r="AQ54" s="22">
        <v>0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9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8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9</v>
      </c>
      <c r="AA56" s="22">
        <v>4</v>
      </c>
      <c r="AB56" s="22">
        <v>1</v>
      </c>
      <c r="AC56" s="22">
        <f t="shared" si="11"/>
        <v>5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7</v>
      </c>
      <c r="AN56" s="22">
        <v>7</v>
      </c>
      <c r="AO56" s="22">
        <v>4</v>
      </c>
      <c r="AP56" s="22">
        <f t="shared" si="12"/>
        <v>11</v>
      </c>
      <c r="AQ56" s="22">
        <v>2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8</v>
      </c>
      <c r="AA57" s="22">
        <v>0</v>
      </c>
      <c r="AB57" s="22">
        <v>3</v>
      </c>
      <c r="AC57" s="22">
        <f t="shared" si="11"/>
        <v>3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9</v>
      </c>
      <c r="AN57" s="22">
        <v>11</v>
      </c>
      <c r="AO57" s="22">
        <v>2</v>
      </c>
      <c r="AP57" s="22">
        <f t="shared" si="12"/>
        <v>13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7</v>
      </c>
      <c r="AA58" s="22">
        <v>4</v>
      </c>
      <c r="AB58" s="22">
        <v>4</v>
      </c>
      <c r="AC58" s="22">
        <f t="shared" si="11"/>
        <v>8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8</v>
      </c>
      <c r="AN58" s="22">
        <v>1</v>
      </c>
      <c r="AO58" s="22">
        <v>7</v>
      </c>
      <c r="AP58" s="22">
        <f t="shared" si="12"/>
        <v>8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9</v>
      </c>
      <c r="AA59" s="22">
        <v>0</v>
      </c>
      <c r="AB59" s="22">
        <v>6</v>
      </c>
      <c r="AC59" s="22">
        <f t="shared" si="11"/>
        <v>6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9</v>
      </c>
      <c r="AN59" s="22">
        <v>8</v>
      </c>
      <c r="AO59" s="22">
        <v>6</v>
      </c>
      <c r="AP59" s="22">
        <f t="shared" si="12"/>
        <v>14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1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8</v>
      </c>
      <c r="AN60" s="22">
        <v>1</v>
      </c>
      <c r="AO60" s="22">
        <v>4</v>
      </c>
      <c r="AP60" s="22">
        <f t="shared" si="12"/>
        <v>5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7</v>
      </c>
      <c r="AA61" s="22">
        <v>3</v>
      </c>
      <c r="AB61" s="22">
        <v>4</v>
      </c>
      <c r="AC61" s="22">
        <f t="shared" si="11"/>
        <v>7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8</v>
      </c>
      <c r="AN61" s="22">
        <v>2</v>
      </c>
      <c r="AO61" s="22">
        <v>2</v>
      </c>
      <c r="AP61" s="22">
        <f t="shared" si="12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9</v>
      </c>
      <c r="AA62" s="22">
        <v>0</v>
      </c>
      <c r="AB62" s="22">
        <v>3</v>
      </c>
      <c r="AC62" s="22">
        <f t="shared" si="11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7</v>
      </c>
      <c r="AN62" s="22">
        <v>2</v>
      </c>
      <c r="AO62" s="22">
        <v>2</v>
      </c>
      <c r="AP62" s="22">
        <f t="shared" si="12"/>
        <v>4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9</v>
      </c>
      <c r="AA63" s="22">
        <v>0</v>
      </c>
      <c r="AB63" s="22">
        <v>6</v>
      </c>
      <c r="AC63" s="22">
        <f t="shared" si="11"/>
        <v>6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8</v>
      </c>
      <c r="AN63" s="22">
        <v>0</v>
      </c>
      <c r="AO63" s="22">
        <v>3</v>
      </c>
      <c r="AP63" s="22">
        <f t="shared" si="12"/>
        <v>3</v>
      </c>
      <c r="AQ63" s="22">
        <v>0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9</v>
      </c>
      <c r="AA64" s="22">
        <v>2</v>
      </c>
      <c r="AB64" s="22">
        <v>2</v>
      </c>
      <c r="AC64" s="22">
        <f t="shared" si="11"/>
        <v>4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6</v>
      </c>
      <c r="AN64" s="22">
        <v>0</v>
      </c>
      <c r="AO64" s="22">
        <v>2</v>
      </c>
      <c r="AP64" s="22">
        <f t="shared" si="12"/>
        <v>2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9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8</v>
      </c>
      <c r="AN65" s="22">
        <v>0</v>
      </c>
      <c r="AO65" s="22">
        <v>2</v>
      </c>
      <c r="AP65" s="22">
        <f t="shared" si="12"/>
        <v>2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99</v>
      </c>
      <c r="AA66" s="23">
        <f>SUM(AA54:AA65)</f>
        <v>20</v>
      </c>
      <c r="AB66" s="23">
        <f>SUM(AB54:AB65)</f>
        <v>37</v>
      </c>
      <c r="AC66" s="23">
        <f>+AB66+AA66</f>
        <v>57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99</v>
      </c>
      <c r="AN66" s="23">
        <f>SUM(AN54:AN65)</f>
        <v>33</v>
      </c>
      <c r="AO66" s="23">
        <f>SUM(AO54:AO65)</f>
        <v>40</v>
      </c>
      <c r="AP66" s="23">
        <f>+AO66+AN66</f>
        <v>73</v>
      </c>
      <c r="AQ66" s="23">
        <f>SUM(AQ54:AQ65)</f>
        <v>4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792</v>
      </c>
      <c r="AN67" s="15">
        <f>+AN66+AN53+AN40+AN27+AA27+AA40+AA53+AA66</f>
        <v>195</v>
      </c>
      <c r="AO67" s="15">
        <f>+AO66+AO53+AO40+AO27+AB27+AB40+AB53+AB66</f>
        <v>298</v>
      </c>
      <c r="AP67" s="15">
        <f>+AP66+AP53+AP40+AP27+AC27+AC40+AC53+AC66</f>
        <v>493</v>
      </c>
      <c r="AQ67" s="15">
        <f>+AQ66+AQ53+AQ40+AQ27+AD27+AD40+AD53+AD66</f>
        <v>52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9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2</v>
      </c>
      <c r="AA78" s="22">
        <v>0</v>
      </c>
      <c r="AB78" s="22">
        <v>0</v>
      </c>
      <c r="AC78" s="22">
        <f t="shared" ref="AC78:AC79" si="13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9</v>
      </c>
      <c r="J80" s="22">
        <v>7</v>
      </c>
      <c r="K80" s="22">
        <v>13</v>
      </c>
      <c r="L80" s="49">
        <f t="shared" ref="L80:L105" si="14">+J80+K80</f>
        <v>20</v>
      </c>
      <c r="Q80" s="36"/>
      <c r="R80" s="36"/>
      <c r="S80" s="27">
        <v>7.5</v>
      </c>
      <c r="T80" s="21" t="s">
        <v>207</v>
      </c>
      <c r="Z80" s="22">
        <v>7</v>
      </c>
      <c r="AA80" s="22">
        <v>4</v>
      </c>
      <c r="AB80" s="22">
        <v>0</v>
      </c>
      <c r="AC80" s="22">
        <f>+AA80+AB80</f>
        <v>4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9</v>
      </c>
      <c r="J81" s="22">
        <v>11</v>
      </c>
      <c r="K81" s="22">
        <v>6</v>
      </c>
      <c r="L81" s="49">
        <f t="shared" si="14"/>
        <v>17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182</v>
      </c>
      <c r="E82" s="21"/>
      <c r="F82" s="21"/>
      <c r="G82" s="21" t="s">
        <v>117</v>
      </c>
      <c r="H82" s="22"/>
      <c r="I82" s="22">
        <v>9</v>
      </c>
      <c r="J82" s="22">
        <v>9</v>
      </c>
      <c r="K82" s="22">
        <v>6</v>
      </c>
      <c r="L82" s="49">
        <f t="shared" si="14"/>
        <v>15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90" si="15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184</v>
      </c>
      <c r="G83" s="21" t="s">
        <v>154</v>
      </c>
      <c r="H83" s="22"/>
      <c r="I83" s="22">
        <v>9</v>
      </c>
      <c r="J83" s="22">
        <v>8</v>
      </c>
      <c r="K83" s="22">
        <v>6</v>
      </c>
      <c r="L83" s="49">
        <f t="shared" si="14"/>
        <v>14</v>
      </c>
      <c r="Q83" s="36"/>
      <c r="R83" s="36"/>
      <c r="S83" s="27">
        <v>8</v>
      </c>
      <c r="T83" s="21" t="s">
        <v>320</v>
      </c>
      <c r="Z83" s="22">
        <v>2</v>
      </c>
      <c r="AA83" s="22">
        <v>0</v>
      </c>
      <c r="AB83" s="22">
        <v>0</v>
      </c>
      <c r="AC83" s="22">
        <f t="shared" si="15"/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92</v>
      </c>
      <c r="E84" s="21"/>
      <c r="F84" s="21"/>
      <c r="G84" s="21" t="s">
        <v>115</v>
      </c>
      <c r="H84" s="22"/>
      <c r="I84" s="22">
        <v>8</v>
      </c>
      <c r="J84" s="22">
        <v>7</v>
      </c>
      <c r="K84" s="22">
        <v>7</v>
      </c>
      <c r="L84" s="49">
        <f t="shared" si="14"/>
        <v>14</v>
      </c>
      <c r="Q84" s="36"/>
      <c r="R84" s="36"/>
      <c r="S84" s="27">
        <v>7</v>
      </c>
      <c r="T84" s="21" t="s">
        <v>271</v>
      </c>
      <c r="Z84" s="22">
        <v>4</v>
      </c>
      <c r="AA84" s="22">
        <v>0</v>
      </c>
      <c r="AB84" s="22">
        <v>2</v>
      </c>
      <c r="AC84" s="22">
        <f t="shared" si="15"/>
        <v>2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34</v>
      </c>
      <c r="E85" s="21"/>
      <c r="F85" s="21"/>
      <c r="G85" s="21" t="s">
        <v>106</v>
      </c>
      <c r="H85" s="22"/>
      <c r="I85" s="22">
        <v>9</v>
      </c>
      <c r="J85" s="22">
        <v>5</v>
      </c>
      <c r="K85" s="22">
        <v>9</v>
      </c>
      <c r="L85" s="49">
        <f t="shared" si="14"/>
        <v>14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15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96</v>
      </c>
      <c r="G86" s="21" t="s">
        <v>154</v>
      </c>
      <c r="H86" s="22"/>
      <c r="I86" s="22">
        <v>9</v>
      </c>
      <c r="J86" s="22">
        <v>11</v>
      </c>
      <c r="K86" s="22">
        <v>2</v>
      </c>
      <c r="L86" s="49">
        <f t="shared" si="14"/>
        <v>13</v>
      </c>
      <c r="Q86" s="36"/>
      <c r="R86" s="36"/>
      <c r="S86" s="27">
        <v>6.5</v>
      </c>
      <c r="T86" s="21" t="s">
        <v>145</v>
      </c>
      <c r="Z86" s="22">
        <v>6</v>
      </c>
      <c r="AA86" s="22">
        <v>1</v>
      </c>
      <c r="AB86" s="22">
        <v>0</v>
      </c>
      <c r="AC86" s="22">
        <f t="shared" si="15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59</v>
      </c>
      <c r="E87" s="21"/>
      <c r="F87" s="21"/>
      <c r="G87" s="21" t="s">
        <v>118</v>
      </c>
      <c r="H87" s="22"/>
      <c r="I87" s="22">
        <v>9</v>
      </c>
      <c r="J87" s="22">
        <v>10</v>
      </c>
      <c r="K87" s="22">
        <v>3</v>
      </c>
      <c r="L87" s="49">
        <f t="shared" si="14"/>
        <v>13</v>
      </c>
      <c r="Q87" s="40"/>
      <c r="R87" s="40"/>
      <c r="S87" s="27">
        <v>7.5</v>
      </c>
      <c r="T87" s="21" t="s">
        <v>266</v>
      </c>
      <c r="Z87" s="22">
        <v>1</v>
      </c>
      <c r="AA87" s="22">
        <v>0</v>
      </c>
      <c r="AB87" s="22">
        <v>0</v>
      </c>
      <c r="AC87" s="22">
        <f t="shared" si="15"/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164</v>
      </c>
      <c r="E88" s="21"/>
      <c r="F88" s="21"/>
      <c r="G88" s="21" t="s">
        <v>115</v>
      </c>
      <c r="H88" s="22"/>
      <c r="I88" s="22">
        <v>9</v>
      </c>
      <c r="J88" s="22">
        <v>4</v>
      </c>
      <c r="K88" s="22">
        <v>9</v>
      </c>
      <c r="L88" s="49">
        <f t="shared" si="14"/>
        <v>13</v>
      </c>
      <c r="Q88" s="40"/>
      <c r="R88" s="40"/>
      <c r="S88" s="27">
        <v>8</v>
      </c>
      <c r="T88" s="21" t="s">
        <v>268</v>
      </c>
      <c r="Z88" s="22">
        <v>1</v>
      </c>
      <c r="AA88" s="22">
        <v>0</v>
      </c>
      <c r="AB88" s="22">
        <v>0</v>
      </c>
      <c r="AC88" s="22">
        <f t="shared" si="15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113</v>
      </c>
      <c r="E89" s="21"/>
      <c r="F89" s="21"/>
      <c r="G89" s="21" t="s">
        <v>116</v>
      </c>
      <c r="H89" s="22"/>
      <c r="I89" s="22">
        <v>9</v>
      </c>
      <c r="J89" s="22">
        <v>7</v>
      </c>
      <c r="K89" s="22">
        <v>5</v>
      </c>
      <c r="L89" s="49">
        <f t="shared" si="14"/>
        <v>12</v>
      </c>
      <c r="Q89" s="40"/>
      <c r="R89" s="40"/>
      <c r="S89" s="27">
        <v>7.5</v>
      </c>
      <c r="T89" s="21" t="s">
        <v>269</v>
      </c>
      <c r="Z89" s="22">
        <v>3</v>
      </c>
      <c r="AA89" s="22">
        <v>6</v>
      </c>
      <c r="AB89" s="22">
        <v>0</v>
      </c>
      <c r="AC89" s="22">
        <f t="shared" si="15"/>
        <v>6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41</v>
      </c>
      <c r="E90" s="21"/>
      <c r="F90" s="21"/>
      <c r="G90" s="21" t="s">
        <v>106</v>
      </c>
      <c r="H90" s="22"/>
      <c r="I90" s="22">
        <v>9</v>
      </c>
      <c r="J90" s="22">
        <v>7</v>
      </c>
      <c r="K90" s="22">
        <v>4</v>
      </c>
      <c r="L90" s="49">
        <f t="shared" si="14"/>
        <v>11</v>
      </c>
      <c r="Q90" s="41"/>
      <c r="R90" s="41"/>
      <c r="S90" s="27">
        <v>9</v>
      </c>
      <c r="T90" s="21" t="s">
        <v>239</v>
      </c>
      <c r="Z90" s="22">
        <v>3</v>
      </c>
      <c r="AA90" s="22">
        <v>1</v>
      </c>
      <c r="AB90" s="22">
        <v>2</v>
      </c>
      <c r="AC90" s="22">
        <f t="shared" si="15"/>
        <v>3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147</v>
      </c>
      <c r="E91" s="21"/>
      <c r="F91" s="21"/>
      <c r="G91" s="21" t="s">
        <v>154</v>
      </c>
      <c r="H91" s="22"/>
      <c r="I91" s="22">
        <v>7</v>
      </c>
      <c r="J91" s="22">
        <v>7</v>
      </c>
      <c r="K91" s="22">
        <v>4</v>
      </c>
      <c r="L91" s="49">
        <f t="shared" si="14"/>
        <v>11</v>
      </c>
      <c r="Q91" s="41"/>
      <c r="R91" s="41"/>
      <c r="S91" s="27">
        <v>9.5</v>
      </c>
      <c r="T91" s="21" t="s">
        <v>272</v>
      </c>
      <c r="Z91" s="22">
        <v>1</v>
      </c>
      <c r="AA91" s="22">
        <v>0</v>
      </c>
      <c r="AB91" s="22">
        <v>1</v>
      </c>
      <c r="AC91" s="22">
        <f t="shared" ref="AC91:AC96" si="16"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47</v>
      </c>
      <c r="E92" s="21"/>
      <c r="F92" s="21"/>
      <c r="G92" s="21" t="s">
        <v>116</v>
      </c>
      <c r="H92" s="22"/>
      <c r="I92" s="22">
        <v>8</v>
      </c>
      <c r="J92" s="22">
        <v>2</v>
      </c>
      <c r="K92" s="22">
        <v>8</v>
      </c>
      <c r="L92" s="49">
        <f t="shared" si="14"/>
        <v>10</v>
      </c>
      <c r="Q92" s="41"/>
      <c r="R92" s="41"/>
      <c r="S92" s="27">
        <v>8</v>
      </c>
      <c r="T92" s="21" t="s">
        <v>319</v>
      </c>
      <c r="Z92" s="22">
        <v>1</v>
      </c>
      <c r="AA92" s="22">
        <v>0</v>
      </c>
      <c r="AB92" s="22">
        <v>0</v>
      </c>
      <c r="AC92" s="22">
        <f t="shared" si="16"/>
        <v>0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158</v>
      </c>
      <c r="E93" s="21"/>
      <c r="F93" s="21"/>
      <c r="G93" s="16" t="s">
        <v>107</v>
      </c>
      <c r="H93" s="22"/>
      <c r="I93" s="22">
        <v>8</v>
      </c>
      <c r="J93" s="22">
        <v>6</v>
      </c>
      <c r="K93" s="22">
        <v>3</v>
      </c>
      <c r="L93" s="49">
        <f t="shared" si="14"/>
        <v>9</v>
      </c>
      <c r="Q93" s="41"/>
      <c r="R93" s="41"/>
      <c r="S93" s="27">
        <v>7.5</v>
      </c>
      <c r="T93" s="21" t="s">
        <v>384</v>
      </c>
      <c r="Z93" s="22">
        <v>1</v>
      </c>
      <c r="AA93" s="22">
        <v>0</v>
      </c>
      <c r="AB93" s="22">
        <v>1</v>
      </c>
      <c r="AC93" s="22">
        <f t="shared" si="16"/>
        <v>1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46</v>
      </c>
      <c r="E94" s="21"/>
      <c r="F94" s="21"/>
      <c r="G94" s="21" t="s">
        <v>117</v>
      </c>
      <c r="H94" s="22"/>
      <c r="I94" s="22">
        <v>8</v>
      </c>
      <c r="J94" s="22">
        <v>5</v>
      </c>
      <c r="K94" s="22">
        <v>4</v>
      </c>
      <c r="L94" s="49">
        <f t="shared" si="14"/>
        <v>9</v>
      </c>
      <c r="Q94" s="41"/>
      <c r="R94" s="41"/>
      <c r="S94" s="27">
        <v>8.5</v>
      </c>
      <c r="T94" s="21" t="s">
        <v>242</v>
      </c>
      <c r="Z94" s="22">
        <v>2</v>
      </c>
      <c r="AA94" s="22">
        <v>2</v>
      </c>
      <c r="AB94" s="22">
        <v>3</v>
      </c>
      <c r="AC94" s="22">
        <f t="shared" si="16"/>
        <v>5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95</v>
      </c>
      <c r="E95" s="21"/>
      <c r="F95" s="21"/>
      <c r="G95" s="21" t="s">
        <v>118</v>
      </c>
      <c r="H95" s="22"/>
      <c r="I95" s="22">
        <v>8</v>
      </c>
      <c r="J95" s="22">
        <v>4</v>
      </c>
      <c r="K95" s="22">
        <v>5</v>
      </c>
      <c r="L95" s="49">
        <f t="shared" si="14"/>
        <v>9</v>
      </c>
      <c r="Q95" s="41"/>
      <c r="R95" s="41"/>
      <c r="S95" s="27">
        <v>7.5</v>
      </c>
      <c r="T95" s="21" t="s">
        <v>238</v>
      </c>
      <c r="Z95" s="22">
        <v>4</v>
      </c>
      <c r="AA95" s="22">
        <v>1</v>
      </c>
      <c r="AB95" s="22">
        <v>2</v>
      </c>
      <c r="AC95" s="22">
        <f t="shared" si="16"/>
        <v>3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thickBot="1" x14ac:dyDescent="0.3">
      <c r="A96" s="36"/>
      <c r="D96" s="21" t="s">
        <v>80</v>
      </c>
      <c r="E96" s="21"/>
      <c r="F96" s="21"/>
      <c r="G96" s="21" t="s">
        <v>117</v>
      </c>
      <c r="H96" s="22"/>
      <c r="I96" s="22">
        <v>9</v>
      </c>
      <c r="J96" s="22">
        <v>5</v>
      </c>
      <c r="K96" s="22">
        <v>3</v>
      </c>
      <c r="L96" s="49">
        <f t="shared" si="14"/>
        <v>8</v>
      </c>
      <c r="Q96" s="41"/>
      <c r="R96" s="41"/>
      <c r="S96" s="27">
        <v>7.5</v>
      </c>
      <c r="T96" s="21" t="s">
        <v>159</v>
      </c>
      <c r="Z96" s="22">
        <v>2</v>
      </c>
      <c r="AA96" s="22">
        <v>1</v>
      </c>
      <c r="AB96" s="22">
        <v>0</v>
      </c>
      <c r="AC96" s="22">
        <f t="shared" si="16"/>
        <v>1</v>
      </c>
      <c r="AD96" s="22">
        <v>0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151</v>
      </c>
      <c r="E97" s="21"/>
      <c r="F97" s="21"/>
      <c r="G97" s="21" t="s">
        <v>106</v>
      </c>
      <c r="H97" s="22"/>
      <c r="I97" s="22">
        <v>9</v>
      </c>
      <c r="J97" s="22">
        <v>4</v>
      </c>
      <c r="K97" s="22">
        <v>4</v>
      </c>
      <c r="L97" s="49">
        <f t="shared" si="14"/>
        <v>8</v>
      </c>
      <c r="Q97" s="41"/>
      <c r="R97" s="41"/>
      <c r="S97" s="8"/>
      <c r="T97" s="31" t="s">
        <v>93</v>
      </c>
      <c r="U97" s="8"/>
      <c r="V97" s="8"/>
      <c r="W97" s="8"/>
      <c r="X97" s="8"/>
      <c r="Y97" s="8"/>
      <c r="Z97" s="15">
        <f>SUM(Z78:Z96)</f>
        <v>50</v>
      </c>
      <c r="AA97" s="15">
        <f>SUM(AA78:AA96)</f>
        <v>18</v>
      </c>
      <c r="AB97" s="15">
        <f>SUM(AB78:AB96)</f>
        <v>15</v>
      </c>
      <c r="AC97" s="15">
        <f>SUM(AC78:AC96)</f>
        <v>33</v>
      </c>
      <c r="AD97" s="15">
        <f>SUM(AD78:AD96)</f>
        <v>2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181</v>
      </c>
      <c r="E98" s="21"/>
      <c r="F98" s="21"/>
      <c r="G98" s="16" t="s">
        <v>107</v>
      </c>
      <c r="H98" s="22"/>
      <c r="I98" s="22">
        <v>7</v>
      </c>
      <c r="J98" s="22">
        <v>4</v>
      </c>
      <c r="K98" s="22">
        <v>4</v>
      </c>
      <c r="L98" s="49">
        <f t="shared" si="14"/>
        <v>8</v>
      </c>
      <c r="Q98" s="41"/>
      <c r="R98" s="41"/>
      <c r="AP98" s="22"/>
      <c r="AQ98" s="22"/>
      <c r="AR98" s="41"/>
    </row>
    <row r="99" spans="1:44" ht="15.75" customHeight="1" thickBot="1" x14ac:dyDescent="0.3">
      <c r="A99" s="36"/>
      <c r="D99" s="21" t="s">
        <v>163</v>
      </c>
      <c r="E99" s="21"/>
      <c r="F99" s="21"/>
      <c r="G99" s="21" t="s">
        <v>118</v>
      </c>
      <c r="H99" s="22"/>
      <c r="I99" s="22">
        <v>9</v>
      </c>
      <c r="J99" s="22">
        <v>3</v>
      </c>
      <c r="K99" s="22">
        <v>5</v>
      </c>
      <c r="L99" s="49">
        <f t="shared" si="14"/>
        <v>8</v>
      </c>
      <c r="Q99" s="41"/>
      <c r="R99" s="41"/>
      <c r="S99" s="28" t="s">
        <v>119</v>
      </c>
      <c r="T99" s="28" t="s">
        <v>122</v>
      </c>
      <c r="U99" s="28"/>
      <c r="V99" s="38"/>
      <c r="W99" s="38"/>
      <c r="X99" s="38"/>
      <c r="Y99" s="38"/>
      <c r="Z99" s="38" t="s">
        <v>3</v>
      </c>
      <c r="AA99" s="38" t="s">
        <v>23</v>
      </c>
      <c r="AB99" s="38" t="s">
        <v>24</v>
      </c>
      <c r="AC99" s="38" t="s">
        <v>25</v>
      </c>
      <c r="AD99" s="38" t="s">
        <v>2</v>
      </c>
      <c r="AP99" s="22"/>
      <c r="AQ99" s="22"/>
      <c r="AR99" s="41"/>
    </row>
    <row r="100" spans="1:44" ht="15.75" customHeight="1" x14ac:dyDescent="0.25">
      <c r="A100" s="36"/>
      <c r="D100" s="21" t="s">
        <v>149</v>
      </c>
      <c r="G100" s="21" t="s">
        <v>154</v>
      </c>
      <c r="H100" s="22"/>
      <c r="I100" s="22">
        <v>8</v>
      </c>
      <c r="J100" s="22">
        <v>1</v>
      </c>
      <c r="K100" s="22">
        <v>7</v>
      </c>
      <c r="L100" s="49">
        <f t="shared" si="14"/>
        <v>8</v>
      </c>
      <c r="Q100" s="41"/>
      <c r="R100" s="41"/>
      <c r="S100" s="27">
        <v>6</v>
      </c>
      <c r="T100" s="21" t="s">
        <v>133</v>
      </c>
      <c r="U100" s="21"/>
      <c r="V100" s="21"/>
      <c r="W100" s="21"/>
      <c r="Z100" s="22">
        <v>1</v>
      </c>
      <c r="AA100" s="22">
        <v>0</v>
      </c>
      <c r="AB100" s="22">
        <v>1</v>
      </c>
      <c r="AC100" s="22">
        <f t="shared" ref="AC100:AC110" si="17">+AA100+AB100</f>
        <v>1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 t="s">
        <v>183</v>
      </c>
      <c r="E101" s="21"/>
      <c r="F101" s="21"/>
      <c r="G101" s="21" t="s">
        <v>118</v>
      </c>
      <c r="H101" s="22"/>
      <c r="I101" s="22">
        <v>8</v>
      </c>
      <c r="J101" s="22">
        <v>4</v>
      </c>
      <c r="K101" s="22">
        <v>3</v>
      </c>
      <c r="L101" s="49">
        <f t="shared" si="14"/>
        <v>7</v>
      </c>
      <c r="Q101" s="41"/>
      <c r="R101" s="41"/>
      <c r="S101" s="27">
        <v>6.5</v>
      </c>
      <c r="T101" s="21" t="s">
        <v>52</v>
      </c>
      <c r="Z101" s="22">
        <v>1</v>
      </c>
      <c r="AA101" s="22">
        <v>0</v>
      </c>
      <c r="AB101" s="22">
        <v>2</v>
      </c>
      <c r="AC101" s="22">
        <f t="shared" si="17"/>
        <v>2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108</v>
      </c>
      <c r="E102" s="21"/>
      <c r="F102" s="21"/>
      <c r="G102" s="21" t="s">
        <v>106</v>
      </c>
      <c r="H102" s="22"/>
      <c r="I102" s="22">
        <v>9</v>
      </c>
      <c r="J102" s="22">
        <v>3</v>
      </c>
      <c r="K102" s="22">
        <v>4</v>
      </c>
      <c r="L102" s="49">
        <f t="shared" si="14"/>
        <v>7</v>
      </c>
      <c r="Q102" s="41"/>
      <c r="R102" s="41"/>
      <c r="S102" s="27">
        <v>7</v>
      </c>
      <c r="T102" s="21" t="s">
        <v>70</v>
      </c>
      <c r="Z102" s="22">
        <v>1</v>
      </c>
      <c r="AA102" s="22">
        <v>0</v>
      </c>
      <c r="AB102" s="22">
        <v>0</v>
      </c>
      <c r="AC102" s="22">
        <f t="shared" si="17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68</v>
      </c>
      <c r="E103" s="21"/>
      <c r="F103" s="21"/>
      <c r="G103" s="16" t="s">
        <v>107</v>
      </c>
      <c r="H103" s="22"/>
      <c r="I103" s="22">
        <v>7</v>
      </c>
      <c r="J103" s="22">
        <v>3</v>
      </c>
      <c r="K103" s="22">
        <v>4</v>
      </c>
      <c r="L103" s="49">
        <f t="shared" si="14"/>
        <v>7</v>
      </c>
      <c r="Q103" s="41"/>
      <c r="R103" s="41"/>
      <c r="S103" s="27">
        <v>8</v>
      </c>
      <c r="T103" s="21" t="s">
        <v>33</v>
      </c>
      <c r="U103" s="21"/>
      <c r="V103" s="21"/>
      <c r="W103" s="21"/>
      <c r="Z103" s="22">
        <v>1</v>
      </c>
      <c r="AA103" s="22">
        <v>0</v>
      </c>
      <c r="AB103" s="22">
        <v>0</v>
      </c>
      <c r="AC103" s="22">
        <f t="shared" si="17"/>
        <v>0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86</v>
      </c>
      <c r="E104" s="21"/>
      <c r="F104" s="21"/>
      <c r="G104" s="21" t="s">
        <v>17</v>
      </c>
      <c r="H104" s="22"/>
      <c r="I104" s="22">
        <v>8</v>
      </c>
      <c r="J104" s="22">
        <v>2</v>
      </c>
      <c r="K104" s="22">
        <v>5</v>
      </c>
      <c r="L104" s="49">
        <f t="shared" si="14"/>
        <v>7</v>
      </c>
      <c r="Q104" s="41"/>
      <c r="R104" s="41"/>
      <c r="S104" s="27">
        <v>6.5</v>
      </c>
      <c r="T104" s="21" t="s">
        <v>43</v>
      </c>
      <c r="Z104" s="22">
        <v>1</v>
      </c>
      <c r="AA104" s="22">
        <v>0</v>
      </c>
      <c r="AB104" s="22">
        <v>0</v>
      </c>
      <c r="AC104" s="22">
        <f t="shared" si="17"/>
        <v>0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67</v>
      </c>
      <c r="E105" s="21"/>
      <c r="F105" s="21"/>
      <c r="G105" s="21" t="s">
        <v>117</v>
      </c>
      <c r="H105" s="22"/>
      <c r="I105" s="22">
        <v>8</v>
      </c>
      <c r="J105" s="22">
        <v>1</v>
      </c>
      <c r="K105" s="22">
        <v>6</v>
      </c>
      <c r="L105" s="49">
        <f t="shared" si="14"/>
        <v>7</v>
      </c>
      <c r="Q105" s="41"/>
      <c r="R105" s="41"/>
      <c r="S105" s="27">
        <v>6.5</v>
      </c>
      <c r="T105" s="21" t="s">
        <v>136</v>
      </c>
      <c r="U105" s="21"/>
      <c r="V105" s="21"/>
      <c r="W105" s="21"/>
      <c r="Z105" s="22">
        <v>1</v>
      </c>
      <c r="AA105" s="22">
        <v>0</v>
      </c>
      <c r="AB105" s="22">
        <v>0</v>
      </c>
      <c r="AC105" s="22">
        <f t="shared" si="17"/>
        <v>0</v>
      </c>
      <c r="AD105" s="22">
        <v>0</v>
      </c>
      <c r="AQ105" s="22"/>
      <c r="AR105" s="41"/>
    </row>
    <row r="106" spans="1:44" ht="15.75" customHeight="1" x14ac:dyDescent="0.25">
      <c r="A106" s="36"/>
      <c r="K106" s="22"/>
      <c r="L106" s="22"/>
      <c r="M106" s="22"/>
      <c r="Q106" s="41"/>
      <c r="R106" s="41"/>
      <c r="S106" s="27">
        <v>6.5</v>
      </c>
      <c r="T106" s="21" t="s">
        <v>69</v>
      </c>
      <c r="Z106" s="22">
        <v>1</v>
      </c>
      <c r="AA106" s="22">
        <v>0</v>
      </c>
      <c r="AB106" s="22">
        <v>0</v>
      </c>
      <c r="AC106" s="22">
        <f t="shared" si="17"/>
        <v>0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K107" s="22"/>
      <c r="L107" s="22"/>
      <c r="M107" s="22"/>
      <c r="Q107" s="41"/>
      <c r="R107" s="41"/>
      <c r="S107" s="27">
        <v>9.5</v>
      </c>
      <c r="T107" s="21" t="s">
        <v>176</v>
      </c>
      <c r="Z107" s="22">
        <v>1</v>
      </c>
      <c r="AA107" s="22">
        <v>0</v>
      </c>
      <c r="AB107" s="22">
        <v>2</v>
      </c>
      <c r="AC107" s="22">
        <f t="shared" si="17"/>
        <v>2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thickBot="1" x14ac:dyDescent="0.3">
      <c r="A108" s="36"/>
      <c r="E108" s="2" t="s">
        <v>84</v>
      </c>
      <c r="F108" s="2"/>
      <c r="G108" s="2"/>
      <c r="H108" s="4" t="s">
        <v>1</v>
      </c>
      <c r="I108" s="4"/>
      <c r="J108" s="4" t="s">
        <v>3</v>
      </c>
      <c r="K108" s="50" t="s">
        <v>2</v>
      </c>
      <c r="L108" s="22"/>
      <c r="M108" s="22"/>
      <c r="Q108" s="41"/>
      <c r="R108" s="41"/>
      <c r="S108" s="27">
        <v>7.5</v>
      </c>
      <c r="T108" s="21" t="s">
        <v>146</v>
      </c>
      <c r="Z108" s="22">
        <v>1</v>
      </c>
      <c r="AA108" s="22">
        <v>0</v>
      </c>
      <c r="AB108" s="22">
        <v>0</v>
      </c>
      <c r="AC108" s="22">
        <f t="shared" si="17"/>
        <v>0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E109" s="21" t="s">
        <v>126</v>
      </c>
      <c r="H109" s="21" t="s">
        <v>118</v>
      </c>
      <c r="I109" s="22"/>
      <c r="J109" s="22">
        <v>8</v>
      </c>
      <c r="K109" s="49">
        <v>8</v>
      </c>
      <c r="L109" s="22"/>
      <c r="M109" s="22"/>
      <c r="Q109" s="41"/>
      <c r="R109" s="41"/>
      <c r="S109" s="27">
        <v>6.5</v>
      </c>
      <c r="T109" s="21" t="s">
        <v>32</v>
      </c>
      <c r="Z109" s="22">
        <v>4</v>
      </c>
      <c r="AA109" s="22">
        <v>0</v>
      </c>
      <c r="AB109" s="22">
        <v>2</v>
      </c>
      <c r="AC109" s="22">
        <f t="shared" si="17"/>
        <v>2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E110" s="21" t="s">
        <v>55</v>
      </c>
      <c r="F110" s="21"/>
      <c r="G110" s="21"/>
      <c r="H110" s="21" t="s">
        <v>117</v>
      </c>
      <c r="I110" s="22"/>
      <c r="J110" s="22">
        <v>9</v>
      </c>
      <c r="K110" s="49">
        <v>4</v>
      </c>
      <c r="L110" s="22"/>
      <c r="M110" s="22"/>
      <c r="Q110" s="41"/>
      <c r="R110" s="41"/>
      <c r="S110" s="27">
        <v>8</v>
      </c>
      <c r="T110" s="21" t="s">
        <v>149</v>
      </c>
      <c r="Z110" s="22">
        <v>2</v>
      </c>
      <c r="AA110" s="22">
        <v>0</v>
      </c>
      <c r="AB110" s="22">
        <v>1</v>
      </c>
      <c r="AC110" s="22">
        <f t="shared" si="17"/>
        <v>1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E111" s="21" t="s">
        <v>141</v>
      </c>
      <c r="F111" s="21"/>
      <c r="G111" s="21"/>
      <c r="H111" s="16" t="s">
        <v>17</v>
      </c>
      <c r="I111" s="22"/>
      <c r="J111" s="22">
        <v>3</v>
      </c>
      <c r="K111" s="49">
        <v>2</v>
      </c>
      <c r="L111" s="22"/>
      <c r="M111" s="22"/>
      <c r="Q111" s="41"/>
      <c r="R111" s="41"/>
      <c r="S111" s="27">
        <v>8.5</v>
      </c>
      <c r="T111" s="21" t="s">
        <v>132</v>
      </c>
      <c r="U111" s="21"/>
      <c r="V111" s="21"/>
      <c r="Z111" s="22">
        <v>1</v>
      </c>
      <c r="AA111" s="22">
        <v>0</v>
      </c>
      <c r="AB111" s="22">
        <v>0</v>
      </c>
      <c r="AC111" s="22">
        <f t="shared" ref="AC111:AC116" si="18">+AA111+AB111</f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E112" s="21" t="s">
        <v>147</v>
      </c>
      <c r="F112" s="21"/>
      <c r="G112" s="21"/>
      <c r="H112" s="21" t="s">
        <v>154</v>
      </c>
      <c r="I112" s="22"/>
      <c r="J112" s="22">
        <v>7</v>
      </c>
      <c r="K112" s="49">
        <v>2</v>
      </c>
      <c r="L112" s="22"/>
      <c r="M112" s="22"/>
      <c r="Q112" s="41"/>
      <c r="R112" s="41"/>
      <c r="S112" s="27">
        <v>7</v>
      </c>
      <c r="T112" s="21" t="s">
        <v>113</v>
      </c>
      <c r="Z112" s="22">
        <v>1</v>
      </c>
      <c r="AA112" s="22">
        <v>0</v>
      </c>
      <c r="AB112" s="22">
        <v>0</v>
      </c>
      <c r="AC112" s="22">
        <f t="shared" si="18"/>
        <v>0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E113" s="21" t="s">
        <v>95</v>
      </c>
      <c r="F113" s="21"/>
      <c r="G113" s="21"/>
      <c r="H113" s="21" t="s">
        <v>118</v>
      </c>
      <c r="I113" s="22"/>
      <c r="J113" s="22">
        <v>8</v>
      </c>
      <c r="K113" s="49">
        <v>2</v>
      </c>
      <c r="L113" s="22"/>
      <c r="M113" s="22"/>
      <c r="Q113" s="41"/>
      <c r="R113" s="41"/>
      <c r="S113" s="27">
        <v>7</v>
      </c>
      <c r="T113" s="21" t="s">
        <v>36</v>
      </c>
      <c r="U113" s="21"/>
      <c r="V113" s="21"/>
      <c r="Z113" s="22">
        <v>1</v>
      </c>
      <c r="AA113" s="22">
        <v>0</v>
      </c>
      <c r="AB113" s="22">
        <v>0</v>
      </c>
      <c r="AC113" s="22">
        <f t="shared" si="18"/>
        <v>0</v>
      </c>
      <c r="AD113" s="22">
        <v>0</v>
      </c>
      <c r="AP113" s="22"/>
      <c r="AR113" s="41"/>
    </row>
    <row r="114" spans="1:44" ht="15.75" customHeight="1" x14ac:dyDescent="0.25">
      <c r="A114" s="36"/>
      <c r="E114" s="21" t="s">
        <v>183</v>
      </c>
      <c r="F114" s="21"/>
      <c r="G114" s="21"/>
      <c r="H114" s="21" t="s">
        <v>118</v>
      </c>
      <c r="I114" s="22"/>
      <c r="J114" s="22">
        <v>8</v>
      </c>
      <c r="K114" s="49">
        <v>2</v>
      </c>
      <c r="L114" s="22"/>
      <c r="M114" s="22"/>
      <c r="Q114" s="41"/>
      <c r="R114" s="41"/>
      <c r="S114" s="27">
        <v>6</v>
      </c>
      <c r="T114" s="21" t="s">
        <v>114</v>
      </c>
      <c r="Z114" s="22">
        <v>1</v>
      </c>
      <c r="AA114" s="22">
        <v>0</v>
      </c>
      <c r="AB114" s="22">
        <v>0</v>
      </c>
      <c r="AC114" s="22">
        <f t="shared" si="18"/>
        <v>0</v>
      </c>
      <c r="AD114" s="22">
        <v>0</v>
      </c>
      <c r="AP114" s="22"/>
      <c r="AR114" s="41"/>
    </row>
    <row r="115" spans="1:44" ht="15.75" customHeight="1" x14ac:dyDescent="0.25">
      <c r="A115" s="36"/>
      <c r="E115" s="21" t="s">
        <v>86</v>
      </c>
      <c r="F115" s="21"/>
      <c r="G115" s="21"/>
      <c r="H115" s="21" t="s">
        <v>17</v>
      </c>
      <c r="I115" s="22"/>
      <c r="J115" s="22">
        <v>8</v>
      </c>
      <c r="K115" s="49">
        <v>2</v>
      </c>
      <c r="L115" s="22"/>
      <c r="M115" s="22"/>
      <c r="Q115" s="41"/>
      <c r="R115" s="41"/>
      <c r="S115" s="27">
        <v>8.5</v>
      </c>
      <c r="T115" s="21" t="s">
        <v>140</v>
      </c>
      <c r="U115" s="21"/>
      <c r="Z115" s="22">
        <v>1</v>
      </c>
      <c r="AA115" s="22">
        <v>0</v>
      </c>
      <c r="AB115" s="22">
        <v>0</v>
      </c>
      <c r="AC115" s="22">
        <f t="shared" si="18"/>
        <v>0</v>
      </c>
      <c r="AD115" s="22">
        <v>0</v>
      </c>
      <c r="AP115" s="22"/>
      <c r="AR115" s="41"/>
    </row>
    <row r="116" spans="1:44" ht="15.75" customHeight="1" thickBot="1" x14ac:dyDescent="0.3">
      <c r="A116" s="36"/>
      <c r="E116" s="21" t="s">
        <v>89</v>
      </c>
      <c r="F116" s="21"/>
      <c r="G116" s="21"/>
      <c r="H116" s="16" t="s">
        <v>107</v>
      </c>
      <c r="I116" s="22"/>
      <c r="J116" s="22">
        <v>8</v>
      </c>
      <c r="K116" s="49">
        <v>2</v>
      </c>
      <c r="L116" s="22"/>
      <c r="M116" s="22"/>
      <c r="Q116" s="41"/>
      <c r="R116" s="41"/>
      <c r="S116" s="27">
        <v>6</v>
      </c>
      <c r="T116" s="21" t="s">
        <v>100</v>
      </c>
      <c r="Z116" s="22">
        <v>2</v>
      </c>
      <c r="AA116" s="22">
        <v>0</v>
      </c>
      <c r="AB116" s="22">
        <v>1</v>
      </c>
      <c r="AC116" s="22">
        <f t="shared" si="18"/>
        <v>1</v>
      </c>
      <c r="AD116" s="22">
        <v>0</v>
      </c>
      <c r="AP116" s="22"/>
      <c r="AR116" s="41"/>
    </row>
    <row r="117" spans="1:44" ht="15.75" customHeight="1" x14ac:dyDescent="0.25">
      <c r="A117" s="36"/>
      <c r="E117" s="21" t="s">
        <v>185</v>
      </c>
      <c r="F117" s="21"/>
      <c r="G117" s="21"/>
      <c r="H117" s="21" t="s">
        <v>154</v>
      </c>
      <c r="I117" s="22"/>
      <c r="J117" s="22">
        <v>8</v>
      </c>
      <c r="K117" s="49">
        <v>2</v>
      </c>
      <c r="L117" s="22"/>
      <c r="M117" s="22"/>
      <c r="Q117" s="41"/>
      <c r="R117" s="41"/>
      <c r="S117" s="8"/>
      <c r="T117" s="31" t="s">
        <v>211</v>
      </c>
      <c r="U117" s="8"/>
      <c r="V117" s="8"/>
      <c r="W117" s="8"/>
      <c r="X117" s="8"/>
      <c r="Y117" s="8"/>
      <c r="Z117" s="55">
        <f>SUM(Z100:Z116)</f>
        <v>22</v>
      </c>
      <c r="AA117" s="55">
        <f>SUM(AA100:AA116)</f>
        <v>0</v>
      </c>
      <c r="AB117" s="55">
        <f>SUM(AB100:AB116)</f>
        <v>9</v>
      </c>
      <c r="AC117" s="55">
        <f>SUM(AC100:AC116)</f>
        <v>9</v>
      </c>
      <c r="AD117" s="55">
        <f>SUM(AD100:AD116)</f>
        <v>0</v>
      </c>
      <c r="AR117" s="41"/>
    </row>
    <row r="118" spans="1:44" ht="15.75" customHeight="1" x14ac:dyDescent="0.25">
      <c r="A118" s="36"/>
      <c r="E118" s="21" t="s">
        <v>81</v>
      </c>
      <c r="F118" s="21"/>
      <c r="G118" s="21"/>
      <c r="H118" s="21" t="s">
        <v>118</v>
      </c>
      <c r="I118" s="22"/>
      <c r="J118" s="22">
        <v>8</v>
      </c>
      <c r="K118" s="49">
        <v>2</v>
      </c>
      <c r="L118" s="22"/>
      <c r="M118" s="22"/>
      <c r="Q118" s="41"/>
      <c r="R118" s="41"/>
      <c r="AO118" s="22"/>
      <c r="AR118" s="41"/>
    </row>
    <row r="119" spans="1:44" ht="15.75" customHeight="1" x14ac:dyDescent="0.25">
      <c r="A119" s="36"/>
      <c r="E119" s="21" t="s">
        <v>167</v>
      </c>
      <c r="F119" s="21"/>
      <c r="G119" s="21"/>
      <c r="H119" s="21" t="s">
        <v>106</v>
      </c>
      <c r="I119" s="22"/>
      <c r="J119" s="22">
        <v>8</v>
      </c>
      <c r="K119" s="49">
        <v>2</v>
      </c>
      <c r="L119" s="22"/>
      <c r="M119" s="22"/>
      <c r="Q119" s="41"/>
      <c r="R119" s="41"/>
      <c r="S119" s="27"/>
      <c r="T119" s="21" t="s">
        <v>93</v>
      </c>
      <c r="Z119" s="56">
        <f>Z97+AC134+Z117-0.3</f>
        <v>84</v>
      </c>
      <c r="AA119" s="56">
        <f>AA117+AA97</f>
        <v>18</v>
      </c>
      <c r="AB119" s="56">
        <f>AB117+AB97+AM134</f>
        <v>25</v>
      </c>
      <c r="AC119" s="56">
        <f>+AB119+AA119</f>
        <v>43</v>
      </c>
      <c r="AD119" s="56">
        <f>AD117+AD97+AN134</f>
        <v>2</v>
      </c>
      <c r="AR119" s="41"/>
    </row>
    <row r="120" spans="1:44" ht="15.75" customHeight="1" x14ac:dyDescent="0.25">
      <c r="A120" s="36"/>
      <c r="E120" s="21" t="s">
        <v>70</v>
      </c>
      <c r="F120" s="21"/>
      <c r="G120" s="21"/>
      <c r="H120" s="21" t="s">
        <v>17</v>
      </c>
      <c r="I120" s="22"/>
      <c r="J120" s="22">
        <v>8</v>
      </c>
      <c r="K120" s="49">
        <v>2</v>
      </c>
      <c r="Q120" s="41"/>
      <c r="R120" s="41"/>
      <c r="S120" s="27"/>
      <c r="T120" s="21" t="s">
        <v>82</v>
      </c>
      <c r="Z120" s="22">
        <f>+Z15+Z28+Z41+Z54+AM15+AM28+AM41+AM54</f>
        <v>84</v>
      </c>
      <c r="AA120" s="22">
        <f>+AA15+AA28+AA41+AA54+AN15+AN28+AN41+AN54</f>
        <v>18</v>
      </c>
      <c r="AB120" s="22">
        <f>+AB15+AB28+AB41+AB54+AO15+AO28+AO41+AO54</f>
        <v>25</v>
      </c>
      <c r="AC120" s="22">
        <f>+AC15+AC28+AC41+AC54+AP15+AP28+AP41+AP54</f>
        <v>43</v>
      </c>
      <c r="AD120" s="22">
        <f>+AD15+AD28+AD41+AD54+AQ15+AQ28+AQ41+AQ54</f>
        <v>2</v>
      </c>
      <c r="AO120" s="22"/>
      <c r="AR120" s="41"/>
    </row>
    <row r="121" spans="1:44" ht="15.75" customHeight="1" x14ac:dyDescent="0.25">
      <c r="A121" s="36"/>
      <c r="E121" s="21" t="s">
        <v>176</v>
      </c>
      <c r="F121" s="21"/>
      <c r="G121" s="21"/>
      <c r="H121" s="21" t="s">
        <v>106</v>
      </c>
      <c r="I121" s="22"/>
      <c r="J121" s="22">
        <v>9</v>
      </c>
      <c r="K121" s="49">
        <v>2</v>
      </c>
      <c r="Q121" s="41"/>
      <c r="R121" s="41"/>
      <c r="AO121" s="22"/>
      <c r="AR121" s="41"/>
    </row>
    <row r="122" spans="1:44" ht="15.75" customHeight="1" x14ac:dyDescent="0.25">
      <c r="A122" s="36"/>
      <c r="E122" s="21" t="s">
        <v>125</v>
      </c>
      <c r="F122" s="21"/>
      <c r="G122" s="21"/>
      <c r="H122" s="21" t="s">
        <v>116</v>
      </c>
      <c r="I122" s="22"/>
      <c r="J122" s="22">
        <v>9</v>
      </c>
      <c r="K122" s="49">
        <v>2</v>
      </c>
      <c r="Q122" s="41"/>
      <c r="R122" s="41"/>
      <c r="AO122" s="22"/>
      <c r="AR122" s="41"/>
    </row>
    <row r="123" spans="1:44" ht="15.75" customHeight="1" x14ac:dyDescent="0.25">
      <c r="A123" s="36"/>
      <c r="E123" s="21" t="s">
        <v>59</v>
      </c>
      <c r="F123" s="21"/>
      <c r="G123" s="21"/>
      <c r="H123" s="21" t="s">
        <v>118</v>
      </c>
      <c r="I123" s="22"/>
      <c r="J123" s="22">
        <v>9</v>
      </c>
      <c r="K123" s="49">
        <v>2</v>
      </c>
      <c r="Q123" s="41"/>
      <c r="R123" s="41"/>
      <c r="AO123" s="22"/>
      <c r="AR123" s="41"/>
    </row>
    <row r="124" spans="1:44" ht="15.75" customHeight="1" x14ac:dyDescent="0.25">
      <c r="A124" s="36"/>
      <c r="E124" s="21" t="s">
        <v>80</v>
      </c>
      <c r="F124" s="21"/>
      <c r="G124" s="21"/>
      <c r="H124" s="21" t="s">
        <v>117</v>
      </c>
      <c r="I124" s="22"/>
      <c r="J124" s="22">
        <v>9</v>
      </c>
      <c r="K124" s="49">
        <v>2</v>
      </c>
      <c r="L124" s="22"/>
      <c r="Q124" s="41"/>
      <c r="R124" s="41"/>
      <c r="AR124" s="41"/>
    </row>
    <row r="125" spans="1:44" ht="15.75" customHeight="1" x14ac:dyDescent="0.25">
      <c r="A125" s="36"/>
      <c r="E125" s="21" t="s">
        <v>151</v>
      </c>
      <c r="F125" s="21"/>
      <c r="G125" s="21"/>
      <c r="H125" s="21" t="s">
        <v>106</v>
      </c>
      <c r="I125" s="22"/>
      <c r="J125" s="22">
        <v>9</v>
      </c>
      <c r="K125" s="49">
        <v>2</v>
      </c>
      <c r="L125" s="22"/>
      <c r="Q125" s="41"/>
      <c r="R125" s="41"/>
      <c r="AR125" s="41"/>
    </row>
    <row r="126" spans="1:44" ht="15.75" customHeight="1" thickBot="1" x14ac:dyDescent="0.3">
      <c r="A126" s="36"/>
      <c r="E126" s="21" t="s">
        <v>144</v>
      </c>
      <c r="G126" s="21"/>
      <c r="H126" s="21" t="s">
        <v>115</v>
      </c>
      <c r="I126" s="22"/>
      <c r="J126" s="22">
        <v>9</v>
      </c>
      <c r="K126" s="49">
        <v>2</v>
      </c>
      <c r="Q126" s="41"/>
      <c r="R126" s="41"/>
      <c r="U126" s="37" t="s">
        <v>119</v>
      </c>
      <c r="V126" s="10" t="s">
        <v>129</v>
      </c>
      <c r="W126" s="10"/>
      <c r="X126" s="10"/>
      <c r="Y126" s="10"/>
      <c r="Z126" s="10"/>
      <c r="AA126" s="10"/>
      <c r="AB126" s="10"/>
      <c r="AC126" s="37" t="s">
        <v>3</v>
      </c>
      <c r="AD126" s="37" t="s">
        <v>7</v>
      </c>
      <c r="AE126" s="37" t="s">
        <v>8</v>
      </c>
      <c r="AF126" s="37" t="s">
        <v>9</v>
      </c>
      <c r="AG126" s="37" t="s">
        <v>77</v>
      </c>
      <c r="AH126" s="37"/>
      <c r="AI126" s="37" t="s">
        <v>4</v>
      </c>
      <c r="AJ126" s="37" t="s">
        <v>6</v>
      </c>
      <c r="AK126" s="37" t="s">
        <v>5</v>
      </c>
      <c r="AL126" s="37" t="s">
        <v>78</v>
      </c>
      <c r="AM126" s="37" t="s">
        <v>24</v>
      </c>
      <c r="AN126" s="37" t="s">
        <v>2</v>
      </c>
      <c r="AR126" s="41"/>
    </row>
    <row r="127" spans="1:44" ht="15.75" customHeight="1" x14ac:dyDescent="0.25">
      <c r="A127" s="36"/>
      <c r="E127" s="21" t="s">
        <v>29</v>
      </c>
      <c r="F127" s="21"/>
      <c r="G127" s="21"/>
      <c r="H127" s="16" t="s">
        <v>107</v>
      </c>
      <c r="I127" s="22"/>
      <c r="J127" s="22">
        <v>9</v>
      </c>
      <c r="K127" s="49">
        <v>2</v>
      </c>
      <c r="Q127" s="41"/>
      <c r="R127" s="41"/>
      <c r="U127" s="27">
        <v>7</v>
      </c>
      <c r="V127" s="21" t="s">
        <v>366</v>
      </c>
      <c r="W127" s="21"/>
      <c r="X127" s="21"/>
      <c r="Y127" s="21"/>
      <c r="Z127" s="22"/>
      <c r="AC127" s="22">
        <f>+AD127+AE127+AF127</f>
        <v>1</v>
      </c>
      <c r="AD127" s="22">
        <v>0</v>
      </c>
      <c r="AE127" s="22">
        <v>1</v>
      </c>
      <c r="AF127" s="22">
        <v>0</v>
      </c>
      <c r="AG127" s="80">
        <f t="shared" ref="AG127:AG134" si="19">+(AD127*2+AF127)/(2*AC127)</f>
        <v>0</v>
      </c>
      <c r="AH127" s="80"/>
      <c r="AI127" s="22">
        <v>1</v>
      </c>
      <c r="AJ127" s="22">
        <v>1</v>
      </c>
      <c r="AK127" s="22">
        <v>0</v>
      </c>
      <c r="AL127" s="24">
        <f t="shared" ref="AL127:AL134" si="20">+AI127/AC127</f>
        <v>1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E128" s="21" t="s">
        <v>49</v>
      </c>
      <c r="F128" s="21"/>
      <c r="G128" s="21"/>
      <c r="H128" s="16" t="s">
        <v>107</v>
      </c>
      <c r="I128" s="22"/>
      <c r="J128" s="22">
        <v>9</v>
      </c>
      <c r="K128" s="49">
        <v>2</v>
      </c>
      <c r="Q128" s="41"/>
      <c r="R128" s="41"/>
      <c r="U128" s="27">
        <v>7.5</v>
      </c>
      <c r="V128" s="21" t="s">
        <v>61</v>
      </c>
      <c r="W128" s="21"/>
      <c r="X128" s="21"/>
      <c r="AC128" s="22">
        <f>+AD128+AE128+AF128</f>
        <v>2</v>
      </c>
      <c r="AD128" s="22">
        <v>2</v>
      </c>
      <c r="AE128" s="22">
        <v>0</v>
      </c>
      <c r="AF128" s="22">
        <v>0</v>
      </c>
      <c r="AG128" s="79">
        <f t="shared" si="19"/>
        <v>1</v>
      </c>
      <c r="AH128" s="79"/>
      <c r="AI128" s="22">
        <v>1</v>
      </c>
      <c r="AJ128" s="22">
        <v>0</v>
      </c>
      <c r="AK128" s="22">
        <v>1</v>
      </c>
      <c r="AL128" s="24">
        <f t="shared" si="20"/>
        <v>0.5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E129" s="21" t="s">
        <v>133</v>
      </c>
      <c r="F129" s="21"/>
      <c r="G129" s="21"/>
      <c r="H129" s="21" t="s">
        <v>116</v>
      </c>
      <c r="I129" s="22"/>
      <c r="J129" s="22">
        <v>9</v>
      </c>
      <c r="K129" s="49">
        <v>2</v>
      </c>
      <c r="Q129" s="41"/>
      <c r="R129" s="41"/>
      <c r="U129" s="27"/>
      <c r="V129" s="21" t="s">
        <v>147</v>
      </c>
      <c r="W129" s="21"/>
      <c r="X129" s="21"/>
      <c r="Y129" s="21"/>
      <c r="Z129" s="22"/>
      <c r="AC129" s="22">
        <f>+AD129+AE129+AF129+0.3</f>
        <v>0.3</v>
      </c>
      <c r="AD129" s="22">
        <v>0</v>
      </c>
      <c r="AE129" s="22">
        <v>0</v>
      </c>
      <c r="AF129" s="22">
        <v>0</v>
      </c>
      <c r="AG129" s="79">
        <f t="shared" si="19"/>
        <v>0</v>
      </c>
      <c r="AH129" s="79"/>
      <c r="AI129" s="22">
        <v>0</v>
      </c>
      <c r="AJ129" s="22">
        <v>0</v>
      </c>
      <c r="AK129" s="22">
        <v>0</v>
      </c>
      <c r="AL129" s="24">
        <f t="shared" si="20"/>
        <v>0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Q130" s="41"/>
      <c r="R130" s="41"/>
      <c r="U130" s="27">
        <v>7</v>
      </c>
      <c r="V130" s="21" t="s">
        <v>74</v>
      </c>
      <c r="W130" s="21"/>
      <c r="X130" s="21"/>
      <c r="Y130" s="21"/>
      <c r="Z130" s="22"/>
      <c r="AC130" s="22">
        <f>+AD130+AE130+AF130</f>
        <v>1</v>
      </c>
      <c r="AD130" s="22">
        <v>0</v>
      </c>
      <c r="AE130" s="22">
        <v>1</v>
      </c>
      <c r="AF130" s="22">
        <v>0</v>
      </c>
      <c r="AG130" s="79">
        <f t="shared" si="19"/>
        <v>0</v>
      </c>
      <c r="AH130" s="79"/>
      <c r="AI130" s="22">
        <v>1</v>
      </c>
      <c r="AJ130" s="22">
        <v>0</v>
      </c>
      <c r="AK130" s="22">
        <v>0</v>
      </c>
      <c r="AL130" s="24">
        <f t="shared" si="20"/>
        <v>1</v>
      </c>
      <c r="AM130" s="22">
        <v>0</v>
      </c>
      <c r="AN130" s="22">
        <v>0</v>
      </c>
      <c r="AR130" s="41"/>
    </row>
    <row r="131" spans="1:44" ht="15.75" customHeight="1" x14ac:dyDescent="0.25">
      <c r="A131" s="36"/>
      <c r="Q131" s="41"/>
      <c r="R131" s="41"/>
      <c r="U131" s="27">
        <v>7</v>
      </c>
      <c r="V131" s="21" t="s">
        <v>317</v>
      </c>
      <c r="W131" s="21"/>
      <c r="X131" s="21"/>
      <c r="Y131" s="21"/>
      <c r="Z131" s="22"/>
      <c r="AC131" s="22">
        <f>+AD131+AE131+AF131</f>
        <v>2</v>
      </c>
      <c r="AD131" s="22">
        <v>0</v>
      </c>
      <c r="AE131" s="22">
        <v>0</v>
      </c>
      <c r="AF131" s="22">
        <v>2</v>
      </c>
      <c r="AG131" s="79">
        <f t="shared" si="19"/>
        <v>0.5</v>
      </c>
      <c r="AH131" s="79"/>
      <c r="AI131" s="22">
        <v>4</v>
      </c>
      <c r="AJ131" s="22">
        <v>0</v>
      </c>
      <c r="AK131" s="22">
        <v>1</v>
      </c>
      <c r="AL131" s="24">
        <f t="shared" si="20"/>
        <v>2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Q132" s="41"/>
      <c r="R132" s="41"/>
      <c r="U132" s="27">
        <v>7.5</v>
      </c>
      <c r="V132" s="21" t="s">
        <v>75</v>
      </c>
      <c r="X132" s="21"/>
      <c r="AC132" s="22">
        <f>+AD132+AE132+AF132</f>
        <v>1</v>
      </c>
      <c r="AD132" s="22">
        <v>0</v>
      </c>
      <c r="AE132" s="22">
        <v>0</v>
      </c>
      <c r="AF132" s="22">
        <v>1</v>
      </c>
      <c r="AG132" s="79">
        <f t="shared" si="19"/>
        <v>0.5</v>
      </c>
      <c r="AH132" s="79"/>
      <c r="AI132" s="22">
        <v>4</v>
      </c>
      <c r="AJ132" s="22">
        <v>0</v>
      </c>
      <c r="AK132" s="22">
        <v>0</v>
      </c>
      <c r="AL132" s="24">
        <f t="shared" si="20"/>
        <v>4</v>
      </c>
      <c r="AM132" s="22">
        <v>1</v>
      </c>
      <c r="AN132" s="22">
        <v>0</v>
      </c>
      <c r="AR132" s="41"/>
    </row>
    <row r="133" spans="1:44" ht="15.75" customHeight="1" thickBot="1" x14ac:dyDescent="0.3">
      <c r="A133" s="36"/>
      <c r="Q133" s="41"/>
      <c r="R133" s="41"/>
      <c r="U133" s="27">
        <v>8</v>
      </c>
      <c r="V133" s="21" t="s">
        <v>267</v>
      </c>
      <c r="X133" s="21"/>
      <c r="Y133" s="21"/>
      <c r="Z133" s="16"/>
      <c r="AC133" s="22">
        <f>+AD133+AE133+AF133</f>
        <v>5</v>
      </c>
      <c r="AD133" s="22">
        <v>0</v>
      </c>
      <c r="AE133" s="22">
        <v>4</v>
      </c>
      <c r="AF133" s="22">
        <v>1</v>
      </c>
      <c r="AG133" s="79">
        <f t="shared" si="19"/>
        <v>0.1</v>
      </c>
      <c r="AH133" s="79"/>
      <c r="AI133" s="22">
        <v>14</v>
      </c>
      <c r="AJ133" s="22">
        <v>1</v>
      </c>
      <c r="AK133" s="22">
        <v>0</v>
      </c>
      <c r="AL133" s="24">
        <f t="shared" si="20"/>
        <v>2.8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8"/>
      <c r="V134" s="32"/>
      <c r="W134" s="31" t="s">
        <v>21</v>
      </c>
      <c r="X134" s="32"/>
      <c r="Y134" s="32"/>
      <c r="Z134" s="15"/>
      <c r="AA134" s="8"/>
      <c r="AB134" s="8"/>
      <c r="AC134" s="15">
        <f>SUM(AC127:AC133)</f>
        <v>12.3</v>
      </c>
      <c r="AD134" s="15">
        <f>SUM(AD127:AD133)</f>
        <v>2</v>
      </c>
      <c r="AE134" s="15">
        <f t="shared" ref="AE134:AF134" si="21">SUM(AE127:AE133)</f>
        <v>6</v>
      </c>
      <c r="AF134" s="15">
        <f t="shared" si="21"/>
        <v>4</v>
      </c>
      <c r="AG134" s="80">
        <f t="shared" si="19"/>
        <v>0.32520325203252032</v>
      </c>
      <c r="AH134" s="80"/>
      <c r="AI134" s="15">
        <f>SUM(AI127:AI133)</f>
        <v>25</v>
      </c>
      <c r="AJ134" s="15">
        <f>SUM(AJ127:AJ133)</f>
        <v>2</v>
      </c>
      <c r="AK134" s="15">
        <f>SUM(AK127:AK133)</f>
        <v>2</v>
      </c>
      <c r="AL134" s="33">
        <f t="shared" si="20"/>
        <v>2.0325203252032518</v>
      </c>
      <c r="AM134" s="15">
        <f>SUM(AM127:AM133)</f>
        <v>1</v>
      </c>
      <c r="AN134" s="15">
        <f>SUM(AN127:AN133)</f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127:AH127"/>
    <mergeCell ref="AG128:AH128"/>
    <mergeCell ref="AG129:AH129"/>
    <mergeCell ref="AG130:AH130"/>
    <mergeCell ref="AG131:AH131"/>
    <mergeCell ref="AG132:AH132"/>
  </mergeCells>
  <conditionalFormatting sqref="Z120">
    <cfRule type="cellIs" dxfId="44" priority="5" operator="notEqual">
      <formula>$Z$119</formula>
    </cfRule>
  </conditionalFormatting>
  <conditionalFormatting sqref="AA120">
    <cfRule type="cellIs" dxfId="43" priority="4" operator="notEqual">
      <formula>$AA$119</formula>
    </cfRule>
  </conditionalFormatting>
  <conditionalFormatting sqref="AB120">
    <cfRule type="cellIs" dxfId="42" priority="3" operator="notEqual">
      <formula>$AB$119</formula>
    </cfRule>
  </conditionalFormatting>
  <conditionalFormatting sqref="AC120">
    <cfRule type="cellIs" dxfId="41" priority="2" operator="notEqual">
      <formula>$AC$119</formula>
    </cfRule>
  </conditionalFormatting>
  <conditionalFormatting sqref="AD120">
    <cfRule type="cellIs" dxfId="40" priority="1" operator="notEqual">
      <formula>$AD$119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43D6-2093-4288-BC67-71D6B952C7CC}">
  <dimension ref="A1:AR147"/>
  <sheetViews>
    <sheetView topLeftCell="A54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8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7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7</v>
      </c>
      <c r="AD3" s="15">
        <v>6</v>
      </c>
      <c r="AE3" s="15">
        <v>0</v>
      </c>
      <c r="AF3" s="15">
        <v>1</v>
      </c>
      <c r="AG3" s="80">
        <f t="shared" ref="AG3:AG11" si="1">+(AD3*2+AF3)/(2*AC3)</f>
        <v>0.9285714285714286</v>
      </c>
      <c r="AH3" s="80"/>
      <c r="AI3" s="15">
        <v>8</v>
      </c>
      <c r="AJ3" s="15">
        <v>0</v>
      </c>
      <c r="AK3" s="15">
        <v>2</v>
      </c>
      <c r="AL3" s="54">
        <f t="shared" ref="AL3" si="2">+AI3/AC3</f>
        <v>1.1428571428571428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6</v>
      </c>
      <c r="H4" s="5">
        <v>1</v>
      </c>
      <c r="I4" s="5">
        <v>1</v>
      </c>
      <c r="J4" s="5">
        <f t="shared" ref="J4:J11" si="3">2*G4+I4</f>
        <v>13</v>
      </c>
      <c r="K4" s="35">
        <f t="shared" ref="K4:K11" si="4">+J4/((G4+H4+I4)*2)</f>
        <v>0.8125</v>
      </c>
      <c r="L4" s="5">
        <f>+$AA$27</f>
        <v>31</v>
      </c>
      <c r="M4" s="5">
        <v>10</v>
      </c>
      <c r="N4" s="5">
        <f>+$AB$27</f>
        <v>49</v>
      </c>
      <c r="O4" s="5">
        <f>+$AD$27</f>
        <v>2</v>
      </c>
      <c r="P4" s="5">
        <v>1</v>
      </c>
      <c r="Q4" s="40"/>
      <c r="R4" s="36"/>
      <c r="U4" s="27">
        <v>7.5</v>
      </c>
      <c r="V4" s="21" t="s">
        <v>85</v>
      </c>
      <c r="X4" s="21"/>
      <c r="Z4" s="21" t="s">
        <v>18</v>
      </c>
      <c r="AB4" s="22"/>
      <c r="AC4" s="22">
        <f t="shared" ref="AC4:AC9" si="5">+AD4+AE4+AF4</f>
        <v>4</v>
      </c>
      <c r="AD4" s="22">
        <v>2</v>
      </c>
      <c r="AE4" s="22">
        <v>1</v>
      </c>
      <c r="AF4" s="22">
        <v>1</v>
      </c>
      <c r="AG4" s="79">
        <f t="shared" ref="AG4:AG10" si="6">+(AD4*2+AF4)/(2*AC4)</f>
        <v>0.625</v>
      </c>
      <c r="AH4" s="79"/>
      <c r="AI4" s="22">
        <v>8</v>
      </c>
      <c r="AJ4" s="22">
        <v>0</v>
      </c>
      <c r="AK4" s="22">
        <v>0</v>
      </c>
      <c r="AL4" s="24">
        <f t="shared" ref="AL4:AL10" si="7">+AI4/AC4</f>
        <v>2</v>
      </c>
      <c r="AN4" s="22"/>
      <c r="AO4" s="5"/>
      <c r="AQ4" s="22"/>
      <c r="AR4" s="39"/>
    </row>
    <row r="5" spans="1:44" ht="18" x14ac:dyDescent="0.25">
      <c r="A5" s="36"/>
      <c r="B5" s="5">
        <v>7</v>
      </c>
      <c r="C5" s="6" t="s">
        <v>18</v>
      </c>
      <c r="D5" s="11"/>
      <c r="E5" s="6"/>
      <c r="F5" s="11"/>
      <c r="G5" s="5">
        <v>3</v>
      </c>
      <c r="H5" s="5">
        <v>1</v>
      </c>
      <c r="I5" s="5">
        <v>4</v>
      </c>
      <c r="J5" s="5">
        <f t="shared" ref="J5:J10" si="8">2*G5+I5</f>
        <v>10</v>
      </c>
      <c r="K5" s="35">
        <f t="shared" ref="K5:K10" si="9">+J5/((G5+H5+I5)*2)</f>
        <v>0.625</v>
      </c>
      <c r="L5" s="5">
        <f>+$AN$53</f>
        <v>23</v>
      </c>
      <c r="M5" s="5">
        <v>16</v>
      </c>
      <c r="N5" s="5">
        <f>$AO$53</f>
        <v>35</v>
      </c>
      <c r="O5" s="5">
        <f>$AQ$53</f>
        <v>14</v>
      </c>
      <c r="P5" s="5">
        <v>2</v>
      </c>
      <c r="Q5" s="40"/>
      <c r="R5" s="36"/>
      <c r="U5" s="27">
        <v>7.5</v>
      </c>
      <c r="V5" s="21" t="s">
        <v>61</v>
      </c>
      <c r="Z5" s="21" t="s">
        <v>102</v>
      </c>
      <c r="AB5" s="22"/>
      <c r="AC5" s="22">
        <f t="shared" si="5"/>
        <v>8</v>
      </c>
      <c r="AD5" s="22">
        <v>3</v>
      </c>
      <c r="AE5" s="22">
        <v>4</v>
      </c>
      <c r="AF5" s="22">
        <v>1</v>
      </c>
      <c r="AG5" s="79">
        <f t="shared" si="6"/>
        <v>0.4375</v>
      </c>
      <c r="AH5" s="79"/>
      <c r="AI5" s="22">
        <v>19</v>
      </c>
      <c r="AJ5" s="22">
        <v>1</v>
      </c>
      <c r="AK5" s="22">
        <v>2</v>
      </c>
      <c r="AL5" s="24">
        <f t="shared" si="7"/>
        <v>2.375</v>
      </c>
      <c r="AN5" s="22"/>
      <c r="AO5" s="5"/>
      <c r="AQ5" s="22"/>
      <c r="AR5" s="39"/>
    </row>
    <row r="6" spans="1:44" ht="18" x14ac:dyDescent="0.25">
      <c r="A6" s="36"/>
      <c r="B6" s="5">
        <v>8</v>
      </c>
      <c r="C6" s="6" t="s">
        <v>148</v>
      </c>
      <c r="D6" s="11"/>
      <c r="E6" s="6"/>
      <c r="F6" s="11"/>
      <c r="G6" s="5">
        <v>4</v>
      </c>
      <c r="H6" s="5">
        <v>4</v>
      </c>
      <c r="I6" s="5">
        <v>0</v>
      </c>
      <c r="J6" s="5">
        <f t="shared" si="8"/>
        <v>8</v>
      </c>
      <c r="K6" s="35">
        <f t="shared" si="9"/>
        <v>0.5</v>
      </c>
      <c r="L6" s="5">
        <f>+$AN$66</f>
        <v>30</v>
      </c>
      <c r="M6" s="5">
        <v>30</v>
      </c>
      <c r="N6" s="5">
        <f>$AO$66</f>
        <v>35</v>
      </c>
      <c r="O6" s="5">
        <f>$AQ$66</f>
        <v>2</v>
      </c>
      <c r="P6" s="5">
        <v>2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 t="shared" si="5"/>
        <v>8</v>
      </c>
      <c r="AD6" s="22">
        <v>3</v>
      </c>
      <c r="AE6" s="22">
        <v>3</v>
      </c>
      <c r="AF6" s="22">
        <v>2</v>
      </c>
      <c r="AG6" s="79">
        <f t="shared" si="6"/>
        <v>0.5</v>
      </c>
      <c r="AH6" s="79"/>
      <c r="AI6" s="22">
        <v>23</v>
      </c>
      <c r="AJ6" s="22">
        <v>0</v>
      </c>
      <c r="AK6" s="22">
        <v>2</v>
      </c>
      <c r="AL6" s="24">
        <f t="shared" si="7"/>
        <v>2.875</v>
      </c>
      <c r="AN6" s="22"/>
      <c r="AO6" s="5"/>
      <c r="AQ6" s="22"/>
      <c r="AR6" s="39"/>
    </row>
    <row r="7" spans="1:44" ht="18" x14ac:dyDescent="0.25">
      <c r="A7" s="36"/>
      <c r="B7" s="5">
        <v>2</v>
      </c>
      <c r="C7" s="6" t="s">
        <v>17</v>
      </c>
      <c r="D7" s="11"/>
      <c r="E7" s="6"/>
      <c r="F7" s="11"/>
      <c r="G7" s="5">
        <v>3</v>
      </c>
      <c r="H7" s="5">
        <v>3</v>
      </c>
      <c r="I7" s="5">
        <v>2</v>
      </c>
      <c r="J7" s="5">
        <f t="shared" si="8"/>
        <v>8</v>
      </c>
      <c r="K7" s="35">
        <f t="shared" si="9"/>
        <v>0.5</v>
      </c>
      <c r="L7" s="5">
        <f>+$AA$40</f>
        <v>14</v>
      </c>
      <c r="M7" s="5">
        <v>23</v>
      </c>
      <c r="N7" s="5">
        <f>+$AB$40</f>
        <v>25</v>
      </c>
      <c r="O7" s="5">
        <f>+$AD$40</f>
        <v>6</v>
      </c>
      <c r="P7" s="5">
        <v>2</v>
      </c>
      <c r="Q7" s="40"/>
      <c r="R7" s="36"/>
      <c r="U7" s="27">
        <v>7.5</v>
      </c>
      <c r="V7" s="21" t="s">
        <v>75</v>
      </c>
      <c r="X7" s="21"/>
      <c r="Z7" s="21" t="s">
        <v>16</v>
      </c>
      <c r="AB7" s="22"/>
      <c r="AC7" s="22">
        <f t="shared" si="5"/>
        <v>7</v>
      </c>
      <c r="AD7" s="22">
        <v>3</v>
      </c>
      <c r="AE7" s="22">
        <v>3</v>
      </c>
      <c r="AF7" s="22">
        <v>1</v>
      </c>
      <c r="AG7" s="79">
        <f t="shared" si="6"/>
        <v>0.5</v>
      </c>
      <c r="AH7" s="79"/>
      <c r="AI7" s="22">
        <v>21</v>
      </c>
      <c r="AJ7" s="22">
        <v>0</v>
      </c>
      <c r="AK7" s="22">
        <v>1</v>
      </c>
      <c r="AL7" s="24">
        <f t="shared" si="7"/>
        <v>3</v>
      </c>
      <c r="AN7" s="22"/>
      <c r="AO7" s="5"/>
      <c r="AQ7" s="22"/>
      <c r="AR7" s="39"/>
    </row>
    <row r="8" spans="1:44" ht="18" x14ac:dyDescent="0.25">
      <c r="A8" s="36"/>
      <c r="B8" s="5">
        <v>4</v>
      </c>
      <c r="C8" s="6" t="s">
        <v>102</v>
      </c>
      <c r="D8" s="11"/>
      <c r="E8" s="11"/>
      <c r="F8" s="11"/>
      <c r="G8" s="5">
        <v>3</v>
      </c>
      <c r="H8" s="5">
        <v>4</v>
      </c>
      <c r="I8" s="5">
        <v>1</v>
      </c>
      <c r="J8" s="5">
        <f t="shared" si="8"/>
        <v>7</v>
      </c>
      <c r="K8" s="35">
        <f t="shared" si="9"/>
        <v>0.4375</v>
      </c>
      <c r="L8" s="5">
        <f>+$AA$66</f>
        <v>18</v>
      </c>
      <c r="M8" s="5">
        <v>20</v>
      </c>
      <c r="N8" s="5">
        <f>+$AB$66</f>
        <v>33</v>
      </c>
      <c r="O8" s="5">
        <f>+$AD$66</f>
        <v>6</v>
      </c>
      <c r="P8" s="5">
        <v>5</v>
      </c>
      <c r="Q8" s="40"/>
      <c r="R8" s="36"/>
      <c r="U8" s="27">
        <v>7</v>
      </c>
      <c r="V8" s="21" t="s">
        <v>171</v>
      </c>
      <c r="X8" s="21"/>
      <c r="Z8" s="21" t="s">
        <v>19</v>
      </c>
      <c r="AB8" s="22"/>
      <c r="AC8" s="22">
        <f t="shared" si="5"/>
        <v>8</v>
      </c>
      <c r="AD8" s="22">
        <v>3</v>
      </c>
      <c r="AE8" s="22">
        <v>5</v>
      </c>
      <c r="AF8" s="22">
        <v>0</v>
      </c>
      <c r="AG8" s="79">
        <f t="shared" si="6"/>
        <v>0.375</v>
      </c>
      <c r="AH8" s="79"/>
      <c r="AI8" s="22">
        <v>28</v>
      </c>
      <c r="AJ8" s="22">
        <v>1</v>
      </c>
      <c r="AK8" s="22">
        <v>0</v>
      </c>
      <c r="AL8" s="24">
        <f t="shared" si="7"/>
        <v>3.5</v>
      </c>
      <c r="AN8" s="22"/>
      <c r="AO8" s="5"/>
      <c r="AQ8" s="22"/>
      <c r="AR8" s="39"/>
    </row>
    <row r="9" spans="1:44" ht="18" x14ac:dyDescent="0.25">
      <c r="A9" s="36"/>
      <c r="B9" s="5">
        <v>3</v>
      </c>
      <c r="C9" s="6" t="s">
        <v>127</v>
      </c>
      <c r="D9" s="11"/>
      <c r="E9" s="11"/>
      <c r="F9" s="11"/>
      <c r="G9" s="5">
        <v>3</v>
      </c>
      <c r="H9" s="5">
        <v>4</v>
      </c>
      <c r="I9" s="5">
        <v>1</v>
      </c>
      <c r="J9" s="5">
        <f t="shared" si="8"/>
        <v>7</v>
      </c>
      <c r="K9" s="35">
        <f t="shared" si="9"/>
        <v>0.4375</v>
      </c>
      <c r="L9" s="5">
        <f>+$AA$53</f>
        <v>21</v>
      </c>
      <c r="M9" s="5">
        <v>22</v>
      </c>
      <c r="N9" s="5">
        <f>+$AB$53</f>
        <v>38</v>
      </c>
      <c r="O9" s="5">
        <f>+$AD$53</f>
        <v>2</v>
      </c>
      <c r="P9" s="5">
        <v>7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5"/>
        <v>5</v>
      </c>
      <c r="AD9" s="22">
        <v>2</v>
      </c>
      <c r="AE9" s="22">
        <v>3</v>
      </c>
      <c r="AF9" s="22">
        <v>0</v>
      </c>
      <c r="AG9" s="79">
        <f t="shared" si="6"/>
        <v>0.4</v>
      </c>
      <c r="AH9" s="79"/>
      <c r="AI9" s="22">
        <v>18</v>
      </c>
      <c r="AJ9" s="22">
        <v>2</v>
      </c>
      <c r="AK9" s="22">
        <v>0</v>
      </c>
      <c r="AL9" s="24">
        <f t="shared" si="7"/>
        <v>3.6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39</v>
      </c>
      <c r="D10" s="11"/>
      <c r="E10" s="11"/>
      <c r="F10" s="11"/>
      <c r="G10" s="5">
        <v>3</v>
      </c>
      <c r="H10" s="5">
        <v>5</v>
      </c>
      <c r="I10" s="5">
        <v>0</v>
      </c>
      <c r="J10" s="5">
        <f t="shared" si="8"/>
        <v>6</v>
      </c>
      <c r="K10" s="35">
        <f t="shared" si="9"/>
        <v>0.375</v>
      </c>
      <c r="L10" s="5">
        <f>+$AN$40</f>
        <v>23</v>
      </c>
      <c r="M10" s="5">
        <v>29</v>
      </c>
      <c r="N10" s="5">
        <f>$AO$40</f>
        <v>31</v>
      </c>
      <c r="O10" s="5">
        <f>$AQ$40</f>
        <v>6</v>
      </c>
      <c r="P10" s="5">
        <v>6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6.7</v>
      </c>
      <c r="AD10" s="22">
        <v>4</v>
      </c>
      <c r="AE10" s="22">
        <v>3</v>
      </c>
      <c r="AF10" s="22">
        <v>0</v>
      </c>
      <c r="AG10" s="79">
        <f t="shared" si="6"/>
        <v>0.59701492537313428</v>
      </c>
      <c r="AH10" s="79"/>
      <c r="AI10" s="22">
        <v>27</v>
      </c>
      <c r="AJ10" s="22">
        <v>1</v>
      </c>
      <c r="AK10" s="22">
        <v>0</v>
      </c>
      <c r="AL10" s="24">
        <f t="shared" si="7"/>
        <v>4.0298507462686564</v>
      </c>
      <c r="AN10" s="22"/>
      <c r="AO10" s="5"/>
      <c r="AQ10" s="22"/>
      <c r="AR10" s="39"/>
    </row>
    <row r="11" spans="1:44" ht="18.75" thickBot="1" x14ac:dyDescent="0.3">
      <c r="A11" s="40"/>
      <c r="B11" s="5">
        <v>5</v>
      </c>
      <c r="C11" s="6" t="s">
        <v>14</v>
      </c>
      <c r="D11" s="11"/>
      <c r="E11" s="6"/>
      <c r="F11" s="11"/>
      <c r="G11" s="5">
        <v>2</v>
      </c>
      <c r="H11" s="5">
        <v>5</v>
      </c>
      <c r="I11" s="5">
        <v>1</v>
      </c>
      <c r="J11" s="5">
        <f t="shared" si="3"/>
        <v>5</v>
      </c>
      <c r="K11" s="35">
        <f t="shared" si="4"/>
        <v>0.3125</v>
      </c>
      <c r="L11" s="5">
        <f>+$AN$27</f>
        <v>21</v>
      </c>
      <c r="M11" s="5">
        <v>31</v>
      </c>
      <c r="N11" s="5">
        <f>$AO$27</f>
        <v>29</v>
      </c>
      <c r="O11" s="5">
        <f>$AQ$27</f>
        <v>6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+AC134</f>
        <v>10.3</v>
      </c>
      <c r="AD11" s="22">
        <f>+AD134</f>
        <v>1</v>
      </c>
      <c r="AE11" s="22">
        <f>+AE134</f>
        <v>5</v>
      </c>
      <c r="AF11" s="22">
        <f>+AF134</f>
        <v>4</v>
      </c>
      <c r="AG11" s="79">
        <f t="shared" si="1"/>
        <v>0.29126213592233008</v>
      </c>
      <c r="AH11" s="79"/>
      <c r="AI11" s="22">
        <f>+AI134</f>
        <v>22</v>
      </c>
      <c r="AJ11" s="22">
        <f>+AJ134</f>
        <v>2</v>
      </c>
      <c r="AK11" s="22">
        <f>+AK134</f>
        <v>2</v>
      </c>
      <c r="AL11" s="24">
        <f>+AL134</f>
        <v>2.1359223300970873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27</v>
      </c>
      <c r="H12" s="9">
        <f>SUM(H4:H11)</f>
        <v>27</v>
      </c>
      <c r="I12" s="9">
        <f>SUM(I4:I11)</f>
        <v>10</v>
      </c>
      <c r="J12" s="9"/>
      <c r="K12" s="9"/>
      <c r="L12" s="9">
        <f>SUM(L4:L11)</f>
        <v>181</v>
      </c>
      <c r="M12" s="9">
        <f>SUM(M4:M11)</f>
        <v>181</v>
      </c>
      <c r="N12" s="9">
        <f>SUM(N4:N11)</f>
        <v>275</v>
      </c>
      <c r="O12" s="9">
        <f>SUM(O4:O11)</f>
        <v>44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64</v>
      </c>
      <c r="AD12" s="15">
        <f>SUM(AD3:AD11)</f>
        <v>27</v>
      </c>
      <c r="AE12" s="15">
        <f>SUM(AE3:AE11)</f>
        <v>27</v>
      </c>
      <c r="AF12" s="15">
        <f>SUM(AF3:AF11)</f>
        <v>10</v>
      </c>
      <c r="AG12" s="15"/>
      <c r="AH12" s="15"/>
      <c r="AI12" s="15">
        <f>SUM(AI3:AI11)</f>
        <v>174</v>
      </c>
      <c r="AJ12" s="15">
        <f>SUM(AJ3:AJ11)</f>
        <v>7</v>
      </c>
      <c r="AK12" s="15">
        <f>SUM(AK3:AK11)</f>
        <v>9</v>
      </c>
      <c r="AL12" s="33">
        <f>+AI12/AC12</f>
        <v>2.71875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8 Summary:</v>
      </c>
      <c r="C14" s="48"/>
      <c r="D14" s="48"/>
      <c r="E14" s="90">
        <v>45593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190</v>
      </c>
      <c r="E15" s="21"/>
      <c r="F15" s="21"/>
      <c r="G15" s="5">
        <v>0</v>
      </c>
      <c r="H15" s="22"/>
      <c r="I15" s="21"/>
      <c r="J15" s="21"/>
      <c r="K15" s="21"/>
      <c r="L15" s="21"/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5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12</v>
      </c>
      <c r="AN15" s="22">
        <v>5</v>
      </c>
      <c r="AO15" s="22">
        <v>2</v>
      </c>
      <c r="AP15" s="22">
        <f t="shared" ref="AP15:AP26" si="10">+AN15+AO15</f>
        <v>7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7</v>
      </c>
      <c r="AA16" s="22">
        <v>0</v>
      </c>
      <c r="AB16" s="22">
        <v>1</v>
      </c>
      <c r="AC16" s="22">
        <f t="shared" ref="AC16:AC26" si="11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5</v>
      </c>
      <c r="AN16" s="22">
        <v>0</v>
      </c>
      <c r="AO16" s="22">
        <v>0</v>
      </c>
      <c r="AP16" s="22">
        <f t="shared" si="10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8</v>
      </c>
      <c r="AA17" s="22">
        <v>7</v>
      </c>
      <c r="AB17" s="22">
        <v>13</v>
      </c>
      <c r="AC17" s="22">
        <f t="shared" si="11"/>
        <v>20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8</v>
      </c>
      <c r="AN17" s="22">
        <v>8</v>
      </c>
      <c r="AO17" s="22">
        <v>6</v>
      </c>
      <c r="AP17" s="22">
        <f t="shared" si="10"/>
        <v>14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192</v>
      </c>
      <c r="D18" s="11"/>
      <c r="E18" s="21"/>
      <c r="F18" s="21"/>
      <c r="G18" s="5">
        <v>2</v>
      </c>
      <c r="H18" s="22">
        <v>2</v>
      </c>
      <c r="I18" s="21" t="s">
        <v>59</v>
      </c>
      <c r="J18" s="21"/>
      <c r="K18" s="21"/>
      <c r="L18" s="21"/>
      <c r="M18" s="21" t="s">
        <v>134</v>
      </c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7</v>
      </c>
      <c r="AA18" s="22">
        <v>3</v>
      </c>
      <c r="AB18" s="22">
        <v>2</v>
      </c>
      <c r="AC18" s="22">
        <f t="shared" si="11"/>
        <v>5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7</v>
      </c>
      <c r="AN18" s="22">
        <v>4</v>
      </c>
      <c r="AO18" s="22">
        <v>3</v>
      </c>
      <c r="AP18" s="22">
        <f t="shared" si="10"/>
        <v>7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360</v>
      </c>
      <c r="D19" s="16"/>
      <c r="E19" s="21"/>
      <c r="F19" s="21"/>
      <c r="G19" s="5"/>
      <c r="H19" s="22">
        <v>2</v>
      </c>
      <c r="I19" s="21" t="s">
        <v>163</v>
      </c>
      <c r="J19" s="21"/>
      <c r="K19" s="21"/>
      <c r="L19" s="21" t="s">
        <v>359</v>
      </c>
      <c r="M19" s="21"/>
      <c r="N19" s="21"/>
      <c r="O19" s="21"/>
      <c r="P19" s="21" t="s">
        <v>226</v>
      </c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8</v>
      </c>
      <c r="AA19" s="22">
        <v>4</v>
      </c>
      <c r="AB19" s="22">
        <v>4</v>
      </c>
      <c r="AC19" s="22">
        <f t="shared" si="11"/>
        <v>8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8</v>
      </c>
      <c r="AN19" s="22">
        <v>3</v>
      </c>
      <c r="AO19" s="22">
        <v>1</v>
      </c>
      <c r="AP19" s="22">
        <f t="shared" si="10"/>
        <v>4</v>
      </c>
      <c r="AQ19" s="22">
        <v>2</v>
      </c>
      <c r="AR19" s="39"/>
    </row>
    <row r="20" spans="1:44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8</v>
      </c>
      <c r="AA20" s="22">
        <v>7</v>
      </c>
      <c r="AB20" s="22">
        <v>4</v>
      </c>
      <c r="AC20" s="22">
        <f t="shared" si="11"/>
        <v>11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7</v>
      </c>
      <c r="AN20" s="22">
        <v>0</v>
      </c>
      <c r="AO20" s="22">
        <v>1</v>
      </c>
      <c r="AP20" s="22">
        <f t="shared" si="10"/>
        <v>1</v>
      </c>
      <c r="AQ20" s="22">
        <v>0</v>
      </c>
      <c r="AR20" s="39"/>
    </row>
    <row r="21" spans="1:44" ht="15.95" customHeight="1" x14ac:dyDescent="0.25">
      <c r="A21" s="41"/>
      <c r="B21" s="42" t="s">
        <v>173</v>
      </c>
      <c r="C21" s="6" t="s">
        <v>188</v>
      </c>
      <c r="F21" s="21"/>
      <c r="G21" s="5">
        <v>6</v>
      </c>
      <c r="H21" s="22">
        <v>1</v>
      </c>
      <c r="I21" s="21" t="s">
        <v>80</v>
      </c>
      <c r="J21" s="21"/>
      <c r="K21" s="21"/>
      <c r="L21" s="21" t="s">
        <v>355</v>
      </c>
      <c r="M21" s="21"/>
      <c r="N21" s="21"/>
      <c r="O21" s="21"/>
      <c r="P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8</v>
      </c>
      <c r="AA21" s="22">
        <v>5</v>
      </c>
      <c r="AB21" s="22">
        <v>9</v>
      </c>
      <c r="AC21" s="22">
        <f t="shared" si="11"/>
        <v>14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6</v>
      </c>
      <c r="AN21" s="22">
        <v>0</v>
      </c>
      <c r="AO21" s="22">
        <v>2</v>
      </c>
      <c r="AP21" s="22">
        <f t="shared" si="10"/>
        <v>2</v>
      </c>
      <c r="AQ21" s="22">
        <v>0</v>
      </c>
      <c r="AR21" s="39"/>
    </row>
    <row r="22" spans="1:44" ht="15.95" customHeight="1" x14ac:dyDescent="0.25">
      <c r="A22" s="41"/>
      <c r="B22" s="22" t="s">
        <v>28</v>
      </c>
      <c r="C22" s="16"/>
      <c r="D22" s="21" t="s">
        <v>109</v>
      </c>
      <c r="E22" s="21"/>
      <c r="F22" s="21"/>
      <c r="G22" s="5"/>
      <c r="H22" s="22">
        <v>1</v>
      </c>
      <c r="I22" s="21" t="s">
        <v>206</v>
      </c>
      <c r="J22" s="21"/>
      <c r="K22" s="21"/>
      <c r="L22" s="21" t="s">
        <v>356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7</v>
      </c>
      <c r="AA22" s="22">
        <v>1</v>
      </c>
      <c r="AB22" s="22">
        <v>5</v>
      </c>
      <c r="AC22" s="22">
        <f t="shared" si="11"/>
        <v>6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6</v>
      </c>
      <c r="AN22" s="22">
        <v>0</v>
      </c>
      <c r="AO22" s="22">
        <v>3</v>
      </c>
      <c r="AP22" s="22">
        <f t="shared" si="10"/>
        <v>3</v>
      </c>
      <c r="AQ22" s="22">
        <v>0</v>
      </c>
      <c r="AR22" s="39"/>
    </row>
    <row r="23" spans="1:44" ht="15.95" customHeight="1" x14ac:dyDescent="0.25">
      <c r="A23" s="41"/>
      <c r="D23" s="21"/>
      <c r="E23" s="21"/>
      <c r="F23" s="21"/>
      <c r="H23" s="22">
        <v>1</v>
      </c>
      <c r="I23" s="21" t="s">
        <v>206</v>
      </c>
      <c r="L23" s="21" t="s">
        <v>182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6</v>
      </c>
      <c r="AA23" s="22">
        <v>0</v>
      </c>
      <c r="AB23" s="22">
        <v>2</v>
      </c>
      <c r="AC23" s="22">
        <f t="shared" si="11"/>
        <v>2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7</v>
      </c>
      <c r="AN23" s="22">
        <v>1</v>
      </c>
      <c r="AO23" s="22">
        <v>6</v>
      </c>
      <c r="AP23" s="22">
        <f t="shared" si="10"/>
        <v>7</v>
      </c>
      <c r="AQ23" s="22">
        <v>0</v>
      </c>
      <c r="AR23" s="44"/>
    </row>
    <row r="24" spans="1:44" ht="15.95" customHeight="1" x14ac:dyDescent="0.25">
      <c r="A24" s="41"/>
      <c r="H24" s="22">
        <v>2</v>
      </c>
      <c r="I24" s="21" t="s">
        <v>182</v>
      </c>
      <c r="J24" s="21"/>
      <c r="K24" s="21"/>
      <c r="L24" s="21" t="s">
        <v>168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8</v>
      </c>
      <c r="AA24" s="22">
        <v>0</v>
      </c>
      <c r="AB24" s="22">
        <v>3</v>
      </c>
      <c r="AC24" s="22">
        <f t="shared" si="11"/>
        <v>3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8</v>
      </c>
      <c r="AN24" s="22">
        <v>0</v>
      </c>
      <c r="AO24" s="22">
        <v>3</v>
      </c>
      <c r="AP24" s="22">
        <f t="shared" si="10"/>
        <v>3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182</v>
      </c>
      <c r="J25" s="21"/>
      <c r="K25" s="21"/>
      <c r="L25" s="21" t="s">
        <v>46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8</v>
      </c>
      <c r="AA25" s="22">
        <v>1</v>
      </c>
      <c r="AB25" s="22">
        <v>2</v>
      </c>
      <c r="AC25" s="22">
        <f t="shared" si="11"/>
        <v>3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6</v>
      </c>
      <c r="AN25" s="22">
        <v>0</v>
      </c>
      <c r="AO25" s="22">
        <v>0</v>
      </c>
      <c r="AP25" s="22">
        <f t="shared" si="10"/>
        <v>0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182</v>
      </c>
      <c r="L26" s="21" t="s">
        <v>160</v>
      </c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8</v>
      </c>
      <c r="AA26" s="22">
        <v>3</v>
      </c>
      <c r="AB26" s="22">
        <v>4</v>
      </c>
      <c r="AC26" s="22">
        <f t="shared" si="11"/>
        <v>7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8</v>
      </c>
      <c r="AN26" s="22">
        <v>0</v>
      </c>
      <c r="AO26" s="22">
        <v>2</v>
      </c>
      <c r="AP26" s="22">
        <f t="shared" si="10"/>
        <v>2</v>
      </c>
      <c r="AQ26" s="22">
        <v>4</v>
      </c>
      <c r="AR26" s="36"/>
    </row>
    <row r="27" spans="1:44" ht="15.95" customHeight="1" thickBot="1" x14ac:dyDescent="0.3">
      <c r="A27" s="4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88</v>
      </c>
      <c r="AA27" s="23">
        <f>SUM(AA15:AA26)</f>
        <v>31</v>
      </c>
      <c r="AB27" s="23">
        <f>SUM(AB15:AB26)</f>
        <v>49</v>
      </c>
      <c r="AC27" s="23">
        <f>+AB27+AA27</f>
        <v>80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88</v>
      </c>
      <c r="AN27" s="23">
        <f>SUM(AN15:AN26)</f>
        <v>21</v>
      </c>
      <c r="AO27" s="23">
        <f>SUM(AO15:AO26)</f>
        <v>29</v>
      </c>
      <c r="AP27" s="23">
        <f>+AO27+AN27</f>
        <v>50</v>
      </c>
      <c r="AQ27" s="23">
        <f>SUM(AQ15:AQ26)</f>
        <v>6</v>
      </c>
      <c r="AR27" s="36"/>
    </row>
    <row r="28" spans="1:44" ht="15.95" customHeight="1" x14ac:dyDescent="0.25">
      <c r="A28" s="41"/>
      <c r="C28" s="6" t="s">
        <v>191</v>
      </c>
      <c r="F28" s="21"/>
      <c r="G28" s="5">
        <v>3</v>
      </c>
      <c r="H28" s="22">
        <v>2</v>
      </c>
      <c r="I28" s="21" t="s">
        <v>125</v>
      </c>
      <c r="J28" s="21"/>
      <c r="K28" s="21"/>
      <c r="L28" s="21" t="s">
        <v>357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17</v>
      </c>
      <c r="AA28" s="22">
        <v>7</v>
      </c>
      <c r="AB28" s="22">
        <v>6</v>
      </c>
      <c r="AC28" s="22">
        <f t="shared" ref="AC28:AC39" si="12">+AA28+AB28</f>
        <v>13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6</v>
      </c>
      <c r="AN28" s="22">
        <v>0</v>
      </c>
      <c r="AO28" s="22">
        <v>1</v>
      </c>
      <c r="AP28" s="22">
        <f t="shared" ref="AP28:AP39" si="13">+AN28+AO28</f>
        <v>1</v>
      </c>
      <c r="AQ28" s="22">
        <v>2</v>
      </c>
      <c r="AR28" s="36"/>
    </row>
    <row r="29" spans="1:44" ht="15.95" customHeight="1" x14ac:dyDescent="0.25">
      <c r="A29" s="41"/>
      <c r="B29" s="22" t="s">
        <v>28</v>
      </c>
      <c r="C29" s="21"/>
      <c r="D29" s="16" t="s">
        <v>109</v>
      </c>
      <c r="E29" s="21"/>
      <c r="G29" s="5"/>
      <c r="H29" s="22">
        <v>2</v>
      </c>
      <c r="I29" s="21" t="s">
        <v>125</v>
      </c>
      <c r="J29" s="21"/>
      <c r="K29" s="21"/>
      <c r="L29" s="21"/>
      <c r="M29" s="21" t="s">
        <v>134</v>
      </c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8</v>
      </c>
      <c r="AA29" s="22">
        <v>0</v>
      </c>
      <c r="AB29" s="22">
        <v>0</v>
      </c>
      <c r="AC29" s="22">
        <f t="shared" si="12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8</v>
      </c>
      <c r="AN29" s="22">
        <v>0</v>
      </c>
      <c r="AO29" s="22">
        <v>0</v>
      </c>
      <c r="AP29" s="22">
        <f t="shared" si="13"/>
        <v>0</v>
      </c>
      <c r="AQ29" s="22">
        <v>0</v>
      </c>
      <c r="AR29" s="36"/>
    </row>
    <row r="30" spans="1:44" ht="15.95" customHeight="1" x14ac:dyDescent="0.25">
      <c r="A30" s="41"/>
      <c r="C30" s="21"/>
      <c r="H30" s="22">
        <v>2</v>
      </c>
      <c r="I30" s="21" t="s">
        <v>125</v>
      </c>
      <c r="L30" s="21" t="s">
        <v>363</v>
      </c>
      <c r="M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7</v>
      </c>
      <c r="AA30" s="22">
        <v>2</v>
      </c>
      <c r="AB30" s="22">
        <v>5</v>
      </c>
      <c r="AC30" s="22">
        <f t="shared" si="12"/>
        <v>7</v>
      </c>
      <c r="AD30" s="22">
        <v>2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8</v>
      </c>
      <c r="AN30" s="22">
        <v>11</v>
      </c>
      <c r="AO30" s="22">
        <v>5</v>
      </c>
      <c r="AP30" s="22">
        <f t="shared" si="13"/>
        <v>16</v>
      </c>
      <c r="AQ30" s="22">
        <v>2</v>
      </c>
      <c r="AR30" s="36"/>
    </row>
    <row r="31" spans="1:44" ht="15.95" customHeight="1" x14ac:dyDescent="0.25">
      <c r="A31" s="41"/>
      <c r="B31" s="36"/>
      <c r="C31" s="46"/>
      <c r="D31" s="46"/>
      <c r="E31" s="46"/>
      <c r="F31" s="46"/>
      <c r="G31" s="42"/>
      <c r="H31" s="45"/>
      <c r="I31" s="46"/>
      <c r="J31" s="46"/>
      <c r="K31" s="45"/>
      <c r="L31" s="45"/>
      <c r="M31" s="45"/>
      <c r="N31" s="45"/>
      <c r="O31" s="45"/>
      <c r="P31" s="45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5</v>
      </c>
      <c r="AA31" s="22">
        <v>2</v>
      </c>
      <c r="AB31" s="22">
        <v>1</v>
      </c>
      <c r="AC31" s="22">
        <f t="shared" si="12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7</v>
      </c>
      <c r="AN31" s="22">
        <v>2</v>
      </c>
      <c r="AO31" s="22">
        <v>8</v>
      </c>
      <c r="AP31" s="22">
        <f t="shared" si="13"/>
        <v>10</v>
      </c>
      <c r="AQ31" s="22">
        <v>0</v>
      </c>
      <c r="AR31" s="36"/>
    </row>
    <row r="32" spans="1:44" ht="15.95" customHeight="1" x14ac:dyDescent="0.25">
      <c r="A32" s="41"/>
      <c r="B32" s="42" t="s">
        <v>174</v>
      </c>
      <c r="C32" s="6" t="s">
        <v>193</v>
      </c>
      <c r="F32" s="20"/>
      <c r="G32" s="5">
        <v>0</v>
      </c>
      <c r="H32" s="22"/>
      <c r="I32" s="21"/>
      <c r="J32" s="21"/>
      <c r="L32" s="21"/>
      <c r="M32" s="21"/>
      <c r="N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2</v>
      </c>
      <c r="AA32" s="22">
        <v>1</v>
      </c>
      <c r="AB32" s="22">
        <v>1</v>
      </c>
      <c r="AC32" s="22">
        <f t="shared" si="12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7</v>
      </c>
      <c r="AN32" s="22">
        <v>0</v>
      </c>
      <c r="AO32" s="22">
        <v>5</v>
      </c>
      <c r="AP32" s="22">
        <f t="shared" si="13"/>
        <v>5</v>
      </c>
      <c r="AQ32" s="22">
        <v>0</v>
      </c>
      <c r="AR32" s="36"/>
    </row>
    <row r="33" spans="1:44" ht="15.95" customHeight="1" x14ac:dyDescent="0.25">
      <c r="A33" s="41"/>
      <c r="B33" s="22" t="s">
        <v>28</v>
      </c>
      <c r="C33" s="16"/>
      <c r="D33" s="21" t="s">
        <v>109</v>
      </c>
      <c r="E33" s="21"/>
      <c r="H33" s="22"/>
      <c r="I33" s="21"/>
      <c r="J33" s="21"/>
      <c r="K33" s="21"/>
      <c r="L33" s="21"/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6</v>
      </c>
      <c r="AA33" s="22">
        <v>0</v>
      </c>
      <c r="AB33" s="22">
        <v>2</v>
      </c>
      <c r="AC33" s="22">
        <f t="shared" si="12"/>
        <v>2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8</v>
      </c>
      <c r="AN33" s="22">
        <v>0</v>
      </c>
      <c r="AO33" s="22">
        <v>3</v>
      </c>
      <c r="AP33" s="22">
        <f t="shared" si="13"/>
        <v>3</v>
      </c>
      <c r="AQ33" s="22">
        <v>0</v>
      </c>
      <c r="AR33" s="36"/>
    </row>
    <row r="34" spans="1:44" ht="15.95" customHeight="1" x14ac:dyDescent="0.25">
      <c r="A34" s="41"/>
      <c r="H34" s="22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4</v>
      </c>
      <c r="AA34" s="22">
        <v>0</v>
      </c>
      <c r="AB34" s="22">
        <v>1</v>
      </c>
      <c r="AC34" s="22">
        <f t="shared" si="12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8</v>
      </c>
      <c r="AN34" s="22">
        <v>6</v>
      </c>
      <c r="AO34" s="22">
        <v>5</v>
      </c>
      <c r="AP34" s="22">
        <f t="shared" si="13"/>
        <v>11</v>
      </c>
      <c r="AQ34" s="22">
        <v>0</v>
      </c>
      <c r="AR34" s="36"/>
    </row>
    <row r="35" spans="1:44" ht="15.95" customHeight="1" x14ac:dyDescent="0.25">
      <c r="A35" s="41" t="s">
        <v>48</v>
      </c>
      <c r="C35" s="6" t="s">
        <v>189</v>
      </c>
      <c r="D35" s="1"/>
      <c r="E35" s="21"/>
      <c r="F35" s="21"/>
      <c r="G35" s="5">
        <v>2</v>
      </c>
      <c r="H35" s="22">
        <v>1</v>
      </c>
      <c r="I35" s="21" t="s">
        <v>144</v>
      </c>
      <c r="J35" s="21"/>
      <c r="K35" s="21"/>
      <c r="L35" s="21" t="s">
        <v>66</v>
      </c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8</v>
      </c>
      <c r="AA35" s="22">
        <v>0</v>
      </c>
      <c r="AB35" s="22">
        <v>2</v>
      </c>
      <c r="AC35" s="22">
        <f t="shared" si="12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8</v>
      </c>
      <c r="AN35" s="22">
        <v>1</v>
      </c>
      <c r="AO35" s="22">
        <v>1</v>
      </c>
      <c r="AP35" s="22">
        <f t="shared" si="13"/>
        <v>2</v>
      </c>
      <c r="AQ35" s="22">
        <v>0</v>
      </c>
      <c r="AR35" s="36"/>
    </row>
    <row r="36" spans="1:44" ht="15.95" customHeight="1" x14ac:dyDescent="0.25">
      <c r="A36" s="41"/>
      <c r="B36" s="22" t="s">
        <v>28</v>
      </c>
      <c r="C36" s="21"/>
      <c r="D36" s="16" t="s">
        <v>109</v>
      </c>
      <c r="H36" s="22">
        <v>2</v>
      </c>
      <c r="I36" s="21" t="s">
        <v>92</v>
      </c>
      <c r="J36" s="21"/>
      <c r="K36" s="21"/>
      <c r="L36" s="21" t="s">
        <v>358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7</v>
      </c>
      <c r="AA36" s="22">
        <v>0</v>
      </c>
      <c r="AB36" s="22">
        <v>0</v>
      </c>
      <c r="AC36" s="22">
        <f t="shared" si="12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8</v>
      </c>
      <c r="AN36" s="22">
        <v>0</v>
      </c>
      <c r="AO36" s="22">
        <v>0</v>
      </c>
      <c r="AP36" s="22">
        <f t="shared" si="13"/>
        <v>0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8</v>
      </c>
      <c r="AA37" s="22">
        <v>0</v>
      </c>
      <c r="AB37" s="22">
        <v>1</v>
      </c>
      <c r="AC37" s="22">
        <f t="shared" si="12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7</v>
      </c>
      <c r="AN37" s="22">
        <v>3</v>
      </c>
      <c r="AO37" s="22">
        <v>0</v>
      </c>
      <c r="AP37" s="22">
        <f t="shared" si="13"/>
        <v>3</v>
      </c>
      <c r="AQ37" s="22">
        <v>0</v>
      </c>
      <c r="AR37" s="36"/>
    </row>
    <row r="38" spans="1:44" ht="15.95" customHeight="1" x14ac:dyDescent="0.25">
      <c r="A38" s="41"/>
      <c r="B38" s="42" t="s">
        <v>175</v>
      </c>
      <c r="C38" s="6" t="s">
        <v>186</v>
      </c>
      <c r="E38" s="11"/>
      <c r="F38" s="11"/>
      <c r="G38" s="5">
        <v>8</v>
      </c>
      <c r="H38" s="22">
        <v>1</v>
      </c>
      <c r="I38" s="21" t="s">
        <v>176</v>
      </c>
      <c r="J38" s="21"/>
      <c r="K38" s="21"/>
      <c r="L38" s="21" t="s">
        <v>336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8</v>
      </c>
      <c r="AA38" s="22">
        <v>1</v>
      </c>
      <c r="AB38" s="22">
        <v>5</v>
      </c>
      <c r="AC38" s="22">
        <f t="shared" si="12"/>
        <v>6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8</v>
      </c>
      <c r="AN38" s="22">
        <v>0</v>
      </c>
      <c r="AO38" s="22">
        <v>3</v>
      </c>
      <c r="AP38" s="22">
        <f t="shared" si="13"/>
        <v>3</v>
      </c>
      <c r="AQ38" s="22">
        <v>2</v>
      </c>
      <c r="AR38" s="36"/>
    </row>
    <row r="39" spans="1:44" ht="15.95" customHeight="1" x14ac:dyDescent="0.25">
      <c r="A39" s="41"/>
      <c r="B39" s="22" t="s">
        <v>28</v>
      </c>
      <c r="C39" s="16"/>
      <c r="D39" s="16" t="s">
        <v>109</v>
      </c>
      <c r="E39" s="16"/>
      <c r="H39" s="22">
        <v>1</v>
      </c>
      <c r="I39" s="21" t="s">
        <v>132</v>
      </c>
      <c r="J39" s="21"/>
      <c r="K39" s="21"/>
      <c r="L39" s="21" t="s">
        <v>205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8</v>
      </c>
      <c r="AA39" s="22">
        <v>1</v>
      </c>
      <c r="AB39" s="22">
        <v>1</v>
      </c>
      <c r="AC39" s="22">
        <f t="shared" si="12"/>
        <v>2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5</v>
      </c>
      <c r="AN39" s="22">
        <v>0</v>
      </c>
      <c r="AO39" s="22">
        <v>0</v>
      </c>
      <c r="AP39" s="22">
        <f t="shared" si="13"/>
        <v>0</v>
      </c>
      <c r="AQ39" s="22">
        <v>0</v>
      </c>
      <c r="AR39" s="36"/>
    </row>
    <row r="40" spans="1:44" ht="15.95" customHeight="1" thickBot="1" x14ac:dyDescent="0.3">
      <c r="A40" s="41"/>
      <c r="C40" s="16"/>
      <c r="H40" s="22">
        <v>1</v>
      </c>
      <c r="I40" s="21" t="s">
        <v>176</v>
      </c>
      <c r="J40" s="21"/>
      <c r="K40" s="21"/>
      <c r="L40" s="21"/>
      <c r="M40" s="21" t="s">
        <v>134</v>
      </c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88</v>
      </c>
      <c r="AA40" s="23">
        <f>SUM(AA28:AA39)</f>
        <v>14</v>
      </c>
      <c r="AB40" s="23">
        <f>SUM(AB28:AB39)</f>
        <v>25</v>
      </c>
      <c r="AC40" s="23">
        <f>+AB40+AA40</f>
        <v>39</v>
      </c>
      <c r="AD40" s="23">
        <f>SUM(AD28:AD39)</f>
        <v>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88</v>
      </c>
      <c r="AN40" s="23">
        <f>SUM(AN28:AN39)</f>
        <v>23</v>
      </c>
      <c r="AO40" s="23">
        <f>SUM(AO28:AO39)</f>
        <v>31</v>
      </c>
      <c r="AP40" s="23">
        <f>+AO40+AN40</f>
        <v>54</v>
      </c>
      <c r="AQ40" s="23">
        <f>SUM(AQ28:AQ39)</f>
        <v>6</v>
      </c>
      <c r="AR40" s="36"/>
    </row>
    <row r="41" spans="1:44" ht="15.95" customHeight="1" x14ac:dyDescent="0.25">
      <c r="A41" s="41"/>
      <c r="H41" s="22">
        <v>1</v>
      </c>
      <c r="I41" s="21" t="s">
        <v>108</v>
      </c>
      <c r="J41" s="21"/>
      <c r="K41" s="21"/>
      <c r="L41" s="21" t="s">
        <v>205</v>
      </c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10</v>
      </c>
      <c r="AA41" s="22">
        <v>3</v>
      </c>
      <c r="AB41" s="22">
        <v>4</v>
      </c>
      <c r="AC41" s="22">
        <f t="shared" ref="AC41:AC52" si="14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11</v>
      </c>
      <c r="AN41" s="22">
        <v>1</v>
      </c>
      <c r="AO41" s="22">
        <v>1</v>
      </c>
      <c r="AP41" s="22">
        <f t="shared" ref="AP41:AP52" si="15">+AN41+AO41</f>
        <v>2</v>
      </c>
      <c r="AQ41" s="22">
        <v>0</v>
      </c>
      <c r="AR41" s="36"/>
    </row>
    <row r="42" spans="1:44" ht="15.95" customHeight="1" x14ac:dyDescent="0.25">
      <c r="A42" s="41"/>
      <c r="H42" s="22">
        <v>1</v>
      </c>
      <c r="I42" s="21" t="s">
        <v>151</v>
      </c>
      <c r="J42" s="21"/>
      <c r="K42" s="21"/>
      <c r="L42" s="21" t="s">
        <v>369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7</v>
      </c>
      <c r="AA42" s="22">
        <v>0</v>
      </c>
      <c r="AB42" s="22">
        <v>0</v>
      </c>
      <c r="AC42" s="22">
        <f t="shared" si="14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5"/>
        <v>2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108</v>
      </c>
      <c r="L43" s="21" t="s">
        <v>361</v>
      </c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7</v>
      </c>
      <c r="AA43" s="22">
        <v>7</v>
      </c>
      <c r="AB43" s="22">
        <v>7</v>
      </c>
      <c r="AC43" s="22">
        <f t="shared" si="14"/>
        <v>14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8</v>
      </c>
      <c r="AN43" s="22">
        <v>8</v>
      </c>
      <c r="AO43" s="22">
        <v>3</v>
      </c>
      <c r="AP43" s="22">
        <f t="shared" si="15"/>
        <v>11</v>
      </c>
      <c r="AQ43" s="22">
        <v>2</v>
      </c>
      <c r="AR43" s="36"/>
    </row>
    <row r="44" spans="1:44" ht="15.95" customHeight="1" x14ac:dyDescent="0.25">
      <c r="A44" s="41"/>
      <c r="H44" s="22">
        <v>2</v>
      </c>
      <c r="I44" s="21" t="s">
        <v>34</v>
      </c>
      <c r="L44" s="21" t="s">
        <v>198</v>
      </c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8</v>
      </c>
      <c r="AA44" s="22">
        <v>4</v>
      </c>
      <c r="AB44" s="22">
        <v>9</v>
      </c>
      <c r="AC44" s="22">
        <f t="shared" si="14"/>
        <v>13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7</v>
      </c>
      <c r="AN44" s="22">
        <v>4</v>
      </c>
      <c r="AO44" s="22">
        <v>4</v>
      </c>
      <c r="AP44" s="22">
        <f t="shared" si="15"/>
        <v>8</v>
      </c>
      <c r="AQ44" s="22">
        <v>2</v>
      </c>
      <c r="AR44" s="36"/>
    </row>
    <row r="45" spans="1:44" ht="15.95" customHeight="1" x14ac:dyDescent="0.25">
      <c r="A45" s="41"/>
      <c r="H45" s="22">
        <v>2</v>
      </c>
      <c r="I45" s="21" t="s">
        <v>132</v>
      </c>
      <c r="L45" s="21" t="s">
        <v>362</v>
      </c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7</v>
      </c>
      <c r="AA45" s="22">
        <v>1</v>
      </c>
      <c r="AB45" s="22">
        <v>3</v>
      </c>
      <c r="AC45" s="22">
        <f t="shared" si="14"/>
        <v>4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5</v>
      </c>
      <c r="AN45" s="22">
        <v>0</v>
      </c>
      <c r="AO45" s="22">
        <v>4</v>
      </c>
      <c r="AP45" s="22">
        <f t="shared" si="15"/>
        <v>4</v>
      </c>
      <c r="AQ45" s="22">
        <v>0</v>
      </c>
      <c r="AR45" s="36"/>
    </row>
    <row r="46" spans="1:44" ht="15.95" customHeight="1" x14ac:dyDescent="0.25">
      <c r="A46" s="4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8</v>
      </c>
      <c r="AA46" s="22">
        <v>1</v>
      </c>
      <c r="AB46" s="22">
        <v>3</v>
      </c>
      <c r="AC46" s="22">
        <f t="shared" si="14"/>
        <v>4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8</v>
      </c>
      <c r="AN46" s="22">
        <v>1</v>
      </c>
      <c r="AO46" s="22">
        <v>4</v>
      </c>
      <c r="AP46" s="22">
        <f t="shared" si="15"/>
        <v>5</v>
      </c>
      <c r="AQ46" s="22">
        <v>0</v>
      </c>
      <c r="AR46" s="36"/>
    </row>
    <row r="47" spans="1:44" ht="15.95" customHeight="1" x14ac:dyDescent="0.25">
      <c r="A47" s="41"/>
      <c r="C47" s="6" t="s">
        <v>187</v>
      </c>
      <c r="G47" s="5">
        <v>0</v>
      </c>
      <c r="H47" s="22"/>
      <c r="I47" s="21"/>
      <c r="J47" s="21"/>
      <c r="K47" s="21"/>
      <c r="L47" s="21"/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8</v>
      </c>
      <c r="AA47" s="22">
        <v>3</v>
      </c>
      <c r="AB47" s="22">
        <v>3</v>
      </c>
      <c r="AC47" s="22">
        <f t="shared" si="14"/>
        <v>6</v>
      </c>
      <c r="AD47" s="22">
        <v>2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8</v>
      </c>
      <c r="AN47" s="22">
        <v>2</v>
      </c>
      <c r="AO47" s="22">
        <v>5</v>
      </c>
      <c r="AP47" s="22">
        <f t="shared" si="15"/>
        <v>7</v>
      </c>
      <c r="AQ47" s="22">
        <v>0</v>
      </c>
      <c r="AR47" s="36"/>
    </row>
    <row r="48" spans="1:44" ht="15.95" customHeight="1" x14ac:dyDescent="0.25">
      <c r="A48" s="41"/>
      <c r="B48" s="22" t="s">
        <v>28</v>
      </c>
      <c r="C48" s="21"/>
      <c r="D48" s="21" t="s">
        <v>109</v>
      </c>
      <c r="E48" s="21"/>
      <c r="F48" s="21"/>
      <c r="G48" s="21"/>
      <c r="H48" s="22"/>
      <c r="I48" s="21"/>
      <c r="J48" s="21"/>
      <c r="K48" s="21"/>
      <c r="L48" s="21"/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7</v>
      </c>
      <c r="AA48" s="22">
        <v>1</v>
      </c>
      <c r="AB48" s="22">
        <v>1</v>
      </c>
      <c r="AC48" s="22">
        <f t="shared" si="14"/>
        <v>2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7</v>
      </c>
      <c r="AN48" s="22">
        <v>4</v>
      </c>
      <c r="AO48" s="22">
        <v>3</v>
      </c>
      <c r="AP48" s="22">
        <f t="shared" si="15"/>
        <v>7</v>
      </c>
      <c r="AQ48" s="22">
        <v>2</v>
      </c>
      <c r="AR48" s="36"/>
    </row>
    <row r="49" spans="1:44" ht="15.95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45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8</v>
      </c>
      <c r="AA49" s="22">
        <v>0</v>
      </c>
      <c r="AB49" s="22">
        <v>2</v>
      </c>
      <c r="AC49" s="22">
        <f t="shared" si="14"/>
        <v>2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7</v>
      </c>
      <c r="AN49" s="22">
        <v>2</v>
      </c>
      <c r="AO49" s="22">
        <v>3</v>
      </c>
      <c r="AP49" s="22">
        <f t="shared" si="15"/>
        <v>5</v>
      </c>
      <c r="AQ49" s="22">
        <v>0</v>
      </c>
      <c r="AR49" s="36"/>
    </row>
    <row r="50" spans="1:44" ht="15.95" customHeight="1" x14ac:dyDescent="0.25">
      <c r="A50" s="41"/>
      <c r="B50" s="11"/>
      <c r="C50" s="11"/>
      <c r="D50" s="11"/>
      <c r="E50" s="21" t="s">
        <v>111</v>
      </c>
      <c r="F50" s="21"/>
      <c r="G50" s="5">
        <f>SUM(G14:G49)</f>
        <v>21</v>
      </c>
      <c r="H50" s="5"/>
      <c r="I50" s="20"/>
      <c r="J50" s="21" t="s">
        <v>62</v>
      </c>
      <c r="K50" s="20"/>
      <c r="L50" s="5">
        <f>COUNTA(C14:C49)-8</f>
        <v>1</v>
      </c>
      <c r="N50" s="21" t="s">
        <v>79</v>
      </c>
      <c r="O50" s="5">
        <f>+L50*2</f>
        <v>2</v>
      </c>
      <c r="P50" s="1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7</v>
      </c>
      <c r="AA50" s="22">
        <v>0</v>
      </c>
      <c r="AB50" s="22">
        <v>1</v>
      </c>
      <c r="AC50" s="22">
        <f t="shared" si="14"/>
        <v>1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8</v>
      </c>
      <c r="AN50" s="22">
        <v>0</v>
      </c>
      <c r="AO50" s="22">
        <v>5</v>
      </c>
      <c r="AP50" s="22">
        <f t="shared" si="15"/>
        <v>5</v>
      </c>
      <c r="AQ50" s="22">
        <v>0</v>
      </c>
      <c r="AR50" s="36"/>
    </row>
    <row r="51" spans="1:44" ht="15.95" customHeight="1" x14ac:dyDescent="0.25">
      <c r="A51" s="41"/>
      <c r="E51" s="21" t="s">
        <v>110</v>
      </c>
      <c r="F51" s="21"/>
      <c r="G51" s="5">
        <f>COUNTA(L15:L49)+COUNTIF(L15:L49,"*&amp;*")</f>
        <v>31</v>
      </c>
      <c r="O51" t="s">
        <v>169</v>
      </c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6</v>
      </c>
      <c r="AA51" s="22">
        <v>0</v>
      </c>
      <c r="AB51" s="22">
        <v>2</v>
      </c>
      <c r="AC51" s="22">
        <f t="shared" si="14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7</v>
      </c>
      <c r="AN51" s="22">
        <v>0</v>
      </c>
      <c r="AO51" s="22">
        <v>1</v>
      </c>
      <c r="AP51" s="22">
        <f t="shared" si="15"/>
        <v>1</v>
      </c>
      <c r="AQ51" s="22">
        <v>6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5</v>
      </c>
      <c r="AA52" s="22">
        <v>1</v>
      </c>
      <c r="AB52" s="22">
        <v>3</v>
      </c>
      <c r="AC52" s="22">
        <f t="shared" si="14"/>
        <v>4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8</v>
      </c>
      <c r="AN52" s="22">
        <v>1</v>
      </c>
      <c r="AO52" s="22">
        <v>0</v>
      </c>
      <c r="AP52" s="22">
        <f t="shared" si="15"/>
        <v>1</v>
      </c>
      <c r="AQ52" s="22">
        <v>2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88</v>
      </c>
      <c r="AA53" s="23">
        <f>SUM(AA41:AA52)</f>
        <v>21</v>
      </c>
      <c r="AB53" s="23">
        <f>SUM(AB41:AB52)</f>
        <v>38</v>
      </c>
      <c r="AC53" s="23">
        <f>+AB53+AA53</f>
        <v>59</v>
      </c>
      <c r="AD53" s="23">
        <f>SUM(AD41:AD52)</f>
        <v>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88</v>
      </c>
      <c r="AN53" s="23">
        <f>SUM(AN41:AN52)</f>
        <v>23</v>
      </c>
      <c r="AO53" s="23">
        <f>SUM(AO41:AO52)</f>
        <v>35</v>
      </c>
      <c r="AP53" s="23">
        <f>+AO53+AN53</f>
        <v>58</v>
      </c>
      <c r="AQ53" s="23">
        <f>SUM(AQ41:AQ52)</f>
        <v>14</v>
      </c>
      <c r="AR53" s="36"/>
    </row>
    <row r="54" spans="1:44" ht="15.95" customHeight="1" x14ac:dyDescent="0.25">
      <c r="A54" s="41"/>
      <c r="B54" s="6" t="s">
        <v>90</v>
      </c>
      <c r="C54" s="6"/>
      <c r="N54" s="6"/>
      <c r="O54" s="6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4</v>
      </c>
      <c r="AA54" s="22">
        <v>1</v>
      </c>
      <c r="AB54" s="22">
        <v>2</v>
      </c>
      <c r="AC54" s="22">
        <f t="shared" ref="AC54:AC65" si="16">+AA54+AB54</f>
        <v>3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11</v>
      </c>
      <c r="AN54" s="22">
        <v>1</v>
      </c>
      <c r="AO54" s="22">
        <v>5</v>
      </c>
      <c r="AP54" s="22">
        <f t="shared" ref="AP54:AP65" si="17">+AN54+AO54</f>
        <v>6</v>
      </c>
      <c r="AQ54" s="22">
        <v>0</v>
      </c>
      <c r="AR54" s="36"/>
    </row>
    <row r="55" spans="1:44" ht="15.95" customHeight="1" x14ac:dyDescent="0.25">
      <c r="A55" s="41"/>
      <c r="C55" s="6" t="s">
        <v>64</v>
      </c>
      <c r="H55" s="6" t="s">
        <v>71</v>
      </c>
      <c r="M55" s="6" t="s">
        <v>72</v>
      </c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8</v>
      </c>
      <c r="AA55" s="22">
        <v>0</v>
      </c>
      <c r="AB55" s="22">
        <v>0</v>
      </c>
      <c r="AC55" s="22">
        <f t="shared" si="16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7</v>
      </c>
      <c r="AN55" s="22">
        <v>0</v>
      </c>
      <c r="AO55" s="22">
        <v>0</v>
      </c>
      <c r="AP55" s="22">
        <f t="shared" si="17"/>
        <v>0</v>
      </c>
      <c r="AQ55" s="22">
        <v>0</v>
      </c>
      <c r="AR55" s="36"/>
    </row>
    <row r="56" spans="1:44" ht="15.95" customHeight="1" x14ac:dyDescent="0.25">
      <c r="A56" s="41"/>
      <c r="C56" s="21" t="s">
        <v>364</v>
      </c>
      <c r="H56" s="21" t="s">
        <v>367</v>
      </c>
      <c r="I56" s="21"/>
      <c r="J56" s="21"/>
      <c r="K56" s="21"/>
      <c r="L56" s="21"/>
      <c r="M56" s="21" t="s">
        <v>368</v>
      </c>
      <c r="N56" s="21"/>
      <c r="O56" s="21"/>
      <c r="P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8</v>
      </c>
      <c r="AA56" s="22">
        <v>3</v>
      </c>
      <c r="AB56" s="22">
        <v>1</v>
      </c>
      <c r="AC56" s="22">
        <f t="shared" si="16"/>
        <v>4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6</v>
      </c>
      <c r="AN56" s="22">
        <v>6</v>
      </c>
      <c r="AO56" s="22">
        <v>3</v>
      </c>
      <c r="AP56" s="22">
        <f t="shared" si="17"/>
        <v>9</v>
      </c>
      <c r="AQ56" s="22">
        <v>0</v>
      </c>
      <c r="AR56" s="36"/>
    </row>
    <row r="57" spans="1:44" ht="15.95" customHeight="1" x14ac:dyDescent="0.25">
      <c r="A57" s="41"/>
      <c r="C57" s="21" t="s">
        <v>365</v>
      </c>
      <c r="D57" s="21"/>
      <c r="E57" s="21"/>
      <c r="F57" s="21"/>
      <c r="G57" s="21"/>
      <c r="H57" s="21" t="s">
        <v>243</v>
      </c>
      <c r="I57" s="21"/>
      <c r="J57" s="21"/>
      <c r="K57" s="21"/>
      <c r="L57" s="21"/>
      <c r="M57" s="21" t="s">
        <v>216</v>
      </c>
      <c r="N57" s="21"/>
      <c r="O57" s="21"/>
      <c r="P57" s="2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7</v>
      </c>
      <c r="AA57" s="22">
        <v>0</v>
      </c>
      <c r="AB57" s="22">
        <v>3</v>
      </c>
      <c r="AC57" s="22">
        <f t="shared" si="16"/>
        <v>3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8</v>
      </c>
      <c r="AN57" s="22">
        <v>10</v>
      </c>
      <c r="AO57" s="22">
        <v>2</v>
      </c>
      <c r="AP57" s="22">
        <f t="shared" si="17"/>
        <v>12</v>
      </c>
      <c r="AQ57" s="22">
        <v>0</v>
      </c>
      <c r="AR57" s="36"/>
    </row>
    <row r="58" spans="1:44" ht="15.95" customHeight="1" x14ac:dyDescent="0.25">
      <c r="A58" s="41"/>
      <c r="C58" s="21" t="s">
        <v>277</v>
      </c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6</v>
      </c>
      <c r="AA58" s="22">
        <v>3</v>
      </c>
      <c r="AB58" s="22">
        <v>4</v>
      </c>
      <c r="AC58" s="22">
        <f t="shared" si="16"/>
        <v>7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8</v>
      </c>
      <c r="AN58" s="22">
        <v>1</v>
      </c>
      <c r="AO58" s="22">
        <v>7</v>
      </c>
      <c r="AP58" s="22">
        <f t="shared" si="17"/>
        <v>8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8</v>
      </c>
      <c r="AA59" s="22">
        <v>0</v>
      </c>
      <c r="AB59" s="22">
        <v>6</v>
      </c>
      <c r="AC59" s="22">
        <f t="shared" si="16"/>
        <v>6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8</v>
      </c>
      <c r="AN59" s="22">
        <v>7</v>
      </c>
      <c r="AO59" s="22">
        <v>6</v>
      </c>
      <c r="AP59" s="22">
        <f t="shared" si="17"/>
        <v>13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8</v>
      </c>
      <c r="AA60" s="22">
        <v>6</v>
      </c>
      <c r="AB60" s="22">
        <v>3</v>
      </c>
      <c r="AC60" s="22">
        <f t="shared" si="16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7</v>
      </c>
      <c r="AN60" s="22">
        <v>1</v>
      </c>
      <c r="AO60" s="22">
        <v>4</v>
      </c>
      <c r="AP60" s="22">
        <f t="shared" si="17"/>
        <v>5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7</v>
      </c>
      <c r="AA61" s="22">
        <v>3</v>
      </c>
      <c r="AB61" s="22">
        <v>4</v>
      </c>
      <c r="AC61" s="22">
        <f t="shared" si="16"/>
        <v>7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7</v>
      </c>
      <c r="AN61" s="22">
        <v>2</v>
      </c>
      <c r="AO61" s="22">
        <v>2</v>
      </c>
      <c r="AP61" s="22">
        <f t="shared" si="17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8</v>
      </c>
      <c r="AA62" s="22">
        <v>0</v>
      </c>
      <c r="AB62" s="22">
        <v>3</v>
      </c>
      <c r="AC62" s="22">
        <f t="shared" si="16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7</v>
      </c>
      <c r="AN62" s="22">
        <v>2</v>
      </c>
      <c r="AO62" s="22">
        <v>2</v>
      </c>
      <c r="AP62" s="22">
        <f t="shared" si="17"/>
        <v>4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8</v>
      </c>
      <c r="AA63" s="22">
        <v>0</v>
      </c>
      <c r="AB63" s="22">
        <v>5</v>
      </c>
      <c r="AC63" s="22">
        <f t="shared" si="16"/>
        <v>5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7</v>
      </c>
      <c r="AN63" s="22">
        <v>0</v>
      </c>
      <c r="AO63" s="22">
        <v>3</v>
      </c>
      <c r="AP63" s="22">
        <f t="shared" si="17"/>
        <v>3</v>
      </c>
      <c r="AQ63" s="22">
        <v>0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8</v>
      </c>
      <c r="AA64" s="22">
        <v>2</v>
      </c>
      <c r="AB64" s="22">
        <v>1</v>
      </c>
      <c r="AC64" s="22">
        <f t="shared" si="16"/>
        <v>3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5</v>
      </c>
      <c r="AN64" s="22">
        <v>0</v>
      </c>
      <c r="AO64" s="22">
        <v>0</v>
      </c>
      <c r="AP64" s="22">
        <f t="shared" si="17"/>
        <v>0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8</v>
      </c>
      <c r="AA65" s="22">
        <v>0</v>
      </c>
      <c r="AB65" s="22">
        <v>1</v>
      </c>
      <c r="AC65" s="22">
        <f t="shared" si="16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7</v>
      </c>
      <c r="AN65" s="22">
        <v>0</v>
      </c>
      <c r="AO65" s="22">
        <v>1</v>
      </c>
      <c r="AP65" s="22">
        <f t="shared" si="17"/>
        <v>1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88</v>
      </c>
      <c r="AA66" s="23">
        <f>SUM(AA54:AA65)</f>
        <v>18</v>
      </c>
      <c r="AB66" s="23">
        <f>SUM(AB54:AB65)</f>
        <v>33</v>
      </c>
      <c r="AC66" s="23">
        <f>+AB66+AA66</f>
        <v>51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88</v>
      </c>
      <c r="AN66" s="23">
        <f>SUM(AN54:AN65)</f>
        <v>30</v>
      </c>
      <c r="AO66" s="23">
        <f>SUM(AO54:AO65)</f>
        <v>35</v>
      </c>
      <c r="AP66" s="23">
        <f>+AO66+AN66</f>
        <v>65</v>
      </c>
      <c r="AQ66" s="23">
        <f>SUM(AQ54:AQ65)</f>
        <v>2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704</v>
      </c>
      <c r="AN67" s="15">
        <f>+AN66+AN53+AN40+AN27+AA27+AA40+AA53+AA66</f>
        <v>181</v>
      </c>
      <c r="AO67" s="15">
        <f>+AO66+AO53+AO40+AO27+AB27+AB40+AB53+AB66</f>
        <v>275</v>
      </c>
      <c r="AP67" s="15">
        <f>+AP66+AP53+AP40+AP27+AC27+AC40+AC53+AC66</f>
        <v>456</v>
      </c>
      <c r="AQ67" s="15">
        <f>+AQ66+AQ53+AQ40+AQ27+AD27+AD40+AD53+AD66</f>
        <v>44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8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2</v>
      </c>
      <c r="AA78" s="22">
        <v>0</v>
      </c>
      <c r="AB78" s="22">
        <v>0</v>
      </c>
      <c r="AC78" s="22">
        <f t="shared" ref="AC78:AC79" si="18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8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8</v>
      </c>
      <c r="J80" s="22">
        <v>7</v>
      </c>
      <c r="K80" s="22">
        <v>13</v>
      </c>
      <c r="L80" s="49">
        <f t="shared" ref="L80:L104" si="19">+J80+K80</f>
        <v>20</v>
      </c>
      <c r="Q80" s="36"/>
      <c r="R80" s="36"/>
      <c r="S80" s="27">
        <v>7.5</v>
      </c>
      <c r="T80" s="21" t="s">
        <v>207</v>
      </c>
      <c r="Z80" s="22">
        <v>7</v>
      </c>
      <c r="AA80" s="22">
        <v>4</v>
      </c>
      <c r="AB80" s="22">
        <v>0</v>
      </c>
      <c r="AC80" s="22">
        <f>+AA80+AB80</f>
        <v>4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8</v>
      </c>
      <c r="J81" s="22">
        <v>11</v>
      </c>
      <c r="K81" s="22">
        <v>5</v>
      </c>
      <c r="L81" s="49">
        <f t="shared" si="19"/>
        <v>16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182</v>
      </c>
      <c r="E82" s="21"/>
      <c r="F82" s="21"/>
      <c r="G82" s="21" t="s">
        <v>117</v>
      </c>
      <c r="H82" s="22"/>
      <c r="I82" s="22">
        <v>8</v>
      </c>
      <c r="J82" s="22">
        <v>8</v>
      </c>
      <c r="K82" s="22">
        <v>6</v>
      </c>
      <c r="L82" s="49">
        <f t="shared" si="19"/>
        <v>14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90" si="20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92</v>
      </c>
      <c r="E83" s="21"/>
      <c r="F83" s="21"/>
      <c r="G83" s="21" t="s">
        <v>115</v>
      </c>
      <c r="H83" s="22"/>
      <c r="I83" s="22">
        <v>7</v>
      </c>
      <c r="J83" s="22">
        <v>7</v>
      </c>
      <c r="K83" s="22">
        <v>7</v>
      </c>
      <c r="L83" s="49">
        <f t="shared" si="19"/>
        <v>14</v>
      </c>
      <c r="Q83" s="36"/>
      <c r="R83" s="36"/>
      <c r="S83" s="27">
        <v>8</v>
      </c>
      <c r="T83" s="21" t="s">
        <v>320</v>
      </c>
      <c r="Z83" s="22">
        <v>1</v>
      </c>
      <c r="AA83" s="22">
        <v>0</v>
      </c>
      <c r="AB83" s="22">
        <v>0</v>
      </c>
      <c r="AC83" s="22">
        <f t="shared" si="20"/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34</v>
      </c>
      <c r="E84" s="21"/>
      <c r="F84" s="21"/>
      <c r="G84" s="21" t="s">
        <v>106</v>
      </c>
      <c r="H84" s="22"/>
      <c r="I84" s="22">
        <v>8</v>
      </c>
      <c r="J84" s="22">
        <v>5</v>
      </c>
      <c r="K84" s="22">
        <v>9</v>
      </c>
      <c r="L84" s="49">
        <f t="shared" si="19"/>
        <v>14</v>
      </c>
      <c r="Q84" s="36"/>
      <c r="R84" s="36"/>
      <c r="S84" s="27">
        <v>7</v>
      </c>
      <c r="T84" s="21" t="s">
        <v>271</v>
      </c>
      <c r="Z84" s="22">
        <v>3</v>
      </c>
      <c r="AA84" s="22">
        <v>0</v>
      </c>
      <c r="AB84" s="22">
        <v>1</v>
      </c>
      <c r="AC84" s="22">
        <f t="shared" si="20"/>
        <v>1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184</v>
      </c>
      <c r="G85" s="21" t="s">
        <v>154</v>
      </c>
      <c r="H85" s="22"/>
      <c r="I85" s="22">
        <v>8</v>
      </c>
      <c r="J85" s="22">
        <v>7</v>
      </c>
      <c r="K85" s="22">
        <v>6</v>
      </c>
      <c r="L85" s="49">
        <f t="shared" si="19"/>
        <v>13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20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164</v>
      </c>
      <c r="E86" s="21"/>
      <c r="F86" s="21"/>
      <c r="G86" s="21" t="s">
        <v>115</v>
      </c>
      <c r="H86" s="22"/>
      <c r="I86" s="22">
        <v>8</v>
      </c>
      <c r="J86" s="22">
        <v>4</v>
      </c>
      <c r="K86" s="22">
        <v>9</v>
      </c>
      <c r="L86" s="49">
        <f t="shared" si="19"/>
        <v>13</v>
      </c>
      <c r="Q86" s="36"/>
      <c r="R86" s="36"/>
      <c r="S86" s="27">
        <v>6.5</v>
      </c>
      <c r="T86" s="21" t="s">
        <v>145</v>
      </c>
      <c r="Z86" s="22">
        <v>6</v>
      </c>
      <c r="AA86" s="22">
        <v>1</v>
      </c>
      <c r="AB86" s="22">
        <v>0</v>
      </c>
      <c r="AC86" s="22">
        <f t="shared" si="20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96</v>
      </c>
      <c r="G87" s="21" t="s">
        <v>154</v>
      </c>
      <c r="H87" s="22"/>
      <c r="I87" s="22">
        <v>8</v>
      </c>
      <c r="J87" s="22">
        <v>10</v>
      </c>
      <c r="K87" s="22">
        <v>2</v>
      </c>
      <c r="L87" s="49">
        <f t="shared" si="19"/>
        <v>12</v>
      </c>
      <c r="Q87" s="40"/>
      <c r="R87" s="40"/>
      <c r="S87" s="27">
        <v>7.5</v>
      </c>
      <c r="T87" s="21" t="s">
        <v>266</v>
      </c>
      <c r="Z87" s="22">
        <v>1</v>
      </c>
      <c r="AA87" s="22">
        <v>0</v>
      </c>
      <c r="AB87" s="22">
        <v>0</v>
      </c>
      <c r="AC87" s="22">
        <f t="shared" si="20"/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59</v>
      </c>
      <c r="E88" s="21"/>
      <c r="F88" s="21"/>
      <c r="G88" s="21" t="s">
        <v>118</v>
      </c>
      <c r="H88" s="22"/>
      <c r="I88" s="22">
        <v>8</v>
      </c>
      <c r="J88" s="22">
        <v>8</v>
      </c>
      <c r="K88" s="22">
        <v>3</v>
      </c>
      <c r="L88" s="49">
        <f t="shared" si="19"/>
        <v>11</v>
      </c>
      <c r="Q88" s="40"/>
      <c r="R88" s="40"/>
      <c r="S88" s="27">
        <v>8</v>
      </c>
      <c r="T88" s="21" t="s">
        <v>268</v>
      </c>
      <c r="Z88" s="22">
        <v>1</v>
      </c>
      <c r="AA88" s="22">
        <v>0</v>
      </c>
      <c r="AB88" s="22">
        <v>0</v>
      </c>
      <c r="AC88" s="22">
        <f t="shared" si="20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41</v>
      </c>
      <c r="E89" s="21"/>
      <c r="F89" s="21"/>
      <c r="G89" s="21" t="s">
        <v>106</v>
      </c>
      <c r="H89" s="22"/>
      <c r="I89" s="22">
        <v>8</v>
      </c>
      <c r="J89" s="22">
        <v>7</v>
      </c>
      <c r="K89" s="22">
        <v>4</v>
      </c>
      <c r="L89" s="49">
        <f t="shared" si="19"/>
        <v>11</v>
      </c>
      <c r="Q89" s="40"/>
      <c r="R89" s="40"/>
      <c r="S89" s="27">
        <v>7.5</v>
      </c>
      <c r="T89" s="21" t="s">
        <v>269</v>
      </c>
      <c r="Z89" s="22">
        <v>3</v>
      </c>
      <c r="AA89" s="22">
        <v>6</v>
      </c>
      <c r="AB89" s="22">
        <v>0</v>
      </c>
      <c r="AC89" s="22">
        <f t="shared" si="20"/>
        <v>6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113</v>
      </c>
      <c r="E90" s="21"/>
      <c r="F90" s="21"/>
      <c r="G90" s="21" t="s">
        <v>116</v>
      </c>
      <c r="H90" s="22"/>
      <c r="I90" s="22">
        <v>8</v>
      </c>
      <c r="J90" s="22">
        <v>6</v>
      </c>
      <c r="K90" s="22">
        <v>5</v>
      </c>
      <c r="L90" s="49">
        <f t="shared" si="19"/>
        <v>11</v>
      </c>
      <c r="Q90" s="41"/>
      <c r="R90" s="41"/>
      <c r="S90" s="27">
        <v>9</v>
      </c>
      <c r="T90" s="21" t="s">
        <v>239</v>
      </c>
      <c r="Z90" s="22">
        <v>3</v>
      </c>
      <c r="AA90" s="22">
        <v>1</v>
      </c>
      <c r="AB90" s="22">
        <v>2</v>
      </c>
      <c r="AC90" s="22">
        <f t="shared" si="20"/>
        <v>3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47</v>
      </c>
      <c r="E91" s="21"/>
      <c r="F91" s="21"/>
      <c r="G91" s="21" t="s">
        <v>116</v>
      </c>
      <c r="H91" s="22"/>
      <c r="I91" s="22">
        <v>7</v>
      </c>
      <c r="J91" s="22">
        <v>2</v>
      </c>
      <c r="K91" s="22">
        <v>8</v>
      </c>
      <c r="L91" s="49">
        <f t="shared" si="19"/>
        <v>10</v>
      </c>
      <c r="Q91" s="41"/>
      <c r="R91" s="41"/>
      <c r="S91" s="27">
        <v>9.5</v>
      </c>
      <c r="T91" s="21" t="s">
        <v>272</v>
      </c>
      <c r="Z91" s="22">
        <v>1</v>
      </c>
      <c r="AA91" s="22">
        <v>0</v>
      </c>
      <c r="AB91" s="22">
        <v>1</v>
      </c>
      <c r="AC91" s="22">
        <f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158</v>
      </c>
      <c r="E92" s="21"/>
      <c r="F92" s="21"/>
      <c r="G92" s="16" t="s">
        <v>107</v>
      </c>
      <c r="H92" s="22"/>
      <c r="I92" s="22">
        <v>8</v>
      </c>
      <c r="J92" s="22">
        <v>6</v>
      </c>
      <c r="K92" s="22">
        <v>3</v>
      </c>
      <c r="L92" s="49">
        <f t="shared" si="19"/>
        <v>9</v>
      </c>
      <c r="Q92" s="41"/>
      <c r="R92" s="41"/>
      <c r="S92" s="27">
        <v>8</v>
      </c>
      <c r="T92" s="21" t="s">
        <v>319</v>
      </c>
      <c r="Z92" s="22">
        <v>1</v>
      </c>
      <c r="AA92" s="22">
        <v>0</v>
      </c>
      <c r="AB92" s="22">
        <v>0</v>
      </c>
      <c r="AC92" s="22">
        <f>+AA92+AB92</f>
        <v>0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147</v>
      </c>
      <c r="E93" s="21"/>
      <c r="F93" s="21"/>
      <c r="G93" s="21" t="s">
        <v>154</v>
      </c>
      <c r="H93" s="22"/>
      <c r="I93" s="22">
        <v>6</v>
      </c>
      <c r="J93" s="22">
        <v>6</v>
      </c>
      <c r="K93" s="22">
        <v>3</v>
      </c>
      <c r="L93" s="49">
        <f t="shared" si="19"/>
        <v>9</v>
      </c>
      <c r="Q93" s="41"/>
      <c r="R93" s="41"/>
      <c r="S93" s="27">
        <v>8.5</v>
      </c>
      <c r="T93" s="21" t="s">
        <v>242</v>
      </c>
      <c r="Z93" s="22">
        <v>2</v>
      </c>
      <c r="AA93" s="22">
        <v>2</v>
      </c>
      <c r="AB93" s="22">
        <v>3</v>
      </c>
      <c r="AC93" s="22">
        <f>+AA93+AB93</f>
        <v>5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151</v>
      </c>
      <c r="E94" s="21"/>
      <c r="F94" s="21"/>
      <c r="G94" s="21" t="s">
        <v>106</v>
      </c>
      <c r="H94" s="22"/>
      <c r="I94" s="22">
        <v>8</v>
      </c>
      <c r="J94" s="22">
        <v>4</v>
      </c>
      <c r="K94" s="22">
        <v>4</v>
      </c>
      <c r="L94" s="49">
        <f t="shared" si="19"/>
        <v>8</v>
      </c>
      <c r="Q94" s="41"/>
      <c r="R94" s="41"/>
      <c r="S94" s="27">
        <v>7.5</v>
      </c>
      <c r="T94" s="21" t="s">
        <v>238</v>
      </c>
      <c r="Z94" s="22">
        <v>3</v>
      </c>
      <c r="AA94" s="22">
        <v>1</v>
      </c>
      <c r="AB94" s="22">
        <v>1</v>
      </c>
      <c r="AC94" s="22">
        <f>+AA94+AB94</f>
        <v>2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thickBot="1" x14ac:dyDescent="0.3">
      <c r="A95" s="36"/>
      <c r="D95" s="21" t="s">
        <v>95</v>
      </c>
      <c r="E95" s="21"/>
      <c r="F95" s="21"/>
      <c r="G95" s="21" t="s">
        <v>118</v>
      </c>
      <c r="H95" s="22"/>
      <c r="I95" s="22">
        <v>7</v>
      </c>
      <c r="J95" s="22">
        <v>4</v>
      </c>
      <c r="K95" s="22">
        <v>4</v>
      </c>
      <c r="L95" s="49">
        <f t="shared" si="19"/>
        <v>8</v>
      </c>
      <c r="Q95" s="41"/>
      <c r="R95" s="41"/>
      <c r="S95" s="27">
        <v>7.5</v>
      </c>
      <c r="T95" s="21" t="s">
        <v>159</v>
      </c>
      <c r="Z95" s="22">
        <v>2</v>
      </c>
      <c r="AA95" s="22">
        <v>1</v>
      </c>
      <c r="AB95" s="22">
        <v>0</v>
      </c>
      <c r="AC95" s="22">
        <f>+AA95+AB95</f>
        <v>1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149</v>
      </c>
      <c r="G96" s="21" t="s">
        <v>154</v>
      </c>
      <c r="H96" s="22"/>
      <c r="I96" s="22">
        <v>8</v>
      </c>
      <c r="J96" s="22">
        <v>1</v>
      </c>
      <c r="K96" s="22">
        <v>7</v>
      </c>
      <c r="L96" s="49">
        <f t="shared" si="19"/>
        <v>8</v>
      </c>
      <c r="Q96" s="41"/>
      <c r="R96" s="41"/>
      <c r="S96" s="8"/>
      <c r="T96" s="31" t="s">
        <v>93</v>
      </c>
      <c r="U96" s="8"/>
      <c r="V96" s="8"/>
      <c r="W96" s="8"/>
      <c r="X96" s="8"/>
      <c r="Y96" s="8"/>
      <c r="Z96" s="15">
        <f>SUM(Z78:Z95)</f>
        <v>46</v>
      </c>
      <c r="AA96" s="15">
        <f>SUM(AA78:AA95)</f>
        <v>18</v>
      </c>
      <c r="AB96" s="15">
        <f>SUM(AB78:AB95)</f>
        <v>12</v>
      </c>
      <c r="AC96" s="15">
        <f>SUM(AC78:AC95)</f>
        <v>30</v>
      </c>
      <c r="AD96" s="15">
        <f>SUM(AD78:AD95)</f>
        <v>2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46</v>
      </c>
      <c r="E97" s="21"/>
      <c r="F97" s="21"/>
      <c r="G97" s="21" t="s">
        <v>117</v>
      </c>
      <c r="H97" s="22"/>
      <c r="I97" s="22">
        <v>7</v>
      </c>
      <c r="J97" s="22">
        <v>4</v>
      </c>
      <c r="K97" s="22">
        <v>3</v>
      </c>
      <c r="L97" s="49">
        <f t="shared" si="19"/>
        <v>7</v>
      </c>
      <c r="Q97" s="41"/>
      <c r="R97" s="41"/>
      <c r="AM97" s="22"/>
      <c r="AN97" s="22"/>
      <c r="AO97" s="22"/>
      <c r="AQ97" s="22"/>
      <c r="AR97" s="41"/>
    </row>
    <row r="98" spans="1:44" ht="15.75" customHeight="1" thickBot="1" x14ac:dyDescent="0.3">
      <c r="A98" s="36"/>
      <c r="D98" s="21" t="s">
        <v>183</v>
      </c>
      <c r="E98" s="21"/>
      <c r="F98" s="21"/>
      <c r="G98" s="21" t="s">
        <v>118</v>
      </c>
      <c r="H98" s="22"/>
      <c r="I98" s="22">
        <v>7</v>
      </c>
      <c r="J98" s="22">
        <v>4</v>
      </c>
      <c r="K98" s="22">
        <v>3</v>
      </c>
      <c r="L98" s="49">
        <f t="shared" si="19"/>
        <v>7</v>
      </c>
      <c r="Q98" s="41"/>
      <c r="R98" s="41"/>
      <c r="S98" s="28" t="s">
        <v>119</v>
      </c>
      <c r="T98" s="28" t="s">
        <v>122</v>
      </c>
      <c r="U98" s="28"/>
      <c r="V98" s="38"/>
      <c r="W98" s="38"/>
      <c r="X98" s="38"/>
      <c r="Y98" s="38"/>
      <c r="Z98" s="38" t="s">
        <v>3</v>
      </c>
      <c r="AA98" s="38" t="s">
        <v>23</v>
      </c>
      <c r="AB98" s="38" t="s">
        <v>24</v>
      </c>
      <c r="AC98" s="38" t="s">
        <v>25</v>
      </c>
      <c r="AD98" s="38" t="s">
        <v>2</v>
      </c>
      <c r="AP98" s="22"/>
      <c r="AQ98" s="22"/>
      <c r="AR98" s="41"/>
    </row>
    <row r="99" spans="1:44" ht="15.75" customHeight="1" x14ac:dyDescent="0.25">
      <c r="A99" s="36"/>
      <c r="D99" s="21" t="s">
        <v>108</v>
      </c>
      <c r="E99" s="21"/>
      <c r="F99" s="21"/>
      <c r="G99" s="21" t="s">
        <v>106</v>
      </c>
      <c r="H99" s="22"/>
      <c r="I99" s="22">
        <v>8</v>
      </c>
      <c r="J99" s="22">
        <v>3</v>
      </c>
      <c r="K99" s="22">
        <v>4</v>
      </c>
      <c r="L99" s="49">
        <f t="shared" si="19"/>
        <v>7</v>
      </c>
      <c r="Q99" s="41"/>
      <c r="R99" s="41"/>
      <c r="S99" s="27">
        <v>6</v>
      </c>
      <c r="T99" s="21" t="s">
        <v>133</v>
      </c>
      <c r="U99" s="21"/>
      <c r="V99" s="21"/>
      <c r="W99" s="21"/>
      <c r="Z99" s="22">
        <v>1</v>
      </c>
      <c r="AA99" s="22">
        <v>0</v>
      </c>
      <c r="AB99" s="22">
        <v>1</v>
      </c>
      <c r="AC99" s="22">
        <f t="shared" ref="AC99:AC109" si="21">+AA99+AB99</f>
        <v>1</v>
      </c>
      <c r="AD99" s="22">
        <v>0</v>
      </c>
      <c r="AP99" s="22"/>
      <c r="AQ99" s="22"/>
      <c r="AR99" s="41"/>
    </row>
    <row r="100" spans="1:44" ht="15.75" customHeight="1" x14ac:dyDescent="0.25">
      <c r="A100" s="36"/>
      <c r="D100" s="21" t="s">
        <v>181</v>
      </c>
      <c r="E100" s="21"/>
      <c r="F100" s="21"/>
      <c r="G100" s="16" t="s">
        <v>107</v>
      </c>
      <c r="H100" s="22"/>
      <c r="I100" s="22">
        <v>6</v>
      </c>
      <c r="J100" s="22">
        <v>3</v>
      </c>
      <c r="K100" s="22">
        <v>4</v>
      </c>
      <c r="L100" s="49">
        <f t="shared" si="19"/>
        <v>7</v>
      </c>
      <c r="Q100" s="41"/>
      <c r="R100" s="41"/>
      <c r="S100" s="27">
        <v>6.5</v>
      </c>
      <c r="T100" s="21" t="s">
        <v>52</v>
      </c>
      <c r="Z100" s="22">
        <v>1</v>
      </c>
      <c r="AA100" s="22">
        <v>0</v>
      </c>
      <c r="AB100" s="22">
        <v>2</v>
      </c>
      <c r="AC100" s="22">
        <f t="shared" si="21"/>
        <v>2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 t="s">
        <v>68</v>
      </c>
      <c r="E101" s="21"/>
      <c r="F101" s="21"/>
      <c r="G101" s="16" t="s">
        <v>107</v>
      </c>
      <c r="H101" s="22"/>
      <c r="I101" s="22">
        <v>7</v>
      </c>
      <c r="J101" s="22">
        <v>3</v>
      </c>
      <c r="K101" s="22">
        <v>4</v>
      </c>
      <c r="L101" s="49">
        <f t="shared" si="19"/>
        <v>7</v>
      </c>
      <c r="Q101" s="41"/>
      <c r="R101" s="41"/>
      <c r="S101" s="27">
        <v>7</v>
      </c>
      <c r="T101" s="21" t="s">
        <v>70</v>
      </c>
      <c r="Z101" s="22">
        <v>1</v>
      </c>
      <c r="AA101" s="22">
        <v>0</v>
      </c>
      <c r="AB101" s="22">
        <v>0</v>
      </c>
      <c r="AC101" s="22">
        <f t="shared" si="21"/>
        <v>0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86</v>
      </c>
      <c r="E102" s="21"/>
      <c r="F102" s="21"/>
      <c r="G102" s="21" t="s">
        <v>17</v>
      </c>
      <c r="H102" s="22"/>
      <c r="I102" s="22">
        <v>7</v>
      </c>
      <c r="J102" s="22">
        <v>2</v>
      </c>
      <c r="K102" s="22">
        <v>5</v>
      </c>
      <c r="L102" s="49">
        <f t="shared" si="19"/>
        <v>7</v>
      </c>
      <c r="Q102" s="41"/>
      <c r="R102" s="41"/>
      <c r="S102" s="27">
        <v>8</v>
      </c>
      <c r="T102" s="21" t="s">
        <v>33</v>
      </c>
      <c r="U102" s="21"/>
      <c r="V102" s="21"/>
      <c r="W102" s="21"/>
      <c r="Z102" s="22">
        <v>1</v>
      </c>
      <c r="AA102" s="22">
        <v>0</v>
      </c>
      <c r="AB102" s="22">
        <v>0</v>
      </c>
      <c r="AC102" s="22">
        <f t="shared" si="21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163</v>
      </c>
      <c r="E103" s="21"/>
      <c r="F103" s="21"/>
      <c r="G103" s="21" t="s">
        <v>118</v>
      </c>
      <c r="H103" s="22"/>
      <c r="I103" s="22">
        <v>8</v>
      </c>
      <c r="J103" s="22">
        <v>2</v>
      </c>
      <c r="K103" s="22">
        <v>5</v>
      </c>
      <c r="L103" s="49">
        <f t="shared" si="19"/>
        <v>7</v>
      </c>
      <c r="Q103" s="41"/>
      <c r="R103" s="41"/>
      <c r="S103" s="27">
        <v>6.5</v>
      </c>
      <c r="T103" s="21" t="s">
        <v>43</v>
      </c>
      <c r="Z103" s="22">
        <v>1</v>
      </c>
      <c r="AA103" s="22">
        <v>0</v>
      </c>
      <c r="AB103" s="22">
        <v>0</v>
      </c>
      <c r="AC103" s="22">
        <f t="shared" si="21"/>
        <v>0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67</v>
      </c>
      <c r="E104" s="21"/>
      <c r="F104" s="21"/>
      <c r="G104" s="21" t="s">
        <v>117</v>
      </c>
      <c r="H104" s="22"/>
      <c r="I104" s="22">
        <v>7</v>
      </c>
      <c r="J104" s="22">
        <v>1</v>
      </c>
      <c r="K104" s="22">
        <v>6</v>
      </c>
      <c r="L104" s="49">
        <f t="shared" si="19"/>
        <v>7</v>
      </c>
      <c r="Q104" s="41"/>
      <c r="R104" s="41"/>
      <c r="S104" s="27">
        <v>6.5</v>
      </c>
      <c r="T104" s="21" t="s">
        <v>136</v>
      </c>
      <c r="U104" s="21"/>
      <c r="V104" s="21"/>
      <c r="W104" s="21"/>
      <c r="Z104" s="22">
        <v>1</v>
      </c>
      <c r="AA104" s="22">
        <v>0</v>
      </c>
      <c r="AB104" s="22">
        <v>0</v>
      </c>
      <c r="AC104" s="22">
        <f t="shared" si="21"/>
        <v>0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K105" s="22"/>
      <c r="L105" s="22"/>
      <c r="M105" s="22"/>
      <c r="Q105" s="41"/>
      <c r="R105" s="41"/>
      <c r="S105" s="27">
        <v>6.5</v>
      </c>
      <c r="T105" s="21" t="s">
        <v>69</v>
      </c>
      <c r="Z105" s="22">
        <v>1</v>
      </c>
      <c r="AA105" s="22">
        <v>0</v>
      </c>
      <c r="AB105" s="22">
        <v>0</v>
      </c>
      <c r="AC105" s="22">
        <f t="shared" si="21"/>
        <v>0</v>
      </c>
      <c r="AD105" s="22">
        <v>0</v>
      </c>
      <c r="AQ105" s="22"/>
      <c r="AR105" s="41"/>
    </row>
    <row r="106" spans="1:44" ht="15.75" customHeight="1" x14ac:dyDescent="0.25">
      <c r="A106" s="36"/>
      <c r="K106" s="22"/>
      <c r="L106" s="22"/>
      <c r="M106" s="22"/>
      <c r="Q106" s="41"/>
      <c r="R106" s="41"/>
      <c r="S106" s="27">
        <v>9.5</v>
      </c>
      <c r="T106" s="21" t="s">
        <v>176</v>
      </c>
      <c r="Z106" s="22">
        <v>1</v>
      </c>
      <c r="AA106" s="22">
        <v>0</v>
      </c>
      <c r="AB106" s="22">
        <v>2</v>
      </c>
      <c r="AC106" s="22">
        <f t="shared" si="21"/>
        <v>2</v>
      </c>
      <c r="AD106" s="22">
        <v>0</v>
      </c>
      <c r="AP106" s="22"/>
      <c r="AQ106" s="22"/>
      <c r="AR106" s="41"/>
    </row>
    <row r="107" spans="1:44" ht="15.75" customHeight="1" thickBot="1" x14ac:dyDescent="0.3">
      <c r="A107" s="36"/>
      <c r="D107" s="2" t="s">
        <v>84</v>
      </c>
      <c r="E107" s="2"/>
      <c r="F107" s="2"/>
      <c r="G107" s="4" t="s">
        <v>1</v>
      </c>
      <c r="H107" s="4"/>
      <c r="I107" s="4" t="s">
        <v>3</v>
      </c>
      <c r="J107" s="50" t="s">
        <v>2</v>
      </c>
      <c r="K107" s="22"/>
      <c r="L107" s="22"/>
      <c r="M107" s="22"/>
      <c r="Q107" s="41"/>
      <c r="R107" s="41"/>
      <c r="S107" s="27">
        <v>7.5</v>
      </c>
      <c r="T107" s="21" t="s">
        <v>146</v>
      </c>
      <c r="Z107" s="22">
        <v>1</v>
      </c>
      <c r="AA107" s="22">
        <v>0</v>
      </c>
      <c r="AB107" s="22">
        <v>0</v>
      </c>
      <c r="AC107" s="22">
        <f t="shared" si="21"/>
        <v>0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126</v>
      </c>
      <c r="G108" s="21" t="s">
        <v>118</v>
      </c>
      <c r="H108" s="22"/>
      <c r="I108" s="22">
        <v>7</v>
      </c>
      <c r="J108" s="49">
        <v>6</v>
      </c>
      <c r="K108" s="22"/>
      <c r="L108" s="22"/>
      <c r="M108" s="22"/>
      <c r="Q108" s="41"/>
      <c r="R108" s="41"/>
      <c r="S108" s="27">
        <v>6.5</v>
      </c>
      <c r="T108" s="21" t="s">
        <v>32</v>
      </c>
      <c r="Z108" s="22">
        <v>4</v>
      </c>
      <c r="AA108" s="22">
        <v>0</v>
      </c>
      <c r="AB108" s="22">
        <v>2</v>
      </c>
      <c r="AC108" s="22">
        <f t="shared" si="21"/>
        <v>2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D109" s="21" t="s">
        <v>55</v>
      </c>
      <c r="E109" s="21"/>
      <c r="F109" s="21"/>
      <c r="G109" s="21" t="s">
        <v>117</v>
      </c>
      <c r="H109" s="22"/>
      <c r="I109" s="22">
        <v>8</v>
      </c>
      <c r="J109" s="49">
        <v>4</v>
      </c>
      <c r="K109" s="22"/>
      <c r="L109" s="22"/>
      <c r="M109" s="22"/>
      <c r="Q109" s="41"/>
      <c r="R109" s="41"/>
      <c r="S109" s="27">
        <v>8</v>
      </c>
      <c r="T109" s="21" t="s">
        <v>149</v>
      </c>
      <c r="Z109" s="22">
        <v>2</v>
      </c>
      <c r="AA109" s="22">
        <v>0</v>
      </c>
      <c r="AB109" s="22">
        <v>1</v>
      </c>
      <c r="AC109" s="22">
        <f t="shared" si="21"/>
        <v>1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D110" s="21" t="s">
        <v>141</v>
      </c>
      <c r="E110" s="21"/>
      <c r="F110" s="21"/>
      <c r="G110" s="16" t="s">
        <v>17</v>
      </c>
      <c r="H110" s="22"/>
      <c r="I110" s="22">
        <v>2</v>
      </c>
      <c r="J110" s="49">
        <v>2</v>
      </c>
      <c r="K110" s="22"/>
      <c r="L110" s="22"/>
      <c r="M110" s="22"/>
      <c r="Q110" s="41"/>
      <c r="R110" s="41"/>
      <c r="S110" s="27">
        <v>8.5</v>
      </c>
      <c r="T110" s="21" t="s">
        <v>132</v>
      </c>
      <c r="U110" s="21"/>
      <c r="V110" s="21"/>
      <c r="Z110" s="22">
        <v>1</v>
      </c>
      <c r="AA110" s="22">
        <v>0</v>
      </c>
      <c r="AB110" s="22">
        <v>0</v>
      </c>
      <c r="AC110" s="22">
        <f>+AA110+AB110</f>
        <v>0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D111" s="21" t="s">
        <v>95</v>
      </c>
      <c r="E111" s="21"/>
      <c r="F111" s="21"/>
      <c r="G111" s="21" t="s">
        <v>118</v>
      </c>
      <c r="H111" s="22"/>
      <c r="I111" s="22">
        <v>7</v>
      </c>
      <c r="J111" s="49">
        <v>2</v>
      </c>
      <c r="K111" s="22"/>
      <c r="L111" s="22"/>
      <c r="M111" s="22"/>
      <c r="Q111" s="41"/>
      <c r="R111" s="41"/>
      <c r="S111" s="27">
        <v>7</v>
      </c>
      <c r="T111" s="21" t="s">
        <v>113</v>
      </c>
      <c r="Z111" s="22">
        <v>1</v>
      </c>
      <c r="AA111" s="22">
        <v>0</v>
      </c>
      <c r="AB111" s="22">
        <v>0</v>
      </c>
      <c r="AC111" s="22">
        <f>+AA111+AB111</f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D112" s="21" t="s">
        <v>183</v>
      </c>
      <c r="E112" s="21"/>
      <c r="F112" s="21"/>
      <c r="G112" s="21" t="s">
        <v>118</v>
      </c>
      <c r="H112" s="22"/>
      <c r="I112" s="22">
        <v>7</v>
      </c>
      <c r="J112" s="49">
        <v>2</v>
      </c>
      <c r="K112" s="22"/>
      <c r="L112" s="22"/>
      <c r="M112" s="22"/>
      <c r="Q112" s="41"/>
      <c r="R112" s="41"/>
      <c r="S112" s="27">
        <v>7</v>
      </c>
      <c r="T112" s="21" t="s">
        <v>36</v>
      </c>
      <c r="U112" s="21"/>
      <c r="V112" s="21"/>
      <c r="Z112" s="22">
        <v>1</v>
      </c>
      <c r="AA112" s="22">
        <v>0</v>
      </c>
      <c r="AB112" s="22">
        <v>0</v>
      </c>
      <c r="AC112" s="22">
        <f>+AA112+AB112</f>
        <v>0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D113" s="21" t="s">
        <v>86</v>
      </c>
      <c r="E113" s="21"/>
      <c r="F113" s="21"/>
      <c r="G113" s="21" t="s">
        <v>17</v>
      </c>
      <c r="H113" s="22"/>
      <c r="I113" s="22">
        <v>7</v>
      </c>
      <c r="J113" s="49">
        <v>2</v>
      </c>
      <c r="K113" s="22"/>
      <c r="L113" s="22"/>
      <c r="M113" s="22"/>
      <c r="Q113" s="41"/>
      <c r="R113" s="41"/>
      <c r="S113" s="27">
        <v>6</v>
      </c>
      <c r="T113" s="21" t="s">
        <v>114</v>
      </c>
      <c r="Z113" s="22">
        <v>1</v>
      </c>
      <c r="AA113" s="22">
        <v>0</v>
      </c>
      <c r="AB113" s="22">
        <v>0</v>
      </c>
      <c r="AC113" s="22">
        <f>+AA113+AB113</f>
        <v>0</v>
      </c>
      <c r="AD113" s="22">
        <v>0</v>
      </c>
      <c r="AP113" s="22"/>
      <c r="AR113" s="41"/>
    </row>
    <row r="114" spans="1:44" ht="15.75" customHeight="1" thickBot="1" x14ac:dyDescent="0.3">
      <c r="A114" s="36"/>
      <c r="D114" s="21" t="s">
        <v>89</v>
      </c>
      <c r="E114" s="21"/>
      <c r="F114" s="21"/>
      <c r="G114" s="16" t="s">
        <v>107</v>
      </c>
      <c r="H114" s="22"/>
      <c r="I114" s="22">
        <v>7</v>
      </c>
      <c r="J114" s="49">
        <v>2</v>
      </c>
      <c r="K114" s="22"/>
      <c r="L114" s="22"/>
      <c r="M114" s="22"/>
      <c r="Q114" s="41"/>
      <c r="R114" s="41"/>
      <c r="S114" s="27">
        <v>6</v>
      </c>
      <c r="T114" s="21" t="s">
        <v>100</v>
      </c>
      <c r="Z114" s="22">
        <v>1</v>
      </c>
      <c r="AA114" s="22">
        <v>0</v>
      </c>
      <c r="AB114" s="22">
        <v>0</v>
      </c>
      <c r="AC114" s="22">
        <f>+AA114+AB114</f>
        <v>0</v>
      </c>
      <c r="AD114" s="22">
        <v>0</v>
      </c>
      <c r="AP114" s="22"/>
      <c r="AR114" s="41"/>
    </row>
    <row r="115" spans="1:44" ht="15.75" customHeight="1" x14ac:dyDescent="0.25">
      <c r="A115" s="36"/>
      <c r="D115" s="21" t="s">
        <v>185</v>
      </c>
      <c r="E115" s="21"/>
      <c r="F115" s="21"/>
      <c r="G115" s="21" t="s">
        <v>154</v>
      </c>
      <c r="H115" s="22"/>
      <c r="I115" s="22">
        <v>7</v>
      </c>
      <c r="J115" s="49">
        <v>2</v>
      </c>
      <c r="K115" s="22"/>
      <c r="L115" s="22"/>
      <c r="M115" s="22"/>
      <c r="Q115" s="41"/>
      <c r="R115" s="41"/>
      <c r="S115" s="8"/>
      <c r="T115" s="31" t="s">
        <v>211</v>
      </c>
      <c r="U115" s="8"/>
      <c r="V115" s="8"/>
      <c r="W115" s="8"/>
      <c r="X115" s="8"/>
      <c r="Y115" s="8"/>
      <c r="Z115" s="55">
        <f>SUM(Z99:Z114)</f>
        <v>20</v>
      </c>
      <c r="AA115" s="55">
        <f>SUM(AA99:AA114)</f>
        <v>0</v>
      </c>
      <c r="AB115" s="55">
        <f>SUM(AB99:AB114)</f>
        <v>8</v>
      </c>
      <c r="AC115" s="55">
        <f>SUM(AC99:AC114)</f>
        <v>8</v>
      </c>
      <c r="AD115" s="55">
        <f>SUM(AD99:AD114)</f>
        <v>0</v>
      </c>
      <c r="AP115" s="22"/>
      <c r="AR115" s="41"/>
    </row>
    <row r="116" spans="1:44" ht="15.75" customHeight="1" x14ac:dyDescent="0.25">
      <c r="A116" s="36"/>
      <c r="D116" s="21" t="s">
        <v>70</v>
      </c>
      <c r="E116" s="21"/>
      <c r="F116" s="21"/>
      <c r="G116" s="21" t="s">
        <v>17</v>
      </c>
      <c r="H116" s="22"/>
      <c r="I116" s="22">
        <v>7</v>
      </c>
      <c r="J116" s="49">
        <v>2</v>
      </c>
      <c r="K116" s="22"/>
      <c r="L116" s="22"/>
      <c r="M116" s="22"/>
      <c r="Q116" s="41"/>
      <c r="R116" s="41"/>
      <c r="AP116" s="22"/>
      <c r="AR116" s="41"/>
    </row>
    <row r="117" spans="1:44" ht="15.75" customHeight="1" x14ac:dyDescent="0.25">
      <c r="A117" s="36"/>
      <c r="D117" s="21" t="s">
        <v>176</v>
      </c>
      <c r="E117" s="21"/>
      <c r="F117" s="21"/>
      <c r="G117" s="21" t="s">
        <v>106</v>
      </c>
      <c r="H117" s="22"/>
      <c r="I117" s="22">
        <v>8</v>
      </c>
      <c r="J117" s="49">
        <v>2</v>
      </c>
      <c r="K117" s="22"/>
      <c r="L117" s="22"/>
      <c r="M117" s="22"/>
      <c r="Q117" s="41"/>
      <c r="R117" s="41"/>
      <c r="S117" s="27"/>
      <c r="T117" s="21" t="s">
        <v>93</v>
      </c>
      <c r="Z117" s="56">
        <f>Z96+AC134+Z115-0.3</f>
        <v>76</v>
      </c>
      <c r="AA117" s="56">
        <f>AA115+AA96</f>
        <v>18</v>
      </c>
      <c r="AB117" s="56">
        <f>AB115+AB96+AM134</f>
        <v>21</v>
      </c>
      <c r="AC117" s="56">
        <f>+AB117+AA117</f>
        <v>39</v>
      </c>
      <c r="AD117" s="56">
        <f>AD115+AD96+AN134</f>
        <v>2</v>
      </c>
      <c r="AR117" s="41"/>
    </row>
    <row r="118" spans="1:44" ht="15.75" customHeight="1" x14ac:dyDescent="0.25">
      <c r="A118" s="36"/>
      <c r="D118" s="21" t="s">
        <v>125</v>
      </c>
      <c r="E118" s="21"/>
      <c r="F118" s="21"/>
      <c r="G118" s="21" t="s">
        <v>116</v>
      </c>
      <c r="H118" s="22"/>
      <c r="I118" s="22">
        <v>8</v>
      </c>
      <c r="J118" s="49">
        <v>2</v>
      </c>
      <c r="K118" s="22"/>
      <c r="L118" s="22"/>
      <c r="M118" s="22"/>
      <c r="Q118" s="41"/>
      <c r="R118" s="41"/>
      <c r="S118" s="27"/>
      <c r="T118" s="21" t="s">
        <v>82</v>
      </c>
      <c r="Z118" s="22">
        <f>+Z15+Z28+Z41+Z54+AM15+AM28+AM41+AM54</f>
        <v>76</v>
      </c>
      <c r="AA118" s="22">
        <f>+AA15+AA28+AA41+AA54+AN15+AN28+AN41+AN54</f>
        <v>18</v>
      </c>
      <c r="AB118" s="22">
        <f>+AB15+AB28+AB41+AB54+AO15+AO28+AO41+AO54</f>
        <v>21</v>
      </c>
      <c r="AC118" s="22">
        <f>+AC15+AC28+AC41+AC54+AP15+AP28+AP41+AP54</f>
        <v>39</v>
      </c>
      <c r="AD118" s="22">
        <f>+AD15+AD28+AD41+AD54+AQ15+AQ28+AQ41+AQ54</f>
        <v>2</v>
      </c>
      <c r="AO118" s="22"/>
      <c r="AR118" s="41"/>
    </row>
    <row r="119" spans="1:44" ht="15.75" customHeight="1" x14ac:dyDescent="0.25">
      <c r="A119" s="36"/>
      <c r="D119" s="21" t="s">
        <v>59</v>
      </c>
      <c r="E119" s="21"/>
      <c r="F119" s="21"/>
      <c r="G119" s="21" t="s">
        <v>118</v>
      </c>
      <c r="H119" s="22"/>
      <c r="I119" s="22">
        <v>8</v>
      </c>
      <c r="J119" s="49">
        <v>2</v>
      </c>
      <c r="K119" s="22"/>
      <c r="L119" s="22"/>
      <c r="M119" s="22"/>
      <c r="Q119" s="41"/>
      <c r="R119" s="41"/>
      <c r="AR119" s="41"/>
    </row>
    <row r="120" spans="1:44" ht="15.75" customHeight="1" x14ac:dyDescent="0.25">
      <c r="A120" s="36"/>
      <c r="D120" s="21" t="s">
        <v>144</v>
      </c>
      <c r="F120" s="21"/>
      <c r="G120" s="21" t="s">
        <v>115</v>
      </c>
      <c r="H120" s="22"/>
      <c r="I120" s="22">
        <v>8</v>
      </c>
      <c r="J120" s="49">
        <v>2</v>
      </c>
      <c r="Q120" s="41"/>
      <c r="R120" s="41"/>
      <c r="AO120" s="22"/>
      <c r="AR120" s="41"/>
    </row>
    <row r="121" spans="1:44" ht="15.75" customHeight="1" x14ac:dyDescent="0.25">
      <c r="A121" s="36"/>
      <c r="D121" s="21" t="s">
        <v>29</v>
      </c>
      <c r="E121" s="21"/>
      <c r="F121" s="21"/>
      <c r="G121" s="16" t="s">
        <v>107</v>
      </c>
      <c r="H121" s="22"/>
      <c r="I121" s="22">
        <v>8</v>
      </c>
      <c r="J121" s="49">
        <v>2</v>
      </c>
      <c r="Q121" s="41"/>
      <c r="R121" s="41"/>
      <c r="AO121" s="22"/>
      <c r="AR121" s="41"/>
    </row>
    <row r="122" spans="1:44" ht="15.75" customHeight="1" x14ac:dyDescent="0.25">
      <c r="A122" s="36"/>
      <c r="D122" s="21" t="s">
        <v>49</v>
      </c>
      <c r="E122" s="21"/>
      <c r="F122" s="21"/>
      <c r="G122" s="16" t="s">
        <v>107</v>
      </c>
      <c r="H122" s="22"/>
      <c r="I122" s="22">
        <v>8</v>
      </c>
      <c r="J122" s="49">
        <v>2</v>
      </c>
      <c r="Q122" s="41"/>
      <c r="R122" s="41"/>
      <c r="AO122" s="22"/>
      <c r="AR122" s="41"/>
    </row>
    <row r="123" spans="1:44" ht="15.75" customHeight="1" x14ac:dyDescent="0.25">
      <c r="A123" s="36"/>
      <c r="D123" s="21" t="s">
        <v>80</v>
      </c>
      <c r="E123" s="21"/>
      <c r="F123" s="21"/>
      <c r="G123" s="21" t="s">
        <v>117</v>
      </c>
      <c r="H123" s="22"/>
      <c r="I123" s="22">
        <v>8</v>
      </c>
      <c r="J123" s="49">
        <v>2</v>
      </c>
      <c r="Q123" s="41"/>
      <c r="R123" s="41"/>
      <c r="AO123" s="22"/>
      <c r="AR123" s="41"/>
    </row>
    <row r="124" spans="1:44" ht="15.75" customHeight="1" x14ac:dyDescent="0.25">
      <c r="A124" s="36"/>
      <c r="D124" s="21" t="s">
        <v>133</v>
      </c>
      <c r="E124" s="21"/>
      <c r="F124" s="21"/>
      <c r="G124" s="21" t="s">
        <v>116</v>
      </c>
      <c r="H124" s="22"/>
      <c r="I124" s="22">
        <v>8</v>
      </c>
      <c r="J124" s="49">
        <v>2</v>
      </c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 t="s">
        <v>81</v>
      </c>
      <c r="E125" s="21"/>
      <c r="F125" s="21"/>
      <c r="G125" s="21" t="s">
        <v>118</v>
      </c>
      <c r="H125" s="22"/>
      <c r="I125" s="22">
        <v>8</v>
      </c>
      <c r="J125" s="49">
        <v>2</v>
      </c>
      <c r="K125" s="22"/>
      <c r="L125" s="22"/>
      <c r="Q125" s="41"/>
      <c r="R125" s="41"/>
      <c r="AR125" s="41"/>
    </row>
    <row r="126" spans="1:44" ht="15.75" customHeight="1" thickBot="1" x14ac:dyDescent="0.3">
      <c r="A126" s="36"/>
      <c r="Q126" s="41"/>
      <c r="R126" s="41"/>
      <c r="U126" s="37" t="s">
        <v>119</v>
      </c>
      <c r="V126" s="10" t="s">
        <v>129</v>
      </c>
      <c r="W126" s="10"/>
      <c r="X126" s="10"/>
      <c r="Y126" s="10"/>
      <c r="Z126" s="10"/>
      <c r="AA126" s="10"/>
      <c r="AB126" s="10"/>
      <c r="AC126" s="37" t="s">
        <v>3</v>
      </c>
      <c r="AD126" s="37" t="s">
        <v>7</v>
      </c>
      <c r="AE126" s="37" t="s">
        <v>8</v>
      </c>
      <c r="AF126" s="37" t="s">
        <v>9</v>
      </c>
      <c r="AG126" s="37" t="s">
        <v>77</v>
      </c>
      <c r="AH126" s="37"/>
      <c r="AI126" s="37" t="s">
        <v>4</v>
      </c>
      <c r="AJ126" s="37" t="s">
        <v>6</v>
      </c>
      <c r="AK126" s="37" t="s">
        <v>5</v>
      </c>
      <c r="AL126" s="37" t="s">
        <v>78</v>
      </c>
      <c r="AM126" s="37" t="s">
        <v>24</v>
      </c>
      <c r="AN126" s="37" t="s">
        <v>2</v>
      </c>
      <c r="AR126" s="41"/>
    </row>
    <row r="127" spans="1:44" ht="15.75" customHeight="1" x14ac:dyDescent="0.25">
      <c r="A127" s="36"/>
      <c r="Q127" s="41"/>
      <c r="R127" s="41"/>
      <c r="U127" s="27">
        <v>7</v>
      </c>
      <c r="V127" s="21" t="s">
        <v>366</v>
      </c>
      <c r="W127" s="21"/>
      <c r="X127" s="21"/>
      <c r="Y127" s="21"/>
      <c r="Z127" s="22"/>
      <c r="AC127" s="22">
        <f>+AD127+AE127+AF127</f>
        <v>1</v>
      </c>
      <c r="AD127" s="22">
        <v>0</v>
      </c>
      <c r="AE127" s="22">
        <v>1</v>
      </c>
      <c r="AF127" s="22">
        <v>0</v>
      </c>
      <c r="AG127" s="80">
        <f t="shared" ref="AG127" si="22">+(AD127*2+AF127)/(2*AC127)</f>
        <v>0</v>
      </c>
      <c r="AH127" s="80"/>
      <c r="AI127" s="22">
        <v>1</v>
      </c>
      <c r="AJ127" s="22">
        <v>1</v>
      </c>
      <c r="AK127" s="22">
        <v>0</v>
      </c>
      <c r="AL127" s="24">
        <f t="shared" ref="AL127" si="23">+AI127/AC127</f>
        <v>1</v>
      </c>
      <c r="AM127" s="22">
        <v>0</v>
      </c>
      <c r="AN127" s="22">
        <v>0</v>
      </c>
      <c r="AR127" s="41"/>
    </row>
    <row r="128" spans="1:44" ht="15.75" customHeight="1" x14ac:dyDescent="0.25">
      <c r="A128" s="36"/>
      <c r="Q128" s="41"/>
      <c r="R128" s="41"/>
      <c r="U128" s="27">
        <v>7.5</v>
      </c>
      <c r="V128" s="21" t="s">
        <v>61</v>
      </c>
      <c r="W128" s="21"/>
      <c r="X128" s="21"/>
      <c r="AC128" s="22">
        <f>+AD128+AE128+AF128</f>
        <v>1</v>
      </c>
      <c r="AD128" s="22">
        <v>1</v>
      </c>
      <c r="AE128" s="22">
        <v>0</v>
      </c>
      <c r="AF128" s="22">
        <v>0</v>
      </c>
      <c r="AG128" s="79">
        <f t="shared" ref="AG128" si="24">+(AD128*2+AF128)/(2*AC128)</f>
        <v>1</v>
      </c>
      <c r="AH128" s="79"/>
      <c r="AI128" s="22">
        <v>0</v>
      </c>
      <c r="AJ128" s="22">
        <v>0</v>
      </c>
      <c r="AK128" s="22">
        <v>1</v>
      </c>
      <c r="AL128" s="24">
        <f t="shared" ref="AL128" si="25">+AI128/AC128</f>
        <v>0</v>
      </c>
      <c r="AM128" s="22">
        <v>0</v>
      </c>
      <c r="AN128" s="22">
        <v>0</v>
      </c>
      <c r="AR128" s="41"/>
    </row>
    <row r="129" spans="1:44" ht="15.75" customHeight="1" x14ac:dyDescent="0.25">
      <c r="A129" s="36"/>
      <c r="Q129" s="41"/>
      <c r="R129" s="41"/>
      <c r="U129" s="27"/>
      <c r="V129" s="21" t="s">
        <v>147</v>
      </c>
      <c r="W129" s="21"/>
      <c r="X129" s="21"/>
      <c r="Y129" s="21"/>
      <c r="Z129" s="22"/>
      <c r="AC129" s="22">
        <f>+AD129+AE129+AF129+0.3</f>
        <v>0.3</v>
      </c>
      <c r="AD129" s="22">
        <v>0</v>
      </c>
      <c r="AE129" s="22">
        <v>0</v>
      </c>
      <c r="AF129" s="22">
        <v>0</v>
      </c>
      <c r="AG129" s="79">
        <f t="shared" ref="AG129:AG134" si="26">+(AD129*2+AF129)/(2*AC129)</f>
        <v>0</v>
      </c>
      <c r="AH129" s="79"/>
      <c r="AI129" s="22">
        <v>0</v>
      </c>
      <c r="AJ129" s="22">
        <v>0</v>
      </c>
      <c r="AK129" s="22">
        <v>0</v>
      </c>
      <c r="AL129" s="24">
        <f t="shared" ref="AL129:AL134" si="27">+AI129/AC129</f>
        <v>0</v>
      </c>
      <c r="AM129" s="22">
        <v>0</v>
      </c>
      <c r="AN129" s="22">
        <v>0</v>
      </c>
      <c r="AR129" s="41"/>
    </row>
    <row r="130" spans="1:44" ht="15.75" customHeight="1" x14ac:dyDescent="0.25">
      <c r="A130" s="36"/>
      <c r="Q130" s="41"/>
      <c r="R130" s="41"/>
      <c r="U130" s="27">
        <v>7</v>
      </c>
      <c r="V130" s="21" t="s">
        <v>74</v>
      </c>
      <c r="W130" s="21"/>
      <c r="X130" s="21"/>
      <c r="Y130" s="21"/>
      <c r="Z130" s="22"/>
      <c r="AC130" s="22">
        <f>+AD130+AE130+AF130</f>
        <v>1</v>
      </c>
      <c r="AD130" s="22">
        <v>0</v>
      </c>
      <c r="AE130" s="22">
        <v>1</v>
      </c>
      <c r="AF130" s="22">
        <v>0</v>
      </c>
      <c r="AG130" s="79">
        <f t="shared" si="26"/>
        <v>0</v>
      </c>
      <c r="AH130" s="79"/>
      <c r="AI130" s="22">
        <v>1</v>
      </c>
      <c r="AJ130" s="22">
        <v>0</v>
      </c>
      <c r="AK130" s="22">
        <v>0</v>
      </c>
      <c r="AL130" s="24">
        <f t="shared" si="27"/>
        <v>1</v>
      </c>
      <c r="AM130" s="22">
        <v>0</v>
      </c>
      <c r="AN130" s="22">
        <v>0</v>
      </c>
      <c r="AR130" s="41"/>
    </row>
    <row r="131" spans="1:44" ht="15.75" customHeight="1" x14ac:dyDescent="0.25">
      <c r="A131" s="36"/>
      <c r="Q131" s="41"/>
      <c r="R131" s="41"/>
      <c r="U131" s="27">
        <v>7</v>
      </c>
      <c r="V131" s="21" t="s">
        <v>317</v>
      </c>
      <c r="W131" s="21"/>
      <c r="X131" s="21"/>
      <c r="Y131" s="21"/>
      <c r="Z131" s="22"/>
      <c r="AC131" s="22">
        <f>+AD131+AE131+AF131</f>
        <v>2</v>
      </c>
      <c r="AD131" s="22">
        <v>0</v>
      </c>
      <c r="AE131" s="22">
        <v>0</v>
      </c>
      <c r="AF131" s="22">
        <v>2</v>
      </c>
      <c r="AG131" s="79">
        <f t="shared" si="26"/>
        <v>0.5</v>
      </c>
      <c r="AH131" s="79"/>
      <c r="AI131" s="22">
        <v>4</v>
      </c>
      <c r="AJ131" s="22">
        <v>0</v>
      </c>
      <c r="AK131" s="22">
        <v>1</v>
      </c>
      <c r="AL131" s="24">
        <f t="shared" si="27"/>
        <v>2</v>
      </c>
      <c r="AM131" s="22">
        <v>0</v>
      </c>
      <c r="AN131" s="22">
        <v>0</v>
      </c>
      <c r="AR131" s="41"/>
    </row>
    <row r="132" spans="1:44" ht="15.75" customHeight="1" x14ac:dyDescent="0.25">
      <c r="A132" s="36"/>
      <c r="Q132" s="41"/>
      <c r="R132" s="41"/>
      <c r="U132" s="27">
        <v>7.5</v>
      </c>
      <c r="V132" s="21" t="s">
        <v>75</v>
      </c>
      <c r="X132" s="21"/>
      <c r="AC132" s="22">
        <f>+AD132+AE132+AF132</f>
        <v>1</v>
      </c>
      <c r="AD132" s="22">
        <v>0</v>
      </c>
      <c r="AE132" s="22">
        <v>0</v>
      </c>
      <c r="AF132" s="22">
        <v>1</v>
      </c>
      <c r="AG132" s="79">
        <f t="shared" si="26"/>
        <v>0.5</v>
      </c>
      <c r="AH132" s="79"/>
      <c r="AI132" s="22">
        <v>4</v>
      </c>
      <c r="AJ132" s="22">
        <v>0</v>
      </c>
      <c r="AK132" s="22">
        <v>0</v>
      </c>
      <c r="AL132" s="24">
        <f t="shared" si="27"/>
        <v>4</v>
      </c>
      <c r="AM132" s="22">
        <v>1</v>
      </c>
      <c r="AN132" s="22">
        <v>0</v>
      </c>
      <c r="AR132" s="41"/>
    </row>
    <row r="133" spans="1:44" ht="15.75" customHeight="1" thickBot="1" x14ac:dyDescent="0.3">
      <c r="A133" s="36"/>
      <c r="Q133" s="41"/>
      <c r="R133" s="41"/>
      <c r="U133" s="27">
        <v>8</v>
      </c>
      <c r="V133" s="21" t="s">
        <v>267</v>
      </c>
      <c r="X133" s="21"/>
      <c r="Y133" s="21"/>
      <c r="Z133" s="16"/>
      <c r="AC133" s="22">
        <f>+AD133+AE133+AF133</f>
        <v>4</v>
      </c>
      <c r="AD133" s="22">
        <v>0</v>
      </c>
      <c r="AE133" s="22">
        <v>3</v>
      </c>
      <c r="AF133" s="22">
        <v>1</v>
      </c>
      <c r="AG133" s="79">
        <f t="shared" si="26"/>
        <v>0.125</v>
      </c>
      <c r="AH133" s="79"/>
      <c r="AI133" s="22">
        <v>12</v>
      </c>
      <c r="AJ133" s="22">
        <v>1</v>
      </c>
      <c r="AK133" s="22">
        <v>0</v>
      </c>
      <c r="AL133" s="24">
        <f t="shared" si="27"/>
        <v>3</v>
      </c>
      <c r="AM133" s="22">
        <v>0</v>
      </c>
      <c r="AN133" s="22">
        <v>0</v>
      </c>
      <c r="AR133" s="41"/>
    </row>
    <row r="134" spans="1:44" ht="15.75" customHeight="1" x14ac:dyDescent="0.25">
      <c r="A134" s="36"/>
      <c r="Q134" s="41"/>
      <c r="R134" s="41"/>
      <c r="U134" s="8"/>
      <c r="V134" s="32"/>
      <c r="W134" s="31" t="s">
        <v>21</v>
      </c>
      <c r="X134" s="32"/>
      <c r="Y134" s="32"/>
      <c r="Z134" s="15"/>
      <c r="AA134" s="8"/>
      <c r="AB134" s="8"/>
      <c r="AC134" s="15">
        <f>SUM(AC127:AC133)</f>
        <v>10.3</v>
      </c>
      <c r="AD134" s="15">
        <f>SUM(AD127:AD133)</f>
        <v>1</v>
      </c>
      <c r="AE134" s="15">
        <f t="shared" ref="AE134:AF134" si="28">SUM(AE127:AE133)</f>
        <v>5</v>
      </c>
      <c r="AF134" s="15">
        <f t="shared" si="28"/>
        <v>4</v>
      </c>
      <c r="AG134" s="80">
        <f t="shared" si="26"/>
        <v>0.29126213592233008</v>
      </c>
      <c r="AH134" s="80"/>
      <c r="AI134" s="15">
        <f>SUM(AI127:AI133)</f>
        <v>22</v>
      </c>
      <c r="AJ134" s="15">
        <f>SUM(AJ127:AJ133)</f>
        <v>2</v>
      </c>
      <c r="AK134" s="15">
        <f>SUM(AK127:AK133)</f>
        <v>2</v>
      </c>
      <c r="AL134" s="33">
        <f t="shared" si="27"/>
        <v>2.1359223300970873</v>
      </c>
      <c r="AM134" s="15">
        <f>SUM(AM127:AM133)</f>
        <v>1</v>
      </c>
      <c r="AN134" s="15">
        <f>SUM(AN127:AN133)</f>
        <v>0</v>
      </c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33:AH133"/>
    <mergeCell ref="AG127:AH127"/>
    <mergeCell ref="AG134:AH134"/>
    <mergeCell ref="AG135:AH135"/>
    <mergeCell ref="AG136:AH136"/>
    <mergeCell ref="AG131:AH131"/>
    <mergeCell ref="AG128:AH128"/>
    <mergeCell ref="AG129:AH129"/>
    <mergeCell ref="AG130:AH130"/>
    <mergeCell ref="AG132:AH132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8">
    <cfRule type="cellIs" dxfId="39" priority="5" operator="notEqual">
      <formula>$Z$117</formula>
    </cfRule>
  </conditionalFormatting>
  <conditionalFormatting sqref="AA118">
    <cfRule type="cellIs" dxfId="38" priority="4" operator="notEqual">
      <formula>$AA$117</formula>
    </cfRule>
  </conditionalFormatting>
  <conditionalFormatting sqref="AB118">
    <cfRule type="cellIs" dxfId="37" priority="3" operator="notEqual">
      <formula>$AB$117</formula>
    </cfRule>
  </conditionalFormatting>
  <conditionalFormatting sqref="AC118">
    <cfRule type="cellIs" dxfId="36" priority="2" operator="notEqual">
      <formula>$AC$117</formula>
    </cfRule>
  </conditionalFormatting>
  <conditionalFormatting sqref="AD118">
    <cfRule type="cellIs" dxfId="35" priority="1" operator="notEqual">
      <formula>$AD$117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7502-36BF-4996-A3B4-D79362E9018C}">
  <dimension ref="A1:AR147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7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6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:AC9" si="0">+AD3+AE3+AF3</f>
        <v>6</v>
      </c>
      <c r="AD3" s="15">
        <v>5</v>
      </c>
      <c r="AE3" s="15">
        <v>0</v>
      </c>
      <c r="AF3" s="15">
        <v>1</v>
      </c>
      <c r="AG3" s="80">
        <f t="shared" ref="AG3:AG10" si="1">+(AD3*2+AF3)/(2*AC3)</f>
        <v>0.91666666666666663</v>
      </c>
      <c r="AH3" s="80"/>
      <c r="AI3" s="15">
        <v>8</v>
      </c>
      <c r="AJ3" s="15">
        <v>0</v>
      </c>
      <c r="AK3" s="15">
        <v>1</v>
      </c>
      <c r="AL3" s="54">
        <f t="shared" ref="AL3:AL10" si="2">+AI3/AC3</f>
        <v>1.3333333333333333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5</v>
      </c>
      <c r="H4" s="5">
        <v>1</v>
      </c>
      <c r="I4" s="5">
        <v>1</v>
      </c>
      <c r="J4" s="5">
        <f t="shared" ref="J4:J11" si="3">2*G4+I4</f>
        <v>11</v>
      </c>
      <c r="K4" s="35">
        <f t="shared" ref="K4:K11" si="4">+J4/((G4+H4+I4)*2)</f>
        <v>0.7857142857142857</v>
      </c>
      <c r="L4" s="5">
        <f>+$AA$27</f>
        <v>23</v>
      </c>
      <c r="M4" s="5">
        <v>10</v>
      </c>
      <c r="N4" s="5">
        <f>+$AB$27</f>
        <v>35</v>
      </c>
      <c r="O4" s="5">
        <f>+$AD$27</f>
        <v>2</v>
      </c>
      <c r="P4" s="5">
        <v>1</v>
      </c>
      <c r="Q4" s="40"/>
      <c r="R4" s="36"/>
      <c r="U4" s="27">
        <v>7.5</v>
      </c>
      <c r="V4" s="21" t="s">
        <v>85</v>
      </c>
      <c r="X4" s="21"/>
      <c r="Z4" s="21" t="s">
        <v>18</v>
      </c>
      <c r="AB4" s="22"/>
      <c r="AC4" s="22">
        <f>+AD4+AE4+AF4</f>
        <v>4</v>
      </c>
      <c r="AD4" s="22">
        <v>2</v>
      </c>
      <c r="AE4" s="22">
        <v>1</v>
      </c>
      <c r="AF4" s="22">
        <v>1</v>
      </c>
      <c r="AG4" s="79">
        <f>+(AD4*2+AF4)/(2*AC4)</f>
        <v>0.625</v>
      </c>
      <c r="AH4" s="79"/>
      <c r="AI4" s="22">
        <v>8</v>
      </c>
      <c r="AJ4" s="22">
        <v>0</v>
      </c>
      <c r="AK4" s="22">
        <v>0</v>
      </c>
      <c r="AL4" s="24">
        <f>+AI4/AC4</f>
        <v>2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4</v>
      </c>
      <c r="H5" s="5">
        <v>3</v>
      </c>
      <c r="I5" s="5">
        <v>0</v>
      </c>
      <c r="J5" s="5">
        <f t="shared" si="3"/>
        <v>8</v>
      </c>
      <c r="K5" s="35">
        <f t="shared" si="4"/>
        <v>0.5714285714285714</v>
      </c>
      <c r="L5" s="5">
        <f>+$AN$66</f>
        <v>30</v>
      </c>
      <c r="M5" s="5">
        <v>28</v>
      </c>
      <c r="N5" s="5">
        <f>$AO$66</f>
        <v>35</v>
      </c>
      <c r="O5" s="5">
        <f>$AQ$66</f>
        <v>2</v>
      </c>
      <c r="P5" s="5">
        <v>2</v>
      </c>
      <c r="Q5" s="40"/>
      <c r="R5" s="36"/>
      <c r="U5" s="27">
        <v>8</v>
      </c>
      <c r="V5" s="21" t="s">
        <v>15</v>
      </c>
      <c r="X5" s="21"/>
      <c r="Y5" s="21"/>
      <c r="Z5" s="21" t="s">
        <v>17</v>
      </c>
      <c r="AB5" s="22"/>
      <c r="AC5" s="22">
        <f>+AD5+AE5+AF5</f>
        <v>7</v>
      </c>
      <c r="AD5" s="22">
        <v>3</v>
      </c>
      <c r="AE5" s="22">
        <v>2</v>
      </c>
      <c r="AF5" s="22">
        <v>2</v>
      </c>
      <c r="AG5" s="79">
        <f>+(AD5*2+AF5)/(2*AC5)</f>
        <v>0.5714285714285714</v>
      </c>
      <c r="AH5" s="79"/>
      <c r="AI5" s="22">
        <v>15</v>
      </c>
      <c r="AJ5" s="22">
        <v>0</v>
      </c>
      <c r="AK5" s="22">
        <v>2</v>
      </c>
      <c r="AL5" s="24">
        <f>+AI5/AC5</f>
        <v>2.1428571428571428</v>
      </c>
      <c r="AN5" s="22"/>
      <c r="AO5" s="5"/>
      <c r="AQ5" s="22"/>
      <c r="AR5" s="39"/>
    </row>
    <row r="6" spans="1:44" ht="18" x14ac:dyDescent="0.25">
      <c r="A6" s="36"/>
      <c r="B6" s="5">
        <v>2</v>
      </c>
      <c r="C6" s="6" t="s">
        <v>17</v>
      </c>
      <c r="D6" s="11"/>
      <c r="E6" s="6"/>
      <c r="F6" s="11"/>
      <c r="G6" s="5">
        <v>3</v>
      </c>
      <c r="H6" s="5">
        <v>2</v>
      </c>
      <c r="I6" s="5">
        <v>2</v>
      </c>
      <c r="J6" s="5">
        <f t="shared" si="3"/>
        <v>8</v>
      </c>
      <c r="K6" s="35">
        <f t="shared" si="4"/>
        <v>0.5714285714285714</v>
      </c>
      <c r="L6" s="5">
        <f>+$AA$40</f>
        <v>14</v>
      </c>
      <c r="M6" s="5">
        <v>15</v>
      </c>
      <c r="N6" s="5">
        <f>+$AB$40</f>
        <v>25</v>
      </c>
      <c r="O6" s="5">
        <f>+$AD$40</f>
        <v>6</v>
      </c>
      <c r="P6" s="5">
        <v>4</v>
      </c>
      <c r="Q6" s="40"/>
      <c r="R6" s="36"/>
      <c r="U6" s="27">
        <v>7.5</v>
      </c>
      <c r="V6" s="21" t="s">
        <v>61</v>
      </c>
      <c r="Z6" s="21" t="s">
        <v>102</v>
      </c>
      <c r="AB6" s="22"/>
      <c r="AC6" s="22">
        <f t="shared" si="0"/>
        <v>7</v>
      </c>
      <c r="AD6" s="22">
        <v>3</v>
      </c>
      <c r="AE6" s="22">
        <v>3</v>
      </c>
      <c r="AF6" s="22">
        <v>1</v>
      </c>
      <c r="AG6" s="79">
        <f t="shared" si="1"/>
        <v>0.5</v>
      </c>
      <c r="AH6" s="79"/>
      <c r="AI6" s="22">
        <v>17</v>
      </c>
      <c r="AJ6" s="22">
        <v>1</v>
      </c>
      <c r="AK6" s="22">
        <v>2</v>
      </c>
      <c r="AL6" s="24">
        <f t="shared" si="2"/>
        <v>2.4285714285714284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18</v>
      </c>
      <c r="D7" s="11"/>
      <c r="E7" s="6"/>
      <c r="F7" s="11"/>
      <c r="G7" s="5">
        <v>2</v>
      </c>
      <c r="H7" s="5">
        <v>1</v>
      </c>
      <c r="I7" s="5">
        <v>4</v>
      </c>
      <c r="J7" s="5">
        <f t="shared" si="3"/>
        <v>8</v>
      </c>
      <c r="K7" s="35">
        <f t="shared" si="4"/>
        <v>0.5714285714285714</v>
      </c>
      <c r="L7" s="5">
        <f>+$AN$53</f>
        <v>21</v>
      </c>
      <c r="M7" s="5">
        <v>16</v>
      </c>
      <c r="N7" s="5">
        <f>$AO$53</f>
        <v>33</v>
      </c>
      <c r="O7" s="5">
        <f>$AQ$53</f>
        <v>12</v>
      </c>
      <c r="P7" s="5">
        <v>3</v>
      </c>
      <c r="Q7" s="40"/>
      <c r="R7" s="36"/>
      <c r="U7" s="27">
        <v>7</v>
      </c>
      <c r="V7" s="21" t="s">
        <v>171</v>
      </c>
      <c r="X7" s="21"/>
      <c r="Z7" s="21" t="s">
        <v>19</v>
      </c>
      <c r="AB7" s="22"/>
      <c r="AC7" s="22">
        <f t="shared" si="0"/>
        <v>7</v>
      </c>
      <c r="AD7" s="22">
        <v>3</v>
      </c>
      <c r="AE7" s="22">
        <v>4</v>
      </c>
      <c r="AF7" s="22">
        <v>0</v>
      </c>
      <c r="AG7" s="79">
        <f t="shared" si="1"/>
        <v>0.42857142857142855</v>
      </c>
      <c r="AH7" s="79"/>
      <c r="AI7" s="22">
        <v>22</v>
      </c>
      <c r="AJ7" s="22">
        <v>1</v>
      </c>
      <c r="AK7" s="22">
        <v>0</v>
      </c>
      <c r="AL7" s="24">
        <f t="shared" si="2"/>
        <v>3.1428571428571428</v>
      </c>
      <c r="AN7" s="22"/>
      <c r="AO7" s="5"/>
      <c r="AQ7" s="22"/>
      <c r="AR7" s="39"/>
    </row>
    <row r="8" spans="1:44" ht="18" x14ac:dyDescent="0.25">
      <c r="A8" s="36"/>
      <c r="B8" s="5">
        <v>4</v>
      </c>
      <c r="C8" s="6" t="s">
        <v>102</v>
      </c>
      <c r="D8" s="11"/>
      <c r="E8" s="11"/>
      <c r="F8" s="11"/>
      <c r="G8" s="5">
        <v>3</v>
      </c>
      <c r="H8" s="5">
        <v>3</v>
      </c>
      <c r="I8" s="5">
        <v>1</v>
      </c>
      <c r="J8" s="5">
        <f t="shared" si="3"/>
        <v>7</v>
      </c>
      <c r="K8" s="35">
        <f t="shared" si="4"/>
        <v>0.5</v>
      </c>
      <c r="L8" s="5">
        <f>+$AA$66</f>
        <v>18</v>
      </c>
      <c r="M8" s="5">
        <v>18</v>
      </c>
      <c r="N8" s="5">
        <f>+$AB$66</f>
        <v>33</v>
      </c>
      <c r="O8" s="5">
        <f>+$AD$66</f>
        <v>6</v>
      </c>
      <c r="P8" s="5">
        <v>6</v>
      </c>
      <c r="Q8" s="40"/>
      <c r="R8" s="36"/>
      <c r="U8" s="27">
        <v>7.5</v>
      </c>
      <c r="V8" s="21" t="s">
        <v>75</v>
      </c>
      <c r="X8" s="21"/>
      <c r="Z8" s="21" t="s">
        <v>16</v>
      </c>
      <c r="AB8" s="22"/>
      <c r="AC8" s="22">
        <f t="shared" si="0"/>
        <v>6</v>
      </c>
      <c r="AD8" s="22">
        <v>2</v>
      </c>
      <c r="AE8" s="22">
        <v>3</v>
      </c>
      <c r="AF8" s="22">
        <v>1</v>
      </c>
      <c r="AG8" s="79">
        <f t="shared" si="1"/>
        <v>0.41666666666666669</v>
      </c>
      <c r="AH8" s="79"/>
      <c r="AI8" s="22">
        <v>21</v>
      </c>
      <c r="AJ8" s="22">
        <v>0</v>
      </c>
      <c r="AK8" s="22">
        <v>0</v>
      </c>
      <c r="AL8" s="24">
        <f t="shared" si="2"/>
        <v>3.5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39</v>
      </c>
      <c r="D9" s="11"/>
      <c r="E9" s="11"/>
      <c r="F9" s="11"/>
      <c r="G9" s="5">
        <v>3</v>
      </c>
      <c r="H9" s="5">
        <v>4</v>
      </c>
      <c r="I9" s="5">
        <v>0</v>
      </c>
      <c r="J9" s="5">
        <f t="shared" si="3"/>
        <v>6</v>
      </c>
      <c r="K9" s="35">
        <f t="shared" si="4"/>
        <v>0.42857142857142855</v>
      </c>
      <c r="L9" s="5">
        <f>+$AN$40</f>
        <v>20</v>
      </c>
      <c r="M9" s="5">
        <v>23</v>
      </c>
      <c r="N9" s="5">
        <f>$AO$40</f>
        <v>27</v>
      </c>
      <c r="O9" s="5">
        <f>$AQ$40</f>
        <v>6</v>
      </c>
      <c r="P9" s="5">
        <v>4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0"/>
        <v>4</v>
      </c>
      <c r="AD9" s="22">
        <v>1</v>
      </c>
      <c r="AE9" s="22">
        <v>3</v>
      </c>
      <c r="AF9" s="22">
        <v>0</v>
      </c>
      <c r="AG9" s="79">
        <f t="shared" si="1"/>
        <v>0.25</v>
      </c>
      <c r="AH9" s="79"/>
      <c r="AI9" s="22">
        <v>15</v>
      </c>
      <c r="AJ9" s="22">
        <v>2</v>
      </c>
      <c r="AK9" s="22">
        <v>0</v>
      </c>
      <c r="AL9" s="24">
        <f t="shared" si="2"/>
        <v>3.75</v>
      </c>
      <c r="AN9" s="22"/>
      <c r="AO9" s="5"/>
      <c r="AQ9" s="22"/>
      <c r="AR9" s="39"/>
    </row>
    <row r="10" spans="1:44" ht="18" x14ac:dyDescent="0.25">
      <c r="A10" s="40"/>
      <c r="B10" s="5">
        <v>3</v>
      </c>
      <c r="C10" s="6" t="s">
        <v>127</v>
      </c>
      <c r="D10" s="11"/>
      <c r="E10" s="11"/>
      <c r="F10" s="11"/>
      <c r="G10" s="5">
        <v>2</v>
      </c>
      <c r="H10" s="5">
        <v>4</v>
      </c>
      <c r="I10" s="5">
        <v>1</v>
      </c>
      <c r="J10" s="5">
        <f t="shared" si="3"/>
        <v>5</v>
      </c>
      <c r="K10" s="35">
        <f t="shared" si="4"/>
        <v>0.35714285714285715</v>
      </c>
      <c r="L10" s="5">
        <f>+$AA$53</f>
        <v>19</v>
      </c>
      <c r="M10" s="5">
        <v>22</v>
      </c>
      <c r="N10" s="5">
        <f>+$AB$53</f>
        <v>35</v>
      </c>
      <c r="O10" s="5">
        <f>+$AD$53</f>
        <v>2</v>
      </c>
      <c r="P10" s="5">
        <v>7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6.7</v>
      </c>
      <c r="AD10" s="22">
        <v>4</v>
      </c>
      <c r="AE10" s="22">
        <v>3</v>
      </c>
      <c r="AF10" s="22">
        <v>0</v>
      </c>
      <c r="AG10" s="79">
        <f t="shared" si="1"/>
        <v>0.59701492537313428</v>
      </c>
      <c r="AH10" s="79"/>
      <c r="AI10" s="22">
        <v>27</v>
      </c>
      <c r="AJ10" s="22">
        <v>1</v>
      </c>
      <c r="AK10" s="22">
        <v>0</v>
      </c>
      <c r="AL10" s="24">
        <f t="shared" si="2"/>
        <v>4.0298507462686564</v>
      </c>
      <c r="AN10" s="22"/>
      <c r="AO10" s="5"/>
      <c r="AQ10" s="22"/>
      <c r="AR10" s="39"/>
    </row>
    <row r="11" spans="1:44" ht="18.75" thickBot="1" x14ac:dyDescent="0.3">
      <c r="A11" s="40"/>
      <c r="B11" s="5">
        <v>5</v>
      </c>
      <c r="C11" s="6" t="s">
        <v>14</v>
      </c>
      <c r="D11" s="11"/>
      <c r="E11" s="6"/>
      <c r="F11" s="11"/>
      <c r="G11" s="5">
        <v>1</v>
      </c>
      <c r="H11" s="5">
        <v>5</v>
      </c>
      <c r="I11" s="5">
        <v>1</v>
      </c>
      <c r="J11" s="5">
        <f t="shared" si="3"/>
        <v>3</v>
      </c>
      <c r="K11" s="35">
        <f t="shared" si="4"/>
        <v>0.21428571428571427</v>
      </c>
      <c r="L11" s="5">
        <f>+$AN$27</f>
        <v>15</v>
      </c>
      <c r="M11" s="5">
        <v>28</v>
      </c>
      <c r="N11" s="5">
        <f>$AO$27</f>
        <v>21</v>
      </c>
      <c r="O11" s="5">
        <f>$AQ$27</f>
        <v>6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+AC124</f>
        <v>8.3000000000000007</v>
      </c>
      <c r="AD11" s="22">
        <f>+AD124</f>
        <v>0</v>
      </c>
      <c r="AE11" s="22">
        <f>+AE124</f>
        <v>4</v>
      </c>
      <c r="AF11" s="22">
        <f>+AF124</f>
        <v>4</v>
      </c>
      <c r="AG11" s="79">
        <f t="shared" ref="AG11" si="5">+(AD11*2+AF11)/(2*AC11)</f>
        <v>0.24096385542168672</v>
      </c>
      <c r="AH11" s="79"/>
      <c r="AI11" s="22">
        <f>+AI124</f>
        <v>21</v>
      </c>
      <c r="AJ11" s="22">
        <f>+AJ124</f>
        <v>1</v>
      </c>
      <c r="AK11" s="22">
        <f>+AK124</f>
        <v>1</v>
      </c>
      <c r="AL11" s="24">
        <f>+AL124</f>
        <v>2.5301204819277108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23</v>
      </c>
      <c r="H12" s="9">
        <f>SUM(H4:H11)</f>
        <v>23</v>
      </c>
      <c r="I12" s="9">
        <f>SUM(I4:I11)</f>
        <v>10</v>
      </c>
      <c r="J12" s="9"/>
      <c r="K12" s="9"/>
      <c r="L12" s="9">
        <f>SUM(L4:L11)</f>
        <v>160</v>
      </c>
      <c r="M12" s="9">
        <f>SUM(M4:M11)</f>
        <v>160</v>
      </c>
      <c r="N12" s="9">
        <f>SUM(N4:N11)</f>
        <v>244</v>
      </c>
      <c r="O12" s="9">
        <f>SUM(O4:O11)</f>
        <v>42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56</v>
      </c>
      <c r="AD12" s="15">
        <f>SUM(AD3:AD11)</f>
        <v>23</v>
      </c>
      <c r="AE12" s="15">
        <f>SUM(AE3:AE11)</f>
        <v>23</v>
      </c>
      <c r="AF12" s="15">
        <f>SUM(AF3:AF11)</f>
        <v>10</v>
      </c>
      <c r="AG12" s="15"/>
      <c r="AH12" s="15"/>
      <c r="AI12" s="15">
        <f>SUM(AI3:AI11)</f>
        <v>154</v>
      </c>
      <c r="AJ12" s="15">
        <f>SUM(AJ3:AJ11)</f>
        <v>6</v>
      </c>
      <c r="AK12" s="15">
        <f>SUM(AK3:AK11)</f>
        <v>6</v>
      </c>
      <c r="AL12" s="33">
        <f>+AI12/AC12</f>
        <v>2.75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7 Summary:</v>
      </c>
      <c r="C14" s="48"/>
      <c r="D14" s="48"/>
      <c r="E14" s="90">
        <v>45586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187</v>
      </c>
      <c r="E15" s="21"/>
      <c r="F15" s="21"/>
      <c r="G15" s="5">
        <v>6</v>
      </c>
      <c r="H15" s="22">
        <v>1</v>
      </c>
      <c r="I15" s="21" t="s">
        <v>291</v>
      </c>
      <c r="J15" s="21"/>
      <c r="K15" s="21"/>
      <c r="L15" s="21" t="s">
        <v>330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5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11</v>
      </c>
      <c r="AN15" s="22">
        <v>3</v>
      </c>
      <c r="AO15" s="22">
        <v>2</v>
      </c>
      <c r="AP15" s="22">
        <f t="shared" ref="AP15:AP26" si="6">+AN15+AO15</f>
        <v>5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 t="s">
        <v>322</v>
      </c>
      <c r="D16" s="16"/>
      <c r="E16" s="16"/>
      <c r="F16" s="21"/>
      <c r="G16" s="5"/>
      <c r="H16" s="22">
        <v>1</v>
      </c>
      <c r="I16" s="21" t="s">
        <v>141</v>
      </c>
      <c r="J16" s="21"/>
      <c r="K16" s="21"/>
      <c r="L16" s="21" t="s">
        <v>330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6</v>
      </c>
      <c r="AA16" s="22">
        <v>0</v>
      </c>
      <c r="AB16" s="22">
        <v>1</v>
      </c>
      <c r="AC16" s="22">
        <f t="shared" ref="AC16:AC26" si="7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4</v>
      </c>
      <c r="AN16" s="22">
        <v>0</v>
      </c>
      <c r="AO16" s="22">
        <v>0</v>
      </c>
      <c r="AP16" s="22">
        <f t="shared" si="6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1</v>
      </c>
      <c r="I17" s="21" t="s">
        <v>291</v>
      </c>
      <c r="J17" s="21"/>
      <c r="K17" s="21"/>
      <c r="L17" s="21" t="s">
        <v>329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7</v>
      </c>
      <c r="AA17" s="22">
        <v>5</v>
      </c>
      <c r="AB17" s="22">
        <v>10</v>
      </c>
      <c r="AC17" s="22">
        <f t="shared" si="7"/>
        <v>15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7</v>
      </c>
      <c r="AN17" s="22">
        <v>5</v>
      </c>
      <c r="AO17" s="22">
        <v>4</v>
      </c>
      <c r="AP17" s="22">
        <f t="shared" si="6"/>
        <v>9</v>
      </c>
      <c r="AQ17" s="22">
        <v>0</v>
      </c>
      <c r="AR17" s="39"/>
    </row>
    <row r="18" spans="1:44" ht="15.95" customHeight="1" x14ac:dyDescent="0.25">
      <c r="A18" s="41"/>
      <c r="H18" s="22">
        <v>2</v>
      </c>
      <c r="I18" s="21" t="s">
        <v>86</v>
      </c>
      <c r="L18" s="21" t="s">
        <v>235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6</v>
      </c>
      <c r="AA18" s="22">
        <v>1</v>
      </c>
      <c r="AB18" s="22">
        <v>1</v>
      </c>
      <c r="AC18" s="22">
        <f t="shared" si="7"/>
        <v>2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6</v>
      </c>
      <c r="AN18" s="22">
        <v>4</v>
      </c>
      <c r="AO18" s="22">
        <v>1</v>
      </c>
      <c r="AP18" s="22">
        <f t="shared" si="6"/>
        <v>5</v>
      </c>
      <c r="AQ18" s="22">
        <v>0</v>
      </c>
      <c r="AR18" s="39"/>
    </row>
    <row r="19" spans="1:44" ht="15.95" customHeight="1" x14ac:dyDescent="0.25">
      <c r="A19" s="41"/>
      <c r="H19" s="22">
        <v>2</v>
      </c>
      <c r="I19" s="21" t="s">
        <v>235</v>
      </c>
      <c r="L19" s="21" t="s">
        <v>349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7</v>
      </c>
      <c r="AA19" s="22">
        <v>3</v>
      </c>
      <c r="AB19" s="22">
        <v>4</v>
      </c>
      <c r="AC19" s="22">
        <f t="shared" si="7"/>
        <v>7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7</v>
      </c>
      <c r="AN19" s="22">
        <v>2</v>
      </c>
      <c r="AO19" s="22">
        <v>1</v>
      </c>
      <c r="AP19" s="22">
        <f t="shared" si="6"/>
        <v>3</v>
      </c>
      <c r="AQ19" s="22">
        <v>2</v>
      </c>
      <c r="AR19" s="39"/>
    </row>
    <row r="20" spans="1:44" ht="15.95" customHeight="1" x14ac:dyDescent="0.25">
      <c r="A20" s="41"/>
      <c r="H20" s="22">
        <v>2</v>
      </c>
      <c r="I20" s="21" t="s">
        <v>291</v>
      </c>
      <c r="L20" s="21" t="s">
        <v>328</v>
      </c>
      <c r="M20" s="21"/>
      <c r="N20" s="21"/>
      <c r="O20" s="21"/>
      <c r="P20" s="21" t="s">
        <v>226</v>
      </c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7</v>
      </c>
      <c r="AA20" s="22">
        <v>7</v>
      </c>
      <c r="AB20" s="22">
        <v>2</v>
      </c>
      <c r="AC20" s="22">
        <f t="shared" si="7"/>
        <v>9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6</v>
      </c>
      <c r="AN20" s="22">
        <v>0</v>
      </c>
      <c r="AO20" s="22">
        <v>0</v>
      </c>
      <c r="AP20" s="22">
        <f t="shared" si="6"/>
        <v>0</v>
      </c>
      <c r="AQ20" s="22">
        <v>0</v>
      </c>
      <c r="AR20" s="39"/>
    </row>
    <row r="21" spans="1:44" ht="15.95" customHeight="1" x14ac:dyDescent="0.25">
      <c r="A21" s="4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7</v>
      </c>
      <c r="AA21" s="22">
        <v>4</v>
      </c>
      <c r="AB21" s="22">
        <v>5</v>
      </c>
      <c r="AC21" s="22">
        <f t="shared" si="7"/>
        <v>9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5</v>
      </c>
      <c r="AN21" s="22">
        <v>0</v>
      </c>
      <c r="AO21" s="22">
        <v>1</v>
      </c>
      <c r="AP21" s="22">
        <f t="shared" si="6"/>
        <v>1</v>
      </c>
      <c r="AQ21" s="22">
        <v>0</v>
      </c>
      <c r="AR21" s="39"/>
    </row>
    <row r="22" spans="1:44" ht="15.95" customHeight="1" x14ac:dyDescent="0.25">
      <c r="A22" s="41"/>
      <c r="B22" s="22" t="s">
        <v>42</v>
      </c>
      <c r="C22" s="6" t="s">
        <v>190</v>
      </c>
      <c r="D22" s="11"/>
      <c r="E22" s="21"/>
      <c r="F22" s="21"/>
      <c r="G22" s="5">
        <v>4</v>
      </c>
      <c r="H22" s="22">
        <v>1</v>
      </c>
      <c r="I22" s="21" t="s">
        <v>147</v>
      </c>
      <c r="J22" s="21"/>
      <c r="K22" s="21"/>
      <c r="L22" s="21" t="s">
        <v>324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6</v>
      </c>
      <c r="AA22" s="22">
        <v>1</v>
      </c>
      <c r="AB22" s="22">
        <v>4</v>
      </c>
      <c r="AC22" s="22">
        <f t="shared" si="7"/>
        <v>5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6</v>
      </c>
      <c r="AN22" s="22">
        <v>0</v>
      </c>
      <c r="AO22" s="22">
        <v>3</v>
      </c>
      <c r="AP22" s="22">
        <f t="shared" si="6"/>
        <v>3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C23" s="21"/>
      <c r="D23" s="16" t="s">
        <v>109</v>
      </c>
      <c r="E23" s="21"/>
      <c r="F23" s="21"/>
      <c r="G23" s="5"/>
      <c r="H23" s="22">
        <v>2</v>
      </c>
      <c r="I23" s="21" t="s">
        <v>323</v>
      </c>
      <c r="J23" s="21"/>
      <c r="K23" s="21"/>
      <c r="L23" s="21" t="s">
        <v>325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5</v>
      </c>
      <c r="AA23" s="22">
        <v>0</v>
      </c>
      <c r="AB23" s="22">
        <v>1</v>
      </c>
      <c r="AC23" s="22">
        <f t="shared" si="7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6</v>
      </c>
      <c r="AN23" s="22">
        <v>1</v>
      </c>
      <c r="AO23" s="22">
        <v>5</v>
      </c>
      <c r="AP23" s="22">
        <f t="shared" si="6"/>
        <v>6</v>
      </c>
      <c r="AQ23" s="22">
        <v>0</v>
      </c>
      <c r="AR23" s="44"/>
    </row>
    <row r="24" spans="1:44" ht="15.95" customHeight="1" x14ac:dyDescent="0.25">
      <c r="A24" s="41"/>
      <c r="H24" s="22">
        <v>2</v>
      </c>
      <c r="I24" s="21" t="s">
        <v>50</v>
      </c>
      <c r="J24" s="21"/>
      <c r="K24" s="21"/>
      <c r="L24" s="21" t="s">
        <v>326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7</v>
      </c>
      <c r="AA24" s="22">
        <v>0</v>
      </c>
      <c r="AB24" s="22">
        <v>3</v>
      </c>
      <c r="AC24" s="22">
        <f t="shared" si="7"/>
        <v>3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7</v>
      </c>
      <c r="AN24" s="22">
        <v>0</v>
      </c>
      <c r="AO24" s="22">
        <v>2</v>
      </c>
      <c r="AP24" s="22">
        <f t="shared" si="6"/>
        <v>2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96</v>
      </c>
      <c r="J25" s="21"/>
      <c r="K25" s="21"/>
      <c r="L25" s="21" t="s">
        <v>327</v>
      </c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7</v>
      </c>
      <c r="AA25" s="22">
        <v>1</v>
      </c>
      <c r="AB25" s="22">
        <v>1</v>
      </c>
      <c r="AC25" s="22">
        <f t="shared" si="7"/>
        <v>2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5</v>
      </c>
      <c r="AN25" s="22">
        <v>0</v>
      </c>
      <c r="AO25" s="22">
        <v>0</v>
      </c>
      <c r="AP25" s="22">
        <f t="shared" si="6"/>
        <v>0</v>
      </c>
      <c r="AQ25" s="22">
        <v>0</v>
      </c>
      <c r="AR25" s="36"/>
    </row>
    <row r="26" spans="1:44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7</v>
      </c>
      <c r="AA26" s="22">
        <v>1</v>
      </c>
      <c r="AB26" s="22">
        <v>3</v>
      </c>
      <c r="AC26" s="22">
        <f t="shared" si="7"/>
        <v>4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7</v>
      </c>
      <c r="AN26" s="22">
        <v>0</v>
      </c>
      <c r="AO26" s="22">
        <v>2</v>
      </c>
      <c r="AP26" s="22">
        <f t="shared" si="6"/>
        <v>2</v>
      </c>
      <c r="AQ26" s="22">
        <v>4</v>
      </c>
      <c r="AR26" s="36"/>
    </row>
    <row r="27" spans="1:44" ht="15.95" customHeight="1" thickBot="1" x14ac:dyDescent="0.3">
      <c r="A27" s="41"/>
      <c r="B27" s="42" t="s">
        <v>173</v>
      </c>
      <c r="C27" s="6" t="s">
        <v>191</v>
      </c>
      <c r="F27" s="21"/>
      <c r="G27" s="5">
        <v>2</v>
      </c>
      <c r="H27" s="22">
        <v>1</v>
      </c>
      <c r="I27" s="21" t="s">
        <v>170</v>
      </c>
      <c r="J27" s="21"/>
      <c r="K27" s="21"/>
      <c r="L27" s="21" t="s">
        <v>344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77</v>
      </c>
      <c r="AA27" s="23">
        <f>SUM(AA15:AA26)</f>
        <v>23</v>
      </c>
      <c r="AB27" s="23">
        <f>SUM(AB15:AB26)</f>
        <v>35</v>
      </c>
      <c r="AC27" s="23">
        <f>+AB27+AA27</f>
        <v>58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77</v>
      </c>
      <c r="AN27" s="23">
        <f>SUM(AN15:AN26)</f>
        <v>15</v>
      </c>
      <c r="AO27" s="23">
        <f>SUM(AO15:AO26)</f>
        <v>21</v>
      </c>
      <c r="AP27" s="23">
        <f>+AO27+AN27</f>
        <v>36</v>
      </c>
      <c r="AQ27" s="23">
        <f>SUM(AQ15:AQ26)</f>
        <v>6</v>
      </c>
      <c r="AR27" s="36"/>
    </row>
    <row r="28" spans="1:44" ht="15.95" customHeight="1" x14ac:dyDescent="0.25">
      <c r="A28" s="41"/>
      <c r="B28" s="22" t="s">
        <v>28</v>
      </c>
      <c r="C28" s="16"/>
      <c r="D28" s="21" t="s">
        <v>109</v>
      </c>
      <c r="E28" s="21"/>
      <c r="F28" s="21"/>
      <c r="G28" s="5"/>
      <c r="H28" s="22">
        <v>1</v>
      </c>
      <c r="I28" s="21" t="s">
        <v>125</v>
      </c>
      <c r="J28" s="21"/>
      <c r="K28" s="21"/>
      <c r="L28" s="21" t="s">
        <v>162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17</v>
      </c>
      <c r="AA28" s="22">
        <v>7</v>
      </c>
      <c r="AB28" s="22">
        <v>6</v>
      </c>
      <c r="AC28" s="22">
        <f t="shared" ref="AC28:AC39" si="8">+AA28+AB28</f>
        <v>13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5</v>
      </c>
      <c r="AN28" s="22">
        <v>0</v>
      </c>
      <c r="AO28" s="22">
        <v>1</v>
      </c>
      <c r="AP28" s="22">
        <f t="shared" ref="AP28:AP39" si="9">+AN28+AO28</f>
        <v>1</v>
      </c>
      <c r="AQ28" s="22">
        <v>2</v>
      </c>
      <c r="AR28" s="36"/>
    </row>
    <row r="29" spans="1:44" ht="15.95" customHeight="1" x14ac:dyDescent="0.25">
      <c r="A29" s="41"/>
      <c r="D29" s="21"/>
      <c r="E29" s="21"/>
      <c r="F29" s="21"/>
      <c r="H29" s="22"/>
      <c r="I29" s="21"/>
      <c r="L29" s="21"/>
      <c r="M29" s="21"/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7</v>
      </c>
      <c r="AA29" s="22">
        <v>0</v>
      </c>
      <c r="AB29" s="22">
        <v>0</v>
      </c>
      <c r="AC29" s="22">
        <f t="shared" si="8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7</v>
      </c>
      <c r="AN29" s="22">
        <v>0</v>
      </c>
      <c r="AO29" s="22">
        <v>0</v>
      </c>
      <c r="AP29" s="22">
        <f t="shared" si="9"/>
        <v>0</v>
      </c>
      <c r="AQ29" s="22">
        <v>0</v>
      </c>
      <c r="AR29" s="36"/>
    </row>
    <row r="30" spans="1:44" ht="15.95" customHeight="1" x14ac:dyDescent="0.25">
      <c r="A30" s="41"/>
      <c r="C30" s="6" t="s">
        <v>193</v>
      </c>
      <c r="F30" s="21"/>
      <c r="G30" s="5">
        <v>4</v>
      </c>
      <c r="H30" s="22">
        <v>1</v>
      </c>
      <c r="I30" s="21" t="s">
        <v>158</v>
      </c>
      <c r="J30" s="21"/>
      <c r="K30" s="21"/>
      <c r="L30" s="21" t="s">
        <v>332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6</v>
      </c>
      <c r="AA30" s="22">
        <v>2</v>
      </c>
      <c r="AB30" s="22">
        <v>5</v>
      </c>
      <c r="AC30" s="22">
        <f t="shared" si="8"/>
        <v>7</v>
      </c>
      <c r="AD30" s="22">
        <v>2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7</v>
      </c>
      <c r="AN30" s="22">
        <v>8</v>
      </c>
      <c r="AO30" s="22">
        <v>5</v>
      </c>
      <c r="AP30" s="22">
        <f t="shared" si="9"/>
        <v>13</v>
      </c>
      <c r="AQ30" s="22">
        <v>2</v>
      </c>
      <c r="AR30" s="36"/>
    </row>
    <row r="31" spans="1:44" ht="15.95" customHeight="1" x14ac:dyDescent="0.25">
      <c r="A31" s="41"/>
      <c r="B31" s="22" t="s">
        <v>28</v>
      </c>
      <c r="C31" s="21" t="s">
        <v>331</v>
      </c>
      <c r="D31" s="16"/>
      <c r="E31" s="21"/>
      <c r="G31" s="5"/>
      <c r="H31" s="22">
        <v>2</v>
      </c>
      <c r="I31" s="21" t="s">
        <v>181</v>
      </c>
      <c r="J31" s="21"/>
      <c r="K31" s="21"/>
      <c r="L31" s="21" t="s">
        <v>314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4</v>
      </c>
      <c r="AA31" s="22">
        <v>2</v>
      </c>
      <c r="AB31" s="22">
        <v>1</v>
      </c>
      <c r="AC31" s="22">
        <f t="shared" si="8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6</v>
      </c>
      <c r="AN31" s="22">
        <v>2</v>
      </c>
      <c r="AO31" s="22">
        <v>6</v>
      </c>
      <c r="AP31" s="22">
        <f t="shared" si="9"/>
        <v>8</v>
      </c>
      <c r="AQ31" s="22">
        <v>0</v>
      </c>
      <c r="AR31" s="36"/>
    </row>
    <row r="32" spans="1:44" ht="15.95" customHeight="1" x14ac:dyDescent="0.25">
      <c r="A32" s="41"/>
      <c r="C32" s="21"/>
      <c r="H32" s="22">
        <v>2</v>
      </c>
      <c r="I32" s="21" t="s">
        <v>158</v>
      </c>
      <c r="L32" s="21" t="s">
        <v>345</v>
      </c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>
        <v>33</v>
      </c>
      <c r="Y32" s="16" t="s">
        <v>17</v>
      </c>
      <c r="Z32" s="22">
        <v>1</v>
      </c>
      <c r="AA32" s="22">
        <v>1</v>
      </c>
      <c r="AB32" s="22">
        <v>1</v>
      </c>
      <c r="AC32" s="22">
        <f t="shared" si="8"/>
        <v>2</v>
      </c>
      <c r="AD32" s="22">
        <v>2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6</v>
      </c>
      <c r="AN32" s="22">
        <v>0</v>
      </c>
      <c r="AO32" s="22">
        <v>3</v>
      </c>
      <c r="AP32" s="22">
        <f t="shared" si="9"/>
        <v>3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158</v>
      </c>
      <c r="L33" s="21" t="s">
        <v>346</v>
      </c>
      <c r="O33" s="21"/>
      <c r="P33" s="21" t="s">
        <v>226</v>
      </c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5</v>
      </c>
      <c r="AA33" s="22">
        <v>0</v>
      </c>
      <c r="AB33" s="22">
        <v>2</v>
      </c>
      <c r="AC33" s="22">
        <f t="shared" si="8"/>
        <v>2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7</v>
      </c>
      <c r="AN33" s="22">
        <v>0</v>
      </c>
      <c r="AO33" s="22">
        <v>3</v>
      </c>
      <c r="AP33" s="22">
        <f t="shared" si="9"/>
        <v>3</v>
      </c>
      <c r="AQ33" s="22">
        <v>0</v>
      </c>
      <c r="AR33" s="36"/>
    </row>
    <row r="34" spans="1:44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3</v>
      </c>
      <c r="AA34" s="22">
        <v>0</v>
      </c>
      <c r="AB34" s="22">
        <v>1</v>
      </c>
      <c r="AC34" s="22">
        <f t="shared" si="8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7</v>
      </c>
      <c r="AN34" s="22">
        <v>6</v>
      </c>
      <c r="AO34" s="22">
        <v>5</v>
      </c>
      <c r="AP34" s="22">
        <f t="shared" si="9"/>
        <v>11</v>
      </c>
      <c r="AQ34" s="22">
        <v>0</v>
      </c>
      <c r="AR34" s="36"/>
    </row>
    <row r="35" spans="1:44" ht="15.95" customHeight="1" x14ac:dyDescent="0.25">
      <c r="A35" s="41" t="s">
        <v>48</v>
      </c>
      <c r="B35" s="42" t="s">
        <v>174</v>
      </c>
      <c r="C35" s="6" t="s">
        <v>188</v>
      </c>
      <c r="F35" s="20"/>
      <c r="G35" s="5">
        <v>2</v>
      </c>
      <c r="H35" s="22">
        <v>1</v>
      </c>
      <c r="I35" s="21" t="s">
        <v>182</v>
      </c>
      <c r="J35" s="21"/>
      <c r="L35" s="21" t="s">
        <v>334</v>
      </c>
      <c r="M35" s="21"/>
      <c r="N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7</v>
      </c>
      <c r="AA35" s="22">
        <v>0</v>
      </c>
      <c r="AB35" s="22">
        <v>2</v>
      </c>
      <c r="AC35" s="22">
        <f t="shared" si="8"/>
        <v>2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7</v>
      </c>
      <c r="AN35" s="22">
        <v>1</v>
      </c>
      <c r="AO35" s="22">
        <v>1</v>
      </c>
      <c r="AP35" s="22">
        <f t="shared" si="9"/>
        <v>2</v>
      </c>
      <c r="AQ35" s="22">
        <v>0</v>
      </c>
      <c r="AR35" s="36"/>
    </row>
    <row r="36" spans="1:44" ht="15.95" customHeight="1" x14ac:dyDescent="0.25">
      <c r="A36" s="41"/>
      <c r="B36" s="22" t="s">
        <v>28</v>
      </c>
      <c r="C36" s="16" t="s">
        <v>333</v>
      </c>
      <c r="D36" s="21"/>
      <c r="E36" s="21"/>
      <c r="H36" s="22">
        <v>2</v>
      </c>
      <c r="I36" s="21" t="s">
        <v>182</v>
      </c>
      <c r="J36" s="21"/>
      <c r="K36" s="21"/>
      <c r="L36" s="21" t="s">
        <v>335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6</v>
      </c>
      <c r="AA36" s="22">
        <v>0</v>
      </c>
      <c r="AB36" s="22">
        <v>0</v>
      </c>
      <c r="AC36" s="22">
        <f t="shared" si="8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7</v>
      </c>
      <c r="AN36" s="22">
        <v>0</v>
      </c>
      <c r="AO36" s="22">
        <v>0</v>
      </c>
      <c r="AP36" s="22">
        <f t="shared" si="9"/>
        <v>0</v>
      </c>
      <c r="AQ36" s="22">
        <v>0</v>
      </c>
      <c r="AR36" s="36"/>
    </row>
    <row r="37" spans="1:44" ht="15.95" customHeight="1" x14ac:dyDescent="0.25">
      <c r="A37" s="41"/>
      <c r="H37" s="22"/>
      <c r="I37" s="21"/>
      <c r="J37" s="21"/>
      <c r="K37" s="21"/>
      <c r="L37" s="21"/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7</v>
      </c>
      <c r="AA37" s="22">
        <v>0</v>
      </c>
      <c r="AB37" s="22">
        <v>1</v>
      </c>
      <c r="AC37" s="22">
        <f t="shared" si="8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7</v>
      </c>
      <c r="AN37" s="22">
        <v>3</v>
      </c>
      <c r="AO37" s="22">
        <v>0</v>
      </c>
      <c r="AP37" s="22">
        <f t="shared" si="9"/>
        <v>3</v>
      </c>
      <c r="AQ37" s="22">
        <v>0</v>
      </c>
      <c r="AR37" s="36"/>
    </row>
    <row r="38" spans="1:44" ht="15.95" customHeight="1" x14ac:dyDescent="0.25">
      <c r="A38" s="41"/>
      <c r="C38" s="6" t="s">
        <v>186</v>
      </c>
      <c r="D38" s="1"/>
      <c r="E38" s="21"/>
      <c r="F38" s="21"/>
      <c r="G38" s="5">
        <v>6</v>
      </c>
      <c r="H38" s="22">
        <v>1</v>
      </c>
      <c r="I38" s="21" t="s">
        <v>176</v>
      </c>
      <c r="J38" s="21"/>
      <c r="K38" s="21"/>
      <c r="L38" s="21" t="s">
        <v>341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7</v>
      </c>
      <c r="AA38" s="22">
        <v>1</v>
      </c>
      <c r="AB38" s="22">
        <v>5</v>
      </c>
      <c r="AC38" s="22">
        <f t="shared" si="8"/>
        <v>6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7</v>
      </c>
      <c r="AN38" s="22">
        <v>0</v>
      </c>
      <c r="AO38" s="22">
        <v>3</v>
      </c>
      <c r="AP38" s="22">
        <f t="shared" si="9"/>
        <v>3</v>
      </c>
      <c r="AQ38" s="22">
        <v>2</v>
      </c>
      <c r="AR38" s="36"/>
    </row>
    <row r="39" spans="1:44" ht="15.95" customHeight="1" x14ac:dyDescent="0.25">
      <c r="A39" s="41"/>
      <c r="B39" s="22" t="s">
        <v>28</v>
      </c>
      <c r="C39" s="21"/>
      <c r="D39" s="16" t="s">
        <v>109</v>
      </c>
      <c r="H39" s="22">
        <v>1</v>
      </c>
      <c r="I39" s="21" t="s">
        <v>41</v>
      </c>
      <c r="J39" s="21"/>
      <c r="K39" s="21"/>
      <c r="L39" s="21" t="s">
        <v>342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7</v>
      </c>
      <c r="AA39" s="22">
        <v>1</v>
      </c>
      <c r="AB39" s="22">
        <v>1</v>
      </c>
      <c r="AC39" s="22">
        <f t="shared" si="8"/>
        <v>2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4</v>
      </c>
      <c r="AN39" s="22">
        <v>0</v>
      </c>
      <c r="AO39" s="22">
        <v>0</v>
      </c>
      <c r="AP39" s="22">
        <f t="shared" si="9"/>
        <v>0</v>
      </c>
      <c r="AQ39" s="22">
        <v>0</v>
      </c>
      <c r="AR39" s="36"/>
    </row>
    <row r="40" spans="1:44" ht="15.95" customHeight="1" thickBot="1" x14ac:dyDescent="0.3">
      <c r="A40" s="41"/>
      <c r="H40" s="22">
        <v>1</v>
      </c>
      <c r="I40" s="21" t="s">
        <v>34</v>
      </c>
      <c r="L40" s="21" t="s">
        <v>343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77</v>
      </c>
      <c r="AA40" s="23">
        <f>SUM(AA28:AA39)</f>
        <v>14</v>
      </c>
      <c r="AB40" s="23">
        <f>SUM(AB28:AB39)</f>
        <v>25</v>
      </c>
      <c r="AC40" s="23">
        <f>+AB40+AA40</f>
        <v>39</v>
      </c>
      <c r="AD40" s="23">
        <f>SUM(AD28:AD39)</f>
        <v>6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77</v>
      </c>
      <c r="AN40" s="23">
        <f>SUM(AN28:AN39)</f>
        <v>20</v>
      </c>
      <c r="AO40" s="23">
        <f>SUM(AO28:AO39)</f>
        <v>27</v>
      </c>
      <c r="AP40" s="23">
        <f>+AO40+AN40</f>
        <v>47</v>
      </c>
      <c r="AQ40" s="23">
        <f>SUM(AQ28:AQ39)</f>
        <v>6</v>
      </c>
      <c r="AR40" s="36"/>
    </row>
    <row r="41" spans="1:44" ht="15.95" customHeight="1" x14ac:dyDescent="0.25">
      <c r="A41" s="41"/>
      <c r="H41" s="22">
        <v>1</v>
      </c>
      <c r="I41" s="21" t="s">
        <v>34</v>
      </c>
      <c r="L41" s="21" t="s">
        <v>176</v>
      </c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9</v>
      </c>
      <c r="AA41" s="22">
        <v>3</v>
      </c>
      <c r="AB41" s="22">
        <v>4</v>
      </c>
      <c r="AC41" s="22">
        <f t="shared" ref="AC41:AC52" si="10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9</v>
      </c>
      <c r="AN41" s="22">
        <v>1</v>
      </c>
      <c r="AO41" s="22">
        <v>1</v>
      </c>
      <c r="AP41" s="22">
        <f t="shared" ref="AP41:AP52" si="11">+AN41+AO41</f>
        <v>2</v>
      </c>
      <c r="AQ41" s="22">
        <v>0</v>
      </c>
      <c r="AR41" s="36"/>
    </row>
    <row r="42" spans="1:44" ht="15.95" customHeight="1" x14ac:dyDescent="0.25">
      <c r="A42" s="41"/>
      <c r="H42" s="22">
        <v>1</v>
      </c>
      <c r="I42" s="21" t="s">
        <v>176</v>
      </c>
      <c r="L42" s="21" t="s">
        <v>336</v>
      </c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6</v>
      </c>
      <c r="AA42" s="22">
        <v>0</v>
      </c>
      <c r="AB42" s="22">
        <v>0</v>
      </c>
      <c r="AC42" s="22">
        <f t="shared" si="10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1"/>
        <v>2</v>
      </c>
      <c r="AQ42" s="22">
        <v>0</v>
      </c>
      <c r="AR42" s="36"/>
    </row>
    <row r="43" spans="1:44" ht="15.95" customHeight="1" x14ac:dyDescent="0.25">
      <c r="A43" s="41"/>
      <c r="H43" s="22">
        <v>1</v>
      </c>
      <c r="I43" s="21" t="s">
        <v>176</v>
      </c>
      <c r="L43" s="21"/>
      <c r="M43" s="21" t="s">
        <v>134</v>
      </c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6</v>
      </c>
      <c r="AA43" s="22">
        <v>6</v>
      </c>
      <c r="AB43" s="22">
        <v>7</v>
      </c>
      <c r="AC43" s="22">
        <f t="shared" si="10"/>
        <v>13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7</v>
      </c>
      <c r="AN43" s="22">
        <v>7</v>
      </c>
      <c r="AO43" s="22">
        <v>3</v>
      </c>
      <c r="AP43" s="22">
        <f t="shared" si="11"/>
        <v>10</v>
      </c>
      <c r="AQ43" s="22">
        <v>2</v>
      </c>
      <c r="AR43" s="36"/>
    </row>
    <row r="44" spans="1:44" ht="15.95" customHeight="1" x14ac:dyDescent="0.25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45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7</v>
      </c>
      <c r="AA44" s="22">
        <v>4</v>
      </c>
      <c r="AB44" s="22">
        <v>9</v>
      </c>
      <c r="AC44" s="22">
        <f t="shared" si="10"/>
        <v>13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7</v>
      </c>
      <c r="AN44" s="22">
        <v>4</v>
      </c>
      <c r="AO44" s="22">
        <v>4</v>
      </c>
      <c r="AP44" s="22">
        <f t="shared" si="11"/>
        <v>8</v>
      </c>
      <c r="AQ44" s="22">
        <v>2</v>
      </c>
      <c r="AR44" s="36"/>
    </row>
    <row r="45" spans="1:44" ht="15.95" customHeight="1" x14ac:dyDescent="0.25">
      <c r="A45" s="41"/>
      <c r="B45" s="42" t="s">
        <v>175</v>
      </c>
      <c r="C45" s="6" t="s">
        <v>189</v>
      </c>
      <c r="E45" s="11"/>
      <c r="F45" s="11"/>
      <c r="G45" s="5">
        <v>4</v>
      </c>
      <c r="H45" s="22">
        <v>1</v>
      </c>
      <c r="I45" s="21" t="s">
        <v>92</v>
      </c>
      <c r="J45" s="21"/>
      <c r="K45" s="21"/>
      <c r="L45" s="21" t="s">
        <v>338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6</v>
      </c>
      <c r="AA45" s="22">
        <v>1</v>
      </c>
      <c r="AB45" s="22">
        <v>3</v>
      </c>
      <c r="AC45" s="22">
        <f t="shared" si="10"/>
        <v>4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4</v>
      </c>
      <c r="AN45" s="22">
        <v>0</v>
      </c>
      <c r="AO45" s="22">
        <v>3</v>
      </c>
      <c r="AP45" s="22">
        <f t="shared" si="11"/>
        <v>3</v>
      </c>
      <c r="AQ45" s="22">
        <v>0</v>
      </c>
      <c r="AR45" s="36"/>
    </row>
    <row r="46" spans="1:44" ht="15.95" customHeight="1" x14ac:dyDescent="0.25">
      <c r="A46" s="41"/>
      <c r="B46" s="22" t="s">
        <v>28</v>
      </c>
      <c r="C46" s="16"/>
      <c r="D46" s="16" t="s">
        <v>109</v>
      </c>
      <c r="E46" s="16"/>
      <c r="H46" s="22">
        <v>1</v>
      </c>
      <c r="I46" s="21" t="s">
        <v>164</v>
      </c>
      <c r="J46" s="21"/>
      <c r="K46" s="21"/>
      <c r="L46" s="21" t="s">
        <v>347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7</v>
      </c>
      <c r="AA46" s="22">
        <v>1</v>
      </c>
      <c r="AB46" s="22">
        <v>2</v>
      </c>
      <c r="AC46" s="22">
        <f t="shared" si="10"/>
        <v>3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7</v>
      </c>
      <c r="AN46" s="22">
        <v>1</v>
      </c>
      <c r="AO46" s="22">
        <v>4</v>
      </c>
      <c r="AP46" s="22">
        <f t="shared" si="11"/>
        <v>5</v>
      </c>
      <c r="AQ46" s="22">
        <v>0</v>
      </c>
      <c r="AR46" s="36"/>
    </row>
    <row r="47" spans="1:44" ht="15.95" customHeight="1" x14ac:dyDescent="0.25">
      <c r="A47" s="41"/>
      <c r="C47" s="16"/>
      <c r="H47" s="22">
        <v>2</v>
      </c>
      <c r="I47" s="21" t="s">
        <v>123</v>
      </c>
      <c r="J47" s="21"/>
      <c r="K47" s="21"/>
      <c r="L47" s="21" t="s">
        <v>247</v>
      </c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7</v>
      </c>
      <c r="AA47" s="22">
        <v>2</v>
      </c>
      <c r="AB47" s="22">
        <v>3</v>
      </c>
      <c r="AC47" s="22">
        <f t="shared" si="10"/>
        <v>5</v>
      </c>
      <c r="AD47" s="22">
        <v>2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7</v>
      </c>
      <c r="AN47" s="22">
        <v>1</v>
      </c>
      <c r="AO47" s="22">
        <v>5</v>
      </c>
      <c r="AP47" s="22">
        <f t="shared" si="11"/>
        <v>6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92</v>
      </c>
      <c r="J48" s="21"/>
      <c r="K48" s="21"/>
      <c r="L48" s="21" t="s">
        <v>348</v>
      </c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6</v>
      </c>
      <c r="AA48" s="22">
        <v>1</v>
      </c>
      <c r="AB48" s="22">
        <v>0</v>
      </c>
      <c r="AC48" s="22">
        <f t="shared" si="10"/>
        <v>1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6</v>
      </c>
      <c r="AN48" s="22">
        <v>4</v>
      </c>
      <c r="AO48" s="22">
        <v>2</v>
      </c>
      <c r="AP48" s="22">
        <f t="shared" si="11"/>
        <v>6</v>
      </c>
      <c r="AQ48" s="22">
        <v>0</v>
      </c>
      <c r="AR48" s="36"/>
    </row>
    <row r="49" spans="1:44" ht="15.95" customHeight="1" x14ac:dyDescent="0.25">
      <c r="A49" s="41"/>
      <c r="I49" s="21"/>
      <c r="J49" s="21"/>
      <c r="K49" s="21"/>
      <c r="L49" s="21"/>
      <c r="M49" s="21"/>
      <c r="N49" s="21"/>
      <c r="O49" s="21"/>
      <c r="P49" s="2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7</v>
      </c>
      <c r="AA49" s="22">
        <v>0</v>
      </c>
      <c r="AB49" s="22">
        <v>2</v>
      </c>
      <c r="AC49" s="22">
        <f t="shared" si="10"/>
        <v>2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6</v>
      </c>
      <c r="AN49" s="22">
        <v>2</v>
      </c>
      <c r="AO49" s="22">
        <v>3</v>
      </c>
      <c r="AP49" s="22">
        <f t="shared" si="11"/>
        <v>5</v>
      </c>
      <c r="AQ49" s="22">
        <v>0</v>
      </c>
      <c r="AR49" s="36"/>
    </row>
    <row r="50" spans="1:44" ht="15.95" customHeight="1" x14ac:dyDescent="0.25">
      <c r="A50" s="41"/>
      <c r="C50" s="6" t="s">
        <v>192</v>
      </c>
      <c r="G50" s="5">
        <v>4</v>
      </c>
      <c r="H50" s="22">
        <v>1</v>
      </c>
      <c r="I50" s="21" t="s">
        <v>94</v>
      </c>
      <c r="J50" s="21"/>
      <c r="K50" s="21"/>
      <c r="L50" s="21" t="s">
        <v>51</v>
      </c>
      <c r="M50" s="21"/>
      <c r="N50" s="21"/>
      <c r="O50" s="21"/>
      <c r="P50" s="2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6</v>
      </c>
      <c r="AA50" s="22">
        <v>0</v>
      </c>
      <c r="AB50" s="22">
        <v>0</v>
      </c>
      <c r="AC50" s="22">
        <f t="shared" si="10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7</v>
      </c>
      <c r="AN50" s="22">
        <v>0</v>
      </c>
      <c r="AO50" s="22">
        <v>5</v>
      </c>
      <c r="AP50" s="22">
        <f t="shared" si="11"/>
        <v>5</v>
      </c>
      <c r="AQ50" s="22">
        <v>0</v>
      </c>
      <c r="AR50" s="36"/>
    </row>
    <row r="51" spans="1:44" ht="15.95" customHeight="1" x14ac:dyDescent="0.25">
      <c r="A51" s="41"/>
      <c r="B51" s="22" t="s">
        <v>28</v>
      </c>
      <c r="C51" s="21" t="s">
        <v>337</v>
      </c>
      <c r="D51" s="21"/>
      <c r="E51" s="21"/>
      <c r="F51" s="21"/>
      <c r="G51" s="21"/>
      <c r="H51" s="22">
        <v>1</v>
      </c>
      <c r="I51" s="21" t="s">
        <v>59</v>
      </c>
      <c r="J51" s="21"/>
      <c r="K51" s="21"/>
      <c r="L51" s="21" t="s">
        <v>339</v>
      </c>
      <c r="M51" s="21"/>
      <c r="N51" s="21"/>
      <c r="O51" s="21"/>
      <c r="P51" s="2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5</v>
      </c>
      <c r="AA51" s="22">
        <v>0</v>
      </c>
      <c r="AB51" s="22">
        <v>2</v>
      </c>
      <c r="AC51" s="22">
        <f t="shared" si="10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6</v>
      </c>
      <c r="AN51" s="22">
        <v>0</v>
      </c>
      <c r="AO51" s="22">
        <v>1</v>
      </c>
      <c r="AP51" s="22">
        <f t="shared" si="11"/>
        <v>1</v>
      </c>
      <c r="AQ51" s="22">
        <v>6</v>
      </c>
      <c r="AR51" s="36"/>
    </row>
    <row r="52" spans="1:44" ht="15.95" customHeight="1" x14ac:dyDescent="0.25">
      <c r="A52" s="41"/>
      <c r="H52" s="22">
        <v>1</v>
      </c>
      <c r="I52" s="21" t="s">
        <v>94</v>
      </c>
      <c r="J52" s="21"/>
      <c r="K52" s="21"/>
      <c r="L52" s="21" t="s">
        <v>163</v>
      </c>
      <c r="M52" s="21"/>
      <c r="N52" s="21"/>
      <c r="O52" s="21"/>
      <c r="P52" s="2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5</v>
      </c>
      <c r="AA52" s="22">
        <v>1</v>
      </c>
      <c r="AB52" s="22">
        <v>3</v>
      </c>
      <c r="AC52" s="22">
        <f t="shared" si="10"/>
        <v>4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7</v>
      </c>
      <c r="AN52" s="22">
        <v>1</v>
      </c>
      <c r="AO52" s="22">
        <v>0</v>
      </c>
      <c r="AP52" s="22">
        <f t="shared" si="11"/>
        <v>1</v>
      </c>
      <c r="AQ52" s="22">
        <v>2</v>
      </c>
      <c r="AR52" s="36"/>
    </row>
    <row r="53" spans="1:44" ht="15.95" customHeight="1" thickBot="1" x14ac:dyDescent="0.3">
      <c r="A53" s="41"/>
      <c r="H53" s="22">
        <v>2</v>
      </c>
      <c r="I53" s="21" t="s">
        <v>59</v>
      </c>
      <c r="L53" s="21" t="s">
        <v>340</v>
      </c>
      <c r="M53" s="21"/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77</v>
      </c>
      <c r="AA53" s="23">
        <f>SUM(AA41:AA52)</f>
        <v>19</v>
      </c>
      <c r="AB53" s="23">
        <f>SUM(AB41:AB52)</f>
        <v>35</v>
      </c>
      <c r="AC53" s="23">
        <f>+AB53+AA53</f>
        <v>54</v>
      </c>
      <c r="AD53" s="23">
        <f>SUM(AD41:AD52)</f>
        <v>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77</v>
      </c>
      <c r="AN53" s="23">
        <f>SUM(AN41:AN52)</f>
        <v>21</v>
      </c>
      <c r="AO53" s="23">
        <f>SUM(AO41:AO52)</f>
        <v>33</v>
      </c>
      <c r="AP53" s="23">
        <f>+AO53+AN53</f>
        <v>54</v>
      </c>
      <c r="AQ53" s="23">
        <f>SUM(AQ41:AQ52)</f>
        <v>12</v>
      </c>
      <c r="AR53" s="36"/>
    </row>
    <row r="54" spans="1:44" ht="15.95" customHeight="1" x14ac:dyDescent="0.25">
      <c r="A54" s="41"/>
      <c r="B54" s="36"/>
      <c r="C54" s="46"/>
      <c r="D54" s="46"/>
      <c r="E54" s="46"/>
      <c r="F54" s="46"/>
      <c r="G54" s="42"/>
      <c r="H54" s="45"/>
      <c r="I54" s="46"/>
      <c r="J54" s="46"/>
      <c r="K54" s="45"/>
      <c r="L54" s="45"/>
      <c r="M54" s="45"/>
      <c r="N54" s="45"/>
      <c r="O54" s="45"/>
      <c r="P54" s="45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4</v>
      </c>
      <c r="AA54" s="22">
        <v>1</v>
      </c>
      <c r="AB54" s="22">
        <v>2</v>
      </c>
      <c r="AC54" s="22">
        <f t="shared" ref="AC54:AC65" si="12">+AA54+AB54</f>
        <v>3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9</v>
      </c>
      <c r="AN54" s="22">
        <v>1</v>
      </c>
      <c r="AO54" s="22">
        <v>5</v>
      </c>
      <c r="AP54" s="22">
        <f t="shared" ref="AP54:AP65" si="13">+AN54+AO54</f>
        <v>6</v>
      </c>
      <c r="AQ54" s="22">
        <v>0</v>
      </c>
      <c r="AR54" s="36"/>
    </row>
    <row r="55" spans="1:44" ht="15.95" customHeight="1" x14ac:dyDescent="0.25">
      <c r="A55" s="41"/>
      <c r="B55" s="11"/>
      <c r="C55" s="11"/>
      <c r="D55" s="11"/>
      <c r="E55" s="21" t="s">
        <v>111</v>
      </c>
      <c r="F55" s="21"/>
      <c r="G55" s="5">
        <f>SUM(G14:G54)</f>
        <v>32</v>
      </c>
      <c r="H55" s="5"/>
      <c r="I55" s="20"/>
      <c r="J55" s="21" t="s">
        <v>62</v>
      </c>
      <c r="K55" s="20"/>
      <c r="L55" s="5">
        <f>COUNTA(C14:C54)-8</f>
        <v>4</v>
      </c>
      <c r="N55" s="21" t="s">
        <v>79</v>
      </c>
      <c r="O55" s="5">
        <f>+L55*2</f>
        <v>8</v>
      </c>
      <c r="P55" s="1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7</v>
      </c>
      <c r="AA55" s="22">
        <v>0</v>
      </c>
      <c r="AB55" s="22">
        <v>0</v>
      </c>
      <c r="AC55" s="22">
        <f t="shared" si="12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7</v>
      </c>
      <c r="AN55" s="22">
        <v>0</v>
      </c>
      <c r="AO55" s="22">
        <v>0</v>
      </c>
      <c r="AP55" s="22">
        <f t="shared" si="13"/>
        <v>0</v>
      </c>
      <c r="AQ55" s="22">
        <v>0</v>
      </c>
      <c r="AR55" s="36"/>
    </row>
    <row r="56" spans="1:44" ht="15.95" customHeight="1" x14ac:dyDescent="0.25">
      <c r="A56" s="41"/>
      <c r="E56" s="21" t="s">
        <v>110</v>
      </c>
      <c r="F56" s="21"/>
      <c r="G56" s="5">
        <f>COUNTA(L15:L54)+COUNTIF(L15:L54,"*&amp;*")</f>
        <v>57</v>
      </c>
      <c r="O56" t="s">
        <v>169</v>
      </c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7</v>
      </c>
      <c r="AA56" s="22">
        <v>3</v>
      </c>
      <c r="AB56" s="22">
        <v>1</v>
      </c>
      <c r="AC56" s="22">
        <f t="shared" si="12"/>
        <v>4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5</v>
      </c>
      <c r="AN56" s="22">
        <v>6</v>
      </c>
      <c r="AO56" s="22">
        <v>3</v>
      </c>
      <c r="AP56" s="22">
        <f t="shared" si="13"/>
        <v>9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6</v>
      </c>
      <c r="AA57" s="22">
        <v>0</v>
      </c>
      <c r="AB57" s="22">
        <v>3</v>
      </c>
      <c r="AC57" s="22">
        <f t="shared" si="12"/>
        <v>3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7</v>
      </c>
      <c r="AN57" s="22">
        <v>10</v>
      </c>
      <c r="AO57" s="22">
        <v>2</v>
      </c>
      <c r="AP57" s="22">
        <f t="shared" si="13"/>
        <v>12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5</v>
      </c>
      <c r="AA58" s="22">
        <v>3</v>
      </c>
      <c r="AB58" s="22">
        <v>4</v>
      </c>
      <c r="AC58" s="22">
        <f t="shared" si="12"/>
        <v>7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7</v>
      </c>
      <c r="AN58" s="22">
        <v>1</v>
      </c>
      <c r="AO58" s="22">
        <v>7</v>
      </c>
      <c r="AP58" s="22">
        <f t="shared" si="13"/>
        <v>8</v>
      </c>
      <c r="AQ58" s="22">
        <v>0</v>
      </c>
      <c r="AR58" s="36"/>
    </row>
    <row r="59" spans="1:44" ht="15.95" customHeight="1" x14ac:dyDescent="0.25">
      <c r="A59" s="41"/>
      <c r="B59" s="6" t="s">
        <v>90</v>
      </c>
      <c r="C59" s="6"/>
      <c r="N59" s="6"/>
      <c r="O59" s="6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7</v>
      </c>
      <c r="AA59" s="22">
        <v>0</v>
      </c>
      <c r="AB59" s="22">
        <v>6</v>
      </c>
      <c r="AC59" s="22">
        <f t="shared" si="12"/>
        <v>6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7</v>
      </c>
      <c r="AN59" s="22">
        <v>7</v>
      </c>
      <c r="AO59" s="22">
        <v>6</v>
      </c>
      <c r="AP59" s="22">
        <f t="shared" si="13"/>
        <v>13</v>
      </c>
      <c r="AQ59" s="22">
        <v>0</v>
      </c>
      <c r="AR59" s="36"/>
    </row>
    <row r="60" spans="1:44" ht="15.95" customHeight="1" x14ac:dyDescent="0.25">
      <c r="A60" s="41"/>
      <c r="C60" s="6" t="s">
        <v>64</v>
      </c>
      <c r="H60" s="6" t="s">
        <v>71</v>
      </c>
      <c r="M60" s="6" t="s">
        <v>72</v>
      </c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7</v>
      </c>
      <c r="AA60" s="22">
        <v>6</v>
      </c>
      <c r="AB60" s="22">
        <v>3</v>
      </c>
      <c r="AC60" s="22">
        <f t="shared" si="12"/>
        <v>9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6</v>
      </c>
      <c r="AN60" s="22">
        <v>1</v>
      </c>
      <c r="AO60" s="22">
        <v>4</v>
      </c>
      <c r="AP60" s="22">
        <f t="shared" si="13"/>
        <v>5</v>
      </c>
      <c r="AQ60" s="22">
        <v>0</v>
      </c>
      <c r="AR60" s="36"/>
    </row>
    <row r="61" spans="1:44" ht="15.95" customHeight="1" x14ac:dyDescent="0.25">
      <c r="A61" s="41"/>
      <c r="C61" s="21" t="s">
        <v>109</v>
      </c>
      <c r="H61" s="21" t="s">
        <v>350</v>
      </c>
      <c r="I61" s="21"/>
      <c r="J61" s="21"/>
      <c r="K61" s="21"/>
      <c r="L61" s="21"/>
      <c r="M61" s="21" t="s">
        <v>351</v>
      </c>
      <c r="N61" s="21"/>
      <c r="O61" s="21"/>
      <c r="P61" s="2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6</v>
      </c>
      <c r="AA61" s="22">
        <v>3</v>
      </c>
      <c r="AB61" s="22">
        <v>4</v>
      </c>
      <c r="AC61" s="22">
        <f t="shared" si="12"/>
        <v>7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6</v>
      </c>
      <c r="AN61" s="22">
        <v>2</v>
      </c>
      <c r="AO61" s="22">
        <v>2</v>
      </c>
      <c r="AP61" s="22">
        <f t="shared" si="13"/>
        <v>4</v>
      </c>
      <c r="AQ61" s="22">
        <v>0</v>
      </c>
      <c r="AR61" s="36"/>
    </row>
    <row r="62" spans="1:44" ht="15.95" customHeight="1" x14ac:dyDescent="0.25">
      <c r="A62" s="41"/>
      <c r="C62" s="21"/>
      <c r="D62" s="21"/>
      <c r="E62" s="21"/>
      <c r="F62" s="21"/>
      <c r="G62" s="21"/>
      <c r="H62" s="21" t="s">
        <v>354</v>
      </c>
      <c r="I62" s="21"/>
      <c r="J62" s="21"/>
      <c r="K62" s="21"/>
      <c r="L62" s="21"/>
      <c r="M62" s="21" t="s">
        <v>352</v>
      </c>
      <c r="N62" s="21"/>
      <c r="O62" s="21"/>
      <c r="P62" s="2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7</v>
      </c>
      <c r="AA62" s="22">
        <v>0</v>
      </c>
      <c r="AB62" s="22">
        <v>3</v>
      </c>
      <c r="AC62" s="22">
        <f t="shared" si="12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6</v>
      </c>
      <c r="AN62" s="22">
        <v>2</v>
      </c>
      <c r="AO62" s="22">
        <v>2</v>
      </c>
      <c r="AP62" s="22">
        <f t="shared" si="13"/>
        <v>4</v>
      </c>
      <c r="AQ62" s="22">
        <v>0</v>
      </c>
      <c r="AR62" s="36"/>
    </row>
    <row r="63" spans="1:44" ht="15.95" customHeight="1" x14ac:dyDescent="0.25">
      <c r="A63" s="36"/>
      <c r="C63" s="21"/>
      <c r="D63" s="21"/>
      <c r="E63" s="21"/>
      <c r="F63" s="21"/>
      <c r="G63" s="21"/>
      <c r="H63" s="21" t="s">
        <v>216</v>
      </c>
      <c r="I63" s="21"/>
      <c r="J63" s="21"/>
      <c r="K63" s="21"/>
      <c r="L63" s="21"/>
      <c r="M63" s="21" t="s">
        <v>353</v>
      </c>
      <c r="N63" s="21"/>
      <c r="O63" s="21"/>
      <c r="P63" s="21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7</v>
      </c>
      <c r="AA63" s="22">
        <v>0</v>
      </c>
      <c r="AB63" s="22">
        <v>5</v>
      </c>
      <c r="AC63" s="22">
        <f t="shared" si="12"/>
        <v>5</v>
      </c>
      <c r="AD63" s="22">
        <v>2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6</v>
      </c>
      <c r="AN63" s="22">
        <v>0</v>
      </c>
      <c r="AO63" s="22">
        <v>3</v>
      </c>
      <c r="AP63" s="22">
        <f t="shared" si="13"/>
        <v>3</v>
      </c>
      <c r="AQ63" s="22">
        <v>0</v>
      </c>
      <c r="AR63" s="36"/>
    </row>
    <row r="64" spans="1:44" ht="15.95" customHeight="1" x14ac:dyDescent="0.25">
      <c r="A64" s="4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7</v>
      </c>
      <c r="AA64" s="22">
        <v>2</v>
      </c>
      <c r="AB64" s="22">
        <v>1</v>
      </c>
      <c r="AC64" s="22">
        <f t="shared" si="12"/>
        <v>3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4</v>
      </c>
      <c r="AN64" s="22">
        <v>0</v>
      </c>
      <c r="AO64" s="22">
        <v>0</v>
      </c>
      <c r="AP64" s="22">
        <f t="shared" si="13"/>
        <v>0</v>
      </c>
      <c r="AQ64" s="22">
        <v>0</v>
      </c>
      <c r="AR64" s="36"/>
    </row>
    <row r="65" spans="1:44" ht="15.95" customHeight="1" x14ac:dyDescent="0.25">
      <c r="A65" s="3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7</v>
      </c>
      <c r="AA65" s="22">
        <v>0</v>
      </c>
      <c r="AB65" s="22">
        <v>1</v>
      </c>
      <c r="AC65" s="22">
        <f t="shared" si="12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7</v>
      </c>
      <c r="AN65" s="22">
        <v>0</v>
      </c>
      <c r="AO65" s="22">
        <v>1</v>
      </c>
      <c r="AP65" s="22">
        <f t="shared" si="13"/>
        <v>1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77</v>
      </c>
      <c r="AA66" s="23">
        <f>SUM(AA54:AA65)</f>
        <v>18</v>
      </c>
      <c r="AB66" s="23">
        <f>SUM(AB54:AB65)</f>
        <v>33</v>
      </c>
      <c r="AC66" s="23">
        <f>+AB66+AA66</f>
        <v>51</v>
      </c>
      <c r="AD66" s="23">
        <f>SUM(AD54:AD65)</f>
        <v>6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77</v>
      </c>
      <c r="AN66" s="23">
        <f>SUM(AN54:AN65)</f>
        <v>30</v>
      </c>
      <c r="AO66" s="23">
        <f>SUM(AO54:AO65)</f>
        <v>35</v>
      </c>
      <c r="AP66" s="23">
        <f>+AO66+AN66</f>
        <v>65</v>
      </c>
      <c r="AQ66" s="23">
        <f>SUM(AQ54:AQ65)</f>
        <v>2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616</v>
      </c>
      <c r="AN67" s="15">
        <f>+AN66+AN53+AN40+AN27+AA27+AA40+AA53+AA66</f>
        <v>160</v>
      </c>
      <c r="AO67" s="15">
        <f>+AO66+AO53+AO40+AO27+AB27+AB40+AB53+AB66</f>
        <v>244</v>
      </c>
      <c r="AP67" s="15">
        <f>+AP66+AP53+AP40+AP27+AC27+AC40+AC53+AC66</f>
        <v>404</v>
      </c>
      <c r="AQ67" s="15">
        <f>+AQ66+AQ53+AQ40+AQ27+AD27+AD40+AD53+AD66</f>
        <v>42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7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2</v>
      </c>
      <c r="AA78" s="22">
        <v>0</v>
      </c>
      <c r="AB78" s="22">
        <v>0</v>
      </c>
      <c r="AC78" s="22">
        <f t="shared" ref="AC78:AC79" si="14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4"/>
        <v>1</v>
      </c>
      <c r="AD79" s="22">
        <v>0</v>
      </c>
      <c r="AR79" s="36"/>
    </row>
    <row r="80" spans="1:44" ht="15.75" customHeight="1" x14ac:dyDescent="0.25">
      <c r="A80" s="36"/>
      <c r="D80" s="21" t="s">
        <v>176</v>
      </c>
      <c r="E80" s="21"/>
      <c r="F80" s="21"/>
      <c r="G80" s="21" t="s">
        <v>106</v>
      </c>
      <c r="H80" s="22"/>
      <c r="I80" s="22">
        <v>7</v>
      </c>
      <c r="J80" s="22">
        <v>5</v>
      </c>
      <c r="K80" s="22">
        <v>10</v>
      </c>
      <c r="L80" s="49">
        <f t="shared" ref="L80:L99" si="15">+J80+K80</f>
        <v>15</v>
      </c>
      <c r="Q80" s="36"/>
      <c r="R80" s="36"/>
      <c r="S80" s="27">
        <v>7.5</v>
      </c>
      <c r="T80" s="21" t="s">
        <v>207</v>
      </c>
      <c r="Z80" s="22">
        <v>6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7</v>
      </c>
      <c r="J81" s="22">
        <v>8</v>
      </c>
      <c r="K81" s="22">
        <v>5</v>
      </c>
      <c r="L81" s="49">
        <f t="shared" si="15"/>
        <v>13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184</v>
      </c>
      <c r="G82" s="21" t="s">
        <v>154</v>
      </c>
      <c r="H82" s="22"/>
      <c r="I82" s="22">
        <v>7</v>
      </c>
      <c r="J82" s="22">
        <v>7</v>
      </c>
      <c r="K82" s="22">
        <v>6</v>
      </c>
      <c r="L82" s="49">
        <f t="shared" si="15"/>
        <v>13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90" si="16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92</v>
      </c>
      <c r="E83" s="21"/>
      <c r="F83" s="21"/>
      <c r="G83" s="21" t="s">
        <v>115</v>
      </c>
      <c r="H83" s="22"/>
      <c r="I83" s="22">
        <v>6</v>
      </c>
      <c r="J83" s="22">
        <v>6</v>
      </c>
      <c r="K83" s="22">
        <v>7</v>
      </c>
      <c r="L83" s="49">
        <f t="shared" si="15"/>
        <v>13</v>
      </c>
      <c r="Q83" s="36"/>
      <c r="R83" s="36"/>
      <c r="S83" s="27">
        <v>8</v>
      </c>
      <c r="T83" s="21" t="s">
        <v>320</v>
      </c>
      <c r="Z83" s="22">
        <v>1</v>
      </c>
      <c r="AA83" s="22">
        <v>0</v>
      </c>
      <c r="AB83" s="22">
        <v>0</v>
      </c>
      <c r="AC83" s="22">
        <f t="shared" si="16"/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164</v>
      </c>
      <c r="E84" s="21"/>
      <c r="F84" s="21"/>
      <c r="G84" s="21" t="s">
        <v>115</v>
      </c>
      <c r="H84" s="22"/>
      <c r="I84" s="22">
        <v>7</v>
      </c>
      <c r="J84" s="22">
        <v>4</v>
      </c>
      <c r="K84" s="22">
        <v>9</v>
      </c>
      <c r="L84" s="49">
        <f t="shared" si="15"/>
        <v>13</v>
      </c>
      <c r="Q84" s="36"/>
      <c r="R84" s="36"/>
      <c r="S84" s="27">
        <v>7</v>
      </c>
      <c r="T84" s="21" t="s">
        <v>271</v>
      </c>
      <c r="Z84" s="22">
        <v>3</v>
      </c>
      <c r="AA84" s="22">
        <v>0</v>
      </c>
      <c r="AB84" s="22">
        <v>1</v>
      </c>
      <c r="AC84" s="22">
        <f t="shared" si="16"/>
        <v>1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96</v>
      </c>
      <c r="G85" s="21" t="s">
        <v>154</v>
      </c>
      <c r="H85" s="22"/>
      <c r="I85" s="22">
        <v>7</v>
      </c>
      <c r="J85" s="22">
        <v>10</v>
      </c>
      <c r="K85" s="22">
        <v>2</v>
      </c>
      <c r="L85" s="49">
        <f t="shared" si="15"/>
        <v>12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16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113</v>
      </c>
      <c r="E86" s="21"/>
      <c r="F86" s="21"/>
      <c r="G86" s="21" t="s">
        <v>116</v>
      </c>
      <c r="H86" s="22"/>
      <c r="I86" s="22">
        <v>7</v>
      </c>
      <c r="J86" s="22">
        <v>6</v>
      </c>
      <c r="K86" s="22">
        <v>5</v>
      </c>
      <c r="L86" s="49">
        <f t="shared" si="15"/>
        <v>11</v>
      </c>
      <c r="Q86" s="36"/>
      <c r="R86" s="36"/>
      <c r="S86" s="27">
        <v>6.5</v>
      </c>
      <c r="T86" s="21" t="s">
        <v>145</v>
      </c>
      <c r="Z86" s="22">
        <v>5</v>
      </c>
      <c r="AA86" s="22">
        <v>1</v>
      </c>
      <c r="AB86" s="22">
        <v>0</v>
      </c>
      <c r="AC86" s="22">
        <f t="shared" si="16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59</v>
      </c>
      <c r="E87" s="21"/>
      <c r="F87" s="21"/>
      <c r="G87" s="21" t="s">
        <v>118</v>
      </c>
      <c r="H87" s="22"/>
      <c r="I87" s="22">
        <v>7</v>
      </c>
      <c r="J87" s="22">
        <v>7</v>
      </c>
      <c r="K87" s="22">
        <v>3</v>
      </c>
      <c r="L87" s="49">
        <f t="shared" si="15"/>
        <v>10</v>
      </c>
      <c r="Q87" s="40"/>
      <c r="R87" s="40"/>
      <c r="S87" s="27">
        <v>7.5</v>
      </c>
      <c r="T87" s="21" t="s">
        <v>266</v>
      </c>
      <c r="Z87" s="22">
        <v>1</v>
      </c>
      <c r="AA87" s="22">
        <v>0</v>
      </c>
      <c r="AB87" s="22">
        <v>0</v>
      </c>
      <c r="AC87" s="22">
        <f t="shared" si="16"/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41</v>
      </c>
      <c r="E88" s="21"/>
      <c r="F88" s="21"/>
      <c r="G88" s="21" t="s">
        <v>106</v>
      </c>
      <c r="H88" s="22"/>
      <c r="I88" s="22">
        <v>7</v>
      </c>
      <c r="J88" s="22">
        <v>7</v>
      </c>
      <c r="K88" s="22">
        <v>2</v>
      </c>
      <c r="L88" s="49">
        <f t="shared" si="15"/>
        <v>9</v>
      </c>
      <c r="Q88" s="40"/>
      <c r="R88" s="40"/>
      <c r="S88" s="27">
        <v>8</v>
      </c>
      <c r="T88" s="21" t="s">
        <v>268</v>
      </c>
      <c r="Z88" s="22">
        <v>1</v>
      </c>
      <c r="AA88" s="22">
        <v>0</v>
      </c>
      <c r="AB88" s="22">
        <v>0</v>
      </c>
      <c r="AC88" s="22">
        <f t="shared" si="16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158</v>
      </c>
      <c r="E89" s="21"/>
      <c r="F89" s="21"/>
      <c r="G89" s="16" t="s">
        <v>107</v>
      </c>
      <c r="H89" s="22"/>
      <c r="I89" s="22">
        <v>7</v>
      </c>
      <c r="J89" s="22">
        <v>6</v>
      </c>
      <c r="K89" s="22">
        <v>3</v>
      </c>
      <c r="L89" s="49">
        <f t="shared" si="15"/>
        <v>9</v>
      </c>
      <c r="Q89" s="40"/>
      <c r="R89" s="40"/>
      <c r="S89" s="27">
        <v>7.5</v>
      </c>
      <c r="T89" s="21" t="s">
        <v>269</v>
      </c>
      <c r="Z89" s="22">
        <v>3</v>
      </c>
      <c r="AA89" s="22">
        <v>6</v>
      </c>
      <c r="AB89" s="22">
        <v>0</v>
      </c>
      <c r="AC89" s="22">
        <f t="shared" si="16"/>
        <v>6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147</v>
      </c>
      <c r="E90" s="21"/>
      <c r="F90" s="21"/>
      <c r="G90" s="21" t="s">
        <v>154</v>
      </c>
      <c r="H90" s="22"/>
      <c r="I90" s="22">
        <v>5</v>
      </c>
      <c r="J90" s="22">
        <v>6</v>
      </c>
      <c r="K90" s="22">
        <v>3</v>
      </c>
      <c r="L90" s="49">
        <f t="shared" si="15"/>
        <v>9</v>
      </c>
      <c r="Q90" s="41"/>
      <c r="R90" s="41"/>
      <c r="S90" s="27">
        <v>9</v>
      </c>
      <c r="T90" s="21" t="s">
        <v>239</v>
      </c>
      <c r="Z90" s="22">
        <v>3</v>
      </c>
      <c r="AA90" s="22">
        <v>1</v>
      </c>
      <c r="AB90" s="22">
        <v>2</v>
      </c>
      <c r="AC90" s="22">
        <f t="shared" si="16"/>
        <v>3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182</v>
      </c>
      <c r="E91" s="21"/>
      <c r="F91" s="21"/>
      <c r="G91" s="21" t="s">
        <v>117</v>
      </c>
      <c r="H91" s="22"/>
      <c r="I91" s="22">
        <v>7</v>
      </c>
      <c r="J91" s="22">
        <v>5</v>
      </c>
      <c r="K91" s="22">
        <v>4</v>
      </c>
      <c r="L91" s="49">
        <f t="shared" si="15"/>
        <v>9</v>
      </c>
      <c r="Q91" s="41"/>
      <c r="R91" s="41"/>
      <c r="S91" s="27">
        <v>9.5</v>
      </c>
      <c r="T91" s="21" t="s">
        <v>272</v>
      </c>
      <c r="Z91" s="22">
        <v>1</v>
      </c>
      <c r="AA91" s="22">
        <v>0</v>
      </c>
      <c r="AB91" s="22">
        <v>1</v>
      </c>
      <c r="AC91" s="22">
        <f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34</v>
      </c>
      <c r="E92" s="21"/>
      <c r="F92" s="21"/>
      <c r="G92" s="21" t="s">
        <v>106</v>
      </c>
      <c r="H92" s="22"/>
      <c r="I92" s="22">
        <v>7</v>
      </c>
      <c r="J92" s="22">
        <v>4</v>
      </c>
      <c r="K92" s="22">
        <v>5</v>
      </c>
      <c r="L92" s="49">
        <f t="shared" si="15"/>
        <v>9</v>
      </c>
      <c r="Q92" s="41"/>
      <c r="R92" s="41"/>
      <c r="S92" s="27">
        <v>8</v>
      </c>
      <c r="T92" s="21" t="s">
        <v>319</v>
      </c>
      <c r="Z92" s="22">
        <v>1</v>
      </c>
      <c r="AA92" s="22">
        <v>0</v>
      </c>
      <c r="AB92" s="22">
        <v>0</v>
      </c>
      <c r="AC92" s="22">
        <f>+AA92+AB92</f>
        <v>0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95</v>
      </c>
      <c r="E93" s="21"/>
      <c r="F93" s="21"/>
      <c r="G93" s="21" t="s">
        <v>118</v>
      </c>
      <c r="H93" s="22"/>
      <c r="I93" s="22">
        <v>7</v>
      </c>
      <c r="J93" s="22">
        <v>4</v>
      </c>
      <c r="K93" s="22">
        <v>4</v>
      </c>
      <c r="L93" s="49">
        <f t="shared" si="15"/>
        <v>8</v>
      </c>
      <c r="Q93" s="41"/>
      <c r="R93" s="41"/>
      <c r="S93" s="27">
        <v>8.5</v>
      </c>
      <c r="T93" s="21" t="s">
        <v>242</v>
      </c>
      <c r="Z93" s="22">
        <v>2</v>
      </c>
      <c r="AA93" s="22">
        <v>2</v>
      </c>
      <c r="AB93" s="22">
        <v>3</v>
      </c>
      <c r="AC93" s="22">
        <f>+AA93+AB93</f>
        <v>5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47</v>
      </c>
      <c r="E94" s="21"/>
      <c r="F94" s="21"/>
      <c r="G94" s="21" t="s">
        <v>116</v>
      </c>
      <c r="H94" s="22"/>
      <c r="I94" s="22">
        <v>6</v>
      </c>
      <c r="J94" s="22">
        <v>2</v>
      </c>
      <c r="K94" s="22">
        <v>6</v>
      </c>
      <c r="L94" s="49">
        <f t="shared" si="15"/>
        <v>8</v>
      </c>
      <c r="Q94" s="41"/>
      <c r="R94" s="41"/>
      <c r="S94" s="27">
        <v>7.5</v>
      </c>
      <c r="T94" s="21" t="s">
        <v>238</v>
      </c>
      <c r="Z94" s="22">
        <v>3</v>
      </c>
      <c r="AA94" s="22">
        <v>1</v>
      </c>
      <c r="AB94" s="22">
        <v>1</v>
      </c>
      <c r="AC94" s="22">
        <f>+AA94+AB94</f>
        <v>2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thickBot="1" x14ac:dyDescent="0.3">
      <c r="A95" s="36"/>
      <c r="D95" s="21" t="s">
        <v>149</v>
      </c>
      <c r="G95" s="21" t="s">
        <v>154</v>
      </c>
      <c r="H95" s="22"/>
      <c r="I95" s="22">
        <v>7</v>
      </c>
      <c r="J95" s="22">
        <v>1</v>
      </c>
      <c r="K95" s="22">
        <v>7</v>
      </c>
      <c r="L95" s="49">
        <f t="shared" si="15"/>
        <v>8</v>
      </c>
      <c r="Q95" s="41"/>
      <c r="R95" s="41"/>
      <c r="S95" s="27">
        <v>7.5</v>
      </c>
      <c r="T95" s="21" t="s">
        <v>159</v>
      </c>
      <c r="Z95" s="22">
        <v>2</v>
      </c>
      <c r="AA95" s="22">
        <v>1</v>
      </c>
      <c r="AB95" s="22">
        <v>0</v>
      </c>
      <c r="AC95" s="22">
        <f>+AA95+AB95</f>
        <v>1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151</v>
      </c>
      <c r="E96" s="21"/>
      <c r="F96" s="21"/>
      <c r="G96" s="21" t="s">
        <v>106</v>
      </c>
      <c r="H96" s="22"/>
      <c r="I96" s="22">
        <v>7</v>
      </c>
      <c r="J96" s="22">
        <v>3</v>
      </c>
      <c r="K96" s="22">
        <v>4</v>
      </c>
      <c r="L96" s="49">
        <f t="shared" si="15"/>
        <v>7</v>
      </c>
      <c r="Q96" s="41"/>
      <c r="R96" s="41"/>
      <c r="S96" s="8"/>
      <c r="T96" s="31" t="s">
        <v>93</v>
      </c>
      <c r="U96" s="8"/>
      <c r="V96" s="8"/>
      <c r="W96" s="8"/>
      <c r="X96" s="8"/>
      <c r="Y96" s="8"/>
      <c r="Z96" s="15">
        <f>SUM(Z78:Z95)</f>
        <v>44</v>
      </c>
      <c r="AA96" s="15">
        <f>SUM(AA78:AA95)</f>
        <v>16</v>
      </c>
      <c r="AB96" s="15">
        <f>SUM(AB78:AB95)</f>
        <v>12</v>
      </c>
      <c r="AC96" s="15">
        <f>SUM(AC78:AC95)</f>
        <v>28</v>
      </c>
      <c r="AD96" s="15">
        <f>SUM(AD78:AD95)</f>
        <v>2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181</v>
      </c>
      <c r="E97" s="21"/>
      <c r="F97" s="21"/>
      <c r="G97" s="16" t="s">
        <v>107</v>
      </c>
      <c r="H97" s="22"/>
      <c r="I97" s="22">
        <v>5</v>
      </c>
      <c r="J97" s="22">
        <v>3</v>
      </c>
      <c r="K97" s="22">
        <v>4</v>
      </c>
      <c r="L97" s="49">
        <f t="shared" si="15"/>
        <v>7</v>
      </c>
      <c r="Q97" s="41"/>
      <c r="R97" s="41"/>
      <c r="AM97" s="22"/>
      <c r="AN97" s="22"/>
      <c r="AO97" s="22"/>
      <c r="AQ97" s="22"/>
      <c r="AR97" s="41"/>
    </row>
    <row r="98" spans="1:44" ht="15.75" customHeight="1" thickBot="1" x14ac:dyDescent="0.3">
      <c r="A98" s="36"/>
      <c r="D98" s="21" t="s">
        <v>68</v>
      </c>
      <c r="E98" s="21"/>
      <c r="F98" s="21"/>
      <c r="G98" s="16" t="s">
        <v>107</v>
      </c>
      <c r="H98" s="22"/>
      <c r="I98" s="22">
        <v>6</v>
      </c>
      <c r="J98" s="22">
        <v>3</v>
      </c>
      <c r="K98" s="22">
        <v>4</v>
      </c>
      <c r="L98" s="49">
        <f t="shared" si="15"/>
        <v>7</v>
      </c>
      <c r="Q98" s="41"/>
      <c r="R98" s="41"/>
      <c r="S98" s="28" t="s">
        <v>119</v>
      </c>
      <c r="T98" s="28" t="s">
        <v>122</v>
      </c>
      <c r="U98" s="28"/>
      <c r="V98" s="38"/>
      <c r="W98" s="38"/>
      <c r="X98" s="38"/>
      <c r="Y98" s="38"/>
      <c r="Z98" s="38" t="s">
        <v>3</v>
      </c>
      <c r="AA98" s="38" t="s">
        <v>23</v>
      </c>
      <c r="AB98" s="38" t="s">
        <v>24</v>
      </c>
      <c r="AC98" s="38" t="s">
        <v>25</v>
      </c>
      <c r="AD98" s="38" t="s">
        <v>2</v>
      </c>
      <c r="AP98" s="22"/>
      <c r="AQ98" s="22"/>
      <c r="AR98" s="41"/>
    </row>
    <row r="99" spans="1:44" ht="15.75" customHeight="1" x14ac:dyDescent="0.25">
      <c r="A99" s="36"/>
      <c r="D99" s="21" t="s">
        <v>86</v>
      </c>
      <c r="E99" s="21"/>
      <c r="F99" s="21"/>
      <c r="G99" s="21" t="s">
        <v>17</v>
      </c>
      <c r="H99" s="22"/>
      <c r="I99" s="22">
        <v>6</v>
      </c>
      <c r="J99" s="22">
        <v>2</v>
      </c>
      <c r="K99" s="22">
        <v>5</v>
      </c>
      <c r="L99" s="49">
        <f t="shared" si="15"/>
        <v>7</v>
      </c>
      <c r="Q99" s="41"/>
      <c r="R99" s="41"/>
      <c r="S99" s="27">
        <v>6</v>
      </c>
      <c r="T99" s="21" t="s">
        <v>133</v>
      </c>
      <c r="U99" s="21"/>
      <c r="V99" s="21"/>
      <c r="W99" s="21"/>
      <c r="Z99" s="22">
        <v>1</v>
      </c>
      <c r="AA99" s="22">
        <v>0</v>
      </c>
      <c r="AB99" s="22">
        <v>1</v>
      </c>
      <c r="AC99" s="22">
        <f t="shared" ref="AC99" si="17">+AA99+AB99</f>
        <v>1</v>
      </c>
      <c r="AD99" s="22">
        <v>0</v>
      </c>
      <c r="AP99" s="22"/>
      <c r="AQ99" s="22"/>
      <c r="AR99" s="41"/>
    </row>
    <row r="100" spans="1:44" ht="15.75" customHeight="1" x14ac:dyDescent="0.25">
      <c r="A100" s="36"/>
      <c r="Q100" s="41"/>
      <c r="R100" s="41"/>
      <c r="S100" s="27">
        <v>6.5</v>
      </c>
      <c r="T100" s="21" t="s">
        <v>52</v>
      </c>
      <c r="Z100" s="22">
        <v>1</v>
      </c>
      <c r="AA100" s="22">
        <v>0</v>
      </c>
      <c r="AB100" s="22">
        <v>2</v>
      </c>
      <c r="AC100" s="22">
        <f t="shared" ref="AC100:AC112" si="18">+AA100+AB100</f>
        <v>2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Q101" s="41"/>
      <c r="R101" s="41"/>
      <c r="S101" s="27">
        <v>7</v>
      </c>
      <c r="T101" s="21" t="s">
        <v>70</v>
      </c>
      <c r="Z101" s="22">
        <v>1</v>
      </c>
      <c r="AA101" s="22">
        <v>0</v>
      </c>
      <c r="AB101" s="22">
        <v>0</v>
      </c>
      <c r="AC101" s="22">
        <f t="shared" si="18"/>
        <v>0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thickBot="1" x14ac:dyDescent="0.3">
      <c r="A102" s="36"/>
      <c r="D102" s="2" t="s">
        <v>84</v>
      </c>
      <c r="E102" s="2"/>
      <c r="F102" s="2"/>
      <c r="G102" s="4" t="s">
        <v>1</v>
      </c>
      <c r="H102" s="4"/>
      <c r="I102" s="4" t="s">
        <v>3</v>
      </c>
      <c r="J102" s="50" t="s">
        <v>2</v>
      </c>
      <c r="Q102" s="41"/>
      <c r="R102" s="41"/>
      <c r="S102" s="27">
        <v>8</v>
      </c>
      <c r="T102" s="21" t="s">
        <v>33</v>
      </c>
      <c r="U102" s="21"/>
      <c r="V102" s="21"/>
      <c r="W102" s="21"/>
      <c r="Z102" s="22">
        <v>1</v>
      </c>
      <c r="AA102" s="22">
        <v>0</v>
      </c>
      <c r="AB102" s="22">
        <v>0</v>
      </c>
      <c r="AC102" s="22">
        <f t="shared" si="18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126</v>
      </c>
      <c r="G103" s="21" t="s">
        <v>118</v>
      </c>
      <c r="H103" s="22"/>
      <c r="I103" s="22">
        <v>6</v>
      </c>
      <c r="J103" s="49">
        <v>6</v>
      </c>
      <c r="K103" s="22"/>
      <c r="L103" s="22"/>
      <c r="M103" s="22"/>
      <c r="Q103" s="41"/>
      <c r="R103" s="41"/>
      <c r="S103" s="27">
        <v>6.5</v>
      </c>
      <c r="T103" s="21" t="s">
        <v>43</v>
      </c>
      <c r="Z103" s="22">
        <v>1</v>
      </c>
      <c r="AA103" s="22">
        <v>0</v>
      </c>
      <c r="AB103" s="22">
        <v>0</v>
      </c>
      <c r="AC103" s="22">
        <f t="shared" si="18"/>
        <v>0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55</v>
      </c>
      <c r="E104" s="21"/>
      <c r="F104" s="21"/>
      <c r="G104" s="21" t="s">
        <v>117</v>
      </c>
      <c r="H104" s="22"/>
      <c r="I104" s="22">
        <v>7</v>
      </c>
      <c r="J104" s="49">
        <v>4</v>
      </c>
      <c r="K104" s="22"/>
      <c r="L104" s="22"/>
      <c r="M104" s="22"/>
      <c r="Q104" s="41"/>
      <c r="R104" s="41"/>
      <c r="S104" s="27">
        <v>6.5</v>
      </c>
      <c r="T104" s="21" t="s">
        <v>136</v>
      </c>
      <c r="U104" s="21"/>
      <c r="V104" s="21"/>
      <c r="W104" s="21"/>
      <c r="Z104" s="22">
        <v>1</v>
      </c>
      <c r="AA104" s="22">
        <v>0</v>
      </c>
      <c r="AB104" s="22">
        <v>0</v>
      </c>
      <c r="AC104" s="22">
        <f t="shared" si="18"/>
        <v>0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141</v>
      </c>
      <c r="E105" s="21"/>
      <c r="F105" s="21"/>
      <c r="G105" s="16" t="s">
        <v>17</v>
      </c>
      <c r="H105" s="22"/>
      <c r="I105" s="22">
        <v>1</v>
      </c>
      <c r="J105" s="49">
        <v>2</v>
      </c>
      <c r="K105" s="22"/>
      <c r="L105" s="22"/>
      <c r="M105" s="22"/>
      <c r="Q105" s="41"/>
      <c r="R105" s="41"/>
      <c r="S105" s="27">
        <v>6.5</v>
      </c>
      <c r="T105" s="21" t="s">
        <v>69</v>
      </c>
      <c r="Z105" s="22">
        <v>1</v>
      </c>
      <c r="AA105" s="22">
        <v>0</v>
      </c>
      <c r="AB105" s="22">
        <v>0</v>
      </c>
      <c r="AC105" s="22">
        <f t="shared" si="18"/>
        <v>0</v>
      </c>
      <c r="AD105" s="22">
        <v>0</v>
      </c>
      <c r="AQ105" s="22"/>
      <c r="AR105" s="41"/>
    </row>
    <row r="106" spans="1:44" ht="15.75" customHeight="1" x14ac:dyDescent="0.25">
      <c r="A106" s="36"/>
      <c r="D106" s="21" t="s">
        <v>86</v>
      </c>
      <c r="E106" s="21"/>
      <c r="F106" s="21"/>
      <c r="G106" s="21" t="s">
        <v>17</v>
      </c>
      <c r="H106" s="22"/>
      <c r="I106" s="22">
        <v>6</v>
      </c>
      <c r="J106" s="49">
        <v>2</v>
      </c>
      <c r="K106" s="22"/>
      <c r="L106" s="22"/>
      <c r="M106" s="22"/>
      <c r="Q106" s="41"/>
      <c r="R106" s="41"/>
      <c r="S106" s="27">
        <v>9.5</v>
      </c>
      <c r="T106" s="21" t="s">
        <v>176</v>
      </c>
      <c r="Z106" s="22">
        <v>1</v>
      </c>
      <c r="AA106" s="22">
        <v>0</v>
      </c>
      <c r="AB106" s="22">
        <v>2</v>
      </c>
      <c r="AC106" s="22">
        <f t="shared" si="18"/>
        <v>2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89</v>
      </c>
      <c r="E107" s="21"/>
      <c r="F107" s="21"/>
      <c r="G107" s="16" t="s">
        <v>107</v>
      </c>
      <c r="H107" s="22"/>
      <c r="I107" s="22">
        <v>6</v>
      </c>
      <c r="J107" s="49">
        <v>2</v>
      </c>
      <c r="K107" s="22"/>
      <c r="L107" s="22"/>
      <c r="M107" s="22"/>
      <c r="Q107" s="41"/>
      <c r="R107" s="41"/>
      <c r="S107" s="27">
        <v>7.5</v>
      </c>
      <c r="T107" s="21" t="s">
        <v>146</v>
      </c>
      <c r="Z107" s="22">
        <v>1</v>
      </c>
      <c r="AA107" s="22">
        <v>0</v>
      </c>
      <c r="AB107" s="22">
        <v>0</v>
      </c>
      <c r="AC107" s="22">
        <f t="shared" si="18"/>
        <v>0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70</v>
      </c>
      <c r="E108" s="21"/>
      <c r="F108" s="21"/>
      <c r="G108" s="21" t="s">
        <v>17</v>
      </c>
      <c r="H108" s="22"/>
      <c r="I108" s="22">
        <v>6</v>
      </c>
      <c r="J108" s="49">
        <v>2</v>
      </c>
      <c r="K108" s="22"/>
      <c r="L108" s="22"/>
      <c r="M108" s="22"/>
      <c r="Q108" s="41"/>
      <c r="R108" s="41"/>
      <c r="S108" s="27">
        <v>6.5</v>
      </c>
      <c r="T108" s="21" t="s">
        <v>32</v>
      </c>
      <c r="Z108" s="22">
        <v>3</v>
      </c>
      <c r="AA108" s="22">
        <v>0</v>
      </c>
      <c r="AB108" s="22">
        <v>2</v>
      </c>
      <c r="AC108" s="22">
        <f t="shared" si="18"/>
        <v>2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x14ac:dyDescent="0.25">
      <c r="A109" s="36"/>
      <c r="D109" s="21" t="s">
        <v>176</v>
      </c>
      <c r="E109" s="21"/>
      <c r="F109" s="21"/>
      <c r="G109" s="21" t="s">
        <v>106</v>
      </c>
      <c r="H109" s="22"/>
      <c r="I109" s="22">
        <v>7</v>
      </c>
      <c r="J109" s="49">
        <v>2</v>
      </c>
      <c r="K109" s="22"/>
      <c r="L109" s="22"/>
      <c r="M109" s="22"/>
      <c r="Q109" s="41"/>
      <c r="R109" s="41"/>
      <c r="S109" s="27">
        <v>8</v>
      </c>
      <c r="T109" s="21" t="s">
        <v>149</v>
      </c>
      <c r="Z109" s="22">
        <v>2</v>
      </c>
      <c r="AA109" s="22">
        <v>0</v>
      </c>
      <c r="AB109" s="22">
        <v>1</v>
      </c>
      <c r="AC109" s="22">
        <f t="shared" si="18"/>
        <v>1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D110" s="21" t="s">
        <v>125</v>
      </c>
      <c r="E110" s="21"/>
      <c r="F110" s="21"/>
      <c r="G110" s="21" t="s">
        <v>116</v>
      </c>
      <c r="H110" s="22"/>
      <c r="I110" s="22">
        <v>7</v>
      </c>
      <c r="J110" s="49">
        <v>2</v>
      </c>
      <c r="K110" s="22"/>
      <c r="L110" s="22"/>
      <c r="M110" s="22"/>
      <c r="Q110" s="41"/>
      <c r="R110" s="41"/>
      <c r="S110" s="27">
        <v>7</v>
      </c>
      <c r="T110" s="21" t="s">
        <v>113</v>
      </c>
      <c r="Z110" s="22">
        <v>1</v>
      </c>
      <c r="AA110" s="22">
        <v>0</v>
      </c>
      <c r="AB110" s="22">
        <v>0</v>
      </c>
      <c r="AC110" s="22">
        <f t="shared" si="18"/>
        <v>0</v>
      </c>
      <c r="AD110" s="22"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D111" s="21" t="s">
        <v>59</v>
      </c>
      <c r="E111" s="21"/>
      <c r="F111" s="21"/>
      <c r="G111" s="21" t="s">
        <v>118</v>
      </c>
      <c r="H111" s="22"/>
      <c r="I111" s="22">
        <v>7</v>
      </c>
      <c r="J111" s="49">
        <v>2</v>
      </c>
      <c r="K111" s="22"/>
      <c r="L111" s="22"/>
      <c r="M111" s="22"/>
      <c r="Q111" s="41"/>
      <c r="R111" s="41"/>
      <c r="S111" s="27">
        <v>7</v>
      </c>
      <c r="T111" s="21" t="s">
        <v>36</v>
      </c>
      <c r="U111" s="21"/>
      <c r="V111" s="21"/>
      <c r="Z111" s="22">
        <v>1</v>
      </c>
      <c r="AA111" s="22">
        <v>0</v>
      </c>
      <c r="AB111" s="22">
        <v>0</v>
      </c>
      <c r="AC111" s="22">
        <f t="shared" si="18"/>
        <v>0</v>
      </c>
      <c r="AD111" s="22">
        <v>0</v>
      </c>
      <c r="AM111" s="22"/>
      <c r="AN111" s="22"/>
      <c r="AO111" s="22"/>
      <c r="AP111" s="22"/>
      <c r="AQ111" s="22"/>
      <c r="AR111" s="41"/>
    </row>
    <row r="112" spans="1:44" ht="15.75" customHeight="1" thickBot="1" x14ac:dyDescent="0.3">
      <c r="A112" s="36"/>
      <c r="D112" s="21" t="s">
        <v>95</v>
      </c>
      <c r="E112" s="21"/>
      <c r="F112" s="21"/>
      <c r="G112" s="21" t="s">
        <v>118</v>
      </c>
      <c r="H112" s="22"/>
      <c r="I112" s="22">
        <v>7</v>
      </c>
      <c r="J112" s="49">
        <v>2</v>
      </c>
      <c r="K112" s="22"/>
      <c r="L112" s="22"/>
      <c r="M112" s="22"/>
      <c r="Q112" s="41"/>
      <c r="R112" s="41"/>
      <c r="S112" s="27">
        <v>6</v>
      </c>
      <c r="T112" s="21" t="s">
        <v>100</v>
      </c>
      <c r="Z112" s="22">
        <v>1</v>
      </c>
      <c r="AA112" s="22">
        <v>0</v>
      </c>
      <c r="AB112" s="22">
        <v>0</v>
      </c>
      <c r="AC112" s="22">
        <f t="shared" si="18"/>
        <v>0</v>
      </c>
      <c r="AD112" s="22">
        <v>0</v>
      </c>
      <c r="AM112" s="22"/>
      <c r="AN112" s="22"/>
      <c r="AO112" s="22"/>
      <c r="AR112" s="41"/>
    </row>
    <row r="113" spans="1:44" ht="15.75" customHeight="1" x14ac:dyDescent="0.25">
      <c r="A113" s="36"/>
      <c r="D113" s="21" t="s">
        <v>29</v>
      </c>
      <c r="E113" s="21"/>
      <c r="F113" s="21"/>
      <c r="G113" s="16" t="s">
        <v>107</v>
      </c>
      <c r="H113" s="22"/>
      <c r="I113" s="22">
        <v>7</v>
      </c>
      <c r="J113" s="49">
        <v>2</v>
      </c>
      <c r="K113" s="22"/>
      <c r="L113" s="22"/>
      <c r="M113" s="22"/>
      <c r="Q113" s="41"/>
      <c r="R113" s="41"/>
      <c r="S113" s="8"/>
      <c r="T113" s="31" t="s">
        <v>211</v>
      </c>
      <c r="U113" s="8"/>
      <c r="V113" s="8"/>
      <c r="W113" s="8"/>
      <c r="X113" s="8"/>
      <c r="Y113" s="8"/>
      <c r="Z113" s="55">
        <f>SUM(Z99:Z112)</f>
        <v>17</v>
      </c>
      <c r="AA113" s="55">
        <f>SUM(AA99:AA112)</f>
        <v>0</v>
      </c>
      <c r="AB113" s="55">
        <f>SUM(AB99:AB112)</f>
        <v>8</v>
      </c>
      <c r="AC113" s="55">
        <f>SUM(AC99:AC112)</f>
        <v>8</v>
      </c>
      <c r="AD113" s="55">
        <f>SUM(AD99:AD112)</f>
        <v>0</v>
      </c>
      <c r="AP113" s="22"/>
      <c r="AR113" s="41"/>
    </row>
    <row r="114" spans="1:44" ht="15.75" customHeight="1" x14ac:dyDescent="0.25">
      <c r="A114" s="36"/>
      <c r="D114" s="21" t="s">
        <v>144</v>
      </c>
      <c r="F114" s="21"/>
      <c r="G114" s="21" t="s">
        <v>115</v>
      </c>
      <c r="H114" s="22"/>
      <c r="I114" s="22">
        <v>7</v>
      </c>
      <c r="J114" s="49">
        <v>2</v>
      </c>
      <c r="K114" s="22"/>
      <c r="L114" s="22"/>
      <c r="M114" s="22"/>
      <c r="Q114" s="41"/>
      <c r="R114" s="41"/>
      <c r="AP114" s="22"/>
      <c r="AR114" s="41"/>
    </row>
    <row r="115" spans="1:44" ht="15.75" customHeight="1" x14ac:dyDescent="0.25">
      <c r="A115" s="36"/>
      <c r="D115" s="21" t="s">
        <v>49</v>
      </c>
      <c r="E115" s="21"/>
      <c r="F115" s="21"/>
      <c r="G115" s="16" t="s">
        <v>107</v>
      </c>
      <c r="H115" s="22"/>
      <c r="I115" s="22">
        <v>7</v>
      </c>
      <c r="J115" s="49">
        <v>2</v>
      </c>
      <c r="K115" s="22"/>
      <c r="L115" s="22"/>
      <c r="M115" s="22"/>
      <c r="Q115" s="41"/>
      <c r="R115" s="41"/>
      <c r="S115" s="27"/>
      <c r="T115" s="21" t="s">
        <v>93</v>
      </c>
      <c r="Z115" s="56">
        <f>Z96+AC124+Z113-0.3</f>
        <v>69</v>
      </c>
      <c r="AA115" s="56">
        <f>AA113+AA96</f>
        <v>16</v>
      </c>
      <c r="AB115" s="56">
        <f>AB113+AB96+AM124</f>
        <v>21</v>
      </c>
      <c r="AC115" s="56">
        <f>+AB115+AA115</f>
        <v>37</v>
      </c>
      <c r="AD115" s="56">
        <f>AD113+AD96+AN124</f>
        <v>2</v>
      </c>
      <c r="AP115" s="22"/>
      <c r="AR115" s="41"/>
    </row>
    <row r="116" spans="1:44" ht="15.75" customHeight="1" x14ac:dyDescent="0.25">
      <c r="A116" s="36"/>
      <c r="D116" s="21" t="s">
        <v>80</v>
      </c>
      <c r="E116" s="21"/>
      <c r="F116" s="21"/>
      <c r="G116" s="21" t="s">
        <v>117</v>
      </c>
      <c r="H116" s="22"/>
      <c r="I116" s="22">
        <v>7</v>
      </c>
      <c r="J116" s="49">
        <v>2</v>
      </c>
      <c r="K116" s="22"/>
      <c r="L116" s="22"/>
      <c r="M116" s="22"/>
      <c r="Q116" s="41"/>
      <c r="R116" s="41"/>
      <c r="S116" s="27"/>
      <c r="T116" s="21" t="s">
        <v>82</v>
      </c>
      <c r="Z116" s="22">
        <f>+Z15+Z28+Z41+Z54+AM15+AM28+AM41+AM54</f>
        <v>69</v>
      </c>
      <c r="AA116" s="22">
        <f>+AA15+AA28+AA41+AA54+AN15+AN28+AN41+AN54</f>
        <v>16</v>
      </c>
      <c r="AB116" s="22">
        <f>+AB15+AB28+AB41+AB54+AO15+AO28+AO41+AO54</f>
        <v>21</v>
      </c>
      <c r="AC116" s="22">
        <f>+AC15+AC28+AC41+AC54+AP15+AP28+AP41+AP54</f>
        <v>37</v>
      </c>
      <c r="AD116" s="22">
        <f>+AD15+AD28+AD41+AD54+AQ15+AQ28+AQ41+AQ54</f>
        <v>2</v>
      </c>
      <c r="AP116" s="22"/>
      <c r="AR116" s="41"/>
    </row>
    <row r="117" spans="1:44" ht="15.75" customHeight="1" x14ac:dyDescent="0.25">
      <c r="A117" s="36"/>
      <c r="D117" s="21" t="s">
        <v>133</v>
      </c>
      <c r="E117" s="21"/>
      <c r="F117" s="21"/>
      <c r="G117" s="21" t="s">
        <v>116</v>
      </c>
      <c r="H117" s="22"/>
      <c r="I117" s="22">
        <v>7</v>
      </c>
      <c r="J117" s="49">
        <v>2</v>
      </c>
      <c r="K117" s="22"/>
      <c r="L117" s="22"/>
      <c r="M117" s="22"/>
      <c r="Q117" s="41"/>
      <c r="R117" s="41"/>
      <c r="AR117" s="41"/>
    </row>
    <row r="118" spans="1:44" ht="15.75" customHeight="1" thickBot="1" x14ac:dyDescent="0.3">
      <c r="A118" s="36"/>
      <c r="D118" s="21" t="s">
        <v>81</v>
      </c>
      <c r="E118" s="21"/>
      <c r="F118" s="21"/>
      <c r="G118" s="21" t="s">
        <v>118</v>
      </c>
      <c r="H118" s="22"/>
      <c r="I118" s="22">
        <v>7</v>
      </c>
      <c r="J118" s="49">
        <v>2</v>
      </c>
      <c r="K118" s="22"/>
      <c r="L118" s="22"/>
      <c r="M118" s="22"/>
      <c r="Q118" s="41"/>
      <c r="R118" s="41"/>
      <c r="S118" s="27"/>
      <c r="U118" s="37" t="s">
        <v>119</v>
      </c>
      <c r="V118" s="10" t="s">
        <v>129</v>
      </c>
      <c r="W118" s="10"/>
      <c r="X118" s="10"/>
      <c r="Y118" s="10"/>
      <c r="Z118" s="10"/>
      <c r="AA118" s="10"/>
      <c r="AB118" s="10"/>
      <c r="AC118" s="37" t="s">
        <v>3</v>
      </c>
      <c r="AD118" s="37" t="s">
        <v>7</v>
      </c>
      <c r="AE118" s="37" t="s">
        <v>8</v>
      </c>
      <c r="AF118" s="37" t="s">
        <v>9</v>
      </c>
      <c r="AG118" s="37" t="s">
        <v>77</v>
      </c>
      <c r="AH118" s="37"/>
      <c r="AI118" s="37" t="s">
        <v>4</v>
      </c>
      <c r="AJ118" s="37" t="s">
        <v>6</v>
      </c>
      <c r="AK118" s="37" t="s">
        <v>5</v>
      </c>
      <c r="AL118" s="37" t="s">
        <v>78</v>
      </c>
      <c r="AM118" s="37" t="s">
        <v>24</v>
      </c>
      <c r="AN118" s="37" t="s">
        <v>2</v>
      </c>
      <c r="AO118" s="22"/>
      <c r="AR118" s="41"/>
    </row>
    <row r="119" spans="1:44" ht="15.75" customHeight="1" x14ac:dyDescent="0.25">
      <c r="A119" s="36"/>
      <c r="D119" s="21" t="s">
        <v>185</v>
      </c>
      <c r="E119" s="21"/>
      <c r="F119" s="21"/>
      <c r="G119" s="21" t="s">
        <v>154</v>
      </c>
      <c r="H119" s="22"/>
      <c r="I119" s="22">
        <v>7</v>
      </c>
      <c r="J119" s="49">
        <v>2</v>
      </c>
      <c r="K119" s="22"/>
      <c r="L119" s="22"/>
      <c r="M119" s="22"/>
      <c r="Q119" s="41"/>
      <c r="R119" s="41"/>
      <c r="U119" s="27"/>
      <c r="V119" s="21" t="s">
        <v>147</v>
      </c>
      <c r="W119" s="21"/>
      <c r="X119" s="21"/>
      <c r="Y119" s="21"/>
      <c r="Z119" s="22"/>
      <c r="AC119" s="22">
        <f>+AD119+AE119+AF119+0.3</f>
        <v>0.3</v>
      </c>
      <c r="AD119" s="22">
        <v>0</v>
      </c>
      <c r="AE119" s="22">
        <v>0</v>
      </c>
      <c r="AF119" s="22">
        <v>0</v>
      </c>
      <c r="AG119" s="80">
        <f t="shared" ref="AG119:AG124" si="19">+(AD119*2+AF119)/(2*AC119)</f>
        <v>0</v>
      </c>
      <c r="AH119" s="80"/>
      <c r="AI119" s="22">
        <v>0</v>
      </c>
      <c r="AJ119" s="22">
        <v>0</v>
      </c>
      <c r="AK119" s="22">
        <v>0</v>
      </c>
      <c r="AL119" s="24">
        <f t="shared" ref="AL119:AL124" si="20">+AI119/AC119</f>
        <v>0</v>
      </c>
      <c r="AM119" s="22">
        <v>0</v>
      </c>
      <c r="AN119" s="22">
        <v>0</v>
      </c>
      <c r="AR119" s="41"/>
    </row>
    <row r="120" spans="1:44" ht="15.75" customHeight="1" x14ac:dyDescent="0.25">
      <c r="A120" s="36"/>
      <c r="Q120" s="41"/>
      <c r="R120" s="41"/>
      <c r="U120" s="27">
        <v>7</v>
      </c>
      <c r="V120" s="21" t="s">
        <v>74</v>
      </c>
      <c r="W120" s="21"/>
      <c r="X120" s="21"/>
      <c r="Y120" s="21"/>
      <c r="Z120" s="22"/>
      <c r="AC120" s="22">
        <f>+AD120+AE120+AF120</f>
        <v>1</v>
      </c>
      <c r="AD120" s="22">
        <v>0</v>
      </c>
      <c r="AE120" s="22">
        <v>1</v>
      </c>
      <c r="AF120" s="22">
        <v>0</v>
      </c>
      <c r="AG120" s="79">
        <f t="shared" si="19"/>
        <v>0</v>
      </c>
      <c r="AH120" s="79"/>
      <c r="AI120" s="22">
        <v>1</v>
      </c>
      <c r="AJ120" s="22">
        <v>0</v>
      </c>
      <c r="AK120" s="22">
        <v>0</v>
      </c>
      <c r="AL120" s="24">
        <f t="shared" si="20"/>
        <v>1</v>
      </c>
      <c r="AM120" s="22">
        <v>0</v>
      </c>
      <c r="AN120" s="22">
        <v>0</v>
      </c>
      <c r="AO120" s="22"/>
      <c r="AR120" s="41"/>
    </row>
    <row r="121" spans="1:44" ht="15.75" customHeight="1" x14ac:dyDescent="0.25">
      <c r="A121" s="36"/>
      <c r="Q121" s="41"/>
      <c r="R121" s="41"/>
      <c r="U121" s="27">
        <v>7</v>
      </c>
      <c r="V121" s="21" t="s">
        <v>317</v>
      </c>
      <c r="W121" s="21"/>
      <c r="X121" s="21"/>
      <c r="Y121" s="21"/>
      <c r="Z121" s="22"/>
      <c r="AC121" s="22">
        <f>+AD121+AE121+AF121</f>
        <v>2</v>
      </c>
      <c r="AD121" s="22">
        <v>0</v>
      </c>
      <c r="AE121" s="22">
        <v>0</v>
      </c>
      <c r="AF121" s="22">
        <v>2</v>
      </c>
      <c r="AG121" s="79">
        <f t="shared" si="19"/>
        <v>0.5</v>
      </c>
      <c r="AH121" s="79"/>
      <c r="AI121" s="22">
        <v>4</v>
      </c>
      <c r="AJ121" s="22">
        <v>0</v>
      </c>
      <c r="AK121" s="22">
        <v>1</v>
      </c>
      <c r="AL121" s="24">
        <f t="shared" si="20"/>
        <v>2</v>
      </c>
      <c r="AM121" s="22">
        <v>0</v>
      </c>
      <c r="AN121" s="22">
        <v>0</v>
      </c>
      <c r="AO121" s="22"/>
      <c r="AR121" s="41"/>
    </row>
    <row r="122" spans="1:44" ht="15.75" customHeight="1" x14ac:dyDescent="0.25">
      <c r="A122" s="36"/>
      <c r="Q122" s="41"/>
      <c r="R122" s="41"/>
      <c r="U122" s="27">
        <v>7.5</v>
      </c>
      <c r="V122" s="21" t="s">
        <v>75</v>
      </c>
      <c r="X122" s="21"/>
      <c r="AC122" s="22">
        <f>+AD122+AE122+AF122</f>
        <v>1</v>
      </c>
      <c r="AD122" s="22">
        <v>0</v>
      </c>
      <c r="AE122" s="22">
        <v>0</v>
      </c>
      <c r="AF122" s="22">
        <v>1</v>
      </c>
      <c r="AG122" s="79">
        <f t="shared" si="19"/>
        <v>0.5</v>
      </c>
      <c r="AH122" s="79"/>
      <c r="AI122" s="22">
        <v>4</v>
      </c>
      <c r="AJ122" s="22">
        <v>0</v>
      </c>
      <c r="AK122" s="22">
        <v>0</v>
      </c>
      <c r="AL122" s="24">
        <f t="shared" si="20"/>
        <v>4</v>
      </c>
      <c r="AM122" s="22">
        <v>1</v>
      </c>
      <c r="AN122" s="22">
        <v>0</v>
      </c>
      <c r="AO122" s="22"/>
      <c r="AR122" s="41"/>
    </row>
    <row r="123" spans="1:44" ht="15.75" customHeight="1" thickBot="1" x14ac:dyDescent="0.3">
      <c r="A123" s="36"/>
      <c r="Q123" s="41"/>
      <c r="R123" s="41"/>
      <c r="U123" s="27">
        <v>8</v>
      </c>
      <c r="V123" s="21" t="s">
        <v>267</v>
      </c>
      <c r="X123" s="21"/>
      <c r="Y123" s="21"/>
      <c r="Z123" s="16"/>
      <c r="AC123" s="22">
        <f>+AD123+AE123+AF123</f>
        <v>4</v>
      </c>
      <c r="AD123" s="22">
        <v>0</v>
      </c>
      <c r="AE123" s="22">
        <v>3</v>
      </c>
      <c r="AF123" s="22">
        <v>1</v>
      </c>
      <c r="AG123" s="89">
        <f t="shared" si="19"/>
        <v>0.125</v>
      </c>
      <c r="AH123" s="89"/>
      <c r="AI123" s="22">
        <v>12</v>
      </c>
      <c r="AJ123" s="22">
        <v>1</v>
      </c>
      <c r="AK123" s="22">
        <v>0</v>
      </c>
      <c r="AL123" s="24">
        <f t="shared" si="20"/>
        <v>3</v>
      </c>
      <c r="AM123" s="22">
        <v>0</v>
      </c>
      <c r="AN123" s="22">
        <v>0</v>
      </c>
      <c r="AO123" s="22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U124" s="8"/>
      <c r="V124" s="32"/>
      <c r="W124" s="31" t="s">
        <v>21</v>
      </c>
      <c r="X124" s="32"/>
      <c r="Y124" s="32"/>
      <c r="Z124" s="15"/>
      <c r="AA124" s="8"/>
      <c r="AB124" s="8"/>
      <c r="AC124" s="15">
        <f>SUM(AC119:AC123)</f>
        <v>8.3000000000000007</v>
      </c>
      <c r="AD124" s="15">
        <f t="shared" ref="AD124:AF124" si="21">SUM(AD119:AD123)</f>
        <v>0</v>
      </c>
      <c r="AE124" s="15">
        <f t="shared" si="21"/>
        <v>4</v>
      </c>
      <c r="AF124" s="15">
        <f t="shared" si="21"/>
        <v>4</v>
      </c>
      <c r="AG124" s="80">
        <f t="shared" si="19"/>
        <v>0.24096385542168672</v>
      </c>
      <c r="AH124" s="80"/>
      <c r="AI124" s="15">
        <f t="shared" ref="AI124" si="22">SUM(AI119:AI123)</f>
        <v>21</v>
      </c>
      <c r="AJ124" s="15">
        <f t="shared" ref="AJ124:AK124" si="23">SUM(AJ119:AJ123)</f>
        <v>1</v>
      </c>
      <c r="AK124" s="15">
        <f t="shared" si="23"/>
        <v>1</v>
      </c>
      <c r="AL124" s="33">
        <f t="shared" si="20"/>
        <v>2.5301204819277108</v>
      </c>
      <c r="AM124" s="15">
        <f t="shared" ref="AM124:AN124" si="24">SUM(AM119:AM123)</f>
        <v>1</v>
      </c>
      <c r="AN124" s="15">
        <f t="shared" si="24"/>
        <v>0</v>
      </c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119:AH119"/>
    <mergeCell ref="AG120:AH120"/>
    <mergeCell ref="AG121:AH121"/>
    <mergeCell ref="AG122:AH122"/>
    <mergeCell ref="AG123:AH123"/>
    <mergeCell ref="AG124:AH124"/>
  </mergeCells>
  <conditionalFormatting sqref="Z116">
    <cfRule type="cellIs" dxfId="34" priority="5" operator="notEqual">
      <formula>$Z$115</formula>
    </cfRule>
  </conditionalFormatting>
  <conditionalFormatting sqref="AA116">
    <cfRule type="cellIs" dxfId="33" priority="4" operator="notEqual">
      <formula>$AA$115</formula>
    </cfRule>
  </conditionalFormatting>
  <conditionalFormatting sqref="AB116">
    <cfRule type="cellIs" dxfId="32" priority="3" operator="notEqual">
      <formula>$AB$115</formula>
    </cfRule>
  </conditionalFormatting>
  <conditionalFormatting sqref="AC116">
    <cfRule type="cellIs" dxfId="31" priority="2" operator="notEqual">
      <formula>$AC$115</formula>
    </cfRule>
  </conditionalFormatting>
  <conditionalFormatting sqref="AD116">
    <cfRule type="cellIs" dxfId="30" priority="1" operator="notEqual">
      <formula>$AD$115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8C06-D828-413F-8EF7-B34326662DBF}">
  <dimension ref="A1:AR147"/>
  <sheetViews>
    <sheetView topLeftCell="A9" zoomScale="70" zoomScaleNormal="70" zoomScaleSheetLayoutView="78" workbookViewId="0">
      <selection activeCell="AB41" sqref="AB41:AB5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6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5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5</v>
      </c>
      <c r="AD3" s="15">
        <v>4</v>
      </c>
      <c r="AE3" s="15">
        <v>0</v>
      </c>
      <c r="AF3" s="15">
        <v>1</v>
      </c>
      <c r="AG3" s="80">
        <f t="shared" ref="AG3:AG11" si="1">+(AD3*2+AF3)/(2*AC3)</f>
        <v>0.9</v>
      </c>
      <c r="AH3" s="80"/>
      <c r="AI3" s="15">
        <v>6</v>
      </c>
      <c r="AJ3" s="15">
        <v>0</v>
      </c>
      <c r="AK3" s="15">
        <v>1</v>
      </c>
      <c r="AL3" s="54">
        <f t="shared" ref="AL3" si="2">+AI3/AC3</f>
        <v>1.2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4</v>
      </c>
      <c r="H4" s="5">
        <v>1</v>
      </c>
      <c r="I4" s="5">
        <v>1</v>
      </c>
      <c r="J4" s="5">
        <f t="shared" ref="J4:J11" si="3">2*G4+I4</f>
        <v>9</v>
      </c>
      <c r="K4" s="35">
        <f t="shared" ref="K4:K11" si="4">+J4/((G4+H4+I4)*2)</f>
        <v>0.75</v>
      </c>
      <c r="L4" s="5">
        <f>+$AA$27</f>
        <v>17</v>
      </c>
      <c r="M4" s="5">
        <v>8</v>
      </c>
      <c r="N4" s="5">
        <f>+$AB$27</f>
        <v>26</v>
      </c>
      <c r="O4" s="5">
        <f>+$AD$27</f>
        <v>2</v>
      </c>
      <c r="P4" s="5">
        <v>2</v>
      </c>
      <c r="Q4" s="40"/>
      <c r="R4" s="36"/>
      <c r="U4" s="27">
        <v>8</v>
      </c>
      <c r="V4" s="21" t="s">
        <v>15</v>
      </c>
      <c r="X4" s="21"/>
      <c r="Y4" s="21"/>
      <c r="Z4" s="21" t="s">
        <v>17</v>
      </c>
      <c r="AB4" s="22"/>
      <c r="AC4" s="22">
        <f t="shared" ref="AC4:AC9" si="5">+AD4+AE4+AF4</f>
        <v>6</v>
      </c>
      <c r="AD4" s="22">
        <v>2</v>
      </c>
      <c r="AE4" s="22">
        <v>2</v>
      </c>
      <c r="AF4" s="22">
        <v>2</v>
      </c>
      <c r="AG4" s="79">
        <f t="shared" ref="AG4:AG10" si="6">+(AD4*2+AF4)/(2*AC4)</f>
        <v>0.5</v>
      </c>
      <c r="AH4" s="79"/>
      <c r="AI4" s="22">
        <v>11</v>
      </c>
      <c r="AJ4" s="22">
        <v>0</v>
      </c>
      <c r="AK4" s="22">
        <v>2</v>
      </c>
      <c r="AL4" s="24">
        <f t="shared" ref="AL4:AL10" si="7">+AI4/AC4</f>
        <v>1.8333333333333333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4</v>
      </c>
      <c r="H5" s="5">
        <v>2</v>
      </c>
      <c r="I5" s="5">
        <v>0</v>
      </c>
      <c r="J5" s="5">
        <f t="shared" si="3"/>
        <v>8</v>
      </c>
      <c r="K5" s="35">
        <f t="shared" si="4"/>
        <v>0.66666666666666663</v>
      </c>
      <c r="L5" s="5">
        <f>+$AN$66</f>
        <v>26</v>
      </c>
      <c r="M5" s="5">
        <v>22</v>
      </c>
      <c r="N5" s="5">
        <f>$AO$66</f>
        <v>27</v>
      </c>
      <c r="O5" s="5">
        <f>$AQ$66</f>
        <v>2</v>
      </c>
      <c r="P5" s="5">
        <v>1</v>
      </c>
      <c r="Q5" s="40"/>
      <c r="R5" s="36"/>
      <c r="U5" s="27">
        <v>7.5</v>
      </c>
      <c r="V5" s="21" t="s">
        <v>85</v>
      </c>
      <c r="X5" s="21"/>
      <c r="Z5" s="21" t="s">
        <v>18</v>
      </c>
      <c r="AB5" s="22"/>
      <c r="AC5" s="22">
        <f t="shared" si="5"/>
        <v>4</v>
      </c>
      <c r="AD5" s="22">
        <v>2</v>
      </c>
      <c r="AE5" s="22">
        <v>1</v>
      </c>
      <c r="AF5" s="22">
        <v>1</v>
      </c>
      <c r="AG5" s="79">
        <f t="shared" si="6"/>
        <v>0.625</v>
      </c>
      <c r="AH5" s="79"/>
      <c r="AI5" s="22">
        <v>8</v>
      </c>
      <c r="AJ5" s="22">
        <v>0</v>
      </c>
      <c r="AK5" s="22">
        <v>0</v>
      </c>
      <c r="AL5" s="24">
        <f t="shared" si="7"/>
        <v>2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18</v>
      </c>
      <c r="D6" s="11"/>
      <c r="E6" s="6"/>
      <c r="F6" s="11"/>
      <c r="G6" s="5">
        <v>2</v>
      </c>
      <c r="H6" s="5">
        <v>1</v>
      </c>
      <c r="I6" s="5">
        <v>3</v>
      </c>
      <c r="J6" s="5">
        <f t="shared" si="3"/>
        <v>7</v>
      </c>
      <c r="K6" s="35">
        <f t="shared" si="4"/>
        <v>0.58333333333333337</v>
      </c>
      <c r="L6" s="5">
        <f>+$AN$53</f>
        <v>17</v>
      </c>
      <c r="M6" s="5">
        <v>12</v>
      </c>
      <c r="N6" s="5">
        <f>$AO$53</f>
        <v>27</v>
      </c>
      <c r="O6" s="5">
        <f>$AQ$53</f>
        <v>10</v>
      </c>
      <c r="P6" s="5">
        <v>3</v>
      </c>
      <c r="Q6" s="40"/>
      <c r="R6" s="36"/>
      <c r="U6" s="27">
        <v>7.5</v>
      </c>
      <c r="V6" s="21" t="s">
        <v>61</v>
      </c>
      <c r="Z6" s="21" t="s">
        <v>102</v>
      </c>
      <c r="AB6" s="22"/>
      <c r="AC6" s="22">
        <f t="shared" si="5"/>
        <v>6</v>
      </c>
      <c r="AD6" s="22">
        <v>2</v>
      </c>
      <c r="AE6" s="22">
        <v>3</v>
      </c>
      <c r="AF6" s="22">
        <v>1</v>
      </c>
      <c r="AG6" s="79">
        <f t="shared" si="6"/>
        <v>0.41666666666666669</v>
      </c>
      <c r="AH6" s="79"/>
      <c r="AI6" s="22">
        <v>15</v>
      </c>
      <c r="AJ6" s="22">
        <v>1</v>
      </c>
      <c r="AK6" s="22">
        <v>2</v>
      </c>
      <c r="AL6" s="24">
        <f t="shared" si="7"/>
        <v>2.5</v>
      </c>
      <c r="AN6" s="22"/>
      <c r="AO6" s="5"/>
      <c r="AQ6" s="22"/>
      <c r="AR6" s="39"/>
    </row>
    <row r="7" spans="1:44" ht="18" x14ac:dyDescent="0.25">
      <c r="A7" s="36"/>
      <c r="B7" s="5">
        <v>6</v>
      </c>
      <c r="C7" s="6" t="s">
        <v>39</v>
      </c>
      <c r="D7" s="11"/>
      <c r="E7" s="11"/>
      <c r="F7" s="11"/>
      <c r="G7" s="5">
        <v>3</v>
      </c>
      <c r="H7" s="5">
        <v>3</v>
      </c>
      <c r="I7" s="5">
        <v>0</v>
      </c>
      <c r="J7" s="5">
        <f t="shared" si="3"/>
        <v>6</v>
      </c>
      <c r="K7" s="35">
        <f t="shared" si="4"/>
        <v>0.5</v>
      </c>
      <c r="L7" s="5">
        <f>+$AN$40</f>
        <v>18</v>
      </c>
      <c r="M7" s="5">
        <v>19</v>
      </c>
      <c r="N7" s="5">
        <f>$AO$40</f>
        <v>24</v>
      </c>
      <c r="O7" s="5">
        <f>$AQ$40</f>
        <v>6</v>
      </c>
      <c r="P7" s="5">
        <v>6</v>
      </c>
      <c r="Q7" s="40"/>
      <c r="R7" s="36"/>
      <c r="U7" s="27">
        <v>7</v>
      </c>
      <c r="V7" s="21" t="s">
        <v>171</v>
      </c>
      <c r="X7" s="21"/>
      <c r="Z7" s="21" t="s">
        <v>19</v>
      </c>
      <c r="AB7" s="22"/>
      <c r="AC7" s="22">
        <f t="shared" si="5"/>
        <v>6</v>
      </c>
      <c r="AD7" s="22">
        <v>3</v>
      </c>
      <c r="AE7" s="22">
        <v>3</v>
      </c>
      <c r="AF7" s="22">
        <v>0</v>
      </c>
      <c r="AG7" s="79">
        <f t="shared" si="6"/>
        <v>0.5</v>
      </c>
      <c r="AH7" s="79"/>
      <c r="AI7" s="22">
        <v>19</v>
      </c>
      <c r="AJ7" s="22">
        <v>0</v>
      </c>
      <c r="AK7" s="22">
        <v>0</v>
      </c>
      <c r="AL7" s="24">
        <f t="shared" si="7"/>
        <v>3.1666666666666665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2</v>
      </c>
      <c r="H8" s="5">
        <v>2</v>
      </c>
      <c r="I8" s="5">
        <v>2</v>
      </c>
      <c r="J8" s="5">
        <f t="shared" si="3"/>
        <v>6</v>
      </c>
      <c r="K8" s="35">
        <f t="shared" si="4"/>
        <v>0.5</v>
      </c>
      <c r="L8" s="5">
        <f>+$AA$40</f>
        <v>8</v>
      </c>
      <c r="M8" s="5">
        <v>11</v>
      </c>
      <c r="N8" s="5">
        <f>+$AB$40</f>
        <v>14</v>
      </c>
      <c r="O8" s="5">
        <f>+$AD$40</f>
        <v>4</v>
      </c>
      <c r="P8" s="5">
        <v>4</v>
      </c>
      <c r="Q8" s="40"/>
      <c r="R8" s="36"/>
      <c r="U8" s="27">
        <v>7.5</v>
      </c>
      <c r="V8" s="21" t="s">
        <v>75</v>
      </c>
      <c r="X8" s="21"/>
      <c r="Z8" s="21" t="s">
        <v>16</v>
      </c>
      <c r="AB8" s="22"/>
      <c r="AC8" s="22">
        <f t="shared" si="5"/>
        <v>5</v>
      </c>
      <c r="AD8" s="22">
        <v>2</v>
      </c>
      <c r="AE8" s="22">
        <v>3</v>
      </c>
      <c r="AF8" s="22">
        <v>0</v>
      </c>
      <c r="AG8" s="79">
        <f t="shared" si="6"/>
        <v>0.4</v>
      </c>
      <c r="AH8" s="79"/>
      <c r="AI8" s="22">
        <v>17</v>
      </c>
      <c r="AJ8" s="22">
        <v>0</v>
      </c>
      <c r="AK8" s="22">
        <v>0</v>
      </c>
      <c r="AL8" s="24">
        <f t="shared" si="7"/>
        <v>3.4</v>
      </c>
      <c r="AN8" s="22"/>
      <c r="AO8" s="5"/>
      <c r="AQ8" s="22"/>
      <c r="AR8" s="39"/>
    </row>
    <row r="9" spans="1:44" ht="18" x14ac:dyDescent="0.25">
      <c r="A9" s="36"/>
      <c r="B9" s="5">
        <v>4</v>
      </c>
      <c r="C9" s="6" t="s">
        <v>102</v>
      </c>
      <c r="D9" s="11"/>
      <c r="E9" s="11"/>
      <c r="F9" s="11"/>
      <c r="G9" s="5">
        <v>2</v>
      </c>
      <c r="H9" s="5">
        <v>3</v>
      </c>
      <c r="I9" s="5">
        <v>1</v>
      </c>
      <c r="J9" s="5">
        <f t="shared" si="3"/>
        <v>5</v>
      </c>
      <c r="K9" s="35">
        <f t="shared" si="4"/>
        <v>0.41666666666666669</v>
      </c>
      <c r="L9" s="5">
        <f>+$AA$66</f>
        <v>14</v>
      </c>
      <c r="M9" s="5">
        <v>16</v>
      </c>
      <c r="N9" s="5">
        <f>+$AB$66</f>
        <v>25</v>
      </c>
      <c r="O9" s="5">
        <f>+$AD$66</f>
        <v>4</v>
      </c>
      <c r="P9" s="5">
        <v>4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5"/>
        <v>4</v>
      </c>
      <c r="AD9" s="22">
        <v>1</v>
      </c>
      <c r="AE9" s="22">
        <v>3</v>
      </c>
      <c r="AF9" s="22">
        <v>0</v>
      </c>
      <c r="AG9" s="79">
        <f t="shared" si="6"/>
        <v>0.25</v>
      </c>
      <c r="AH9" s="79"/>
      <c r="AI9" s="22">
        <v>15</v>
      </c>
      <c r="AJ9" s="22">
        <v>2</v>
      </c>
      <c r="AK9" s="22">
        <v>0</v>
      </c>
      <c r="AL9" s="24">
        <f t="shared" si="7"/>
        <v>3.75</v>
      </c>
      <c r="AN9" s="22"/>
      <c r="AO9" s="5"/>
      <c r="AQ9" s="22"/>
      <c r="AR9" s="39"/>
    </row>
    <row r="10" spans="1:44" ht="18" x14ac:dyDescent="0.25">
      <c r="A10" s="40"/>
      <c r="B10" s="5">
        <v>3</v>
      </c>
      <c r="C10" s="6" t="s">
        <v>127</v>
      </c>
      <c r="D10" s="11"/>
      <c r="E10" s="11"/>
      <c r="F10" s="11"/>
      <c r="G10" s="5">
        <v>2</v>
      </c>
      <c r="H10" s="5">
        <v>4</v>
      </c>
      <c r="I10" s="5">
        <v>0</v>
      </c>
      <c r="J10" s="5">
        <f t="shared" si="3"/>
        <v>4</v>
      </c>
      <c r="K10" s="35">
        <f t="shared" si="4"/>
        <v>0.33333333333333331</v>
      </c>
      <c r="L10" s="5">
        <f>+$AA$53</f>
        <v>15</v>
      </c>
      <c r="M10" s="5">
        <v>18</v>
      </c>
      <c r="N10" s="5">
        <f>+$AB$53</f>
        <v>27</v>
      </c>
      <c r="O10" s="5">
        <f>+$AD$53</f>
        <v>2</v>
      </c>
      <c r="P10" s="5">
        <v>8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5.7</v>
      </c>
      <c r="AD10" s="22">
        <v>4</v>
      </c>
      <c r="AE10" s="22">
        <v>2</v>
      </c>
      <c r="AF10" s="22">
        <v>0</v>
      </c>
      <c r="AG10" s="79">
        <f t="shared" si="6"/>
        <v>0.70175438596491224</v>
      </c>
      <c r="AH10" s="79"/>
      <c r="AI10" s="22">
        <v>22</v>
      </c>
      <c r="AJ10" s="22">
        <v>0</v>
      </c>
      <c r="AK10" s="22">
        <v>0</v>
      </c>
      <c r="AL10" s="24">
        <f t="shared" si="7"/>
        <v>3.8596491228070176</v>
      </c>
      <c r="AN10" s="22"/>
      <c r="AO10" s="5"/>
      <c r="AQ10" s="22"/>
      <c r="AR10" s="39"/>
    </row>
    <row r="11" spans="1:44" ht="18.75" thickBot="1" x14ac:dyDescent="0.3">
      <c r="A11" s="40"/>
      <c r="B11" s="5">
        <v>5</v>
      </c>
      <c r="C11" s="6" t="s">
        <v>14</v>
      </c>
      <c r="D11" s="11"/>
      <c r="E11" s="6"/>
      <c r="F11" s="11"/>
      <c r="G11" s="5">
        <v>1</v>
      </c>
      <c r="H11" s="5">
        <v>4</v>
      </c>
      <c r="I11" s="5">
        <v>1</v>
      </c>
      <c r="J11" s="5">
        <f t="shared" si="3"/>
        <v>3</v>
      </c>
      <c r="K11" s="35">
        <f t="shared" si="4"/>
        <v>0.25</v>
      </c>
      <c r="L11" s="5">
        <f>+$AN$27</f>
        <v>13</v>
      </c>
      <c r="M11" s="5">
        <v>22</v>
      </c>
      <c r="N11" s="5">
        <f>$AO$27</f>
        <v>17</v>
      </c>
      <c r="O11" s="5">
        <f>$AQ$27</f>
        <v>4</v>
      </c>
      <c r="P11" s="5">
        <v>7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+AC124</f>
        <v>6.3</v>
      </c>
      <c r="AD11" s="22">
        <f>+AD124</f>
        <v>0</v>
      </c>
      <c r="AE11" s="22">
        <f>+AE124</f>
        <v>3</v>
      </c>
      <c r="AF11" s="22">
        <f>+AF124</f>
        <v>3</v>
      </c>
      <c r="AG11" s="79">
        <f t="shared" si="1"/>
        <v>0.23809523809523811</v>
      </c>
      <c r="AH11" s="79"/>
      <c r="AI11" s="22">
        <f>+AI124</f>
        <v>11</v>
      </c>
      <c r="AJ11" s="22">
        <f>+AJ124</f>
        <v>1</v>
      </c>
      <c r="AK11" s="22">
        <f>+AK124</f>
        <v>1</v>
      </c>
      <c r="AL11" s="24">
        <f>+AL124</f>
        <v>1.746031746031746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20</v>
      </c>
      <c r="H12" s="9">
        <f>SUM(H4:H11)</f>
        <v>20</v>
      </c>
      <c r="I12" s="9">
        <f>SUM(I4:I11)</f>
        <v>8</v>
      </c>
      <c r="J12" s="9"/>
      <c r="K12" s="9"/>
      <c r="L12" s="9">
        <f>SUM(L4:L11)</f>
        <v>128</v>
      </c>
      <c r="M12" s="9">
        <f>SUM(M4:M11)</f>
        <v>128</v>
      </c>
      <c r="N12" s="9">
        <f>SUM(N4:N11)</f>
        <v>187</v>
      </c>
      <c r="O12" s="9">
        <f>SUM(O4:O11)</f>
        <v>34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48</v>
      </c>
      <c r="AD12" s="15">
        <f>SUM(AD3:AD11)</f>
        <v>20</v>
      </c>
      <c r="AE12" s="15">
        <f>SUM(AE3:AE11)</f>
        <v>20</v>
      </c>
      <c r="AF12" s="15">
        <f>SUM(AF3:AF11)</f>
        <v>8</v>
      </c>
      <c r="AG12" s="15"/>
      <c r="AH12" s="15"/>
      <c r="AI12" s="15">
        <f>SUM(AI3:AI11)</f>
        <v>124</v>
      </c>
      <c r="AJ12" s="15">
        <f>SUM(AJ3:AJ11)</f>
        <v>4</v>
      </c>
      <c r="AK12" s="15">
        <f>SUM(AK3:AK11)</f>
        <v>6</v>
      </c>
      <c r="AL12" s="33">
        <f>+AI12/AC12</f>
        <v>2.5833333333333335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6 Summary:</v>
      </c>
      <c r="C14" s="48"/>
      <c r="D14" s="48"/>
      <c r="E14" s="90">
        <v>45579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186</v>
      </c>
      <c r="E15" s="21"/>
      <c r="F15" s="21"/>
      <c r="G15" s="5">
        <v>3</v>
      </c>
      <c r="H15" s="22">
        <v>1</v>
      </c>
      <c r="I15" s="21" t="s">
        <v>131</v>
      </c>
      <c r="J15" s="21"/>
      <c r="K15" s="21"/>
      <c r="L15" s="21" t="s">
        <v>205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4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8</v>
      </c>
      <c r="AN15" s="22">
        <v>3</v>
      </c>
      <c r="AO15" s="22">
        <v>1</v>
      </c>
      <c r="AP15" s="22">
        <f t="shared" ref="AP15:AP26" si="8">+AN15+AO15</f>
        <v>4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>
        <v>2</v>
      </c>
      <c r="I16" s="21" t="s">
        <v>41</v>
      </c>
      <c r="J16" s="21"/>
      <c r="K16" s="21"/>
      <c r="L16" s="21" t="s">
        <v>288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5</v>
      </c>
      <c r="AA16" s="22">
        <v>0</v>
      </c>
      <c r="AB16" s="22">
        <v>1</v>
      </c>
      <c r="AC16" s="22">
        <f t="shared" ref="AC16:AC26" si="9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4</v>
      </c>
      <c r="AN16" s="22">
        <v>0</v>
      </c>
      <c r="AO16" s="22">
        <v>0</v>
      </c>
      <c r="AP16" s="22">
        <f t="shared" si="8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2</v>
      </c>
      <c r="I17" s="21" t="s">
        <v>34</v>
      </c>
      <c r="J17" s="21"/>
      <c r="K17" s="21"/>
      <c r="L17" s="21" t="s">
        <v>176</v>
      </c>
      <c r="M17" s="21"/>
      <c r="N17" s="21"/>
      <c r="O17" s="21"/>
      <c r="P17" s="21" t="s">
        <v>226</v>
      </c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6</v>
      </c>
      <c r="AA17" s="22">
        <v>2</v>
      </c>
      <c r="AB17" s="22">
        <v>9</v>
      </c>
      <c r="AC17" s="22">
        <f t="shared" si="9"/>
        <v>11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6</v>
      </c>
      <c r="AN17" s="22">
        <v>3</v>
      </c>
      <c r="AO17" s="22">
        <v>4</v>
      </c>
      <c r="AP17" s="22">
        <f t="shared" si="8"/>
        <v>7</v>
      </c>
      <c r="AQ17" s="22">
        <v>0</v>
      </c>
      <c r="AR17" s="39"/>
    </row>
    <row r="18" spans="1:44" ht="15.95" customHeight="1" x14ac:dyDescent="0.25">
      <c r="A18" s="4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5</v>
      </c>
      <c r="AA18" s="22">
        <v>1</v>
      </c>
      <c r="AB18" s="22">
        <v>0</v>
      </c>
      <c r="AC18" s="22">
        <f t="shared" si="9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5</v>
      </c>
      <c r="AN18" s="22">
        <v>4</v>
      </c>
      <c r="AO18" s="22">
        <v>0</v>
      </c>
      <c r="AP18" s="22">
        <f t="shared" si="8"/>
        <v>4</v>
      </c>
      <c r="AQ18" s="22">
        <v>0</v>
      </c>
      <c r="AR18" s="39"/>
    </row>
    <row r="19" spans="1:44" ht="15.95" customHeight="1" x14ac:dyDescent="0.25">
      <c r="A19" s="41"/>
      <c r="B19" s="22" t="s">
        <v>42</v>
      </c>
      <c r="C19" s="6" t="s">
        <v>193</v>
      </c>
      <c r="D19" s="11"/>
      <c r="E19" s="21"/>
      <c r="F19" s="21"/>
      <c r="G19" s="5">
        <v>1</v>
      </c>
      <c r="H19" s="22">
        <v>2</v>
      </c>
      <c r="I19" s="21" t="s">
        <v>181</v>
      </c>
      <c r="J19" s="21"/>
      <c r="K19" s="21"/>
      <c r="L19" s="21" t="s">
        <v>314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6</v>
      </c>
      <c r="AA19" s="22">
        <v>3</v>
      </c>
      <c r="AB19" s="22">
        <v>4</v>
      </c>
      <c r="AC19" s="22">
        <f t="shared" si="9"/>
        <v>7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6</v>
      </c>
      <c r="AN19" s="22">
        <v>2</v>
      </c>
      <c r="AO19" s="22">
        <v>1</v>
      </c>
      <c r="AP19" s="22">
        <f t="shared" si="8"/>
        <v>3</v>
      </c>
      <c r="AQ19" s="22">
        <v>0</v>
      </c>
      <c r="AR19" s="39"/>
    </row>
    <row r="20" spans="1:44" ht="15.95" customHeight="1" x14ac:dyDescent="0.25">
      <c r="A20" s="41"/>
      <c r="B20" s="22" t="s">
        <v>28</v>
      </c>
      <c r="C20" s="21"/>
      <c r="D20" s="16" t="s">
        <v>109</v>
      </c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6</v>
      </c>
      <c r="AA20" s="22">
        <v>6</v>
      </c>
      <c r="AB20" s="22">
        <v>1</v>
      </c>
      <c r="AC20" s="22">
        <f t="shared" si="9"/>
        <v>7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5</v>
      </c>
      <c r="AN20" s="22">
        <v>0</v>
      </c>
      <c r="AO20" s="22">
        <v>0</v>
      </c>
      <c r="AP20" s="22">
        <f t="shared" si="8"/>
        <v>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6</v>
      </c>
      <c r="AA21" s="22">
        <v>2</v>
      </c>
      <c r="AB21" s="22">
        <v>4</v>
      </c>
      <c r="AC21" s="22">
        <f t="shared" si="9"/>
        <v>6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4</v>
      </c>
      <c r="AN21" s="22">
        <v>0</v>
      </c>
      <c r="AO21" s="22">
        <v>0</v>
      </c>
      <c r="AP21" s="22">
        <f t="shared" si="8"/>
        <v>0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187</v>
      </c>
      <c r="F22" s="21"/>
      <c r="G22" s="5">
        <v>0</v>
      </c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5</v>
      </c>
      <c r="AA22" s="22">
        <v>1</v>
      </c>
      <c r="AB22" s="22">
        <v>3</v>
      </c>
      <c r="AC22" s="22">
        <f t="shared" si="9"/>
        <v>4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6</v>
      </c>
      <c r="AN22" s="22">
        <v>0</v>
      </c>
      <c r="AO22" s="22">
        <v>3</v>
      </c>
      <c r="AP22" s="22">
        <f t="shared" si="8"/>
        <v>3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C23" s="16" t="s">
        <v>306</v>
      </c>
      <c r="D23" s="21"/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5</v>
      </c>
      <c r="AA23" s="22">
        <v>0</v>
      </c>
      <c r="AB23" s="22">
        <v>1</v>
      </c>
      <c r="AC23" s="22">
        <f t="shared" si="9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6</v>
      </c>
      <c r="AN23" s="22">
        <v>1</v>
      </c>
      <c r="AO23" s="22">
        <v>5</v>
      </c>
      <c r="AP23" s="22">
        <f t="shared" si="8"/>
        <v>6</v>
      </c>
      <c r="AQ23" s="22">
        <v>0</v>
      </c>
      <c r="AR23" s="44"/>
    </row>
    <row r="24" spans="1:44" ht="15.95" customHeight="1" x14ac:dyDescent="0.25">
      <c r="A24" s="41"/>
      <c r="D24" s="21"/>
      <c r="E24" s="21"/>
      <c r="F24" s="21"/>
      <c r="H24" s="22"/>
      <c r="I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6</v>
      </c>
      <c r="AA24" s="22">
        <v>0</v>
      </c>
      <c r="AB24" s="22">
        <v>1</v>
      </c>
      <c r="AC24" s="22">
        <f t="shared" si="9"/>
        <v>1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6</v>
      </c>
      <c r="AN24" s="22">
        <v>0</v>
      </c>
      <c r="AO24" s="22">
        <v>2</v>
      </c>
      <c r="AP24" s="22">
        <f t="shared" si="8"/>
        <v>2</v>
      </c>
      <c r="AQ24" s="22">
        <v>0</v>
      </c>
      <c r="AR24" s="36"/>
    </row>
    <row r="25" spans="1:44" ht="15.95" customHeight="1" x14ac:dyDescent="0.25">
      <c r="A25" s="41"/>
      <c r="C25" s="6" t="s">
        <v>192</v>
      </c>
      <c r="F25" s="21"/>
      <c r="G25" s="5">
        <v>0</v>
      </c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6</v>
      </c>
      <c r="AA25" s="22">
        <v>1</v>
      </c>
      <c r="AB25" s="22">
        <v>0</v>
      </c>
      <c r="AC25" s="22">
        <f t="shared" si="9"/>
        <v>1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4</v>
      </c>
      <c r="AN25" s="22">
        <v>0</v>
      </c>
      <c r="AO25" s="22">
        <v>0</v>
      </c>
      <c r="AP25" s="22">
        <f t="shared" si="8"/>
        <v>0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C26" s="21" t="s">
        <v>307</v>
      </c>
      <c r="D26" s="16"/>
      <c r="E26" s="21"/>
      <c r="G26" s="5"/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6</v>
      </c>
      <c r="AA26" s="22">
        <v>1</v>
      </c>
      <c r="AB26" s="22">
        <v>2</v>
      </c>
      <c r="AC26" s="22">
        <f t="shared" si="9"/>
        <v>3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6</v>
      </c>
      <c r="AN26" s="22">
        <v>0</v>
      </c>
      <c r="AO26" s="22">
        <v>1</v>
      </c>
      <c r="AP26" s="22">
        <f t="shared" si="8"/>
        <v>1</v>
      </c>
      <c r="AQ26" s="22">
        <v>4</v>
      </c>
      <c r="AR26" s="36"/>
    </row>
    <row r="27" spans="1:44" ht="15.95" customHeight="1" thickBot="1" x14ac:dyDescent="0.3">
      <c r="A27" s="41"/>
      <c r="C27" s="21" t="s">
        <v>220</v>
      </c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66</v>
      </c>
      <c r="AA27" s="23">
        <f>SUM(AA15:AA26)</f>
        <v>17</v>
      </c>
      <c r="AB27" s="23">
        <f>SUM(AB15:AB26)</f>
        <v>26</v>
      </c>
      <c r="AC27" s="23">
        <f>+AB27+AA27</f>
        <v>43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66</v>
      </c>
      <c r="AN27" s="23">
        <f>SUM(AN15:AN26)</f>
        <v>13</v>
      </c>
      <c r="AO27" s="23">
        <f>SUM(AO15:AO26)</f>
        <v>17</v>
      </c>
      <c r="AP27" s="23">
        <f>+AO27+AN27</f>
        <v>30</v>
      </c>
      <c r="AQ27" s="23">
        <f>SUM(AQ15:AQ26)</f>
        <v>4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15</v>
      </c>
      <c r="AA28" s="22">
        <v>3</v>
      </c>
      <c r="AB28" s="22">
        <v>3</v>
      </c>
      <c r="AC28" s="22">
        <f t="shared" ref="AC28:AC39" si="10">+AA28+AB28</f>
        <v>6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5</v>
      </c>
      <c r="AN28" s="22">
        <v>0</v>
      </c>
      <c r="AO28" s="22">
        <v>1</v>
      </c>
      <c r="AP28" s="22">
        <f t="shared" ref="AP28:AP39" si="11">+AN28+AO28</f>
        <v>1</v>
      </c>
      <c r="AQ28" s="22">
        <v>2</v>
      </c>
      <c r="AR28" s="36"/>
    </row>
    <row r="29" spans="1:44" ht="15.95" customHeight="1" x14ac:dyDescent="0.25">
      <c r="A29" s="41"/>
      <c r="B29" s="42" t="s">
        <v>174</v>
      </c>
      <c r="C29" s="6" t="s">
        <v>189</v>
      </c>
      <c r="F29" s="20"/>
      <c r="G29" s="5">
        <v>5</v>
      </c>
      <c r="H29" s="22">
        <v>1</v>
      </c>
      <c r="I29" s="21" t="s">
        <v>92</v>
      </c>
      <c r="J29" s="21"/>
      <c r="L29" s="21" t="s">
        <v>311</v>
      </c>
      <c r="M29" s="21"/>
      <c r="N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6</v>
      </c>
      <c r="AA29" s="22">
        <v>0</v>
      </c>
      <c r="AB29" s="22">
        <v>0</v>
      </c>
      <c r="AC29" s="22">
        <f t="shared" si="10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6</v>
      </c>
      <c r="AN29" s="22">
        <v>0</v>
      </c>
      <c r="AO29" s="22">
        <v>0</v>
      </c>
      <c r="AP29" s="22">
        <f t="shared" si="11"/>
        <v>0</v>
      </c>
      <c r="AQ29" s="22">
        <v>0</v>
      </c>
      <c r="AR29" s="36"/>
    </row>
    <row r="30" spans="1:44" ht="15.95" customHeight="1" x14ac:dyDescent="0.25">
      <c r="A30" s="41"/>
      <c r="B30" s="22" t="s">
        <v>28</v>
      </c>
      <c r="C30" s="16"/>
      <c r="D30" s="21" t="s">
        <v>109</v>
      </c>
      <c r="E30" s="21"/>
      <c r="H30" s="22">
        <v>1</v>
      </c>
      <c r="I30" s="21" t="s">
        <v>164</v>
      </c>
      <c r="J30" s="21"/>
      <c r="K30" s="21"/>
      <c r="L30" s="21" t="s">
        <v>92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5</v>
      </c>
      <c r="AA30" s="22">
        <v>1</v>
      </c>
      <c r="AB30" s="22">
        <v>2</v>
      </c>
      <c r="AC30" s="22">
        <f t="shared" si="10"/>
        <v>3</v>
      </c>
      <c r="AD30" s="22">
        <v>2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6</v>
      </c>
      <c r="AN30" s="22">
        <v>7</v>
      </c>
      <c r="AO30" s="22">
        <v>5</v>
      </c>
      <c r="AP30" s="22">
        <f t="shared" si="11"/>
        <v>12</v>
      </c>
      <c r="AQ30" s="22">
        <v>2</v>
      </c>
      <c r="AR30" s="36"/>
    </row>
    <row r="31" spans="1:44" ht="15.95" customHeight="1" x14ac:dyDescent="0.25">
      <c r="A31" s="41"/>
      <c r="H31" s="22">
        <v>1</v>
      </c>
      <c r="I31" s="21" t="s">
        <v>92</v>
      </c>
      <c r="J31" s="21"/>
      <c r="K31" s="21"/>
      <c r="L31" s="21" t="s">
        <v>315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4</v>
      </c>
      <c r="AA31" s="22">
        <v>2</v>
      </c>
      <c r="AB31" s="22">
        <v>1</v>
      </c>
      <c r="AC31" s="22">
        <f t="shared" si="10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5</v>
      </c>
      <c r="AN31" s="22">
        <v>2</v>
      </c>
      <c r="AO31" s="22">
        <v>6</v>
      </c>
      <c r="AP31" s="22">
        <f t="shared" si="11"/>
        <v>8</v>
      </c>
      <c r="AQ31" s="22">
        <v>0</v>
      </c>
      <c r="AR31" s="36"/>
    </row>
    <row r="32" spans="1:44" ht="15.95" customHeight="1" x14ac:dyDescent="0.25">
      <c r="A32" s="41"/>
      <c r="H32" s="22">
        <v>2</v>
      </c>
      <c r="I32" s="21" t="s">
        <v>66</v>
      </c>
      <c r="J32" s="21"/>
      <c r="K32" s="21"/>
      <c r="L32" s="21" t="s">
        <v>247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10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5</v>
      </c>
      <c r="AN32" s="22">
        <v>0</v>
      </c>
      <c r="AO32" s="22">
        <v>2</v>
      </c>
      <c r="AP32" s="22">
        <f t="shared" si="11"/>
        <v>2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164</v>
      </c>
      <c r="J33" s="21"/>
      <c r="K33" s="21"/>
      <c r="L33" s="21" t="s">
        <v>316</v>
      </c>
      <c r="M33" s="21"/>
      <c r="N33" s="21"/>
      <c r="O33" s="21"/>
      <c r="P33" s="21" t="s">
        <v>226</v>
      </c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5</v>
      </c>
      <c r="AA33" s="22">
        <v>0</v>
      </c>
      <c r="AB33" s="22">
        <v>2</v>
      </c>
      <c r="AC33" s="22">
        <f t="shared" si="10"/>
        <v>2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6</v>
      </c>
      <c r="AN33" s="22">
        <v>0</v>
      </c>
      <c r="AO33" s="22">
        <v>2</v>
      </c>
      <c r="AP33" s="22">
        <f t="shared" si="11"/>
        <v>2</v>
      </c>
      <c r="AQ33" s="22">
        <v>0</v>
      </c>
      <c r="AR33" s="36"/>
    </row>
    <row r="34" spans="1:44" ht="15.95" customHeight="1" x14ac:dyDescent="0.25">
      <c r="A34" s="4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2</v>
      </c>
      <c r="AA34" s="22">
        <v>0</v>
      </c>
      <c r="AB34" s="22">
        <v>1</v>
      </c>
      <c r="AC34" s="22">
        <f t="shared" si="10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6</v>
      </c>
      <c r="AN34" s="22">
        <v>6</v>
      </c>
      <c r="AO34" s="22">
        <v>5</v>
      </c>
      <c r="AP34" s="22">
        <f t="shared" si="11"/>
        <v>11</v>
      </c>
      <c r="AQ34" s="22">
        <v>0</v>
      </c>
      <c r="AR34" s="36"/>
    </row>
    <row r="35" spans="1:44" ht="15.95" customHeight="1" x14ac:dyDescent="0.25">
      <c r="A35" s="41" t="s">
        <v>48</v>
      </c>
      <c r="C35" s="6" t="s">
        <v>188</v>
      </c>
      <c r="D35" s="1"/>
      <c r="E35" s="21"/>
      <c r="F35" s="21"/>
      <c r="G35" s="5">
        <v>2</v>
      </c>
      <c r="H35" s="22">
        <v>1</v>
      </c>
      <c r="I35" s="21" t="s">
        <v>309</v>
      </c>
      <c r="J35" s="21"/>
      <c r="K35" s="21"/>
      <c r="L35" s="21" t="s">
        <v>209</v>
      </c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6</v>
      </c>
      <c r="AA35" s="22">
        <v>0</v>
      </c>
      <c r="AB35" s="22">
        <v>1</v>
      </c>
      <c r="AC35" s="22">
        <f t="shared" si="10"/>
        <v>1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6</v>
      </c>
      <c r="AN35" s="22">
        <v>1</v>
      </c>
      <c r="AO35" s="22">
        <v>1</v>
      </c>
      <c r="AP35" s="22">
        <f t="shared" si="11"/>
        <v>2</v>
      </c>
      <c r="AQ35" s="22">
        <v>0</v>
      </c>
      <c r="AR35" s="36"/>
    </row>
    <row r="36" spans="1:44" ht="15.95" customHeight="1" x14ac:dyDescent="0.25">
      <c r="A36" s="41"/>
      <c r="B36" s="22" t="s">
        <v>28</v>
      </c>
      <c r="C36" s="21"/>
      <c r="D36" s="16" t="s">
        <v>109</v>
      </c>
      <c r="H36" s="22">
        <v>2</v>
      </c>
      <c r="I36" s="21" t="s">
        <v>46</v>
      </c>
      <c r="J36" s="21"/>
      <c r="K36" s="21"/>
      <c r="L36" s="21" t="s">
        <v>310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5</v>
      </c>
      <c r="AA36" s="22">
        <v>0</v>
      </c>
      <c r="AB36" s="22">
        <v>0</v>
      </c>
      <c r="AC36" s="22">
        <f t="shared" si="10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6</v>
      </c>
      <c r="AN36" s="22">
        <v>0</v>
      </c>
      <c r="AO36" s="22">
        <v>0</v>
      </c>
      <c r="AP36" s="22">
        <f t="shared" si="11"/>
        <v>0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6</v>
      </c>
      <c r="AA37" s="22">
        <v>0</v>
      </c>
      <c r="AB37" s="22">
        <v>1</v>
      </c>
      <c r="AC37" s="22">
        <f t="shared" si="10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6</v>
      </c>
      <c r="AN37" s="22">
        <v>2</v>
      </c>
      <c r="AO37" s="22">
        <v>0</v>
      </c>
      <c r="AP37" s="22">
        <f t="shared" si="11"/>
        <v>2</v>
      </c>
      <c r="AQ37" s="22">
        <v>0</v>
      </c>
      <c r="AR37" s="36"/>
    </row>
    <row r="38" spans="1:44" ht="15.95" customHeight="1" x14ac:dyDescent="0.25">
      <c r="A38" s="41"/>
      <c r="B38" s="42" t="s">
        <v>175</v>
      </c>
      <c r="C38" s="6" t="s">
        <v>191</v>
      </c>
      <c r="E38" s="11"/>
      <c r="F38" s="11"/>
      <c r="G38" s="5">
        <v>4</v>
      </c>
      <c r="H38" s="22">
        <v>1</v>
      </c>
      <c r="I38" s="21" t="s">
        <v>113</v>
      </c>
      <c r="J38" s="21"/>
      <c r="K38" s="21"/>
      <c r="L38" s="21" t="s">
        <v>305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6</v>
      </c>
      <c r="AA38" s="22">
        <v>1</v>
      </c>
      <c r="AB38" s="22">
        <v>2</v>
      </c>
      <c r="AC38" s="22">
        <f t="shared" si="10"/>
        <v>3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6</v>
      </c>
      <c r="AN38" s="22">
        <v>0</v>
      </c>
      <c r="AO38" s="22">
        <v>2</v>
      </c>
      <c r="AP38" s="22">
        <f t="shared" si="11"/>
        <v>2</v>
      </c>
      <c r="AQ38" s="22">
        <v>2</v>
      </c>
      <c r="AR38" s="36"/>
    </row>
    <row r="39" spans="1:44" ht="15.95" customHeight="1" x14ac:dyDescent="0.25">
      <c r="A39" s="41"/>
      <c r="B39" s="22" t="s">
        <v>28</v>
      </c>
      <c r="C39" s="16" t="s">
        <v>301</v>
      </c>
      <c r="D39" s="16"/>
      <c r="E39" s="16"/>
      <c r="H39" s="22">
        <v>2</v>
      </c>
      <c r="I39" s="21" t="s">
        <v>113</v>
      </c>
      <c r="J39" s="21"/>
      <c r="K39" s="21"/>
      <c r="L39" s="21" t="s">
        <v>47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6</v>
      </c>
      <c r="AA39" s="22">
        <v>1</v>
      </c>
      <c r="AB39" s="22">
        <v>1</v>
      </c>
      <c r="AC39" s="22">
        <f t="shared" si="10"/>
        <v>2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3</v>
      </c>
      <c r="AN39" s="22">
        <v>0</v>
      </c>
      <c r="AO39" s="22">
        <v>0</v>
      </c>
      <c r="AP39" s="22">
        <f t="shared" si="11"/>
        <v>0</v>
      </c>
      <c r="AQ39" s="22">
        <v>0</v>
      </c>
      <c r="AR39" s="36"/>
    </row>
    <row r="40" spans="1:44" ht="15.95" customHeight="1" thickBot="1" x14ac:dyDescent="0.3">
      <c r="A40" s="41"/>
      <c r="C40" s="16" t="s">
        <v>302</v>
      </c>
      <c r="H40" s="22">
        <v>2</v>
      </c>
      <c r="I40" s="21" t="s">
        <v>88</v>
      </c>
      <c r="J40" s="21"/>
      <c r="K40" s="21"/>
      <c r="L40" s="21" t="s">
        <v>312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66</v>
      </c>
      <c r="AA40" s="23">
        <f>SUM(AA28:AA39)</f>
        <v>8</v>
      </c>
      <c r="AB40" s="23">
        <f>SUM(AB28:AB39)</f>
        <v>14</v>
      </c>
      <c r="AC40" s="23">
        <f>+AB40+AA40</f>
        <v>22</v>
      </c>
      <c r="AD40" s="23">
        <f>SUM(AD28:AD39)</f>
        <v>4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66</v>
      </c>
      <c r="AN40" s="23">
        <f>SUM(AN28:AN39)</f>
        <v>18</v>
      </c>
      <c r="AO40" s="23">
        <f>SUM(AO28:AO39)</f>
        <v>24</v>
      </c>
      <c r="AP40" s="23">
        <f>+AO40+AN40</f>
        <v>42</v>
      </c>
      <c r="AQ40" s="23">
        <f>SUM(AQ28:AQ39)</f>
        <v>6</v>
      </c>
      <c r="AR40" s="36"/>
    </row>
    <row r="41" spans="1:44" ht="15.95" customHeight="1" x14ac:dyDescent="0.25">
      <c r="A41" s="41"/>
      <c r="H41" s="22">
        <v>2</v>
      </c>
      <c r="I41" s="21" t="s">
        <v>125</v>
      </c>
      <c r="J41" s="21"/>
      <c r="K41" s="21"/>
      <c r="L41" s="21" t="s">
        <v>313</v>
      </c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9</v>
      </c>
      <c r="AA41" s="22">
        <v>3</v>
      </c>
      <c r="AB41" s="22">
        <v>4</v>
      </c>
      <c r="AC41" s="22">
        <f t="shared" ref="AC41:AC52" si="12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7</v>
      </c>
      <c r="AN41" s="22">
        <v>1</v>
      </c>
      <c r="AO41" s="22">
        <v>1</v>
      </c>
      <c r="AP41" s="22">
        <f t="shared" ref="AP41:AP52" si="13">+AN41+AO41</f>
        <v>2</v>
      </c>
      <c r="AQ41" s="22">
        <v>0</v>
      </c>
      <c r="AR41" s="36"/>
    </row>
    <row r="42" spans="1:44" ht="15.95" customHeight="1" x14ac:dyDescent="0.25">
      <c r="A42" s="41"/>
      <c r="I42" s="21"/>
      <c r="J42" s="21"/>
      <c r="K42" s="21"/>
      <c r="L42" s="21"/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5</v>
      </c>
      <c r="AA42" s="22">
        <v>0</v>
      </c>
      <c r="AB42" s="22">
        <v>0</v>
      </c>
      <c r="AC42" s="22">
        <f t="shared" si="12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3"/>
        <v>2</v>
      </c>
      <c r="AQ42" s="22">
        <v>0</v>
      </c>
      <c r="AR42" s="36"/>
    </row>
    <row r="43" spans="1:44" ht="15.95" customHeight="1" x14ac:dyDescent="0.25">
      <c r="A43" s="41"/>
      <c r="C43" s="6" t="s">
        <v>190</v>
      </c>
      <c r="G43" s="5">
        <v>3</v>
      </c>
      <c r="H43" s="22">
        <v>1</v>
      </c>
      <c r="I43" s="21" t="s">
        <v>184</v>
      </c>
      <c r="J43" s="21"/>
      <c r="K43" s="21"/>
      <c r="L43" s="21" t="s">
        <v>303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5</v>
      </c>
      <c r="AA43" s="22">
        <v>4</v>
      </c>
      <c r="AB43" s="22">
        <v>5</v>
      </c>
      <c r="AC43" s="22">
        <f t="shared" si="12"/>
        <v>9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6</v>
      </c>
      <c r="AN43" s="22">
        <v>5</v>
      </c>
      <c r="AO43" s="22">
        <v>3</v>
      </c>
      <c r="AP43" s="22">
        <f t="shared" si="13"/>
        <v>8</v>
      </c>
      <c r="AQ43" s="22">
        <v>0</v>
      </c>
      <c r="AR43" s="36"/>
    </row>
    <row r="44" spans="1:44" ht="15.95" customHeight="1" x14ac:dyDescent="0.25">
      <c r="A44" s="41"/>
      <c r="B44" s="22" t="s">
        <v>28</v>
      </c>
      <c r="C44" s="21" t="s">
        <v>300</v>
      </c>
      <c r="D44" s="21"/>
      <c r="E44" s="21"/>
      <c r="F44" s="21"/>
      <c r="G44" s="21"/>
      <c r="H44" s="22">
        <v>1</v>
      </c>
      <c r="I44" s="21" t="s">
        <v>184</v>
      </c>
      <c r="J44" s="21"/>
      <c r="K44" s="21"/>
      <c r="L44" s="21" t="s">
        <v>304</v>
      </c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6</v>
      </c>
      <c r="AA44" s="22">
        <v>3</v>
      </c>
      <c r="AB44" s="22">
        <v>7</v>
      </c>
      <c r="AC44" s="22">
        <f t="shared" si="12"/>
        <v>10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6</v>
      </c>
      <c r="AN44" s="22">
        <v>4</v>
      </c>
      <c r="AO44" s="22">
        <v>2</v>
      </c>
      <c r="AP44" s="22">
        <f t="shared" si="13"/>
        <v>6</v>
      </c>
      <c r="AQ44" s="22">
        <v>2</v>
      </c>
      <c r="AR44" s="36"/>
    </row>
    <row r="45" spans="1:44" ht="15.95" customHeight="1" x14ac:dyDescent="0.25">
      <c r="A45" s="41"/>
      <c r="H45" s="22">
        <v>1</v>
      </c>
      <c r="I45" s="21" t="s">
        <v>96</v>
      </c>
      <c r="J45" s="21"/>
      <c r="K45" s="21"/>
      <c r="L45" s="21" t="s">
        <v>43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5</v>
      </c>
      <c r="AA45" s="22">
        <v>1</v>
      </c>
      <c r="AB45" s="22">
        <v>1</v>
      </c>
      <c r="AC45" s="22">
        <f t="shared" si="12"/>
        <v>2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3</v>
      </c>
      <c r="AN45" s="22">
        <v>0</v>
      </c>
      <c r="AO45" s="22">
        <v>2</v>
      </c>
      <c r="AP45" s="22">
        <f t="shared" si="13"/>
        <v>2</v>
      </c>
      <c r="AQ45" s="22">
        <v>0</v>
      </c>
      <c r="AR45" s="36"/>
    </row>
    <row r="46" spans="1:44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6</v>
      </c>
      <c r="AA46" s="22">
        <v>1</v>
      </c>
      <c r="AB46" s="22">
        <v>1</v>
      </c>
      <c r="AC46" s="22">
        <f t="shared" si="12"/>
        <v>2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6</v>
      </c>
      <c r="AN46" s="22">
        <v>1</v>
      </c>
      <c r="AO46" s="22">
        <v>3</v>
      </c>
      <c r="AP46" s="22">
        <f t="shared" si="13"/>
        <v>4</v>
      </c>
      <c r="AQ46" s="22">
        <v>0</v>
      </c>
      <c r="AR46" s="36"/>
    </row>
    <row r="47" spans="1:44" ht="15.95" customHeight="1" x14ac:dyDescent="0.25">
      <c r="A47" s="41"/>
      <c r="B47" s="11"/>
      <c r="C47" s="11"/>
      <c r="D47" s="11"/>
      <c r="E47" s="21" t="s">
        <v>111</v>
      </c>
      <c r="F47" s="21"/>
      <c r="G47" s="5">
        <f>SUM(G14:G46)</f>
        <v>18</v>
      </c>
      <c r="H47" s="5"/>
      <c r="I47" s="20"/>
      <c r="J47" s="21" t="s">
        <v>62</v>
      </c>
      <c r="K47" s="20"/>
      <c r="L47" s="5">
        <f>COUNTA(C14:C46)-8</f>
        <v>6</v>
      </c>
      <c r="N47" s="21" t="s">
        <v>79</v>
      </c>
      <c r="O47" s="5">
        <f>+L47*2</f>
        <v>12</v>
      </c>
      <c r="P47" s="1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6</v>
      </c>
      <c r="AA47" s="22">
        <v>2</v>
      </c>
      <c r="AB47" s="22">
        <v>3</v>
      </c>
      <c r="AC47" s="22">
        <f t="shared" si="12"/>
        <v>5</v>
      </c>
      <c r="AD47" s="22">
        <v>2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6</v>
      </c>
      <c r="AN47" s="22">
        <v>1</v>
      </c>
      <c r="AO47" s="22">
        <v>4</v>
      </c>
      <c r="AP47" s="22">
        <f t="shared" si="13"/>
        <v>5</v>
      </c>
      <c r="AQ47" s="22">
        <v>0</v>
      </c>
      <c r="AR47" s="36"/>
    </row>
    <row r="48" spans="1:44" ht="15.95" customHeight="1" x14ac:dyDescent="0.25">
      <c r="A48" s="41"/>
      <c r="E48" s="21" t="s">
        <v>110</v>
      </c>
      <c r="F48" s="21"/>
      <c r="G48" s="5">
        <f>COUNTA(L15:L46)+COUNTIF(L15:L46,"*&amp;*")</f>
        <v>31</v>
      </c>
      <c r="O48" t="s">
        <v>169</v>
      </c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5</v>
      </c>
      <c r="AA48" s="22">
        <v>1</v>
      </c>
      <c r="AB48" s="22">
        <v>0</v>
      </c>
      <c r="AC48" s="22">
        <f t="shared" si="12"/>
        <v>1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5</v>
      </c>
      <c r="AN48" s="22">
        <v>4</v>
      </c>
      <c r="AO48" s="22">
        <v>2</v>
      </c>
      <c r="AP48" s="22">
        <f t="shared" si="13"/>
        <v>6</v>
      </c>
      <c r="AQ48" s="22">
        <v>0</v>
      </c>
      <c r="AR48" s="36"/>
    </row>
    <row r="49" spans="1:44" ht="15.95" customHeight="1" x14ac:dyDescent="0.25">
      <c r="A49" s="4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6</v>
      </c>
      <c r="AA49" s="22">
        <v>0</v>
      </c>
      <c r="AB49" s="22">
        <v>2</v>
      </c>
      <c r="AC49" s="22">
        <f t="shared" si="12"/>
        <v>2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5</v>
      </c>
      <c r="AN49" s="22">
        <v>0</v>
      </c>
      <c r="AO49" s="22">
        <v>3</v>
      </c>
      <c r="AP49" s="22">
        <f t="shared" si="13"/>
        <v>3</v>
      </c>
      <c r="AQ49" s="22">
        <v>0</v>
      </c>
      <c r="AR49" s="36"/>
    </row>
    <row r="50" spans="1:44" ht="15.95" customHeight="1" x14ac:dyDescent="0.25">
      <c r="A50" s="4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5</v>
      </c>
      <c r="AA50" s="22">
        <v>0</v>
      </c>
      <c r="AB50" s="22">
        <v>0</v>
      </c>
      <c r="AC50" s="22">
        <f t="shared" si="12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6</v>
      </c>
      <c r="AN50" s="22">
        <v>0</v>
      </c>
      <c r="AO50" s="22">
        <v>4</v>
      </c>
      <c r="AP50" s="22">
        <f t="shared" si="13"/>
        <v>4</v>
      </c>
      <c r="AQ50" s="22">
        <v>0</v>
      </c>
      <c r="AR50" s="36"/>
    </row>
    <row r="51" spans="1:44" ht="15.95" customHeight="1" x14ac:dyDescent="0.25">
      <c r="A51" s="41"/>
      <c r="B51" s="6" t="s">
        <v>90</v>
      </c>
      <c r="C51" s="6"/>
      <c r="N51" s="6"/>
      <c r="O51" s="6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4</v>
      </c>
      <c r="AA51" s="22">
        <v>0</v>
      </c>
      <c r="AB51" s="22">
        <v>2</v>
      </c>
      <c r="AC51" s="22">
        <f t="shared" si="12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6</v>
      </c>
      <c r="AN51" s="22">
        <v>0</v>
      </c>
      <c r="AO51" s="22">
        <v>1</v>
      </c>
      <c r="AP51" s="22">
        <f t="shared" si="13"/>
        <v>1</v>
      </c>
      <c r="AQ51" s="22">
        <v>6</v>
      </c>
      <c r="AR51" s="36"/>
    </row>
    <row r="52" spans="1:44" ht="15.95" customHeight="1" x14ac:dyDescent="0.25">
      <c r="A52" s="41"/>
      <c r="C52" s="6" t="s">
        <v>64</v>
      </c>
      <c r="H52" s="6" t="s">
        <v>71</v>
      </c>
      <c r="M52" s="6" t="s">
        <v>72</v>
      </c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4</v>
      </c>
      <c r="AA52" s="22">
        <v>0</v>
      </c>
      <c r="AB52" s="22">
        <v>2</v>
      </c>
      <c r="AC52" s="22">
        <f t="shared" si="12"/>
        <v>2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6</v>
      </c>
      <c r="AN52" s="22">
        <v>1</v>
      </c>
      <c r="AO52" s="22">
        <v>0</v>
      </c>
      <c r="AP52" s="22">
        <f t="shared" si="13"/>
        <v>1</v>
      </c>
      <c r="AQ52" s="22">
        <v>2</v>
      </c>
      <c r="AR52" s="36"/>
    </row>
    <row r="53" spans="1:44" ht="15.95" customHeight="1" thickBot="1" x14ac:dyDescent="0.3">
      <c r="A53" s="41"/>
      <c r="C53" s="21" t="s">
        <v>276</v>
      </c>
      <c r="H53" s="21" t="s">
        <v>109</v>
      </c>
      <c r="I53" s="21"/>
      <c r="J53" s="21"/>
      <c r="K53" s="21"/>
      <c r="L53" s="21"/>
      <c r="M53" s="21" t="s">
        <v>216</v>
      </c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66</v>
      </c>
      <c r="AA53" s="23">
        <f>SUM(AA41:AA52)</f>
        <v>15</v>
      </c>
      <c r="AB53" s="23">
        <f>SUM(AB41:AB52)</f>
        <v>27</v>
      </c>
      <c r="AC53" s="23">
        <f>+AB53+AA53</f>
        <v>42</v>
      </c>
      <c r="AD53" s="23">
        <f>SUM(AD41:AD52)</f>
        <v>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66</v>
      </c>
      <c r="AN53" s="23">
        <f>SUM(AN41:AN52)</f>
        <v>17</v>
      </c>
      <c r="AO53" s="23">
        <f>SUM(AO41:AO52)</f>
        <v>27</v>
      </c>
      <c r="AP53" s="23">
        <f>+AO53+AN53</f>
        <v>44</v>
      </c>
      <c r="AQ53" s="23">
        <f>SUM(AQ41:AQ52)</f>
        <v>10</v>
      </c>
      <c r="AR53" s="36"/>
    </row>
    <row r="54" spans="1:44" ht="15.95" customHeight="1" x14ac:dyDescent="0.25">
      <c r="A54" s="41"/>
      <c r="C54" s="21" t="s">
        <v>308</v>
      </c>
      <c r="H54" s="21"/>
      <c r="I54" s="21"/>
      <c r="J54" s="21"/>
      <c r="K54" s="21"/>
      <c r="L54" s="21"/>
      <c r="M54" s="21" t="s">
        <v>318</v>
      </c>
      <c r="N54" s="2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3</v>
      </c>
      <c r="AA54" s="22">
        <v>1</v>
      </c>
      <c r="AB54" s="22">
        <v>1</v>
      </c>
      <c r="AC54" s="22">
        <f t="shared" ref="AC54:AC65" si="14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7</v>
      </c>
      <c r="AN54" s="22">
        <v>1</v>
      </c>
      <c r="AO54" s="22">
        <v>3</v>
      </c>
      <c r="AP54" s="22">
        <f t="shared" ref="AP54:AP65" si="15">+AN54+AO54</f>
        <v>4</v>
      </c>
      <c r="AQ54" s="22">
        <v>0</v>
      </c>
      <c r="AR54" s="36"/>
    </row>
    <row r="55" spans="1:44" ht="15.95" customHeight="1" x14ac:dyDescent="0.25">
      <c r="A55" s="41"/>
      <c r="M55" s="21" t="s">
        <v>321</v>
      </c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6</v>
      </c>
      <c r="AA55" s="22">
        <v>0</v>
      </c>
      <c r="AB55" s="22">
        <v>0</v>
      </c>
      <c r="AC55" s="22">
        <f t="shared" si="14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6</v>
      </c>
      <c r="AN55" s="22">
        <v>0</v>
      </c>
      <c r="AO55" s="22">
        <v>0</v>
      </c>
      <c r="AP55" s="22">
        <f t="shared" si="15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6</v>
      </c>
      <c r="AA56" s="22">
        <v>3</v>
      </c>
      <c r="AB56" s="22">
        <v>0</v>
      </c>
      <c r="AC56" s="22">
        <f t="shared" si="14"/>
        <v>3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4</v>
      </c>
      <c r="AN56" s="22">
        <v>5</v>
      </c>
      <c r="AO56" s="22">
        <v>1</v>
      </c>
      <c r="AP56" s="22">
        <f t="shared" si="15"/>
        <v>6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5</v>
      </c>
      <c r="AA57" s="22">
        <v>0</v>
      </c>
      <c r="AB57" s="22">
        <v>1</v>
      </c>
      <c r="AC57" s="22">
        <f t="shared" si="14"/>
        <v>1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6</v>
      </c>
      <c r="AN57" s="22">
        <v>9</v>
      </c>
      <c r="AO57" s="22">
        <v>2</v>
      </c>
      <c r="AP57" s="22">
        <f t="shared" si="15"/>
        <v>11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4</v>
      </c>
      <c r="AA58" s="22">
        <v>2</v>
      </c>
      <c r="AB58" s="22">
        <v>2</v>
      </c>
      <c r="AC58" s="22">
        <f t="shared" si="14"/>
        <v>4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6</v>
      </c>
      <c r="AN58" s="22">
        <v>1</v>
      </c>
      <c r="AO58" s="22">
        <v>6</v>
      </c>
      <c r="AP58" s="22">
        <f t="shared" si="15"/>
        <v>7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6</v>
      </c>
      <c r="AA59" s="22">
        <v>0</v>
      </c>
      <c r="AB59" s="22">
        <v>6</v>
      </c>
      <c r="AC59" s="22">
        <f t="shared" si="14"/>
        <v>6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6</v>
      </c>
      <c r="AN59" s="22">
        <v>6</v>
      </c>
      <c r="AO59" s="22">
        <v>4</v>
      </c>
      <c r="AP59" s="22">
        <f t="shared" si="15"/>
        <v>10</v>
      </c>
      <c r="AQ59" s="22">
        <v>0</v>
      </c>
      <c r="AR59" s="36"/>
    </row>
    <row r="60" spans="1:44" ht="15.95" customHeight="1" x14ac:dyDescent="0.25">
      <c r="A60" s="41"/>
      <c r="C60" s="21"/>
      <c r="F60" s="21"/>
      <c r="H60" s="21"/>
      <c r="I60" s="21"/>
      <c r="J60" s="21"/>
      <c r="K60" s="21"/>
      <c r="L60" s="21"/>
      <c r="M60" s="21"/>
      <c r="N60" s="2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6</v>
      </c>
      <c r="AA60" s="22">
        <v>3</v>
      </c>
      <c r="AB60" s="22">
        <v>2</v>
      </c>
      <c r="AC60" s="22">
        <f t="shared" si="14"/>
        <v>5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5</v>
      </c>
      <c r="AN60" s="22">
        <v>0</v>
      </c>
      <c r="AO60" s="22">
        <v>4</v>
      </c>
      <c r="AP60" s="22">
        <f t="shared" si="15"/>
        <v>4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6</v>
      </c>
      <c r="AA61" s="22">
        <v>3</v>
      </c>
      <c r="AB61" s="22">
        <v>4</v>
      </c>
      <c r="AC61" s="22">
        <f t="shared" si="14"/>
        <v>7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5</v>
      </c>
      <c r="AN61" s="22">
        <v>2</v>
      </c>
      <c r="AO61" s="22">
        <v>2</v>
      </c>
      <c r="AP61" s="22">
        <f t="shared" si="15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6</v>
      </c>
      <c r="AA62" s="22">
        <v>0</v>
      </c>
      <c r="AB62" s="22">
        <v>3</v>
      </c>
      <c r="AC62" s="22">
        <f t="shared" si="14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5</v>
      </c>
      <c r="AN62" s="22">
        <v>2</v>
      </c>
      <c r="AO62" s="22">
        <v>2</v>
      </c>
      <c r="AP62" s="22">
        <f t="shared" si="15"/>
        <v>4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6</v>
      </c>
      <c r="AA63" s="22">
        <v>0</v>
      </c>
      <c r="AB63" s="22">
        <v>4</v>
      </c>
      <c r="AC63" s="22">
        <f t="shared" si="14"/>
        <v>4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6</v>
      </c>
      <c r="AN63" s="22">
        <v>0</v>
      </c>
      <c r="AO63" s="22">
        <v>3</v>
      </c>
      <c r="AP63" s="22">
        <f t="shared" si="15"/>
        <v>3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6</v>
      </c>
      <c r="AA64" s="22">
        <v>2</v>
      </c>
      <c r="AB64" s="22">
        <v>1</v>
      </c>
      <c r="AC64" s="22">
        <f t="shared" si="14"/>
        <v>3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4</v>
      </c>
      <c r="AN64" s="22">
        <v>0</v>
      </c>
      <c r="AO64" s="22">
        <v>0</v>
      </c>
      <c r="AP64" s="22">
        <f t="shared" si="15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6</v>
      </c>
      <c r="AA65" s="22">
        <v>0</v>
      </c>
      <c r="AB65" s="22">
        <v>1</v>
      </c>
      <c r="AC65" s="22">
        <f t="shared" si="14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6</v>
      </c>
      <c r="AN65" s="22">
        <v>0</v>
      </c>
      <c r="AO65" s="22">
        <v>0</v>
      </c>
      <c r="AP65" s="22">
        <f t="shared" si="15"/>
        <v>0</v>
      </c>
      <c r="AQ65" s="22">
        <v>2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66</v>
      </c>
      <c r="AA66" s="23">
        <f>SUM(AA54:AA65)</f>
        <v>14</v>
      </c>
      <c r="AB66" s="23">
        <f>SUM(AB54:AB65)</f>
        <v>25</v>
      </c>
      <c r="AC66" s="23">
        <f>+AB66+AA66</f>
        <v>39</v>
      </c>
      <c r="AD66" s="23">
        <f>SUM(AD54:AD65)</f>
        <v>4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66</v>
      </c>
      <c r="AN66" s="23">
        <f>SUM(AN54:AN65)</f>
        <v>26</v>
      </c>
      <c r="AO66" s="23">
        <f>SUM(AO54:AO65)</f>
        <v>27</v>
      </c>
      <c r="AP66" s="23">
        <f>+AO66+AN66</f>
        <v>53</v>
      </c>
      <c r="AQ66" s="23">
        <f>SUM(AQ54:AQ65)</f>
        <v>2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528</v>
      </c>
      <c r="AN67" s="15">
        <f>+AN66+AN53+AN40+AN27+AA27+AA40+AA53+AA66</f>
        <v>128</v>
      </c>
      <c r="AO67" s="15">
        <f>+AO66+AO53+AO40+AO27+AB27+AB40+AB53+AB66</f>
        <v>187</v>
      </c>
      <c r="AP67" s="15">
        <f>+AP66+AP53+AP40+AP27+AC27+AC40+AC53+AC66</f>
        <v>315</v>
      </c>
      <c r="AQ67" s="15">
        <f>+AQ66+AQ53+AQ40+AQ27+AD27+AD40+AD53+AD66</f>
        <v>34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6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2</v>
      </c>
      <c r="AA78" s="22">
        <v>0</v>
      </c>
      <c r="AB78" s="22">
        <v>0</v>
      </c>
      <c r="AC78" s="22">
        <f t="shared" ref="AC78:AC79" si="16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6"/>
        <v>1</v>
      </c>
      <c r="AD79" s="22">
        <v>0</v>
      </c>
      <c r="AR79" s="36"/>
    </row>
    <row r="80" spans="1:44" ht="15.75" customHeight="1" x14ac:dyDescent="0.25">
      <c r="A80" s="36"/>
      <c r="D80" s="21" t="s">
        <v>125</v>
      </c>
      <c r="E80" s="21"/>
      <c r="F80" s="21"/>
      <c r="G80" s="21" t="s">
        <v>116</v>
      </c>
      <c r="H80" s="22"/>
      <c r="I80" s="22">
        <v>6</v>
      </c>
      <c r="J80" s="22">
        <v>7</v>
      </c>
      <c r="K80" s="22">
        <v>5</v>
      </c>
      <c r="L80" s="49">
        <f t="shared" ref="L80:L99" si="17">+J80+K80</f>
        <v>12</v>
      </c>
      <c r="Q80" s="36"/>
      <c r="R80" s="36"/>
      <c r="S80" s="27">
        <v>7.5</v>
      </c>
      <c r="T80" s="21" t="s">
        <v>207</v>
      </c>
      <c r="Z80" s="22">
        <v>6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96</v>
      </c>
      <c r="G81" s="21" t="s">
        <v>154</v>
      </c>
      <c r="H81" s="22"/>
      <c r="I81" s="22">
        <v>6</v>
      </c>
      <c r="J81" s="22">
        <v>9</v>
      </c>
      <c r="K81" s="22">
        <v>2</v>
      </c>
      <c r="L81" s="49">
        <f t="shared" si="17"/>
        <v>11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113</v>
      </c>
      <c r="E82" s="21"/>
      <c r="F82" s="21"/>
      <c r="G82" s="21" t="s">
        <v>116</v>
      </c>
      <c r="H82" s="22"/>
      <c r="I82" s="22">
        <v>6</v>
      </c>
      <c r="J82" s="22">
        <v>6</v>
      </c>
      <c r="K82" s="22">
        <v>5</v>
      </c>
      <c r="L82" s="49">
        <f t="shared" si="17"/>
        <v>11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" si="18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176</v>
      </c>
      <c r="E83" s="21"/>
      <c r="F83" s="21"/>
      <c r="G83" s="21" t="s">
        <v>106</v>
      </c>
      <c r="H83" s="22"/>
      <c r="I83" s="22">
        <v>6</v>
      </c>
      <c r="J83" s="22">
        <v>2</v>
      </c>
      <c r="K83" s="22">
        <v>9</v>
      </c>
      <c r="L83" s="49">
        <f t="shared" si="17"/>
        <v>11</v>
      </c>
      <c r="Q83" s="36"/>
      <c r="R83" s="36"/>
      <c r="S83" s="27">
        <v>8</v>
      </c>
      <c r="T83" s="21" t="s">
        <v>320</v>
      </c>
      <c r="Z83" s="22">
        <v>1</v>
      </c>
      <c r="AA83" s="22">
        <v>0</v>
      </c>
      <c r="AB83" s="22">
        <v>0</v>
      </c>
      <c r="AC83" s="22">
        <f t="shared" ref="AC83:AC89" si="19">+AA83+AB83</f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184</v>
      </c>
      <c r="G84" s="21" t="s">
        <v>154</v>
      </c>
      <c r="H84" s="22"/>
      <c r="I84" s="22">
        <v>6</v>
      </c>
      <c r="J84" s="22">
        <v>6</v>
      </c>
      <c r="K84" s="22">
        <v>4</v>
      </c>
      <c r="L84" s="49">
        <f t="shared" si="17"/>
        <v>10</v>
      </c>
      <c r="Q84" s="36"/>
      <c r="R84" s="36"/>
      <c r="S84" s="27">
        <v>7</v>
      </c>
      <c r="T84" s="21" t="s">
        <v>271</v>
      </c>
      <c r="Z84" s="22">
        <v>2</v>
      </c>
      <c r="AA84" s="22">
        <v>0</v>
      </c>
      <c r="AB84" s="22">
        <v>0</v>
      </c>
      <c r="AC84" s="22">
        <f t="shared" si="19"/>
        <v>0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164</v>
      </c>
      <c r="E85" s="21"/>
      <c r="F85" s="21"/>
      <c r="G85" s="21" t="s">
        <v>115</v>
      </c>
      <c r="H85" s="22"/>
      <c r="I85" s="22">
        <v>6</v>
      </c>
      <c r="J85" s="22">
        <v>3</v>
      </c>
      <c r="K85" s="22">
        <v>7</v>
      </c>
      <c r="L85" s="49">
        <f t="shared" si="17"/>
        <v>10</v>
      </c>
      <c r="Q85" s="36"/>
      <c r="R85" s="36"/>
      <c r="S85" s="27">
        <v>8</v>
      </c>
      <c r="T85" s="21" t="s">
        <v>157</v>
      </c>
      <c r="Z85" s="22">
        <v>6</v>
      </c>
      <c r="AA85" s="22">
        <v>2</v>
      </c>
      <c r="AB85" s="22">
        <v>3</v>
      </c>
      <c r="AC85" s="22">
        <f t="shared" si="19"/>
        <v>5</v>
      </c>
      <c r="AD85" s="22">
        <v>0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92</v>
      </c>
      <c r="E86" s="21"/>
      <c r="F86" s="21"/>
      <c r="G86" s="21" t="s">
        <v>115</v>
      </c>
      <c r="H86" s="22"/>
      <c r="I86" s="22">
        <v>5</v>
      </c>
      <c r="J86" s="22">
        <v>4</v>
      </c>
      <c r="K86" s="22">
        <v>5</v>
      </c>
      <c r="L86" s="49">
        <f t="shared" si="17"/>
        <v>9</v>
      </c>
      <c r="Q86" s="36"/>
      <c r="R86" s="36"/>
      <c r="S86" s="27">
        <v>6.5</v>
      </c>
      <c r="T86" s="21" t="s">
        <v>145</v>
      </c>
      <c r="Z86" s="22">
        <v>5</v>
      </c>
      <c r="AA86" s="22">
        <v>1</v>
      </c>
      <c r="AB86" s="22">
        <v>0</v>
      </c>
      <c r="AC86" s="22">
        <f t="shared" si="19"/>
        <v>1</v>
      </c>
      <c r="AD86" s="22">
        <v>2</v>
      </c>
      <c r="AQ86" s="22"/>
      <c r="AR86" s="36"/>
    </row>
    <row r="87" spans="1:44" ht="15.75" customHeight="1" x14ac:dyDescent="0.25">
      <c r="A87" s="36"/>
      <c r="D87" s="21" t="s">
        <v>59</v>
      </c>
      <c r="E87" s="21"/>
      <c r="F87" s="21"/>
      <c r="G87" s="21" t="s">
        <v>118</v>
      </c>
      <c r="H87" s="22"/>
      <c r="I87" s="22">
        <v>6</v>
      </c>
      <c r="J87" s="22">
        <v>5</v>
      </c>
      <c r="K87" s="22">
        <v>3</v>
      </c>
      <c r="L87" s="49">
        <f t="shared" si="17"/>
        <v>8</v>
      </c>
      <c r="Q87" s="40"/>
      <c r="R87" s="40"/>
      <c r="S87" s="27">
        <v>7.5</v>
      </c>
      <c r="T87" s="21" t="s">
        <v>266</v>
      </c>
      <c r="Z87" s="22">
        <v>1</v>
      </c>
      <c r="AA87" s="22">
        <v>0</v>
      </c>
      <c r="AB87" s="22">
        <v>0</v>
      </c>
      <c r="AC87" s="22">
        <f t="shared" si="19"/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47</v>
      </c>
      <c r="E88" s="21"/>
      <c r="F88" s="21"/>
      <c r="G88" s="21" t="s">
        <v>116</v>
      </c>
      <c r="H88" s="22"/>
      <c r="I88" s="22">
        <v>5</v>
      </c>
      <c r="J88" s="22">
        <v>2</v>
      </c>
      <c r="K88" s="22">
        <v>6</v>
      </c>
      <c r="L88" s="49">
        <f t="shared" si="17"/>
        <v>8</v>
      </c>
      <c r="Q88" s="40"/>
      <c r="R88" s="40"/>
      <c r="S88" s="27">
        <v>8</v>
      </c>
      <c r="T88" s="21" t="s">
        <v>268</v>
      </c>
      <c r="Z88" s="22">
        <v>1</v>
      </c>
      <c r="AA88" s="22">
        <v>0</v>
      </c>
      <c r="AB88" s="22">
        <v>0</v>
      </c>
      <c r="AC88" s="22">
        <f t="shared" si="19"/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41</v>
      </c>
      <c r="E89" s="21"/>
      <c r="F89" s="21"/>
      <c r="G89" s="21" t="s">
        <v>106</v>
      </c>
      <c r="H89" s="22"/>
      <c r="I89" s="22">
        <v>6</v>
      </c>
      <c r="J89" s="22">
        <v>6</v>
      </c>
      <c r="K89" s="22">
        <v>1</v>
      </c>
      <c r="L89" s="49">
        <f t="shared" si="17"/>
        <v>7</v>
      </c>
      <c r="Q89" s="40"/>
      <c r="R89" s="40"/>
      <c r="S89" s="27">
        <v>7.5</v>
      </c>
      <c r="T89" s="21" t="s">
        <v>269</v>
      </c>
      <c r="Z89" s="22">
        <v>2</v>
      </c>
      <c r="AA89" s="22">
        <v>3</v>
      </c>
      <c r="AB89" s="22">
        <v>0</v>
      </c>
      <c r="AC89" s="22">
        <f t="shared" si="19"/>
        <v>3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151</v>
      </c>
      <c r="E90" s="21"/>
      <c r="F90" s="21"/>
      <c r="G90" s="21" t="s">
        <v>106</v>
      </c>
      <c r="H90" s="22"/>
      <c r="I90" s="22">
        <v>6</v>
      </c>
      <c r="J90" s="22">
        <v>3</v>
      </c>
      <c r="K90" s="22">
        <v>4</v>
      </c>
      <c r="L90" s="49">
        <f t="shared" si="17"/>
        <v>7</v>
      </c>
      <c r="Q90" s="41"/>
      <c r="R90" s="41"/>
      <c r="S90" s="27">
        <v>9</v>
      </c>
      <c r="T90" s="21" t="s">
        <v>239</v>
      </c>
      <c r="Z90" s="22">
        <v>3</v>
      </c>
      <c r="AA90" s="22">
        <v>1</v>
      </c>
      <c r="AB90" s="22">
        <v>2</v>
      </c>
      <c r="AC90" s="22">
        <f t="shared" ref="AC90" si="20">+AA90+AB90</f>
        <v>3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68</v>
      </c>
      <c r="E91" s="21"/>
      <c r="F91" s="21"/>
      <c r="G91" s="16" t="s">
        <v>107</v>
      </c>
      <c r="H91" s="22"/>
      <c r="I91" s="22">
        <v>6</v>
      </c>
      <c r="J91" s="22">
        <v>3</v>
      </c>
      <c r="K91" s="22">
        <v>4</v>
      </c>
      <c r="L91" s="49">
        <f t="shared" si="17"/>
        <v>7</v>
      </c>
      <c r="Q91" s="41"/>
      <c r="R91" s="41"/>
      <c r="S91" s="27">
        <v>9.5</v>
      </c>
      <c r="T91" s="21" t="s">
        <v>272</v>
      </c>
      <c r="Z91" s="22">
        <v>1</v>
      </c>
      <c r="AA91" s="22">
        <v>0</v>
      </c>
      <c r="AB91" s="22">
        <v>1</v>
      </c>
      <c r="AC91" s="22">
        <f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182</v>
      </c>
      <c r="E92" s="21"/>
      <c r="F92" s="21"/>
      <c r="G92" s="21" t="s">
        <v>117</v>
      </c>
      <c r="H92" s="22"/>
      <c r="I92" s="22">
        <v>6</v>
      </c>
      <c r="J92" s="22">
        <v>3</v>
      </c>
      <c r="K92" s="22">
        <v>4</v>
      </c>
      <c r="L92" s="49">
        <f t="shared" si="17"/>
        <v>7</v>
      </c>
      <c r="Q92" s="41"/>
      <c r="R92" s="41"/>
      <c r="S92" s="27">
        <v>8</v>
      </c>
      <c r="T92" s="21" t="s">
        <v>319</v>
      </c>
      <c r="Z92" s="22">
        <v>1</v>
      </c>
      <c r="AA92" s="22">
        <v>0</v>
      </c>
      <c r="AB92" s="22">
        <v>0</v>
      </c>
      <c r="AC92" s="22">
        <f>+AA92+AB92</f>
        <v>0</v>
      </c>
      <c r="AD92" s="22">
        <v>0</v>
      </c>
      <c r="AP92" s="22"/>
      <c r="AQ92" s="22"/>
      <c r="AR92" s="41"/>
    </row>
    <row r="93" spans="1:44" ht="15.75" customHeight="1" x14ac:dyDescent="0.25">
      <c r="A93" s="36"/>
      <c r="D93" s="21" t="s">
        <v>149</v>
      </c>
      <c r="G93" s="21" t="s">
        <v>154</v>
      </c>
      <c r="H93" s="22"/>
      <c r="I93" s="22">
        <v>6</v>
      </c>
      <c r="J93" s="22">
        <v>1</v>
      </c>
      <c r="K93" s="22">
        <v>6</v>
      </c>
      <c r="L93" s="49">
        <f t="shared" si="17"/>
        <v>7</v>
      </c>
      <c r="Q93" s="41"/>
      <c r="R93" s="41"/>
      <c r="S93" s="27">
        <v>8.5</v>
      </c>
      <c r="T93" s="21" t="s">
        <v>242</v>
      </c>
      <c r="Z93" s="22">
        <v>1</v>
      </c>
      <c r="AA93" s="22">
        <v>1</v>
      </c>
      <c r="AB93" s="22">
        <v>0</v>
      </c>
      <c r="AC93" s="22">
        <f>+AA93+AB93</f>
        <v>1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147</v>
      </c>
      <c r="E94" s="21"/>
      <c r="F94" s="21"/>
      <c r="G94" s="21" t="s">
        <v>154</v>
      </c>
      <c r="H94" s="22"/>
      <c r="I94" s="22">
        <v>4</v>
      </c>
      <c r="J94" s="22">
        <v>5</v>
      </c>
      <c r="K94" s="22">
        <v>1</v>
      </c>
      <c r="L94" s="49">
        <f t="shared" si="17"/>
        <v>6</v>
      </c>
      <c r="Q94" s="41"/>
      <c r="R94" s="41"/>
      <c r="S94" s="27">
        <v>7.5</v>
      </c>
      <c r="T94" s="21" t="s">
        <v>238</v>
      </c>
      <c r="Z94" s="22">
        <v>2</v>
      </c>
      <c r="AA94" s="22">
        <v>1</v>
      </c>
      <c r="AB94" s="22">
        <v>0</v>
      </c>
      <c r="AC94" s="22">
        <f>+AA94+AB94</f>
        <v>1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thickBot="1" x14ac:dyDescent="0.3">
      <c r="A95" s="36"/>
      <c r="D95" s="21" t="s">
        <v>95</v>
      </c>
      <c r="E95" s="21"/>
      <c r="F95" s="21"/>
      <c r="G95" s="21" t="s">
        <v>118</v>
      </c>
      <c r="H95" s="22"/>
      <c r="I95" s="22">
        <v>6</v>
      </c>
      <c r="J95" s="22">
        <v>4</v>
      </c>
      <c r="K95" s="22">
        <v>2</v>
      </c>
      <c r="L95" s="49">
        <f t="shared" si="17"/>
        <v>6</v>
      </c>
      <c r="Q95" s="41"/>
      <c r="R95" s="41"/>
      <c r="S95" s="27">
        <v>7.5</v>
      </c>
      <c r="T95" s="21" t="s">
        <v>159</v>
      </c>
      <c r="Z95" s="22">
        <v>1</v>
      </c>
      <c r="AA95" s="22">
        <v>1</v>
      </c>
      <c r="AB95" s="22">
        <v>0</v>
      </c>
      <c r="AC95" s="22">
        <f>+AA95+AB95</f>
        <v>1</v>
      </c>
      <c r="AD95" s="22">
        <v>0</v>
      </c>
      <c r="AM95" s="22"/>
      <c r="AN95" s="22"/>
      <c r="AO95" s="22"/>
      <c r="AP95" s="22"/>
      <c r="AQ95" s="22"/>
      <c r="AR95" s="41"/>
    </row>
    <row r="96" spans="1:44" ht="15.75" customHeight="1" x14ac:dyDescent="0.25">
      <c r="A96" s="36"/>
      <c r="D96" s="21" t="s">
        <v>183</v>
      </c>
      <c r="E96" s="21"/>
      <c r="F96" s="21"/>
      <c r="G96" s="21" t="s">
        <v>118</v>
      </c>
      <c r="H96" s="22"/>
      <c r="I96" s="22">
        <v>5</v>
      </c>
      <c r="J96" s="22">
        <v>4</v>
      </c>
      <c r="K96" s="22">
        <v>2</v>
      </c>
      <c r="L96" s="49">
        <f t="shared" si="17"/>
        <v>6</v>
      </c>
      <c r="Q96" s="41"/>
      <c r="R96" s="41"/>
      <c r="S96" s="8"/>
      <c r="T96" s="31" t="s">
        <v>93</v>
      </c>
      <c r="U96" s="8"/>
      <c r="V96" s="8"/>
      <c r="W96" s="8"/>
      <c r="X96" s="8"/>
      <c r="Y96" s="8"/>
      <c r="Z96" s="15">
        <f>SUM(Z78:Z95)</f>
        <v>39</v>
      </c>
      <c r="AA96" s="15">
        <f>SUM(AA78:AA95)</f>
        <v>12</v>
      </c>
      <c r="AB96" s="15">
        <f>SUM(AB78:AB95)</f>
        <v>7</v>
      </c>
      <c r="AC96" s="15">
        <f>SUM(AC78:AC95)</f>
        <v>19</v>
      </c>
      <c r="AD96" s="15">
        <f>SUM(AD78:AD95)</f>
        <v>2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34</v>
      </c>
      <c r="E97" s="21"/>
      <c r="F97" s="21"/>
      <c r="G97" s="21" t="s">
        <v>106</v>
      </c>
      <c r="H97" s="22"/>
      <c r="I97" s="22">
        <v>6</v>
      </c>
      <c r="J97" s="22">
        <v>2</v>
      </c>
      <c r="K97" s="22">
        <v>4</v>
      </c>
      <c r="L97" s="49">
        <f t="shared" si="17"/>
        <v>6</v>
      </c>
      <c r="Q97" s="41"/>
      <c r="R97" s="41"/>
      <c r="AM97" s="22"/>
      <c r="AN97" s="22"/>
      <c r="AO97" s="22"/>
      <c r="AQ97" s="22"/>
      <c r="AR97" s="41"/>
    </row>
    <row r="98" spans="1:44" ht="15.75" customHeight="1" thickBot="1" x14ac:dyDescent="0.3">
      <c r="A98" s="36"/>
      <c r="D98" s="21" t="s">
        <v>67</v>
      </c>
      <c r="E98" s="21"/>
      <c r="F98" s="21"/>
      <c r="G98" s="21" t="s">
        <v>117</v>
      </c>
      <c r="H98" s="22"/>
      <c r="I98" s="22">
        <v>6</v>
      </c>
      <c r="J98" s="22">
        <v>1</v>
      </c>
      <c r="K98" s="22">
        <v>5</v>
      </c>
      <c r="L98" s="49">
        <f t="shared" si="17"/>
        <v>6</v>
      </c>
      <c r="Q98" s="41"/>
      <c r="R98" s="41"/>
      <c r="S98" s="28" t="s">
        <v>119</v>
      </c>
      <c r="T98" s="28" t="s">
        <v>122</v>
      </c>
      <c r="U98" s="28"/>
      <c r="V98" s="38"/>
      <c r="W98" s="38"/>
      <c r="X98" s="38"/>
      <c r="Y98" s="38"/>
      <c r="Z98" s="38" t="s">
        <v>3</v>
      </c>
      <c r="AA98" s="38" t="s">
        <v>23</v>
      </c>
      <c r="AB98" s="38" t="s">
        <v>24</v>
      </c>
      <c r="AC98" s="38" t="s">
        <v>25</v>
      </c>
      <c r="AD98" s="38" t="s">
        <v>2</v>
      </c>
      <c r="AP98" s="22"/>
      <c r="AQ98" s="22"/>
      <c r="AR98" s="41"/>
    </row>
    <row r="99" spans="1:44" ht="15.75" customHeight="1" x14ac:dyDescent="0.25">
      <c r="A99" s="36"/>
      <c r="D99" s="21" t="s">
        <v>29</v>
      </c>
      <c r="E99" s="21"/>
      <c r="F99" s="21"/>
      <c r="G99" s="16" t="s">
        <v>107</v>
      </c>
      <c r="H99" s="22"/>
      <c r="I99" s="22">
        <v>6</v>
      </c>
      <c r="J99" s="22">
        <v>0</v>
      </c>
      <c r="K99" s="22">
        <v>6</v>
      </c>
      <c r="L99" s="49">
        <f t="shared" si="17"/>
        <v>6</v>
      </c>
      <c r="Q99" s="41"/>
      <c r="R99" s="41"/>
      <c r="S99" s="27">
        <v>6</v>
      </c>
      <c r="T99" s="21" t="s">
        <v>133</v>
      </c>
      <c r="U99" s="21"/>
      <c r="V99" s="21"/>
      <c r="W99" s="21"/>
      <c r="Z99" s="22">
        <v>1</v>
      </c>
      <c r="AA99" s="22">
        <v>0</v>
      </c>
      <c r="AB99" s="22">
        <v>1</v>
      </c>
      <c r="AC99" s="22">
        <f t="shared" ref="AC99:AC103" si="21">+AA99+AB99</f>
        <v>1</v>
      </c>
      <c r="AD99" s="22">
        <v>0</v>
      </c>
      <c r="AP99" s="22"/>
      <c r="AQ99" s="22"/>
      <c r="AR99" s="41"/>
    </row>
    <row r="100" spans="1:44" ht="15.75" customHeight="1" x14ac:dyDescent="0.25">
      <c r="A100" s="36"/>
      <c r="Q100" s="41"/>
      <c r="R100" s="41"/>
      <c r="S100" s="27">
        <v>8</v>
      </c>
      <c r="T100" s="21" t="s">
        <v>33</v>
      </c>
      <c r="U100" s="21"/>
      <c r="V100" s="21"/>
      <c r="W100" s="21"/>
      <c r="Z100" s="22">
        <v>1</v>
      </c>
      <c r="AA100" s="22">
        <v>0</v>
      </c>
      <c r="AB100" s="22">
        <v>0</v>
      </c>
      <c r="AC100" s="22">
        <f t="shared" si="21"/>
        <v>0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thickBot="1" x14ac:dyDescent="0.3">
      <c r="A101" s="36"/>
      <c r="D101" s="2" t="s">
        <v>84</v>
      </c>
      <c r="E101" s="2"/>
      <c r="F101" s="2"/>
      <c r="G101" s="4" t="s">
        <v>1</v>
      </c>
      <c r="H101" s="4"/>
      <c r="I101" s="4" t="s">
        <v>3</v>
      </c>
      <c r="J101" s="50" t="s">
        <v>2</v>
      </c>
      <c r="Q101" s="41"/>
      <c r="R101" s="41"/>
      <c r="S101" s="27">
        <v>6.5</v>
      </c>
      <c r="T101" s="21" t="s">
        <v>43</v>
      </c>
      <c r="Z101" s="22">
        <v>1</v>
      </c>
      <c r="AA101" s="22">
        <v>0</v>
      </c>
      <c r="AB101" s="22">
        <v>0</v>
      </c>
      <c r="AC101" s="22">
        <f t="shared" si="21"/>
        <v>0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126</v>
      </c>
      <c r="G102" s="21" t="s">
        <v>118</v>
      </c>
      <c r="H102" s="22"/>
      <c r="I102" s="22">
        <v>6</v>
      </c>
      <c r="J102" s="49">
        <v>6</v>
      </c>
      <c r="Q102" s="41"/>
      <c r="R102" s="41"/>
      <c r="S102" s="27">
        <v>6.5</v>
      </c>
      <c r="T102" s="21" t="s">
        <v>136</v>
      </c>
      <c r="U102" s="21"/>
      <c r="V102" s="21"/>
      <c r="W102" s="21"/>
      <c r="Z102" s="22">
        <v>1</v>
      </c>
      <c r="AA102" s="22">
        <v>0</v>
      </c>
      <c r="AB102" s="22">
        <v>0</v>
      </c>
      <c r="AC102" s="22">
        <f t="shared" si="21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55</v>
      </c>
      <c r="E103" s="21"/>
      <c r="F103" s="21"/>
      <c r="G103" s="21" t="s">
        <v>117</v>
      </c>
      <c r="H103" s="22"/>
      <c r="I103" s="22">
        <v>6</v>
      </c>
      <c r="J103" s="49">
        <v>4</v>
      </c>
      <c r="Q103" s="41"/>
      <c r="R103" s="41"/>
      <c r="S103" s="27">
        <v>6.5</v>
      </c>
      <c r="T103" s="21" t="s">
        <v>69</v>
      </c>
      <c r="Z103" s="22">
        <v>1</v>
      </c>
      <c r="AA103" s="22">
        <v>0</v>
      </c>
      <c r="AB103" s="22">
        <v>0</v>
      </c>
      <c r="AC103" s="22">
        <f t="shared" si="21"/>
        <v>0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86</v>
      </c>
      <c r="E104" s="21"/>
      <c r="F104" s="21"/>
      <c r="G104" s="21" t="s">
        <v>17</v>
      </c>
      <c r="H104" s="22"/>
      <c r="I104" s="22">
        <v>5</v>
      </c>
      <c r="J104" s="49">
        <v>2</v>
      </c>
      <c r="Q104" s="41"/>
      <c r="R104" s="41"/>
      <c r="S104" s="27">
        <v>9.5</v>
      </c>
      <c r="T104" s="21" t="s">
        <v>176</v>
      </c>
      <c r="Z104" s="22">
        <v>1</v>
      </c>
      <c r="AA104" s="22">
        <v>0</v>
      </c>
      <c r="AB104" s="22">
        <v>2</v>
      </c>
      <c r="AC104" s="22">
        <f t="shared" ref="AC104" si="22">+AA104+AB104</f>
        <v>2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89</v>
      </c>
      <c r="E105" s="21"/>
      <c r="F105" s="21"/>
      <c r="G105" s="16" t="s">
        <v>107</v>
      </c>
      <c r="H105" s="22"/>
      <c r="I105" s="22">
        <v>5</v>
      </c>
      <c r="J105" s="49">
        <v>2</v>
      </c>
      <c r="Q105" s="41"/>
      <c r="R105" s="41"/>
      <c r="S105" s="27">
        <v>7.5</v>
      </c>
      <c r="T105" s="21" t="s">
        <v>146</v>
      </c>
      <c r="Z105" s="22">
        <v>1</v>
      </c>
      <c r="AA105" s="22">
        <v>0</v>
      </c>
      <c r="AB105" s="22">
        <v>0</v>
      </c>
      <c r="AC105" s="22">
        <f>+AA105+AB105</f>
        <v>0</v>
      </c>
      <c r="AD105" s="22">
        <v>0</v>
      </c>
      <c r="AQ105" s="22"/>
      <c r="AR105" s="41"/>
    </row>
    <row r="106" spans="1:44" ht="15.75" customHeight="1" x14ac:dyDescent="0.25">
      <c r="A106" s="36"/>
      <c r="D106" s="21" t="s">
        <v>70</v>
      </c>
      <c r="E106" s="21"/>
      <c r="F106" s="21"/>
      <c r="G106" s="21" t="s">
        <v>17</v>
      </c>
      <c r="H106" s="22"/>
      <c r="I106" s="22">
        <v>5</v>
      </c>
      <c r="J106" s="49">
        <v>2</v>
      </c>
      <c r="Q106" s="41"/>
      <c r="R106" s="41"/>
      <c r="S106" s="27">
        <v>6.5</v>
      </c>
      <c r="T106" s="21" t="s">
        <v>32</v>
      </c>
      <c r="Z106" s="22">
        <v>2</v>
      </c>
      <c r="AA106" s="22">
        <v>0</v>
      </c>
      <c r="AB106" s="22">
        <v>2</v>
      </c>
      <c r="AC106" s="22">
        <f>+AA106+AB106</f>
        <v>2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125</v>
      </c>
      <c r="E107" s="21"/>
      <c r="F107" s="21"/>
      <c r="G107" s="21" t="s">
        <v>116</v>
      </c>
      <c r="H107" s="22"/>
      <c r="I107" s="22">
        <v>6</v>
      </c>
      <c r="J107" s="49">
        <v>2</v>
      </c>
      <c r="Q107" s="41"/>
      <c r="R107" s="41"/>
      <c r="S107" s="27">
        <v>8</v>
      </c>
      <c r="T107" s="21" t="s">
        <v>149</v>
      </c>
      <c r="Z107" s="22">
        <v>2</v>
      </c>
      <c r="AA107" s="22">
        <v>0</v>
      </c>
      <c r="AB107" s="22">
        <v>1</v>
      </c>
      <c r="AC107" s="22">
        <f>+AA107+AB107</f>
        <v>1</v>
      </c>
      <c r="AD107" s="22"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176</v>
      </c>
      <c r="E108" s="21"/>
      <c r="F108" s="21"/>
      <c r="G108" s="21" t="s">
        <v>106</v>
      </c>
      <c r="H108" s="22"/>
      <c r="I108" s="22">
        <v>6</v>
      </c>
      <c r="J108" s="49">
        <v>2</v>
      </c>
      <c r="Q108" s="41"/>
      <c r="R108" s="41"/>
      <c r="S108" s="27">
        <v>7</v>
      </c>
      <c r="T108" s="21" t="s">
        <v>113</v>
      </c>
      <c r="Z108" s="22">
        <v>1</v>
      </c>
      <c r="AA108" s="22">
        <v>0</v>
      </c>
      <c r="AB108" s="22">
        <v>0</v>
      </c>
      <c r="AC108" s="22">
        <f>+AA108+AB108</f>
        <v>0</v>
      </c>
      <c r="AD108" s="22">
        <v>0</v>
      </c>
      <c r="AM108" s="22"/>
      <c r="AN108" s="22"/>
      <c r="AO108" s="22"/>
      <c r="AP108" s="22"/>
      <c r="AR108" s="41"/>
    </row>
    <row r="109" spans="1:44" ht="15.75" customHeight="1" thickBot="1" x14ac:dyDescent="0.3">
      <c r="A109" s="36"/>
      <c r="D109" s="21" t="s">
        <v>95</v>
      </c>
      <c r="E109" s="21"/>
      <c r="F109" s="21"/>
      <c r="G109" s="21" t="s">
        <v>118</v>
      </c>
      <c r="H109" s="22"/>
      <c r="I109" s="22">
        <v>6</v>
      </c>
      <c r="J109" s="49">
        <v>2</v>
      </c>
      <c r="Q109" s="41"/>
      <c r="R109" s="41"/>
      <c r="S109" s="27">
        <v>7</v>
      </c>
      <c r="T109" s="21" t="s">
        <v>36</v>
      </c>
      <c r="U109" s="21"/>
      <c r="V109" s="21"/>
      <c r="Z109" s="22">
        <v>1</v>
      </c>
      <c r="AA109" s="22">
        <v>0</v>
      </c>
      <c r="AB109" s="22">
        <v>0</v>
      </c>
      <c r="AC109" s="22">
        <f>+AA109+AB109</f>
        <v>0</v>
      </c>
      <c r="AD109" s="22">
        <v>0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D110" s="21" t="s">
        <v>29</v>
      </c>
      <c r="E110" s="21"/>
      <c r="F110" s="21"/>
      <c r="G110" s="16" t="s">
        <v>107</v>
      </c>
      <c r="H110" s="22"/>
      <c r="I110" s="22">
        <v>6</v>
      </c>
      <c r="J110" s="49">
        <v>2</v>
      </c>
      <c r="Q110" s="41"/>
      <c r="R110" s="41"/>
      <c r="S110" s="8"/>
      <c r="T110" s="31" t="s">
        <v>211</v>
      </c>
      <c r="U110" s="8"/>
      <c r="V110" s="8"/>
      <c r="W110" s="8"/>
      <c r="X110" s="8"/>
      <c r="Y110" s="8"/>
      <c r="Z110" s="55">
        <f>SUM(Z99:Z109)</f>
        <v>13</v>
      </c>
      <c r="AA110" s="55">
        <f>SUM(AA99:AA109)</f>
        <v>0</v>
      </c>
      <c r="AB110" s="55">
        <f>SUM(AB99:AB109)</f>
        <v>6</v>
      </c>
      <c r="AC110" s="55">
        <f>SUM(AC99:AC109)</f>
        <v>6</v>
      </c>
      <c r="AD110" s="55">
        <f>SUM(AD99:AD109)</f>
        <v>0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D111" s="21" t="s">
        <v>144</v>
      </c>
      <c r="F111" s="21"/>
      <c r="G111" s="21" t="s">
        <v>115</v>
      </c>
      <c r="H111" s="22"/>
      <c r="I111" s="22">
        <v>6</v>
      </c>
      <c r="J111" s="49">
        <v>2</v>
      </c>
      <c r="Q111" s="41"/>
      <c r="R111" s="41"/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D112" s="21" t="s">
        <v>133</v>
      </c>
      <c r="E112" s="21"/>
      <c r="F112" s="21"/>
      <c r="G112" s="21" t="s">
        <v>116</v>
      </c>
      <c r="H112" s="22"/>
      <c r="I112" s="22">
        <v>6</v>
      </c>
      <c r="J112" s="49">
        <v>2</v>
      </c>
      <c r="Q112" s="41"/>
      <c r="R112" s="41"/>
      <c r="S112" s="27"/>
      <c r="T112" s="21" t="s">
        <v>93</v>
      </c>
      <c r="Z112" s="56">
        <f>Z96+AC124+Z110-0.3</f>
        <v>58</v>
      </c>
      <c r="AA112" s="56">
        <f>AA110+AA96</f>
        <v>12</v>
      </c>
      <c r="AB112" s="56">
        <f>AB110+AB96+AM124</f>
        <v>14</v>
      </c>
      <c r="AC112" s="56">
        <f>+AB112+AA112</f>
        <v>26</v>
      </c>
      <c r="AD112" s="56">
        <f>AD110+AD96+AN124</f>
        <v>2</v>
      </c>
      <c r="AM112" s="22"/>
      <c r="AN112" s="22"/>
      <c r="AO112" s="22"/>
      <c r="AR112" s="41"/>
    </row>
    <row r="113" spans="1:44" ht="15.75" customHeight="1" x14ac:dyDescent="0.25">
      <c r="A113" s="36"/>
      <c r="D113" s="21" t="s">
        <v>81</v>
      </c>
      <c r="E113" s="21"/>
      <c r="F113" s="21"/>
      <c r="G113" s="21" t="s">
        <v>118</v>
      </c>
      <c r="H113" s="22"/>
      <c r="I113" s="22">
        <v>6</v>
      </c>
      <c r="J113" s="49">
        <v>2</v>
      </c>
      <c r="Q113" s="41"/>
      <c r="R113" s="41"/>
      <c r="S113" s="27"/>
      <c r="T113" s="21" t="s">
        <v>82</v>
      </c>
      <c r="Z113" s="22">
        <f>+Z15+Z28+Z41+Z54+AM15+AM28+AM41+AM54</f>
        <v>58</v>
      </c>
      <c r="AA113" s="22">
        <f>+AA15+AA28+AA41+AA54+AN15+AN28+AN41+AN54</f>
        <v>12</v>
      </c>
      <c r="AB113" s="22">
        <f>+AB15+AB28+AB41+AB54+AO15+AO28+AO41+AO54</f>
        <v>14</v>
      </c>
      <c r="AC113" s="22">
        <f>+AC15+AC28+AC41+AC54+AP15+AP28+AP41+AP54</f>
        <v>26</v>
      </c>
      <c r="AD113" s="22">
        <f>+AD15+AD28+AD41+AD54+AQ15+AQ28+AQ41+AQ54</f>
        <v>2</v>
      </c>
      <c r="AP113" s="22"/>
      <c r="AR113" s="41"/>
    </row>
    <row r="114" spans="1:44" ht="15.75" customHeight="1" x14ac:dyDescent="0.25">
      <c r="A114" s="36"/>
      <c r="D114" s="21" t="s">
        <v>185</v>
      </c>
      <c r="E114" s="21"/>
      <c r="F114" s="21"/>
      <c r="G114" s="21" t="s">
        <v>154</v>
      </c>
      <c r="H114" s="22"/>
      <c r="I114" s="22">
        <v>6</v>
      </c>
      <c r="J114" s="49">
        <v>2</v>
      </c>
      <c r="Q114" s="41"/>
      <c r="R114" s="41"/>
      <c r="AP114" s="22"/>
      <c r="AR114" s="41"/>
    </row>
    <row r="115" spans="1:44" ht="15.75" customHeight="1" x14ac:dyDescent="0.25">
      <c r="A115" s="36"/>
      <c r="Q115" s="41"/>
      <c r="R115" s="41"/>
      <c r="AP115" s="22"/>
      <c r="AR115" s="41"/>
    </row>
    <row r="116" spans="1:44" ht="15.75" customHeight="1" x14ac:dyDescent="0.25">
      <c r="A116" s="36"/>
      <c r="Q116" s="41"/>
      <c r="R116" s="41"/>
      <c r="AP116" s="22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thickBot="1" x14ac:dyDescent="0.3">
      <c r="A118" s="36"/>
      <c r="Q118" s="41"/>
      <c r="R118" s="41"/>
      <c r="S118" s="27"/>
      <c r="U118" s="37" t="s">
        <v>119</v>
      </c>
      <c r="V118" s="10" t="s">
        <v>129</v>
      </c>
      <c r="W118" s="10"/>
      <c r="X118" s="10"/>
      <c r="Y118" s="10"/>
      <c r="Z118" s="10"/>
      <c r="AA118" s="10"/>
      <c r="AB118" s="10"/>
      <c r="AC118" s="37" t="s">
        <v>3</v>
      </c>
      <c r="AD118" s="37" t="s">
        <v>7</v>
      </c>
      <c r="AE118" s="37" t="s">
        <v>8</v>
      </c>
      <c r="AF118" s="37" t="s">
        <v>9</v>
      </c>
      <c r="AG118" s="37" t="s">
        <v>77</v>
      </c>
      <c r="AH118" s="37"/>
      <c r="AI118" s="37" t="s">
        <v>4</v>
      </c>
      <c r="AJ118" s="37" t="s">
        <v>6</v>
      </c>
      <c r="AK118" s="37" t="s">
        <v>5</v>
      </c>
      <c r="AL118" s="37" t="s">
        <v>78</v>
      </c>
      <c r="AM118" s="37" t="s">
        <v>24</v>
      </c>
      <c r="AN118" s="37" t="s">
        <v>2</v>
      </c>
      <c r="AO118" s="22"/>
      <c r="AR118" s="41"/>
    </row>
    <row r="119" spans="1:44" ht="15.75" customHeight="1" x14ac:dyDescent="0.25">
      <c r="A119" s="36"/>
      <c r="Q119" s="41"/>
      <c r="R119" s="41"/>
      <c r="U119" s="27"/>
      <c r="V119" s="21" t="s">
        <v>147</v>
      </c>
      <c r="W119" s="21"/>
      <c r="X119" s="21"/>
      <c r="Y119" s="21"/>
      <c r="Z119" s="22"/>
      <c r="AC119" s="22">
        <f>+AD119+AE119+AF119+0.3</f>
        <v>0.3</v>
      </c>
      <c r="AD119" s="22">
        <v>0</v>
      </c>
      <c r="AE119" s="22">
        <v>0</v>
      </c>
      <c r="AF119" s="22">
        <v>0</v>
      </c>
      <c r="AG119" s="80">
        <f t="shared" ref="AG119:AG124" si="23">+(AD119*2+AF119)/(2*AC119)</f>
        <v>0</v>
      </c>
      <c r="AH119" s="80"/>
      <c r="AI119" s="22">
        <v>0</v>
      </c>
      <c r="AJ119" s="22">
        <v>0</v>
      </c>
      <c r="AK119" s="22">
        <v>0</v>
      </c>
      <c r="AL119" s="24">
        <f t="shared" ref="AL119:AL124" si="24">+AI119/AC119</f>
        <v>0</v>
      </c>
      <c r="AM119" s="22">
        <v>0</v>
      </c>
      <c r="AN119" s="22">
        <v>0</v>
      </c>
      <c r="AR119" s="41"/>
    </row>
    <row r="120" spans="1:44" ht="15.75" customHeight="1" x14ac:dyDescent="0.25">
      <c r="A120" s="36"/>
      <c r="Q120" s="41"/>
      <c r="R120" s="41"/>
      <c r="U120" s="27">
        <v>7</v>
      </c>
      <c r="V120" s="21" t="s">
        <v>74</v>
      </c>
      <c r="W120" s="21"/>
      <c r="X120" s="21"/>
      <c r="Y120" s="21"/>
      <c r="Z120" s="22"/>
      <c r="AC120" s="22">
        <f>+AD120+AE120+AF120</f>
        <v>1</v>
      </c>
      <c r="AD120" s="22">
        <v>0</v>
      </c>
      <c r="AE120" s="22">
        <v>1</v>
      </c>
      <c r="AF120" s="22">
        <v>0</v>
      </c>
      <c r="AG120" s="79">
        <f t="shared" si="23"/>
        <v>0</v>
      </c>
      <c r="AH120" s="79"/>
      <c r="AI120" s="22">
        <v>1</v>
      </c>
      <c r="AJ120" s="22">
        <v>0</v>
      </c>
      <c r="AK120" s="22">
        <v>0</v>
      </c>
      <c r="AL120" s="24">
        <f t="shared" si="24"/>
        <v>1</v>
      </c>
      <c r="AM120" s="22">
        <v>0</v>
      </c>
      <c r="AN120" s="22">
        <v>0</v>
      </c>
      <c r="AO120" s="22"/>
      <c r="AR120" s="41"/>
    </row>
    <row r="121" spans="1:44" ht="15.75" customHeight="1" x14ac:dyDescent="0.25">
      <c r="A121" s="36"/>
      <c r="Q121" s="41"/>
      <c r="R121" s="41"/>
      <c r="U121" s="27">
        <v>7</v>
      </c>
      <c r="V121" s="21" t="s">
        <v>317</v>
      </c>
      <c r="W121" s="21"/>
      <c r="X121" s="21"/>
      <c r="Y121" s="21"/>
      <c r="Z121" s="22"/>
      <c r="AC121" s="22">
        <f>+AD121+AE121+AF121</f>
        <v>1</v>
      </c>
      <c r="AD121" s="22">
        <v>0</v>
      </c>
      <c r="AE121" s="22">
        <v>0</v>
      </c>
      <c r="AF121" s="22">
        <v>1</v>
      </c>
      <c r="AG121" s="79">
        <f t="shared" si="23"/>
        <v>0.5</v>
      </c>
      <c r="AH121" s="79"/>
      <c r="AI121" s="22">
        <v>0</v>
      </c>
      <c r="AJ121" s="22">
        <v>0</v>
      </c>
      <c r="AK121" s="22">
        <v>1</v>
      </c>
      <c r="AL121" s="24">
        <f t="shared" si="24"/>
        <v>0</v>
      </c>
      <c r="AM121" s="22">
        <v>0</v>
      </c>
      <c r="AN121" s="22">
        <v>0</v>
      </c>
      <c r="AO121" s="22"/>
      <c r="AR121" s="41"/>
    </row>
    <row r="122" spans="1:44" ht="15.75" customHeight="1" x14ac:dyDescent="0.25">
      <c r="A122" s="36"/>
      <c r="Q122" s="41"/>
      <c r="R122" s="41"/>
      <c r="U122" s="27">
        <v>7.5</v>
      </c>
      <c r="V122" s="21" t="s">
        <v>75</v>
      </c>
      <c r="X122" s="21"/>
      <c r="AC122" s="22">
        <f>+AD122+AE122+AF122</f>
        <v>1</v>
      </c>
      <c r="AD122" s="22">
        <v>0</v>
      </c>
      <c r="AE122" s="22">
        <v>0</v>
      </c>
      <c r="AF122" s="22">
        <v>1</v>
      </c>
      <c r="AG122" s="79">
        <f t="shared" si="23"/>
        <v>0.5</v>
      </c>
      <c r="AH122" s="79"/>
      <c r="AI122" s="22">
        <v>4</v>
      </c>
      <c r="AJ122" s="22">
        <v>0</v>
      </c>
      <c r="AK122" s="22">
        <v>0</v>
      </c>
      <c r="AL122" s="24">
        <f t="shared" si="24"/>
        <v>4</v>
      </c>
      <c r="AM122" s="22">
        <v>1</v>
      </c>
      <c r="AN122" s="22">
        <v>0</v>
      </c>
      <c r="AO122" s="22"/>
      <c r="AR122" s="41"/>
    </row>
    <row r="123" spans="1:44" ht="15.75" customHeight="1" thickBot="1" x14ac:dyDescent="0.3">
      <c r="A123" s="36"/>
      <c r="Q123" s="41"/>
      <c r="R123" s="41"/>
      <c r="U123" s="27">
        <v>8</v>
      </c>
      <c r="V123" s="21" t="s">
        <v>267</v>
      </c>
      <c r="X123" s="21"/>
      <c r="Y123" s="21"/>
      <c r="Z123" s="16"/>
      <c r="AC123" s="22">
        <f>+AD123+AE123+AF123</f>
        <v>3</v>
      </c>
      <c r="AD123" s="22">
        <v>0</v>
      </c>
      <c r="AE123" s="22">
        <v>2</v>
      </c>
      <c r="AF123" s="22">
        <v>1</v>
      </c>
      <c r="AG123" s="89">
        <f t="shared" si="23"/>
        <v>0.16666666666666666</v>
      </c>
      <c r="AH123" s="89"/>
      <c r="AI123" s="22">
        <v>6</v>
      </c>
      <c r="AJ123" s="22">
        <v>1</v>
      </c>
      <c r="AK123" s="22">
        <v>0</v>
      </c>
      <c r="AL123" s="24">
        <f t="shared" si="24"/>
        <v>2</v>
      </c>
      <c r="AM123" s="22">
        <v>0</v>
      </c>
      <c r="AN123" s="22">
        <v>0</v>
      </c>
      <c r="AO123" s="22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U124" s="8"/>
      <c r="V124" s="32"/>
      <c r="W124" s="31" t="s">
        <v>21</v>
      </c>
      <c r="X124" s="32"/>
      <c r="Y124" s="32"/>
      <c r="Z124" s="15"/>
      <c r="AA124" s="8"/>
      <c r="AB124" s="8"/>
      <c r="AC124" s="15">
        <f>SUM(AC119:AC123)</f>
        <v>6.3</v>
      </c>
      <c r="AD124" s="15">
        <f t="shared" ref="AD124:AF124" si="25">SUM(AD119:AD123)</f>
        <v>0</v>
      </c>
      <c r="AE124" s="15">
        <f t="shared" si="25"/>
        <v>3</v>
      </c>
      <c r="AF124" s="15">
        <f t="shared" si="25"/>
        <v>3</v>
      </c>
      <c r="AG124" s="80">
        <f t="shared" si="23"/>
        <v>0.23809523809523811</v>
      </c>
      <c r="AH124" s="80"/>
      <c r="AI124" s="15">
        <f t="shared" ref="AI124" si="26">SUM(AI119:AI123)</f>
        <v>11</v>
      </c>
      <c r="AJ124" s="15">
        <f t="shared" ref="AJ124" si="27">SUM(AJ119:AJ123)</f>
        <v>1</v>
      </c>
      <c r="AK124" s="15">
        <f t="shared" ref="AK124" si="28">SUM(AK119:AK123)</f>
        <v>1</v>
      </c>
      <c r="AL124" s="33">
        <f t="shared" si="24"/>
        <v>1.746031746031746</v>
      </c>
      <c r="AM124" s="15">
        <f t="shared" ref="AM124" si="29">SUM(AM119:AM123)</f>
        <v>1</v>
      </c>
      <c r="AN124" s="15">
        <f t="shared" ref="AN124" si="30">SUM(AN119:AN123)</f>
        <v>0</v>
      </c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35:AH135"/>
    <mergeCell ref="AG136:AH136"/>
    <mergeCell ref="AG121:AH121"/>
    <mergeCell ref="AG119:AH119"/>
    <mergeCell ref="AG123:AH123"/>
    <mergeCell ref="AG124:AH124"/>
    <mergeCell ref="AG122:AH122"/>
    <mergeCell ref="AG120:AH120"/>
    <mergeCell ref="AG133:AH133"/>
    <mergeCell ref="AG134:AH134"/>
    <mergeCell ref="AG11:AH11"/>
    <mergeCell ref="E14:F14"/>
    <mergeCell ref="B74:P74"/>
    <mergeCell ref="S74:AQ74"/>
    <mergeCell ref="G75:M75"/>
    <mergeCell ref="S75:AQ75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</mergeCells>
  <conditionalFormatting sqref="Z113">
    <cfRule type="cellIs" dxfId="29" priority="5" operator="notEqual">
      <formula>$Z$112</formula>
    </cfRule>
  </conditionalFormatting>
  <conditionalFormatting sqref="AA113">
    <cfRule type="cellIs" dxfId="28" priority="4" operator="notEqual">
      <formula>$AA$112</formula>
    </cfRule>
  </conditionalFormatting>
  <conditionalFormatting sqref="AB113">
    <cfRule type="cellIs" dxfId="27" priority="3" operator="notEqual">
      <formula>$AB$112</formula>
    </cfRule>
  </conditionalFormatting>
  <conditionalFormatting sqref="AC113">
    <cfRule type="cellIs" dxfId="26" priority="2" operator="notEqual">
      <formula>$AC$112</formula>
    </cfRule>
  </conditionalFormatting>
  <conditionalFormatting sqref="AD113">
    <cfRule type="cellIs" dxfId="25" priority="1" operator="notEqual">
      <formula>$AD$112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FFE3D-30C8-4D14-BFFA-E2F584AC928D}">
  <dimension ref="A1:AR147"/>
  <sheetViews>
    <sheetView topLeftCell="A76" zoomScale="70" zoomScaleNormal="70" zoomScaleSheetLayoutView="78" workbookViewId="0">
      <selection activeCell="AB109" sqref="AB10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5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4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" si="0">+AD3+AE3+AF3</f>
        <v>4</v>
      </c>
      <c r="AD3" s="15">
        <v>3</v>
      </c>
      <c r="AE3" s="15">
        <v>0</v>
      </c>
      <c r="AF3" s="15">
        <v>1</v>
      </c>
      <c r="AG3" s="80">
        <f t="shared" ref="AG3:AG11" si="1">+(AD3*2+AF3)/(2*AC3)</f>
        <v>0.875</v>
      </c>
      <c r="AH3" s="80"/>
      <c r="AI3" s="15">
        <v>5</v>
      </c>
      <c r="AJ3" s="15">
        <v>0</v>
      </c>
      <c r="AK3" s="15">
        <v>1</v>
      </c>
      <c r="AL3" s="54">
        <f t="shared" ref="AL3" si="2">+AI3/AC3</f>
        <v>1.25</v>
      </c>
      <c r="AN3" s="22"/>
      <c r="AQ3" s="22"/>
      <c r="AR3" s="39"/>
    </row>
    <row r="4" spans="1:44" ht="18" x14ac:dyDescent="0.25">
      <c r="A4" s="36"/>
      <c r="B4" s="5">
        <v>8</v>
      </c>
      <c r="C4" s="6" t="s">
        <v>148</v>
      </c>
      <c r="D4" s="11"/>
      <c r="E4" s="6"/>
      <c r="F4" s="11"/>
      <c r="G4" s="5">
        <v>4</v>
      </c>
      <c r="H4" s="5">
        <v>1</v>
      </c>
      <c r="I4" s="5">
        <v>0</v>
      </c>
      <c r="J4" s="5">
        <f t="shared" ref="J4:J11" si="3">2*G4+I4</f>
        <v>8</v>
      </c>
      <c r="K4" s="35">
        <f t="shared" ref="K4:K11" si="4">+J4/((G4+H4+I4)*2)</f>
        <v>0.8</v>
      </c>
      <c r="L4" s="5">
        <f>+$AN$66</f>
        <v>23</v>
      </c>
      <c r="M4" s="5">
        <v>18</v>
      </c>
      <c r="N4" s="5">
        <f>$AO$66</f>
        <v>23</v>
      </c>
      <c r="O4" s="5">
        <f>$AQ$66</f>
        <v>0</v>
      </c>
      <c r="P4" s="5">
        <v>2</v>
      </c>
      <c r="Q4" s="40"/>
      <c r="R4" s="36"/>
      <c r="U4" s="27">
        <v>7.5</v>
      </c>
      <c r="V4" s="21" t="s">
        <v>85</v>
      </c>
      <c r="X4" s="21"/>
      <c r="Z4" s="21" t="s">
        <v>18</v>
      </c>
      <c r="AB4" s="22"/>
      <c r="AC4" s="22">
        <f t="shared" ref="AC4:AC9" si="5">+AD4+AE4+AF4</f>
        <v>4</v>
      </c>
      <c r="AD4" s="22">
        <v>2</v>
      </c>
      <c r="AE4" s="22">
        <v>1</v>
      </c>
      <c r="AF4" s="22">
        <v>1</v>
      </c>
      <c r="AG4" s="79">
        <f t="shared" ref="AG4:AG10" si="6">+(AD4*2+AF4)/(2*AC4)</f>
        <v>0.625</v>
      </c>
      <c r="AH4" s="79"/>
      <c r="AI4" s="22">
        <v>8</v>
      </c>
      <c r="AJ4" s="22">
        <v>0</v>
      </c>
      <c r="AK4" s="22">
        <v>0</v>
      </c>
      <c r="AL4" s="24">
        <f t="shared" ref="AL4:AL10" si="7">+AI4/AC4</f>
        <v>2</v>
      </c>
      <c r="AN4" s="22"/>
      <c r="AO4" s="5"/>
      <c r="AQ4" s="22"/>
      <c r="AR4" s="39"/>
    </row>
    <row r="5" spans="1:44" ht="18" x14ac:dyDescent="0.25">
      <c r="A5" s="36"/>
      <c r="B5" s="5">
        <v>1</v>
      </c>
      <c r="C5" s="6" t="s">
        <v>101</v>
      </c>
      <c r="D5" s="11"/>
      <c r="E5" s="6"/>
      <c r="F5" s="11"/>
      <c r="G5" s="5">
        <v>3</v>
      </c>
      <c r="H5" s="5">
        <v>1</v>
      </c>
      <c r="I5" s="5">
        <v>1</v>
      </c>
      <c r="J5" s="5">
        <f t="shared" si="3"/>
        <v>7</v>
      </c>
      <c r="K5" s="35">
        <f t="shared" si="4"/>
        <v>0.7</v>
      </c>
      <c r="L5" s="5">
        <f>+$AA$27</f>
        <v>14</v>
      </c>
      <c r="M5" s="5">
        <v>7</v>
      </c>
      <c r="N5" s="5">
        <f>+$AB$27</f>
        <v>21</v>
      </c>
      <c r="O5" s="5">
        <f>+$AD$27</f>
        <v>2</v>
      </c>
      <c r="P5" s="5">
        <v>1</v>
      </c>
      <c r="Q5" s="40"/>
      <c r="R5" s="36"/>
      <c r="U5" s="27">
        <v>8</v>
      </c>
      <c r="V5" s="21" t="s">
        <v>15</v>
      </c>
      <c r="X5" s="21"/>
      <c r="Y5" s="21"/>
      <c r="Z5" s="21" t="s">
        <v>17</v>
      </c>
      <c r="AB5" s="22"/>
      <c r="AC5" s="22">
        <f t="shared" si="5"/>
        <v>5</v>
      </c>
      <c r="AD5" s="22">
        <v>2</v>
      </c>
      <c r="AE5" s="22">
        <v>2</v>
      </c>
      <c r="AF5" s="22">
        <v>1</v>
      </c>
      <c r="AG5" s="79">
        <f t="shared" si="6"/>
        <v>0.5</v>
      </c>
      <c r="AH5" s="79"/>
      <c r="AI5" s="22">
        <v>11</v>
      </c>
      <c r="AJ5" s="22">
        <v>0</v>
      </c>
      <c r="AK5" s="22">
        <v>1</v>
      </c>
      <c r="AL5" s="24">
        <f t="shared" si="7"/>
        <v>2.2000000000000002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18</v>
      </c>
      <c r="D6" s="11"/>
      <c r="E6" s="6"/>
      <c r="F6" s="11"/>
      <c r="G6" s="5">
        <v>2</v>
      </c>
      <c r="H6" s="5">
        <v>1</v>
      </c>
      <c r="I6" s="5">
        <v>2</v>
      </c>
      <c r="J6" s="5">
        <f t="shared" si="3"/>
        <v>6</v>
      </c>
      <c r="K6" s="35">
        <f t="shared" si="4"/>
        <v>0.6</v>
      </c>
      <c r="L6" s="5">
        <f>+$AN$53</f>
        <v>17</v>
      </c>
      <c r="M6" s="5">
        <v>12</v>
      </c>
      <c r="N6" s="5">
        <f>$AO$53</f>
        <v>27</v>
      </c>
      <c r="O6" s="5">
        <f>$AQ$53</f>
        <v>6</v>
      </c>
      <c r="P6" s="5">
        <v>3</v>
      </c>
      <c r="Q6" s="40"/>
      <c r="R6" s="36"/>
      <c r="U6" s="27">
        <v>7.5</v>
      </c>
      <c r="V6" s="21" t="s">
        <v>61</v>
      </c>
      <c r="Z6" s="21" t="s">
        <v>102</v>
      </c>
      <c r="AB6" s="22"/>
      <c r="AC6" s="22">
        <f t="shared" si="5"/>
        <v>5</v>
      </c>
      <c r="AD6" s="22">
        <v>2</v>
      </c>
      <c r="AE6" s="22">
        <v>2</v>
      </c>
      <c r="AF6" s="22">
        <v>1</v>
      </c>
      <c r="AG6" s="79">
        <f t="shared" si="6"/>
        <v>0.5</v>
      </c>
      <c r="AH6" s="79"/>
      <c r="AI6" s="22">
        <v>13</v>
      </c>
      <c r="AJ6" s="22">
        <v>0</v>
      </c>
      <c r="AK6" s="22">
        <v>2</v>
      </c>
      <c r="AL6" s="24">
        <f t="shared" si="7"/>
        <v>2.6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2</v>
      </c>
      <c r="H7" s="5">
        <v>2</v>
      </c>
      <c r="I7" s="5">
        <v>1</v>
      </c>
      <c r="J7" s="5">
        <f t="shared" si="3"/>
        <v>5</v>
      </c>
      <c r="K7" s="35">
        <f t="shared" si="4"/>
        <v>0.5</v>
      </c>
      <c r="L7" s="5">
        <f>+$AA$66</f>
        <v>13</v>
      </c>
      <c r="M7" s="5">
        <v>13</v>
      </c>
      <c r="N7" s="5">
        <f>+$AB$66</f>
        <v>23</v>
      </c>
      <c r="O7" s="5">
        <f>+$AD$66</f>
        <v>4</v>
      </c>
      <c r="P7" s="5">
        <v>3</v>
      </c>
      <c r="Q7" s="40"/>
      <c r="R7" s="36"/>
      <c r="U7" s="27">
        <v>7</v>
      </c>
      <c r="V7" s="21" t="s">
        <v>171</v>
      </c>
      <c r="X7" s="21"/>
      <c r="Z7" s="21" t="s">
        <v>19</v>
      </c>
      <c r="AB7" s="22"/>
      <c r="AC7" s="22">
        <f t="shared" si="5"/>
        <v>5</v>
      </c>
      <c r="AD7" s="22">
        <v>2</v>
      </c>
      <c r="AE7" s="22">
        <v>3</v>
      </c>
      <c r="AF7" s="22">
        <v>0</v>
      </c>
      <c r="AG7" s="79">
        <f t="shared" si="6"/>
        <v>0.4</v>
      </c>
      <c r="AH7" s="79"/>
      <c r="AI7" s="22">
        <v>16</v>
      </c>
      <c r="AJ7" s="22">
        <v>0</v>
      </c>
      <c r="AK7" s="22">
        <v>0</v>
      </c>
      <c r="AL7" s="24">
        <f t="shared" si="7"/>
        <v>3.2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2</v>
      </c>
      <c r="H8" s="5">
        <v>2</v>
      </c>
      <c r="I8" s="5">
        <v>1</v>
      </c>
      <c r="J8" s="5">
        <f t="shared" si="3"/>
        <v>5</v>
      </c>
      <c r="K8" s="35">
        <f t="shared" si="4"/>
        <v>0.5</v>
      </c>
      <c r="L8" s="5">
        <f>+$AA$40</f>
        <v>8</v>
      </c>
      <c r="M8" s="5">
        <v>11</v>
      </c>
      <c r="N8" s="5">
        <f>+$AB$40</f>
        <v>14</v>
      </c>
      <c r="O8" s="5">
        <f>+$AD$40</f>
        <v>2</v>
      </c>
      <c r="P8" s="5">
        <v>3</v>
      </c>
      <c r="Q8" s="40"/>
      <c r="R8" s="36"/>
      <c r="U8" s="27">
        <v>8</v>
      </c>
      <c r="V8" s="21" t="s">
        <v>153</v>
      </c>
      <c r="X8" s="21"/>
      <c r="Z8" s="21" t="s">
        <v>14</v>
      </c>
      <c r="AB8" s="22"/>
      <c r="AC8" s="22">
        <f t="shared" si="5"/>
        <v>3</v>
      </c>
      <c r="AD8" s="22">
        <v>1</v>
      </c>
      <c r="AE8" s="22">
        <v>2</v>
      </c>
      <c r="AF8" s="22">
        <v>0</v>
      </c>
      <c r="AG8" s="79">
        <f t="shared" si="6"/>
        <v>0.33333333333333331</v>
      </c>
      <c r="AH8" s="79"/>
      <c r="AI8" s="22">
        <v>11</v>
      </c>
      <c r="AJ8" s="22">
        <v>1</v>
      </c>
      <c r="AK8" s="22">
        <v>0</v>
      </c>
      <c r="AL8" s="24">
        <f t="shared" si="7"/>
        <v>3.6666666666666665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39</v>
      </c>
      <c r="D9" s="11"/>
      <c r="E9" s="11"/>
      <c r="F9" s="11"/>
      <c r="G9" s="5">
        <v>2</v>
      </c>
      <c r="H9" s="5">
        <v>3</v>
      </c>
      <c r="I9" s="5">
        <v>0</v>
      </c>
      <c r="J9" s="5">
        <f t="shared" si="3"/>
        <v>4</v>
      </c>
      <c r="K9" s="35">
        <f t="shared" si="4"/>
        <v>0.4</v>
      </c>
      <c r="L9" s="5">
        <f>+$AN$40</f>
        <v>14</v>
      </c>
      <c r="M9" s="5">
        <v>16</v>
      </c>
      <c r="N9" s="5">
        <f>$AO$40</f>
        <v>17</v>
      </c>
      <c r="O9" s="5">
        <f>$AQ$40</f>
        <v>2</v>
      </c>
      <c r="P9" s="5">
        <v>3</v>
      </c>
      <c r="Q9" s="40"/>
      <c r="R9" s="36"/>
      <c r="U9" s="27">
        <v>7.5</v>
      </c>
      <c r="V9" s="21" t="s">
        <v>75</v>
      </c>
      <c r="X9" s="21"/>
      <c r="Z9" s="21" t="s">
        <v>16</v>
      </c>
      <c r="AB9" s="22"/>
      <c r="AC9" s="22">
        <f t="shared" si="5"/>
        <v>4</v>
      </c>
      <c r="AD9" s="22">
        <v>1</v>
      </c>
      <c r="AE9" s="22">
        <v>3</v>
      </c>
      <c r="AF9" s="22">
        <v>0</v>
      </c>
      <c r="AG9" s="79">
        <f t="shared" si="6"/>
        <v>0.25</v>
      </c>
      <c r="AH9" s="79"/>
      <c r="AI9" s="22">
        <v>15</v>
      </c>
      <c r="AJ9" s="22">
        <v>0</v>
      </c>
      <c r="AK9" s="22">
        <v>0</v>
      </c>
      <c r="AL9" s="24">
        <f t="shared" si="7"/>
        <v>3.75</v>
      </c>
      <c r="AN9" s="22"/>
      <c r="AO9" s="5"/>
      <c r="AQ9" s="22"/>
      <c r="AR9" s="39"/>
    </row>
    <row r="10" spans="1:44" ht="18" x14ac:dyDescent="0.25">
      <c r="A10" s="40"/>
      <c r="B10" s="5">
        <v>5</v>
      </c>
      <c r="C10" s="6" t="s">
        <v>14</v>
      </c>
      <c r="D10" s="11"/>
      <c r="E10" s="6"/>
      <c r="F10" s="11"/>
      <c r="G10" s="5">
        <v>1</v>
      </c>
      <c r="H10" s="5">
        <v>3</v>
      </c>
      <c r="I10" s="5">
        <v>1</v>
      </c>
      <c r="J10" s="5">
        <f t="shared" si="3"/>
        <v>3</v>
      </c>
      <c r="K10" s="35">
        <f t="shared" si="4"/>
        <v>0.3</v>
      </c>
      <c r="L10" s="5">
        <f>+$AN$27</f>
        <v>11</v>
      </c>
      <c r="M10" s="5">
        <v>17</v>
      </c>
      <c r="N10" s="5">
        <f>$AO$27</f>
        <v>13</v>
      </c>
      <c r="O10" s="5">
        <f>$AQ$27</f>
        <v>4</v>
      </c>
      <c r="P10" s="5">
        <v>7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>+AD10+AE10+AF10-0.3</f>
        <v>4.7</v>
      </c>
      <c r="AD10" s="22">
        <v>4</v>
      </c>
      <c r="AE10" s="22">
        <v>1</v>
      </c>
      <c r="AF10" s="22">
        <v>0</v>
      </c>
      <c r="AG10" s="79">
        <f t="shared" si="6"/>
        <v>0.85106382978723405</v>
      </c>
      <c r="AH10" s="79"/>
      <c r="AI10" s="22">
        <v>18</v>
      </c>
      <c r="AJ10" s="22">
        <v>0</v>
      </c>
      <c r="AK10" s="22">
        <v>0</v>
      </c>
      <c r="AL10" s="24">
        <f t="shared" si="7"/>
        <v>3.8297872340425529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127</v>
      </c>
      <c r="D11" s="11"/>
      <c r="E11" s="11"/>
      <c r="F11" s="11"/>
      <c r="G11" s="5">
        <v>1</v>
      </c>
      <c r="H11" s="5">
        <v>4</v>
      </c>
      <c r="I11" s="5">
        <v>0</v>
      </c>
      <c r="J11" s="5">
        <f t="shared" si="3"/>
        <v>2</v>
      </c>
      <c r="K11" s="35">
        <f t="shared" si="4"/>
        <v>0.2</v>
      </c>
      <c r="L11" s="5">
        <f>+$AA$53</f>
        <v>10</v>
      </c>
      <c r="M11" s="5">
        <v>16</v>
      </c>
      <c r="N11" s="5">
        <f>+$AB$53</f>
        <v>18</v>
      </c>
      <c r="O11" s="5">
        <f>+$AD$53</f>
        <v>2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+AC118</f>
        <v>5.3</v>
      </c>
      <c r="AD11" s="22">
        <f>+AD118</f>
        <v>0</v>
      </c>
      <c r="AE11" s="22">
        <f>+AE118</f>
        <v>3</v>
      </c>
      <c r="AF11" s="22">
        <f>+AF118</f>
        <v>2</v>
      </c>
      <c r="AG11" s="79">
        <f t="shared" si="1"/>
        <v>0.18867924528301888</v>
      </c>
      <c r="AH11" s="79"/>
      <c r="AI11" s="22">
        <f>+AI118</f>
        <v>11</v>
      </c>
      <c r="AJ11" s="22">
        <f>+AJ118</f>
        <v>1</v>
      </c>
      <c r="AK11" s="22">
        <f>+AK118</f>
        <v>0</v>
      </c>
      <c r="AL11" s="24">
        <f>+AL118</f>
        <v>2.0754716981132075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17</v>
      </c>
      <c r="H12" s="9">
        <f>SUM(H4:H11)</f>
        <v>17</v>
      </c>
      <c r="I12" s="9">
        <f>SUM(I4:I11)</f>
        <v>6</v>
      </c>
      <c r="J12" s="9"/>
      <c r="K12" s="9"/>
      <c r="L12" s="9">
        <f>SUM(L4:L11)</f>
        <v>110</v>
      </c>
      <c r="M12" s="9">
        <f>SUM(M4:M11)</f>
        <v>110</v>
      </c>
      <c r="N12" s="9">
        <f>SUM(N4:N11)</f>
        <v>156</v>
      </c>
      <c r="O12" s="9">
        <f>SUM(O4:O11)</f>
        <v>22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40</v>
      </c>
      <c r="AD12" s="15">
        <f>SUM(AD3:AD11)</f>
        <v>17</v>
      </c>
      <c r="AE12" s="15">
        <f>SUM(AE3:AE11)</f>
        <v>17</v>
      </c>
      <c r="AF12" s="15">
        <f>SUM(AF3:AF11)</f>
        <v>6</v>
      </c>
      <c r="AG12" s="15"/>
      <c r="AH12" s="15"/>
      <c r="AI12" s="15">
        <f>SUM(AI3:AI11)</f>
        <v>108</v>
      </c>
      <c r="AJ12" s="15">
        <f>SUM(AJ3:AJ11)</f>
        <v>2</v>
      </c>
      <c r="AK12" s="15">
        <f>SUM(AK3:AK11)</f>
        <v>4</v>
      </c>
      <c r="AL12" s="33">
        <f>+AI12/AC12</f>
        <v>2.7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5 Summary:</v>
      </c>
      <c r="C14" s="48"/>
      <c r="D14" s="48"/>
      <c r="E14" s="90">
        <v>45572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191</v>
      </c>
      <c r="E15" s="21"/>
      <c r="F15" s="21"/>
      <c r="G15" s="5">
        <v>3</v>
      </c>
      <c r="H15" s="22">
        <v>1</v>
      </c>
      <c r="I15" s="21" t="s">
        <v>125</v>
      </c>
      <c r="J15" s="21"/>
      <c r="K15" s="21"/>
      <c r="L15" s="21" t="s">
        <v>113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4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6</v>
      </c>
      <c r="AN15" s="22">
        <v>2</v>
      </c>
      <c r="AO15" s="22">
        <v>1</v>
      </c>
      <c r="AP15" s="22">
        <f t="shared" ref="AP15:AP26" si="8">+AN15+AO15</f>
        <v>3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>
        <v>1</v>
      </c>
      <c r="I16" s="21" t="s">
        <v>47</v>
      </c>
      <c r="J16" s="21"/>
      <c r="K16" s="21"/>
      <c r="L16" s="21" t="s">
        <v>290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4</v>
      </c>
      <c r="AA16" s="22">
        <v>0</v>
      </c>
      <c r="AB16" s="22">
        <v>1</v>
      </c>
      <c r="AC16" s="22">
        <f t="shared" ref="AC16:AC26" si="9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3</v>
      </c>
      <c r="AN16" s="22">
        <v>0</v>
      </c>
      <c r="AO16" s="22">
        <v>0</v>
      </c>
      <c r="AP16" s="22">
        <f t="shared" si="8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>
        <v>2</v>
      </c>
      <c r="I17" s="21" t="s">
        <v>125</v>
      </c>
      <c r="J17" s="21"/>
      <c r="K17" s="21"/>
      <c r="L17" s="21"/>
      <c r="M17" s="21" t="s">
        <v>134</v>
      </c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5</v>
      </c>
      <c r="AA17" s="22">
        <v>2</v>
      </c>
      <c r="AB17" s="22">
        <v>6</v>
      </c>
      <c r="AC17" s="22">
        <f t="shared" si="9"/>
        <v>8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5</v>
      </c>
      <c r="AN17" s="22">
        <v>3</v>
      </c>
      <c r="AO17" s="22">
        <v>4</v>
      </c>
      <c r="AP17" s="22">
        <f t="shared" si="8"/>
        <v>7</v>
      </c>
      <c r="AQ17" s="22">
        <v>0</v>
      </c>
      <c r="AR17" s="39"/>
    </row>
    <row r="18" spans="1:44" ht="15.95" customHeight="1" x14ac:dyDescent="0.25">
      <c r="A18" s="4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4</v>
      </c>
      <c r="AA18" s="22">
        <v>1</v>
      </c>
      <c r="AB18" s="22">
        <v>0</v>
      </c>
      <c r="AC18" s="22">
        <f t="shared" si="9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4</v>
      </c>
      <c r="AN18" s="22">
        <v>3</v>
      </c>
      <c r="AO18" s="22">
        <v>0</v>
      </c>
      <c r="AP18" s="22">
        <f t="shared" si="8"/>
        <v>3</v>
      </c>
      <c r="AQ18" s="22">
        <v>0</v>
      </c>
      <c r="AR18" s="39"/>
    </row>
    <row r="19" spans="1:44" ht="15.95" customHeight="1" x14ac:dyDescent="0.25">
      <c r="A19" s="41"/>
      <c r="B19" s="22" t="s">
        <v>42</v>
      </c>
      <c r="C19" s="6" t="s">
        <v>189</v>
      </c>
      <c r="D19" s="11"/>
      <c r="E19" s="21"/>
      <c r="F19" s="21"/>
      <c r="G19" s="5">
        <v>4</v>
      </c>
      <c r="H19" s="22">
        <v>1</v>
      </c>
      <c r="I19" s="21" t="s">
        <v>291</v>
      </c>
      <c r="J19" s="21"/>
      <c r="K19" s="21"/>
      <c r="L19" s="21" t="s">
        <v>292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5</v>
      </c>
      <c r="AA19" s="22">
        <v>3</v>
      </c>
      <c r="AB19" s="22">
        <v>4</v>
      </c>
      <c r="AC19" s="22">
        <f t="shared" si="9"/>
        <v>7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5</v>
      </c>
      <c r="AN19" s="22">
        <v>2</v>
      </c>
      <c r="AO19" s="22">
        <v>0</v>
      </c>
      <c r="AP19" s="22">
        <f t="shared" si="8"/>
        <v>2</v>
      </c>
      <c r="AQ19" s="22">
        <v>0</v>
      </c>
      <c r="AR19" s="39"/>
    </row>
    <row r="20" spans="1:44" ht="15.95" customHeight="1" x14ac:dyDescent="0.25">
      <c r="A20" s="41"/>
      <c r="B20" s="22" t="s">
        <v>28</v>
      </c>
      <c r="C20" s="21" t="s">
        <v>289</v>
      </c>
      <c r="D20" s="16"/>
      <c r="E20" s="21"/>
      <c r="F20" s="21"/>
      <c r="G20" s="5"/>
      <c r="H20" s="22">
        <v>2</v>
      </c>
      <c r="I20" s="21" t="s">
        <v>291</v>
      </c>
      <c r="J20" s="21"/>
      <c r="K20" s="21"/>
      <c r="L20" s="21" t="s">
        <v>58</v>
      </c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5</v>
      </c>
      <c r="AA20" s="22">
        <v>5</v>
      </c>
      <c r="AB20" s="22">
        <v>1</v>
      </c>
      <c r="AC20" s="22">
        <f t="shared" si="9"/>
        <v>6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5</v>
      </c>
      <c r="AN20" s="22">
        <v>0</v>
      </c>
      <c r="AO20" s="22">
        <v>0</v>
      </c>
      <c r="AP20" s="22">
        <f t="shared" si="8"/>
        <v>0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291</v>
      </c>
      <c r="L21" s="21" t="s">
        <v>293</v>
      </c>
      <c r="M21" s="21"/>
      <c r="N21" s="21"/>
      <c r="O21" s="21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5</v>
      </c>
      <c r="AA21" s="22">
        <v>1</v>
      </c>
      <c r="AB21" s="22">
        <v>2</v>
      </c>
      <c r="AC21" s="22">
        <f t="shared" si="9"/>
        <v>3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3</v>
      </c>
      <c r="AN21" s="22">
        <v>0</v>
      </c>
      <c r="AO21" s="22">
        <v>0</v>
      </c>
      <c r="AP21" s="22">
        <f t="shared" si="8"/>
        <v>0</v>
      </c>
      <c r="AQ21" s="22">
        <v>0</v>
      </c>
      <c r="AR21" s="39"/>
    </row>
    <row r="22" spans="1:44" ht="15.95" customHeight="1" x14ac:dyDescent="0.25">
      <c r="A22" s="41"/>
      <c r="H22" s="22">
        <v>2</v>
      </c>
      <c r="I22" s="21" t="s">
        <v>140</v>
      </c>
      <c r="L22" s="21" t="s">
        <v>298</v>
      </c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4</v>
      </c>
      <c r="AA22" s="22">
        <v>0</v>
      </c>
      <c r="AB22" s="22">
        <v>3</v>
      </c>
      <c r="AC22" s="22">
        <f t="shared" si="9"/>
        <v>3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5</v>
      </c>
      <c r="AN22" s="22">
        <v>0</v>
      </c>
      <c r="AO22" s="22">
        <v>2</v>
      </c>
      <c r="AP22" s="22">
        <f t="shared" si="8"/>
        <v>2</v>
      </c>
      <c r="AQ22" s="22">
        <v>0</v>
      </c>
      <c r="AR22" s="39"/>
    </row>
    <row r="23" spans="1:44" ht="15.95" customHeight="1" x14ac:dyDescent="0.25">
      <c r="A23" s="41"/>
      <c r="B23" s="36"/>
      <c r="C23" s="46"/>
      <c r="D23" s="46"/>
      <c r="E23" s="46"/>
      <c r="F23" s="46"/>
      <c r="G23" s="42"/>
      <c r="H23" s="45"/>
      <c r="I23" s="46"/>
      <c r="J23" s="46"/>
      <c r="K23" s="45"/>
      <c r="L23" s="45"/>
      <c r="M23" s="45"/>
      <c r="N23" s="45"/>
      <c r="O23" s="45"/>
      <c r="P23" s="45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4</v>
      </c>
      <c r="AA23" s="22">
        <v>0</v>
      </c>
      <c r="AB23" s="22">
        <v>1</v>
      </c>
      <c r="AC23" s="22">
        <f t="shared" si="9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5</v>
      </c>
      <c r="AN23" s="22">
        <v>1</v>
      </c>
      <c r="AO23" s="22">
        <v>3</v>
      </c>
      <c r="AP23" s="22">
        <f t="shared" si="8"/>
        <v>4</v>
      </c>
      <c r="AQ23" s="22">
        <v>0</v>
      </c>
      <c r="AR23" s="44"/>
    </row>
    <row r="24" spans="1:44" ht="15.95" customHeight="1" x14ac:dyDescent="0.25">
      <c r="A24" s="41"/>
      <c r="B24" s="42" t="s">
        <v>173</v>
      </c>
      <c r="C24" s="6" t="s">
        <v>186</v>
      </c>
      <c r="F24" s="21"/>
      <c r="G24" s="5">
        <v>1</v>
      </c>
      <c r="H24" s="22">
        <v>2</v>
      </c>
      <c r="I24" s="21" t="s">
        <v>41</v>
      </c>
      <c r="J24" s="21"/>
      <c r="K24" s="21"/>
      <c r="L24" s="21" t="s">
        <v>288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5</v>
      </c>
      <c r="AA24" s="22">
        <v>0</v>
      </c>
      <c r="AB24" s="22">
        <v>1</v>
      </c>
      <c r="AC24" s="22">
        <f t="shared" si="9"/>
        <v>1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5</v>
      </c>
      <c r="AN24" s="22">
        <v>0</v>
      </c>
      <c r="AO24" s="22">
        <v>2</v>
      </c>
      <c r="AP24" s="22">
        <f t="shared" si="8"/>
        <v>2</v>
      </c>
      <c r="AQ24" s="22">
        <v>0</v>
      </c>
      <c r="AR24" s="36"/>
    </row>
    <row r="25" spans="1:44" ht="15.95" customHeight="1" x14ac:dyDescent="0.25">
      <c r="A25" s="41"/>
      <c r="B25" s="22" t="s">
        <v>28</v>
      </c>
      <c r="D25" s="21" t="s">
        <v>109</v>
      </c>
      <c r="E25" s="21"/>
      <c r="F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5</v>
      </c>
      <c r="AA25" s="22">
        <v>1</v>
      </c>
      <c r="AB25" s="22">
        <v>0</v>
      </c>
      <c r="AC25" s="22">
        <f t="shared" si="9"/>
        <v>1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4</v>
      </c>
      <c r="AN25" s="22">
        <v>0</v>
      </c>
      <c r="AO25" s="22">
        <v>0</v>
      </c>
      <c r="AP25" s="22">
        <f t="shared" si="8"/>
        <v>0</v>
      </c>
      <c r="AQ25" s="22">
        <v>0</v>
      </c>
      <c r="AR25" s="36"/>
    </row>
    <row r="26" spans="1:44" ht="15.95" customHeight="1" x14ac:dyDescent="0.25">
      <c r="A26" s="41"/>
      <c r="D26" s="21"/>
      <c r="E26" s="21"/>
      <c r="F26" s="21"/>
      <c r="H26" s="22"/>
      <c r="I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5</v>
      </c>
      <c r="AA26" s="22">
        <v>1</v>
      </c>
      <c r="AB26" s="22">
        <v>2</v>
      </c>
      <c r="AC26" s="22">
        <f t="shared" si="9"/>
        <v>3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5</v>
      </c>
      <c r="AN26" s="22">
        <v>0</v>
      </c>
      <c r="AO26" s="22">
        <v>1</v>
      </c>
      <c r="AP26" s="22">
        <f t="shared" si="8"/>
        <v>1</v>
      </c>
      <c r="AQ26" s="22">
        <v>4</v>
      </c>
      <c r="AR26" s="36"/>
    </row>
    <row r="27" spans="1:44" ht="15.95" customHeight="1" thickBot="1" x14ac:dyDescent="0.3">
      <c r="A27" s="41"/>
      <c r="C27" s="6" t="s">
        <v>190</v>
      </c>
      <c r="F27" s="21"/>
      <c r="G27" s="5">
        <v>2</v>
      </c>
      <c r="H27" s="22">
        <v>1</v>
      </c>
      <c r="I27" s="21" t="s">
        <v>96</v>
      </c>
      <c r="J27" s="21"/>
      <c r="K27" s="21"/>
      <c r="L27" s="21" t="s">
        <v>149</v>
      </c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55</v>
      </c>
      <c r="AA27" s="23">
        <f>SUM(AA15:AA26)</f>
        <v>14</v>
      </c>
      <c r="AB27" s="23">
        <f>SUM(AB15:AB26)</f>
        <v>21</v>
      </c>
      <c r="AC27" s="23">
        <f>+AB27+AA27</f>
        <v>35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55</v>
      </c>
      <c r="AN27" s="23">
        <f>SUM(AN15:AN26)</f>
        <v>11</v>
      </c>
      <c r="AO27" s="23">
        <f>SUM(AO15:AO26)</f>
        <v>13</v>
      </c>
      <c r="AP27" s="23">
        <f>+AO27+AN27</f>
        <v>24</v>
      </c>
      <c r="AQ27" s="23">
        <f>SUM(AQ15:AQ26)</f>
        <v>4</v>
      </c>
      <c r="AR27" s="36"/>
    </row>
    <row r="28" spans="1:44" ht="15.95" customHeight="1" x14ac:dyDescent="0.25">
      <c r="A28" s="41"/>
      <c r="B28" s="22" t="s">
        <v>28</v>
      </c>
      <c r="C28" s="21"/>
      <c r="D28" s="16" t="s">
        <v>109</v>
      </c>
      <c r="E28" s="21"/>
      <c r="G28" s="5"/>
      <c r="H28" s="22">
        <v>2</v>
      </c>
      <c r="I28" s="21" t="s">
        <v>147</v>
      </c>
      <c r="J28" s="21"/>
      <c r="K28" s="21"/>
      <c r="L28" s="21" t="s">
        <v>50</v>
      </c>
      <c r="M28" s="21"/>
      <c r="N28" s="21"/>
      <c r="O28" s="21"/>
      <c r="P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13</v>
      </c>
      <c r="AA28" s="22">
        <v>3</v>
      </c>
      <c r="AB28" s="22">
        <v>3</v>
      </c>
      <c r="AC28" s="22">
        <f t="shared" ref="AC28:AC39" si="10">+AA28+AB28</f>
        <v>6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5</v>
      </c>
      <c r="AN28" s="22">
        <v>0</v>
      </c>
      <c r="AO28" s="22">
        <v>1</v>
      </c>
      <c r="AP28" s="22">
        <f t="shared" ref="AP28:AP39" si="11">+AN28+AO28</f>
        <v>1</v>
      </c>
      <c r="AQ28" s="22">
        <v>2</v>
      </c>
      <c r="AR28" s="36"/>
    </row>
    <row r="29" spans="1:44" ht="15.95" customHeight="1" x14ac:dyDescent="0.25">
      <c r="A29" s="41"/>
      <c r="B29" s="36"/>
      <c r="C29" s="46"/>
      <c r="D29" s="46"/>
      <c r="E29" s="46"/>
      <c r="F29" s="46"/>
      <c r="G29" s="42"/>
      <c r="H29" s="45"/>
      <c r="I29" s="46"/>
      <c r="J29" s="46"/>
      <c r="K29" s="45"/>
      <c r="L29" s="45"/>
      <c r="M29" s="45"/>
      <c r="N29" s="45"/>
      <c r="O29" s="45"/>
      <c r="P29" s="45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5</v>
      </c>
      <c r="AA29" s="22">
        <v>0</v>
      </c>
      <c r="AB29" s="22">
        <v>0</v>
      </c>
      <c r="AC29" s="22">
        <f t="shared" si="10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5</v>
      </c>
      <c r="AN29" s="22">
        <v>0</v>
      </c>
      <c r="AO29" s="22">
        <v>0</v>
      </c>
      <c r="AP29" s="22">
        <f t="shared" si="11"/>
        <v>0</v>
      </c>
      <c r="AQ29" s="22">
        <v>0</v>
      </c>
      <c r="AR29" s="36"/>
    </row>
    <row r="30" spans="1:44" ht="15.95" customHeight="1" x14ac:dyDescent="0.25">
      <c r="A30" s="41"/>
      <c r="B30" s="42" t="s">
        <v>174</v>
      </c>
      <c r="C30" s="6" t="s">
        <v>193</v>
      </c>
      <c r="F30" s="20"/>
      <c r="G30" s="5">
        <v>4</v>
      </c>
      <c r="H30" s="22">
        <v>1</v>
      </c>
      <c r="I30" s="21" t="s">
        <v>181</v>
      </c>
      <c r="J30" s="21"/>
      <c r="L30" s="21" t="s">
        <v>285</v>
      </c>
      <c r="M30" s="21"/>
      <c r="N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4</v>
      </c>
      <c r="AA30" s="22">
        <v>1</v>
      </c>
      <c r="AB30" s="22">
        <v>2</v>
      </c>
      <c r="AC30" s="22">
        <f t="shared" si="10"/>
        <v>3</v>
      </c>
      <c r="AD30" s="22">
        <v>0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5</v>
      </c>
      <c r="AN30" s="22">
        <v>6</v>
      </c>
      <c r="AO30" s="22">
        <v>4</v>
      </c>
      <c r="AP30" s="22">
        <f t="shared" si="11"/>
        <v>10</v>
      </c>
      <c r="AQ30" s="22">
        <v>0</v>
      </c>
      <c r="AR30" s="36"/>
    </row>
    <row r="31" spans="1:44" ht="15.95" customHeight="1" x14ac:dyDescent="0.25">
      <c r="A31" s="41"/>
      <c r="B31" s="22" t="s">
        <v>28</v>
      </c>
      <c r="C31" s="16" t="s">
        <v>283</v>
      </c>
      <c r="D31" s="21"/>
      <c r="E31" s="21"/>
      <c r="H31" s="22">
        <v>1</v>
      </c>
      <c r="I31" s="21" t="s">
        <v>142</v>
      </c>
      <c r="J31" s="21"/>
      <c r="K31" s="21"/>
      <c r="L31" s="21" t="s">
        <v>286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4</v>
      </c>
      <c r="AA31" s="22">
        <v>2</v>
      </c>
      <c r="AB31" s="22">
        <v>1</v>
      </c>
      <c r="AC31" s="22">
        <f t="shared" si="10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4</v>
      </c>
      <c r="AN31" s="22">
        <v>2</v>
      </c>
      <c r="AO31" s="22">
        <v>3</v>
      </c>
      <c r="AP31" s="22">
        <f t="shared" si="11"/>
        <v>5</v>
      </c>
      <c r="AQ31" s="22">
        <v>0</v>
      </c>
      <c r="AR31" s="36"/>
    </row>
    <row r="32" spans="1:44" ht="15.95" customHeight="1" x14ac:dyDescent="0.25">
      <c r="A32" s="41"/>
      <c r="H32" s="22">
        <v>1</v>
      </c>
      <c r="I32" s="21" t="s">
        <v>158</v>
      </c>
      <c r="J32" s="21"/>
      <c r="K32" s="21"/>
      <c r="L32" s="21" t="s">
        <v>249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10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4</v>
      </c>
      <c r="AN32" s="22">
        <v>0</v>
      </c>
      <c r="AO32" s="22">
        <v>1</v>
      </c>
      <c r="AP32" s="22">
        <f t="shared" si="11"/>
        <v>1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142</v>
      </c>
      <c r="J33" s="21"/>
      <c r="K33" s="21"/>
      <c r="L33" s="21" t="s">
        <v>294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4</v>
      </c>
      <c r="AA33" s="22">
        <v>0</v>
      </c>
      <c r="AB33" s="22">
        <v>2</v>
      </c>
      <c r="AC33" s="22">
        <f t="shared" si="10"/>
        <v>2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5</v>
      </c>
      <c r="AN33" s="22">
        <v>0</v>
      </c>
      <c r="AO33" s="22">
        <v>2</v>
      </c>
      <c r="AP33" s="22">
        <f t="shared" si="11"/>
        <v>2</v>
      </c>
      <c r="AQ33" s="22">
        <v>0</v>
      </c>
      <c r="AR33" s="36"/>
    </row>
    <row r="34" spans="1:44" ht="15.95" customHeight="1" x14ac:dyDescent="0.25">
      <c r="A34" s="41"/>
      <c r="I34" s="21"/>
      <c r="J34" s="21"/>
      <c r="K34" s="21"/>
      <c r="L34" s="21"/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>
        <v>9</v>
      </c>
      <c r="Y34" s="21" t="s">
        <v>17</v>
      </c>
      <c r="Z34" s="22">
        <v>1</v>
      </c>
      <c r="AA34" s="22">
        <v>0</v>
      </c>
      <c r="AB34" s="22">
        <v>1</v>
      </c>
      <c r="AC34" s="22">
        <f t="shared" si="10"/>
        <v>1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5</v>
      </c>
      <c r="AN34" s="22">
        <v>4</v>
      </c>
      <c r="AO34" s="22">
        <v>4</v>
      </c>
      <c r="AP34" s="22">
        <f t="shared" si="11"/>
        <v>8</v>
      </c>
      <c r="AQ34" s="22">
        <v>0</v>
      </c>
      <c r="AR34" s="36"/>
    </row>
    <row r="35" spans="1:44" ht="15.95" customHeight="1" x14ac:dyDescent="0.25">
      <c r="A35" s="41" t="s">
        <v>48</v>
      </c>
      <c r="C35" s="6" t="s">
        <v>192</v>
      </c>
      <c r="D35" s="1"/>
      <c r="E35" s="21"/>
      <c r="F35" s="21"/>
      <c r="G35" s="5">
        <v>4</v>
      </c>
      <c r="H35" s="22">
        <v>1</v>
      </c>
      <c r="I35" s="21" t="s">
        <v>59</v>
      </c>
      <c r="J35" s="21"/>
      <c r="K35" s="21"/>
      <c r="L35" s="21" t="s">
        <v>295</v>
      </c>
      <c r="M35" s="21"/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5</v>
      </c>
      <c r="AA35" s="22">
        <v>0</v>
      </c>
      <c r="AB35" s="22">
        <v>1</v>
      </c>
      <c r="AC35" s="22">
        <f t="shared" si="10"/>
        <v>1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5</v>
      </c>
      <c r="AN35" s="22">
        <v>0</v>
      </c>
      <c r="AO35" s="22">
        <v>1</v>
      </c>
      <c r="AP35" s="22">
        <f t="shared" si="11"/>
        <v>1</v>
      </c>
      <c r="AQ35" s="22">
        <v>0</v>
      </c>
      <c r="AR35" s="36"/>
    </row>
    <row r="36" spans="1:44" ht="15.95" customHeight="1" x14ac:dyDescent="0.25">
      <c r="A36" s="41"/>
      <c r="B36" s="22" t="s">
        <v>28</v>
      </c>
      <c r="C36" s="21" t="s">
        <v>284</v>
      </c>
      <c r="D36" s="16"/>
      <c r="H36" s="22">
        <v>2</v>
      </c>
      <c r="I36" s="21" t="s">
        <v>183</v>
      </c>
      <c r="J36" s="21"/>
      <c r="K36" s="21"/>
      <c r="L36" s="21" t="s">
        <v>163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4</v>
      </c>
      <c r="AA36" s="22">
        <v>0</v>
      </c>
      <c r="AB36" s="22">
        <v>0</v>
      </c>
      <c r="AC36" s="22">
        <f t="shared" si="10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5</v>
      </c>
      <c r="AN36" s="22">
        <v>0</v>
      </c>
      <c r="AO36" s="22">
        <v>0</v>
      </c>
      <c r="AP36" s="22">
        <f t="shared" si="11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183</v>
      </c>
      <c r="J37" s="21"/>
      <c r="K37" s="21"/>
      <c r="L37" s="21" t="s">
        <v>296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5</v>
      </c>
      <c r="AA37" s="22">
        <v>0</v>
      </c>
      <c r="AB37" s="22">
        <v>1</v>
      </c>
      <c r="AC37" s="22">
        <f t="shared" si="10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5</v>
      </c>
      <c r="AN37" s="22">
        <v>2</v>
      </c>
      <c r="AO37" s="22">
        <v>0</v>
      </c>
      <c r="AP37" s="22">
        <f t="shared" si="11"/>
        <v>2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95</v>
      </c>
      <c r="L38" s="21" t="s">
        <v>287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5</v>
      </c>
      <c r="AA38" s="22">
        <v>1</v>
      </c>
      <c r="AB38" s="22">
        <v>2</v>
      </c>
      <c r="AC38" s="22">
        <f t="shared" si="10"/>
        <v>3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5</v>
      </c>
      <c r="AN38" s="22">
        <v>0</v>
      </c>
      <c r="AO38" s="22">
        <v>1</v>
      </c>
      <c r="AP38" s="22">
        <f t="shared" si="11"/>
        <v>1</v>
      </c>
      <c r="AQ38" s="22">
        <v>0</v>
      </c>
      <c r="AR38" s="36"/>
    </row>
    <row r="39" spans="1:44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5</v>
      </c>
      <c r="AA39" s="22">
        <v>1</v>
      </c>
      <c r="AB39" s="22">
        <v>1</v>
      </c>
      <c r="AC39" s="22">
        <f t="shared" si="10"/>
        <v>2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2</v>
      </c>
      <c r="AN39" s="22">
        <v>0</v>
      </c>
      <c r="AO39" s="22">
        <v>0</v>
      </c>
      <c r="AP39" s="22">
        <f t="shared" si="11"/>
        <v>0</v>
      </c>
      <c r="AQ39" s="22">
        <v>0</v>
      </c>
      <c r="AR39" s="36"/>
    </row>
    <row r="40" spans="1:44" ht="15.95" customHeight="1" thickBot="1" x14ac:dyDescent="0.3">
      <c r="A40" s="41"/>
      <c r="B40" s="42" t="s">
        <v>175</v>
      </c>
      <c r="C40" s="6" t="s">
        <v>188</v>
      </c>
      <c r="E40" s="11"/>
      <c r="F40" s="11"/>
      <c r="G40" s="5">
        <v>1</v>
      </c>
      <c r="H40" s="22">
        <v>1</v>
      </c>
      <c r="I40" s="21" t="s">
        <v>46</v>
      </c>
      <c r="J40" s="21"/>
      <c r="K40" s="21"/>
      <c r="L40" s="21" t="s">
        <v>297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55</v>
      </c>
      <c r="AA40" s="23">
        <f>SUM(AA28:AA39)</f>
        <v>8</v>
      </c>
      <c r="AB40" s="23">
        <f>SUM(AB28:AB39)</f>
        <v>14</v>
      </c>
      <c r="AC40" s="23">
        <f>+AB40+AA40</f>
        <v>22</v>
      </c>
      <c r="AD40" s="23">
        <f>SUM(AD28:AD39)</f>
        <v>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55</v>
      </c>
      <c r="AN40" s="23">
        <f>SUM(AN28:AN39)</f>
        <v>14</v>
      </c>
      <c r="AO40" s="23">
        <f>SUM(AO28:AO39)</f>
        <v>17</v>
      </c>
      <c r="AP40" s="23">
        <f>+AO40+AN40</f>
        <v>31</v>
      </c>
      <c r="AQ40" s="23">
        <f>SUM(AQ28:AQ39)</f>
        <v>2</v>
      </c>
      <c r="AR40" s="36"/>
    </row>
    <row r="41" spans="1:44" ht="15.95" customHeight="1" x14ac:dyDescent="0.25">
      <c r="A41" s="41"/>
      <c r="B41" s="22" t="s">
        <v>28</v>
      </c>
      <c r="C41" s="16" t="s">
        <v>215</v>
      </c>
      <c r="D41" s="16"/>
      <c r="E41" s="16"/>
      <c r="H41" s="22"/>
      <c r="I41" s="21"/>
      <c r="J41" s="21"/>
      <c r="K41" s="21"/>
      <c r="L41" s="21"/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9</v>
      </c>
      <c r="AA41" s="22">
        <v>3</v>
      </c>
      <c r="AB41" s="22">
        <v>4</v>
      </c>
      <c r="AC41" s="22">
        <f t="shared" ref="AC41:AC52" si="12">+AA41+AB41</f>
        <v>7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4</v>
      </c>
      <c r="AN41" s="22">
        <v>1</v>
      </c>
      <c r="AO41" s="22">
        <v>1</v>
      </c>
      <c r="AP41" s="22">
        <f t="shared" ref="AP41:AP52" si="13">+AN41+AO41</f>
        <v>2</v>
      </c>
      <c r="AQ41" s="22">
        <v>0</v>
      </c>
      <c r="AR41" s="36"/>
    </row>
    <row r="42" spans="1:44" ht="15.95" customHeight="1" x14ac:dyDescent="0.25">
      <c r="A42" s="41"/>
      <c r="H42" s="22"/>
      <c r="I42" s="21"/>
      <c r="L42" s="21"/>
      <c r="M42" s="21"/>
      <c r="N42" s="21"/>
      <c r="O42" s="21"/>
      <c r="P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4</v>
      </c>
      <c r="AA42" s="22">
        <v>0</v>
      </c>
      <c r="AB42" s="22">
        <v>0</v>
      </c>
      <c r="AC42" s="22">
        <f t="shared" si="12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3"/>
        <v>2</v>
      </c>
      <c r="AQ42" s="22">
        <v>0</v>
      </c>
      <c r="AR42" s="36"/>
    </row>
    <row r="43" spans="1:44" ht="15.95" customHeight="1" x14ac:dyDescent="0.25">
      <c r="A43" s="41"/>
      <c r="C43" s="6" t="s">
        <v>187</v>
      </c>
      <c r="G43" s="5">
        <v>1</v>
      </c>
      <c r="H43" s="22">
        <v>2</v>
      </c>
      <c r="I43" s="21" t="s">
        <v>100</v>
      </c>
      <c r="J43" s="21"/>
      <c r="K43" s="21"/>
      <c r="L43" s="21" t="s">
        <v>282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4</v>
      </c>
      <c r="AA43" s="22">
        <v>2</v>
      </c>
      <c r="AB43" s="22">
        <v>2</v>
      </c>
      <c r="AC43" s="22">
        <f t="shared" si="12"/>
        <v>4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5</v>
      </c>
      <c r="AN43" s="22">
        <v>5</v>
      </c>
      <c r="AO43" s="22">
        <v>3</v>
      </c>
      <c r="AP43" s="22">
        <f t="shared" si="13"/>
        <v>8</v>
      </c>
      <c r="AQ43" s="22">
        <v>0</v>
      </c>
      <c r="AR43" s="36"/>
    </row>
    <row r="44" spans="1:44" ht="15.95" customHeight="1" x14ac:dyDescent="0.25">
      <c r="A44" s="41"/>
      <c r="B44" s="22" t="s">
        <v>28</v>
      </c>
      <c r="C44" s="21"/>
      <c r="D44" s="21" t="s">
        <v>109</v>
      </c>
      <c r="E44" s="21"/>
      <c r="F44" s="21"/>
      <c r="G44" s="21"/>
      <c r="H44" s="22"/>
      <c r="I44" s="21"/>
      <c r="J44" s="21"/>
      <c r="K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5</v>
      </c>
      <c r="AA44" s="22">
        <v>1</v>
      </c>
      <c r="AB44" s="22">
        <v>5</v>
      </c>
      <c r="AC44" s="22">
        <f t="shared" si="12"/>
        <v>6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5</v>
      </c>
      <c r="AN44" s="22">
        <v>4</v>
      </c>
      <c r="AO44" s="22">
        <v>2</v>
      </c>
      <c r="AP44" s="22">
        <f t="shared" si="13"/>
        <v>6</v>
      </c>
      <c r="AQ44" s="22">
        <v>2</v>
      </c>
      <c r="AR44" s="36"/>
    </row>
    <row r="45" spans="1:44" ht="15.95" customHeight="1" x14ac:dyDescent="0.25">
      <c r="A45" s="41"/>
      <c r="B45" s="36"/>
      <c r="C45" s="46"/>
      <c r="D45" s="46"/>
      <c r="E45" s="46"/>
      <c r="F45" s="46"/>
      <c r="G45" s="42"/>
      <c r="H45" s="45"/>
      <c r="I45" s="46"/>
      <c r="J45" s="46"/>
      <c r="K45" s="45"/>
      <c r="L45" s="45"/>
      <c r="M45" s="45"/>
      <c r="N45" s="45"/>
      <c r="O45" s="45"/>
      <c r="P45" s="45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4</v>
      </c>
      <c r="AA45" s="22">
        <v>1</v>
      </c>
      <c r="AB45" s="22">
        <v>0</v>
      </c>
      <c r="AC45" s="22">
        <f t="shared" si="12"/>
        <v>1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3</v>
      </c>
      <c r="AN45" s="22">
        <v>0</v>
      </c>
      <c r="AO45" s="22">
        <v>2</v>
      </c>
      <c r="AP45" s="22">
        <f t="shared" si="13"/>
        <v>2</v>
      </c>
      <c r="AQ45" s="22">
        <v>0</v>
      </c>
      <c r="AR45" s="36"/>
    </row>
    <row r="46" spans="1:44" ht="15.95" customHeight="1" x14ac:dyDescent="0.25">
      <c r="A46" s="41"/>
      <c r="B46" s="11"/>
      <c r="C46" s="11"/>
      <c r="D46" s="11"/>
      <c r="E46" s="21" t="s">
        <v>111</v>
      </c>
      <c r="F46" s="21"/>
      <c r="G46" s="5">
        <f>SUM(G14:G45)</f>
        <v>20</v>
      </c>
      <c r="H46" s="5"/>
      <c r="I46" s="20"/>
      <c r="J46" s="21" t="s">
        <v>62</v>
      </c>
      <c r="K46" s="20"/>
      <c r="L46" s="5">
        <f>COUNTA(C14:C45)-8</f>
        <v>4</v>
      </c>
      <c r="N46" s="21" t="s">
        <v>79</v>
      </c>
      <c r="O46" s="5">
        <f>+L46*2</f>
        <v>8</v>
      </c>
      <c r="P46" s="1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5</v>
      </c>
      <c r="AA46" s="22">
        <v>1</v>
      </c>
      <c r="AB46" s="22">
        <v>0</v>
      </c>
      <c r="AC46" s="22">
        <f t="shared" si="12"/>
        <v>1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5</v>
      </c>
      <c r="AN46" s="22">
        <v>1</v>
      </c>
      <c r="AO46" s="22">
        <v>3</v>
      </c>
      <c r="AP46" s="22">
        <f t="shared" si="13"/>
        <v>4</v>
      </c>
      <c r="AQ46" s="22">
        <v>0</v>
      </c>
      <c r="AR46" s="36"/>
    </row>
    <row r="47" spans="1:44" ht="15.95" customHeight="1" x14ac:dyDescent="0.25">
      <c r="A47" s="41"/>
      <c r="E47" s="21" t="s">
        <v>110</v>
      </c>
      <c r="F47" s="21"/>
      <c r="G47" s="5">
        <f>COUNTA(L15:L45)+COUNTIF(L15:L45,"*&amp;*")</f>
        <v>33</v>
      </c>
      <c r="O47" t="s">
        <v>169</v>
      </c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5</v>
      </c>
      <c r="AA47" s="22">
        <v>2</v>
      </c>
      <c r="AB47" s="22">
        <v>3</v>
      </c>
      <c r="AC47" s="22">
        <f t="shared" si="12"/>
        <v>5</v>
      </c>
      <c r="AD47" s="22">
        <v>2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5</v>
      </c>
      <c r="AN47" s="22">
        <v>1</v>
      </c>
      <c r="AO47" s="22">
        <v>4</v>
      </c>
      <c r="AP47" s="22">
        <f t="shared" si="13"/>
        <v>5</v>
      </c>
      <c r="AQ47" s="22">
        <v>0</v>
      </c>
      <c r="AR47" s="36"/>
    </row>
    <row r="48" spans="1:44" ht="15.95" customHeight="1" x14ac:dyDescent="0.25">
      <c r="A48" s="4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4</v>
      </c>
      <c r="AA48" s="22">
        <v>0</v>
      </c>
      <c r="AB48" s="22">
        <v>0</v>
      </c>
      <c r="AC48" s="22">
        <f t="shared" si="12"/>
        <v>0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5</v>
      </c>
      <c r="AN48" s="22">
        <v>4</v>
      </c>
      <c r="AO48" s="22">
        <v>2</v>
      </c>
      <c r="AP48" s="22">
        <f t="shared" si="13"/>
        <v>6</v>
      </c>
      <c r="AQ48" s="22">
        <v>0</v>
      </c>
      <c r="AR48" s="36"/>
    </row>
    <row r="49" spans="1:44" ht="15.95" customHeight="1" x14ac:dyDescent="0.25">
      <c r="A49" s="4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5</v>
      </c>
      <c r="AA49" s="22">
        <v>0</v>
      </c>
      <c r="AB49" s="22">
        <v>2</v>
      </c>
      <c r="AC49" s="22">
        <f t="shared" si="12"/>
        <v>2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4</v>
      </c>
      <c r="AN49" s="22">
        <v>0</v>
      </c>
      <c r="AO49" s="22">
        <v>3</v>
      </c>
      <c r="AP49" s="22">
        <f t="shared" si="13"/>
        <v>3</v>
      </c>
      <c r="AQ49" s="22">
        <v>0</v>
      </c>
      <c r="AR49" s="36"/>
    </row>
    <row r="50" spans="1:44" ht="15.95" customHeight="1" x14ac:dyDescent="0.25">
      <c r="A50" s="41"/>
      <c r="B50" s="6" t="s">
        <v>90</v>
      </c>
      <c r="C50" s="6"/>
      <c r="N50" s="6"/>
      <c r="O50" s="6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4</v>
      </c>
      <c r="AA50" s="22">
        <v>0</v>
      </c>
      <c r="AB50" s="22">
        <v>0</v>
      </c>
      <c r="AC50" s="22">
        <f t="shared" si="12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5</v>
      </c>
      <c r="AN50" s="22">
        <v>0</v>
      </c>
      <c r="AO50" s="22">
        <v>4</v>
      </c>
      <c r="AP50" s="22">
        <f t="shared" si="13"/>
        <v>4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3</v>
      </c>
      <c r="AA51" s="22">
        <v>0</v>
      </c>
      <c r="AB51" s="22">
        <v>2</v>
      </c>
      <c r="AC51" s="22">
        <f t="shared" si="12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5</v>
      </c>
      <c r="AN51" s="22">
        <v>0</v>
      </c>
      <c r="AO51" s="22">
        <v>1</v>
      </c>
      <c r="AP51" s="22">
        <f t="shared" si="13"/>
        <v>1</v>
      </c>
      <c r="AQ51" s="22">
        <v>4</v>
      </c>
      <c r="AR51" s="36"/>
    </row>
    <row r="52" spans="1:44" ht="15.95" customHeight="1" x14ac:dyDescent="0.25">
      <c r="A52" s="41"/>
      <c r="C52" s="6" t="s">
        <v>64</v>
      </c>
      <c r="H52" s="6" t="s">
        <v>71</v>
      </c>
      <c r="M52" s="6" t="s">
        <v>72</v>
      </c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3</v>
      </c>
      <c r="AA52" s="22">
        <v>0</v>
      </c>
      <c r="AB52" s="22">
        <v>0</v>
      </c>
      <c r="AC52" s="22">
        <f t="shared" si="12"/>
        <v>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5</v>
      </c>
      <c r="AN52" s="22">
        <v>1</v>
      </c>
      <c r="AO52" s="22">
        <v>0</v>
      </c>
      <c r="AP52" s="22">
        <f t="shared" si="13"/>
        <v>1</v>
      </c>
      <c r="AQ52" s="22">
        <v>0</v>
      </c>
      <c r="AR52" s="36"/>
    </row>
    <row r="53" spans="1:44" ht="15.95" customHeight="1" thickBot="1" x14ac:dyDescent="0.3">
      <c r="A53" s="41"/>
      <c r="C53" s="21" t="s">
        <v>109</v>
      </c>
      <c r="H53" s="21" t="s">
        <v>299</v>
      </c>
      <c r="I53" s="21"/>
      <c r="J53" s="21"/>
      <c r="K53" s="21"/>
      <c r="L53" s="21"/>
      <c r="M53" s="21" t="s">
        <v>109</v>
      </c>
      <c r="N53" s="21"/>
      <c r="O53" s="21"/>
      <c r="P53" s="2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55</v>
      </c>
      <c r="AA53" s="23">
        <f>SUM(AA41:AA52)</f>
        <v>10</v>
      </c>
      <c r="AB53" s="23">
        <f>SUM(AB41:AB52)</f>
        <v>18</v>
      </c>
      <c r="AC53" s="23">
        <f>+AB53+AA53</f>
        <v>28</v>
      </c>
      <c r="AD53" s="23">
        <f>SUM(AD41:AD52)</f>
        <v>2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55</v>
      </c>
      <c r="AN53" s="23">
        <f>SUM(AN41:AN52)</f>
        <v>17</v>
      </c>
      <c r="AO53" s="23">
        <f>SUM(AO41:AO52)</f>
        <v>27</v>
      </c>
      <c r="AP53" s="23">
        <f>+AO53+AN53</f>
        <v>44</v>
      </c>
      <c r="AQ53" s="23">
        <f>SUM(AQ41:AQ52)</f>
        <v>6</v>
      </c>
      <c r="AR53" s="36"/>
    </row>
    <row r="54" spans="1:44" ht="15.95" customHeight="1" x14ac:dyDescent="0.25">
      <c r="A54" s="41"/>
      <c r="C54" s="21"/>
      <c r="H54" s="21"/>
      <c r="I54" s="21"/>
      <c r="J54" s="21"/>
      <c r="K54" s="21"/>
      <c r="L54" s="21"/>
      <c r="M54" s="21"/>
      <c r="N54" s="2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2</v>
      </c>
      <c r="AA54" s="22">
        <v>1</v>
      </c>
      <c r="AB54" s="22">
        <v>1</v>
      </c>
      <c r="AC54" s="22">
        <f t="shared" ref="AC54:AC65" si="14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6</v>
      </c>
      <c r="AN54" s="22">
        <v>1</v>
      </c>
      <c r="AO54" s="22">
        <v>1</v>
      </c>
      <c r="AP54" s="22">
        <f t="shared" ref="AP54:AP65" si="15">+AN54+AO54</f>
        <v>2</v>
      </c>
      <c r="AQ54" s="22">
        <v>0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5</v>
      </c>
      <c r="AA55" s="22">
        <v>0</v>
      </c>
      <c r="AB55" s="22">
        <v>0</v>
      </c>
      <c r="AC55" s="22">
        <f t="shared" si="14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5</v>
      </c>
      <c r="AN55" s="22">
        <v>0</v>
      </c>
      <c r="AO55" s="22">
        <v>0</v>
      </c>
      <c r="AP55" s="22">
        <f t="shared" si="15"/>
        <v>0</v>
      </c>
      <c r="AQ55" s="22">
        <v>0</v>
      </c>
      <c r="AR55" s="36"/>
    </row>
    <row r="56" spans="1:44" ht="15.95" customHeight="1" x14ac:dyDescent="0.25">
      <c r="A56" s="4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5</v>
      </c>
      <c r="AA56" s="22">
        <v>3</v>
      </c>
      <c r="AB56" s="22">
        <v>0</v>
      </c>
      <c r="AC56" s="22">
        <f t="shared" si="14"/>
        <v>3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4</v>
      </c>
      <c r="AN56" s="22">
        <v>5</v>
      </c>
      <c r="AO56" s="22">
        <v>1</v>
      </c>
      <c r="AP56" s="22">
        <f t="shared" si="15"/>
        <v>6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5</v>
      </c>
      <c r="AA57" s="22">
        <v>0</v>
      </c>
      <c r="AB57" s="22">
        <v>1</v>
      </c>
      <c r="AC57" s="22">
        <f t="shared" si="14"/>
        <v>1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5</v>
      </c>
      <c r="AN57" s="22">
        <v>8</v>
      </c>
      <c r="AO57" s="22">
        <v>2</v>
      </c>
      <c r="AP57" s="22">
        <f t="shared" si="15"/>
        <v>10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3</v>
      </c>
      <c r="AA58" s="22">
        <v>1</v>
      </c>
      <c r="AB58" s="22">
        <v>2</v>
      </c>
      <c r="AC58" s="22">
        <f t="shared" si="14"/>
        <v>3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5</v>
      </c>
      <c r="AN58" s="22">
        <v>1</v>
      </c>
      <c r="AO58" s="22">
        <v>5</v>
      </c>
      <c r="AP58" s="22">
        <f t="shared" si="15"/>
        <v>6</v>
      </c>
      <c r="AQ58" s="22">
        <v>0</v>
      </c>
      <c r="AR58" s="36"/>
    </row>
    <row r="59" spans="1:44" ht="15.95" customHeight="1" x14ac:dyDescent="0.25">
      <c r="A59" s="41"/>
      <c r="C59" s="21"/>
      <c r="F59" s="21"/>
      <c r="H59" s="21"/>
      <c r="I59" s="21"/>
      <c r="J59" s="21"/>
      <c r="K59" s="21"/>
      <c r="L59" s="21"/>
      <c r="M59" s="21"/>
      <c r="N59" s="2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5</v>
      </c>
      <c r="AA59" s="22">
        <v>0</v>
      </c>
      <c r="AB59" s="22">
        <v>6</v>
      </c>
      <c r="AC59" s="22">
        <f t="shared" si="14"/>
        <v>6</v>
      </c>
      <c r="AD59" s="22">
        <v>2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5</v>
      </c>
      <c r="AN59" s="22">
        <v>4</v>
      </c>
      <c r="AO59" s="22">
        <v>4</v>
      </c>
      <c r="AP59" s="22">
        <f t="shared" si="15"/>
        <v>8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5</v>
      </c>
      <c r="AA60" s="22">
        <v>3</v>
      </c>
      <c r="AB60" s="22">
        <v>1</v>
      </c>
      <c r="AC60" s="22">
        <f t="shared" si="14"/>
        <v>4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4</v>
      </c>
      <c r="AN60" s="22">
        <v>0</v>
      </c>
      <c r="AO60" s="22">
        <v>4</v>
      </c>
      <c r="AP60" s="22">
        <f t="shared" si="15"/>
        <v>4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5</v>
      </c>
      <c r="AA61" s="22">
        <v>3</v>
      </c>
      <c r="AB61" s="22">
        <v>4</v>
      </c>
      <c r="AC61" s="22">
        <f t="shared" si="14"/>
        <v>7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4</v>
      </c>
      <c r="AN61" s="22">
        <v>2</v>
      </c>
      <c r="AO61" s="22">
        <v>2</v>
      </c>
      <c r="AP61" s="22">
        <f t="shared" si="15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5</v>
      </c>
      <c r="AA62" s="22">
        <v>0</v>
      </c>
      <c r="AB62" s="22">
        <v>3</v>
      </c>
      <c r="AC62" s="22">
        <f t="shared" si="14"/>
        <v>3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4</v>
      </c>
      <c r="AN62" s="22">
        <v>2</v>
      </c>
      <c r="AO62" s="22">
        <v>1</v>
      </c>
      <c r="AP62" s="22">
        <f t="shared" si="15"/>
        <v>3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5</v>
      </c>
      <c r="AA63" s="22">
        <v>0</v>
      </c>
      <c r="AB63" s="22">
        <v>3</v>
      </c>
      <c r="AC63" s="22">
        <f t="shared" si="14"/>
        <v>3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5</v>
      </c>
      <c r="AN63" s="22">
        <v>0</v>
      </c>
      <c r="AO63" s="22">
        <v>3</v>
      </c>
      <c r="AP63" s="22">
        <f t="shared" si="15"/>
        <v>3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5</v>
      </c>
      <c r="AA64" s="22">
        <v>2</v>
      </c>
      <c r="AB64" s="22">
        <v>1</v>
      </c>
      <c r="AC64" s="22">
        <f t="shared" si="14"/>
        <v>3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3</v>
      </c>
      <c r="AN64" s="22">
        <v>0</v>
      </c>
      <c r="AO64" s="22">
        <v>0</v>
      </c>
      <c r="AP64" s="22">
        <f t="shared" si="15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5</v>
      </c>
      <c r="AA65" s="22">
        <v>0</v>
      </c>
      <c r="AB65" s="22">
        <v>1</v>
      </c>
      <c r="AC65" s="22">
        <f t="shared" si="14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5</v>
      </c>
      <c r="AN65" s="22">
        <v>0</v>
      </c>
      <c r="AO65" s="22">
        <v>0</v>
      </c>
      <c r="AP65" s="22">
        <f t="shared" si="15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55</v>
      </c>
      <c r="AA66" s="23">
        <f>SUM(AA54:AA65)</f>
        <v>13</v>
      </c>
      <c r="AB66" s="23">
        <f>SUM(AB54:AB65)</f>
        <v>23</v>
      </c>
      <c r="AC66" s="23">
        <f>+AB66+AA66</f>
        <v>36</v>
      </c>
      <c r="AD66" s="23">
        <f>SUM(AD54:AD65)</f>
        <v>4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55</v>
      </c>
      <c r="AN66" s="23">
        <f>SUM(AN54:AN65)</f>
        <v>23</v>
      </c>
      <c r="AO66" s="23">
        <f>SUM(AO54:AO65)</f>
        <v>23</v>
      </c>
      <c r="AP66" s="23">
        <f>+AO66+AN66</f>
        <v>46</v>
      </c>
      <c r="AQ66" s="23">
        <f>SUM(AQ54:AQ65)</f>
        <v>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440</v>
      </c>
      <c r="AN67" s="15">
        <f>+AN66+AN53+AN40+AN27+AA27+AA40+AA53+AA66</f>
        <v>110</v>
      </c>
      <c r="AO67" s="15">
        <f>+AO66+AO53+AO40+AO27+AB27+AB40+AB53+AB66</f>
        <v>156</v>
      </c>
      <c r="AP67" s="15">
        <f>+AP66+AP53+AP40+AP27+AC27+AC40+AC53+AC66</f>
        <v>266</v>
      </c>
      <c r="AQ67" s="15">
        <f>+AQ66+AQ53+AQ40+AQ27+AD27+AD40+AD53+AD66</f>
        <v>22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5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:AC79" si="16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M79" s="4" t="s">
        <v>2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6"/>
        <v>1</v>
      </c>
      <c r="AD79" s="22">
        <v>0</v>
      </c>
      <c r="AR79" s="36"/>
    </row>
    <row r="80" spans="1:44" ht="15.75" customHeight="1" x14ac:dyDescent="0.25">
      <c r="A80" s="36"/>
      <c r="D80" s="21" t="s">
        <v>96</v>
      </c>
      <c r="G80" s="16" t="s">
        <v>154</v>
      </c>
      <c r="H80" s="22"/>
      <c r="I80" s="22">
        <v>5</v>
      </c>
      <c r="J80" s="22">
        <v>8</v>
      </c>
      <c r="K80" s="22">
        <v>2</v>
      </c>
      <c r="L80" s="49">
        <v>10</v>
      </c>
      <c r="M80" s="22">
        <v>0</v>
      </c>
      <c r="Q80" s="36"/>
      <c r="R80" s="36"/>
      <c r="S80" s="27">
        <v>7.5</v>
      </c>
      <c r="T80" s="21" t="s">
        <v>207</v>
      </c>
      <c r="Z80" s="22">
        <v>5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16" t="s">
        <v>116</v>
      </c>
      <c r="H81" s="22"/>
      <c r="I81" s="22">
        <v>5</v>
      </c>
      <c r="J81" s="22">
        <v>6</v>
      </c>
      <c r="K81" s="22">
        <v>4</v>
      </c>
      <c r="L81" s="49">
        <v>10</v>
      </c>
      <c r="M81" s="22">
        <v>0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59</v>
      </c>
      <c r="G82" s="16" t="s">
        <v>118</v>
      </c>
      <c r="H82" s="22"/>
      <c r="I82" s="22">
        <v>5</v>
      </c>
      <c r="J82" s="22">
        <v>5</v>
      </c>
      <c r="K82" s="22">
        <v>3</v>
      </c>
      <c r="L82" s="49">
        <v>8</v>
      </c>
      <c r="M82" s="22">
        <v>0</v>
      </c>
      <c r="Q82" s="36"/>
      <c r="R82" s="36"/>
      <c r="S82" s="27">
        <v>7</v>
      </c>
      <c r="T82" s="21" t="s">
        <v>270</v>
      </c>
      <c r="Z82" s="22">
        <v>2</v>
      </c>
      <c r="AA82" s="22">
        <v>0</v>
      </c>
      <c r="AB82" s="22">
        <v>0</v>
      </c>
      <c r="AC82" s="22">
        <f t="shared" ref="AC82:AC83" si="17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113</v>
      </c>
      <c r="E83" s="21"/>
      <c r="F83" s="21"/>
      <c r="G83" s="16" t="s">
        <v>116</v>
      </c>
      <c r="H83" s="22"/>
      <c r="I83" s="22">
        <v>5</v>
      </c>
      <c r="J83" s="22">
        <v>4</v>
      </c>
      <c r="K83" s="22">
        <v>4</v>
      </c>
      <c r="L83" s="49">
        <v>8</v>
      </c>
      <c r="M83" s="22">
        <v>0</v>
      </c>
      <c r="Q83" s="36"/>
      <c r="R83" s="36"/>
      <c r="S83" s="27">
        <v>7</v>
      </c>
      <c r="T83" s="21" t="s">
        <v>271</v>
      </c>
      <c r="Z83" s="22">
        <v>2</v>
      </c>
      <c r="AA83" s="22">
        <v>0</v>
      </c>
      <c r="AB83" s="22">
        <v>0</v>
      </c>
      <c r="AC83" s="22">
        <f t="shared" si="17"/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184</v>
      </c>
      <c r="E84" s="21"/>
      <c r="F84" s="21"/>
      <c r="G84" s="16" t="s">
        <v>154</v>
      </c>
      <c r="H84" s="22"/>
      <c r="I84" s="22">
        <v>5</v>
      </c>
      <c r="J84" s="22">
        <v>4</v>
      </c>
      <c r="K84" s="22">
        <v>4</v>
      </c>
      <c r="L84" s="49">
        <v>8</v>
      </c>
      <c r="M84" s="22">
        <v>0</v>
      </c>
      <c r="Q84" s="36"/>
      <c r="R84" s="36"/>
      <c r="S84" s="27">
        <v>8</v>
      </c>
      <c r="T84" s="21" t="s">
        <v>157</v>
      </c>
      <c r="Z84" s="22">
        <v>5</v>
      </c>
      <c r="AA84" s="22">
        <v>2</v>
      </c>
      <c r="AB84" s="22">
        <v>3</v>
      </c>
      <c r="AC84" s="22">
        <f>+AA84+AB84</f>
        <v>5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176</v>
      </c>
      <c r="E85" s="21"/>
      <c r="F85" s="21"/>
      <c r="G85" s="16" t="s">
        <v>106</v>
      </c>
      <c r="H85" s="22"/>
      <c r="I85" s="22">
        <v>5</v>
      </c>
      <c r="J85" s="22">
        <v>2</v>
      </c>
      <c r="K85" s="22">
        <v>6</v>
      </c>
      <c r="L85" s="49">
        <v>8</v>
      </c>
      <c r="M85" s="22">
        <v>2</v>
      </c>
      <c r="Q85" s="36"/>
      <c r="R85" s="36"/>
      <c r="S85" s="27">
        <v>6.5</v>
      </c>
      <c r="T85" s="21" t="s">
        <v>145</v>
      </c>
      <c r="Z85" s="22">
        <v>4</v>
      </c>
      <c r="AA85" s="22">
        <v>0</v>
      </c>
      <c r="AB85" s="22">
        <v>0</v>
      </c>
      <c r="AC85" s="22">
        <f>+AA85+AB85</f>
        <v>0</v>
      </c>
      <c r="AD85" s="22">
        <v>2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151</v>
      </c>
      <c r="E86" s="21"/>
      <c r="F86" s="21"/>
      <c r="G86" s="16" t="s">
        <v>106</v>
      </c>
      <c r="H86" s="22"/>
      <c r="I86" s="22">
        <v>5</v>
      </c>
      <c r="J86" s="22">
        <v>3</v>
      </c>
      <c r="K86" s="22">
        <v>4</v>
      </c>
      <c r="L86" s="49">
        <v>7</v>
      </c>
      <c r="M86" s="22">
        <v>0</v>
      </c>
      <c r="Q86" s="36"/>
      <c r="R86" s="36"/>
      <c r="S86" s="27">
        <v>7.5</v>
      </c>
      <c r="T86" s="21" t="s">
        <v>266</v>
      </c>
      <c r="Z86" s="22">
        <v>1</v>
      </c>
      <c r="AA86" s="22">
        <v>0</v>
      </c>
      <c r="AB86" s="22">
        <v>0</v>
      </c>
      <c r="AC86" s="22">
        <f>+AA86+AB86</f>
        <v>0</v>
      </c>
      <c r="AD86" s="22">
        <v>0</v>
      </c>
      <c r="AQ86" s="22"/>
      <c r="AR86" s="36"/>
    </row>
    <row r="87" spans="1:44" ht="15.75" customHeight="1" x14ac:dyDescent="0.25">
      <c r="A87" s="36"/>
      <c r="D87" s="21" t="s">
        <v>68</v>
      </c>
      <c r="E87" s="21"/>
      <c r="F87" s="21"/>
      <c r="G87" s="16" t="s">
        <v>107</v>
      </c>
      <c r="H87" s="22"/>
      <c r="I87" s="22">
        <v>5</v>
      </c>
      <c r="J87" s="22">
        <v>3</v>
      </c>
      <c r="K87" s="22">
        <v>4</v>
      </c>
      <c r="L87" s="49">
        <v>7</v>
      </c>
      <c r="M87" s="22">
        <v>0</v>
      </c>
      <c r="Q87" s="40"/>
      <c r="R87" s="40"/>
      <c r="S87" s="27">
        <v>8</v>
      </c>
      <c r="T87" s="21" t="s">
        <v>268</v>
      </c>
      <c r="Z87" s="22">
        <v>1</v>
      </c>
      <c r="AA87" s="22">
        <v>0</v>
      </c>
      <c r="AB87" s="22">
        <v>0</v>
      </c>
      <c r="AC87" s="22">
        <f>+AA87+AB87</f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182</v>
      </c>
      <c r="E88" s="21"/>
      <c r="F88" s="21"/>
      <c r="G88" s="16" t="s">
        <v>117</v>
      </c>
      <c r="H88" s="22"/>
      <c r="I88" s="22">
        <v>5</v>
      </c>
      <c r="J88" s="22">
        <v>3</v>
      </c>
      <c r="K88" s="22">
        <v>4</v>
      </c>
      <c r="L88" s="49">
        <v>7</v>
      </c>
      <c r="M88" s="22">
        <v>0</v>
      </c>
      <c r="Q88" s="40"/>
      <c r="R88" s="40"/>
      <c r="S88" s="27">
        <v>7.5</v>
      </c>
      <c r="T88" s="21" t="s">
        <v>269</v>
      </c>
      <c r="Z88" s="22">
        <v>2</v>
      </c>
      <c r="AA88" s="22">
        <v>3</v>
      </c>
      <c r="AB88" s="22">
        <v>0</v>
      </c>
      <c r="AC88" s="22">
        <f>+AA88+AB88</f>
        <v>3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41</v>
      </c>
      <c r="E89" s="21"/>
      <c r="F89" s="21"/>
      <c r="G89" s="16" t="s">
        <v>106</v>
      </c>
      <c r="H89" s="22"/>
      <c r="I89" s="22">
        <v>5</v>
      </c>
      <c r="J89" s="22">
        <v>5</v>
      </c>
      <c r="K89" s="22">
        <v>1</v>
      </c>
      <c r="L89" s="49">
        <v>6</v>
      </c>
      <c r="M89" s="22">
        <v>0</v>
      </c>
      <c r="Q89" s="40"/>
      <c r="R89" s="40"/>
      <c r="S89" s="27">
        <v>9</v>
      </c>
      <c r="T89" s="21" t="s">
        <v>239</v>
      </c>
      <c r="Z89" s="22">
        <v>3</v>
      </c>
      <c r="AA89" s="22">
        <v>1</v>
      </c>
      <c r="AB89" s="22">
        <v>2</v>
      </c>
      <c r="AC89" s="22">
        <f t="shared" ref="AC89" si="18">+AA89+AB89</f>
        <v>3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147</v>
      </c>
      <c r="E90" s="21"/>
      <c r="F90" s="21"/>
      <c r="G90" s="16" t="s">
        <v>154</v>
      </c>
      <c r="H90" s="22"/>
      <c r="I90" s="22">
        <v>4</v>
      </c>
      <c r="J90" s="22">
        <v>5</v>
      </c>
      <c r="K90" s="22">
        <v>1</v>
      </c>
      <c r="L90" s="49">
        <v>6</v>
      </c>
      <c r="M90" s="22">
        <v>0</v>
      </c>
      <c r="Q90" s="41"/>
      <c r="R90" s="41"/>
      <c r="S90" s="27">
        <v>9.5</v>
      </c>
      <c r="T90" s="21" t="s">
        <v>272</v>
      </c>
      <c r="Z90" s="22">
        <v>1</v>
      </c>
      <c r="AA90" s="22">
        <v>0</v>
      </c>
      <c r="AB90" s="22">
        <v>1</v>
      </c>
      <c r="AC90" s="22">
        <f>+AA90+AB90</f>
        <v>1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95</v>
      </c>
      <c r="E91" s="21"/>
      <c r="F91" s="21"/>
      <c r="G91" s="16" t="s">
        <v>118</v>
      </c>
      <c r="H91" s="22"/>
      <c r="I91" s="22">
        <v>5</v>
      </c>
      <c r="J91" s="22">
        <v>4</v>
      </c>
      <c r="K91" s="22">
        <v>2</v>
      </c>
      <c r="L91" s="49">
        <v>6</v>
      </c>
      <c r="M91" s="22">
        <v>2</v>
      </c>
      <c r="Q91" s="41"/>
      <c r="R91" s="41"/>
      <c r="S91" s="27">
        <v>8.5</v>
      </c>
      <c r="T91" s="21" t="s">
        <v>242</v>
      </c>
      <c r="Z91" s="22">
        <v>1</v>
      </c>
      <c r="AA91" s="22">
        <v>1</v>
      </c>
      <c r="AB91" s="22">
        <v>0</v>
      </c>
      <c r="AC91" s="22">
        <f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183</v>
      </c>
      <c r="G92" s="16" t="s">
        <v>118</v>
      </c>
      <c r="H92" s="22"/>
      <c r="I92" s="22">
        <v>5</v>
      </c>
      <c r="J92" s="22">
        <v>4</v>
      </c>
      <c r="K92" s="22">
        <v>2</v>
      </c>
      <c r="L92" s="49">
        <v>6</v>
      </c>
      <c r="M92" s="22">
        <v>0</v>
      </c>
      <c r="Q92" s="41"/>
      <c r="R92" s="41"/>
      <c r="S92" s="27">
        <v>7.5</v>
      </c>
      <c r="T92" s="21" t="s">
        <v>238</v>
      </c>
      <c r="Z92" s="22">
        <v>1</v>
      </c>
      <c r="AA92" s="22">
        <v>1</v>
      </c>
      <c r="AB92" s="22">
        <v>0</v>
      </c>
      <c r="AC92" s="22">
        <f>+AA92+AB92</f>
        <v>1</v>
      </c>
      <c r="AD92" s="22">
        <v>0</v>
      </c>
      <c r="AP92" s="22"/>
      <c r="AQ92" s="22"/>
      <c r="AR92" s="41"/>
    </row>
    <row r="93" spans="1:44" ht="15.75" customHeight="1" thickBot="1" x14ac:dyDescent="0.3">
      <c r="A93" s="36"/>
      <c r="D93" s="21" t="s">
        <v>164</v>
      </c>
      <c r="E93" s="21"/>
      <c r="F93" s="21"/>
      <c r="G93" s="16" t="s">
        <v>115</v>
      </c>
      <c r="H93" s="22"/>
      <c r="I93" s="22">
        <v>5</v>
      </c>
      <c r="J93" s="22">
        <v>1</v>
      </c>
      <c r="K93" s="22">
        <v>5</v>
      </c>
      <c r="L93" s="49">
        <v>6</v>
      </c>
      <c r="M93" s="22">
        <v>0</v>
      </c>
      <c r="Q93" s="41"/>
      <c r="R93" s="41"/>
      <c r="S93" s="27">
        <v>7.5</v>
      </c>
      <c r="T93" s="21" t="s">
        <v>159</v>
      </c>
      <c r="Z93" s="22">
        <v>1</v>
      </c>
      <c r="AA93" s="22">
        <v>1</v>
      </c>
      <c r="AB93" s="22">
        <v>0</v>
      </c>
      <c r="AC93" s="22">
        <f>+AA93+AB93</f>
        <v>1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149</v>
      </c>
      <c r="E94" s="21"/>
      <c r="F94" s="21"/>
      <c r="G94" s="16" t="s">
        <v>154</v>
      </c>
      <c r="H94" s="22"/>
      <c r="I94" s="22">
        <v>5</v>
      </c>
      <c r="J94" s="22">
        <v>1</v>
      </c>
      <c r="K94" s="22">
        <v>5</v>
      </c>
      <c r="L94" s="49">
        <v>6</v>
      </c>
      <c r="M94" s="22">
        <v>0</v>
      </c>
      <c r="Q94" s="41"/>
      <c r="R94" s="41"/>
      <c r="S94" s="8"/>
      <c r="T94" s="31" t="s">
        <v>93</v>
      </c>
      <c r="U94" s="8"/>
      <c r="V94" s="8"/>
      <c r="W94" s="8"/>
      <c r="X94" s="8"/>
      <c r="Y94" s="8"/>
      <c r="Z94" s="15">
        <f>SUM(Z78:Z93)</f>
        <v>32</v>
      </c>
      <c r="AA94" s="15">
        <f>SUM(AA78:AA93)</f>
        <v>11</v>
      </c>
      <c r="AB94" s="15">
        <f>SUM(AB78:AB93)</f>
        <v>7</v>
      </c>
      <c r="AC94" s="15">
        <f>SUM(AC78:AC93)</f>
        <v>18</v>
      </c>
      <c r="AD94" s="15">
        <f>SUM(AD78:AD93)</f>
        <v>2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29</v>
      </c>
      <c r="E95" s="21"/>
      <c r="F95" s="21"/>
      <c r="G95" s="16" t="s">
        <v>107</v>
      </c>
      <c r="H95" s="22"/>
      <c r="I95" s="22">
        <v>5</v>
      </c>
      <c r="J95" s="22">
        <v>0</v>
      </c>
      <c r="K95" s="22">
        <v>6</v>
      </c>
      <c r="L95" s="49">
        <v>6</v>
      </c>
      <c r="M95" s="22">
        <v>2</v>
      </c>
      <c r="Q95" s="41"/>
      <c r="R95" s="41"/>
      <c r="AM95" s="22"/>
      <c r="AN95" s="22"/>
      <c r="AO95" s="22"/>
      <c r="AP95" s="22"/>
      <c r="AQ95" s="22"/>
      <c r="AR95" s="41"/>
    </row>
    <row r="96" spans="1:44" ht="15.75" customHeight="1" thickBot="1" x14ac:dyDescent="0.3">
      <c r="A96" s="36"/>
      <c r="D96" s="21" t="s">
        <v>144</v>
      </c>
      <c r="E96" s="21"/>
      <c r="F96" s="21"/>
      <c r="G96" s="16" t="s">
        <v>115</v>
      </c>
      <c r="H96" s="22"/>
      <c r="I96" s="22">
        <v>5</v>
      </c>
      <c r="J96" s="22">
        <v>2</v>
      </c>
      <c r="K96" s="22">
        <v>3</v>
      </c>
      <c r="L96" s="49">
        <v>5</v>
      </c>
      <c r="M96" s="22">
        <v>2</v>
      </c>
      <c r="Q96" s="41"/>
      <c r="R96" s="41"/>
      <c r="S96" s="28" t="s">
        <v>119</v>
      </c>
      <c r="T96" s="28" t="s">
        <v>122</v>
      </c>
      <c r="U96" s="28"/>
      <c r="V96" s="38"/>
      <c r="W96" s="38"/>
      <c r="X96" s="38"/>
      <c r="Y96" s="38"/>
      <c r="Z96" s="38" t="s">
        <v>3</v>
      </c>
      <c r="AA96" s="38" t="s">
        <v>23</v>
      </c>
      <c r="AB96" s="38" t="s">
        <v>24</v>
      </c>
      <c r="AC96" s="38" t="s">
        <v>25</v>
      </c>
      <c r="AD96" s="38" t="s">
        <v>2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47</v>
      </c>
      <c r="E97" s="21"/>
      <c r="F97" s="21"/>
      <c r="G97" s="16" t="s">
        <v>116</v>
      </c>
      <c r="H97" s="22"/>
      <c r="I97" s="22">
        <v>4</v>
      </c>
      <c r="J97" s="22">
        <v>2</v>
      </c>
      <c r="K97" s="22">
        <v>3</v>
      </c>
      <c r="L97" s="49">
        <v>5</v>
      </c>
      <c r="M97" s="22">
        <v>0</v>
      </c>
      <c r="Q97" s="41"/>
      <c r="R97" s="41"/>
      <c r="S97" s="27">
        <v>6</v>
      </c>
      <c r="T97" s="21" t="s">
        <v>133</v>
      </c>
      <c r="U97" s="21"/>
      <c r="V97" s="21"/>
      <c r="W97" s="21"/>
      <c r="Z97" s="22">
        <v>1</v>
      </c>
      <c r="AA97" s="22">
        <v>0</v>
      </c>
      <c r="AB97" s="22">
        <v>1</v>
      </c>
      <c r="AC97" s="22">
        <f t="shared" ref="AC97:AC106" si="19">+AA97+AB97</f>
        <v>1</v>
      </c>
      <c r="AD97" s="22">
        <v>0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163</v>
      </c>
      <c r="E98" s="21"/>
      <c r="F98" s="21"/>
      <c r="G98" s="16" t="s">
        <v>118</v>
      </c>
      <c r="H98" s="22"/>
      <c r="I98" s="22">
        <v>5</v>
      </c>
      <c r="J98" s="22">
        <v>1</v>
      </c>
      <c r="K98" s="22">
        <v>4</v>
      </c>
      <c r="L98" s="49">
        <v>5</v>
      </c>
      <c r="M98" s="22">
        <v>0</v>
      </c>
      <c r="Q98" s="41"/>
      <c r="R98" s="41"/>
      <c r="S98" s="27">
        <v>8</v>
      </c>
      <c r="T98" s="21" t="s">
        <v>33</v>
      </c>
      <c r="U98" s="21"/>
      <c r="V98" s="21"/>
      <c r="W98" s="21"/>
      <c r="Z98" s="22">
        <v>1</v>
      </c>
      <c r="AA98" s="22">
        <v>0</v>
      </c>
      <c r="AB98" s="22">
        <v>0</v>
      </c>
      <c r="AC98" s="22">
        <f t="shared" si="19"/>
        <v>0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Q99" s="41"/>
      <c r="R99" s="41"/>
      <c r="S99" s="27">
        <v>6.5</v>
      </c>
      <c r="T99" s="21" t="s">
        <v>43</v>
      </c>
      <c r="Z99" s="22">
        <v>1</v>
      </c>
      <c r="AA99" s="22">
        <v>0</v>
      </c>
      <c r="AB99" s="22">
        <v>0</v>
      </c>
      <c r="AC99" s="22">
        <f t="shared" si="19"/>
        <v>0</v>
      </c>
      <c r="AD99" s="22">
        <v>0</v>
      </c>
      <c r="AP99" s="22"/>
      <c r="AQ99" s="22"/>
      <c r="AR99" s="41"/>
    </row>
    <row r="100" spans="1:44" ht="15.75" customHeight="1" x14ac:dyDescent="0.25">
      <c r="A100" s="36"/>
      <c r="Q100" s="41"/>
      <c r="R100" s="41"/>
      <c r="S100" s="27">
        <v>6.5</v>
      </c>
      <c r="T100" s="21" t="s">
        <v>136</v>
      </c>
      <c r="U100" s="21"/>
      <c r="V100" s="21"/>
      <c r="W100" s="21"/>
      <c r="Z100" s="22">
        <v>1</v>
      </c>
      <c r="AA100" s="22">
        <v>0</v>
      </c>
      <c r="AB100" s="22">
        <v>0</v>
      </c>
      <c r="AC100" s="22">
        <f t="shared" si="19"/>
        <v>0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thickBot="1" x14ac:dyDescent="0.3">
      <c r="A101" s="36"/>
      <c r="D101" s="2" t="s">
        <v>84</v>
      </c>
      <c r="E101" s="2"/>
      <c r="F101" s="2"/>
      <c r="G101" s="4" t="s">
        <v>1</v>
      </c>
      <c r="H101" s="4"/>
      <c r="I101" s="4" t="s">
        <v>3</v>
      </c>
      <c r="J101" s="4" t="s">
        <v>23</v>
      </c>
      <c r="K101" s="4" t="s">
        <v>24</v>
      </c>
      <c r="L101" s="4" t="s">
        <v>25</v>
      </c>
      <c r="M101" s="50" t="s">
        <v>2</v>
      </c>
      <c r="Q101" s="41"/>
      <c r="R101" s="41"/>
      <c r="S101" s="27">
        <v>6.5</v>
      </c>
      <c r="T101" s="21" t="s">
        <v>69</v>
      </c>
      <c r="Z101" s="22">
        <v>1</v>
      </c>
      <c r="AA101" s="22">
        <v>0</v>
      </c>
      <c r="AB101" s="22">
        <v>0</v>
      </c>
      <c r="AC101" s="22">
        <f t="shared" si="19"/>
        <v>0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55</v>
      </c>
      <c r="E102" s="21"/>
      <c r="F102" s="21"/>
      <c r="G102" s="16" t="s">
        <v>117</v>
      </c>
      <c r="H102" s="22"/>
      <c r="I102" s="22">
        <v>5</v>
      </c>
      <c r="J102" s="22">
        <v>0</v>
      </c>
      <c r="K102" s="22">
        <v>1</v>
      </c>
      <c r="L102" s="22">
        <v>1</v>
      </c>
      <c r="M102" s="49">
        <v>4</v>
      </c>
      <c r="Q102" s="41"/>
      <c r="R102" s="41"/>
      <c r="S102" s="27">
        <v>7.5</v>
      </c>
      <c r="T102" s="21" t="s">
        <v>146</v>
      </c>
      <c r="Z102" s="22">
        <v>1</v>
      </c>
      <c r="AA102" s="22">
        <v>0</v>
      </c>
      <c r="AB102" s="22">
        <v>0</v>
      </c>
      <c r="AC102" s="22">
        <f t="shared" si="19"/>
        <v>0</v>
      </c>
      <c r="AD102" s="22">
        <v>0</v>
      </c>
      <c r="AQ102" s="22"/>
      <c r="AR102" s="41"/>
    </row>
    <row r="103" spans="1:44" ht="15.75" customHeight="1" x14ac:dyDescent="0.25">
      <c r="A103" s="36"/>
      <c r="D103" s="21" t="s">
        <v>126</v>
      </c>
      <c r="E103" s="21"/>
      <c r="F103" s="21"/>
      <c r="G103" s="16" t="s">
        <v>118</v>
      </c>
      <c r="H103" s="22"/>
      <c r="I103" s="22">
        <v>5</v>
      </c>
      <c r="J103" s="22">
        <v>0</v>
      </c>
      <c r="K103" s="22">
        <v>1</v>
      </c>
      <c r="L103" s="22">
        <v>1</v>
      </c>
      <c r="M103" s="49">
        <v>4</v>
      </c>
      <c r="Q103" s="41"/>
      <c r="R103" s="41"/>
      <c r="S103" s="27">
        <v>6.5</v>
      </c>
      <c r="T103" s="21" t="s">
        <v>32</v>
      </c>
      <c r="Z103" s="22">
        <v>2</v>
      </c>
      <c r="AA103" s="22">
        <v>0</v>
      </c>
      <c r="AB103" s="22">
        <v>2</v>
      </c>
      <c r="AC103" s="22">
        <f t="shared" si="19"/>
        <v>2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70</v>
      </c>
      <c r="E104" s="21"/>
      <c r="F104" s="21"/>
      <c r="G104" s="16" t="s">
        <v>17</v>
      </c>
      <c r="H104" s="22"/>
      <c r="I104" s="22">
        <v>4</v>
      </c>
      <c r="J104" s="22">
        <v>0</v>
      </c>
      <c r="K104" s="22">
        <v>0</v>
      </c>
      <c r="L104" s="22">
        <v>0</v>
      </c>
      <c r="M104" s="49">
        <v>2</v>
      </c>
      <c r="Q104" s="41"/>
      <c r="R104" s="41"/>
      <c r="S104" s="27">
        <v>8</v>
      </c>
      <c r="T104" s="21" t="s">
        <v>149</v>
      </c>
      <c r="Z104" s="22">
        <v>2</v>
      </c>
      <c r="AA104" s="22">
        <v>0</v>
      </c>
      <c r="AB104" s="22">
        <v>1</v>
      </c>
      <c r="AC104" s="22">
        <f t="shared" si="19"/>
        <v>1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176</v>
      </c>
      <c r="E105" s="21"/>
      <c r="F105" s="21"/>
      <c r="G105" s="16" t="s">
        <v>106</v>
      </c>
      <c r="H105" s="22"/>
      <c r="I105" s="22">
        <v>5</v>
      </c>
      <c r="J105" s="22">
        <v>2</v>
      </c>
      <c r="K105" s="22">
        <v>6</v>
      </c>
      <c r="L105" s="22">
        <v>8</v>
      </c>
      <c r="M105" s="49">
        <v>2</v>
      </c>
      <c r="Q105" s="41"/>
      <c r="R105" s="41"/>
      <c r="S105" s="27">
        <v>7</v>
      </c>
      <c r="T105" s="21" t="s">
        <v>113</v>
      </c>
      <c r="Z105" s="22">
        <v>1</v>
      </c>
      <c r="AA105" s="22">
        <v>0</v>
      </c>
      <c r="AB105" s="22">
        <v>0</v>
      </c>
      <c r="AC105" s="22">
        <f t="shared" si="19"/>
        <v>0</v>
      </c>
      <c r="AD105" s="22">
        <v>0</v>
      </c>
      <c r="AQ105" s="22"/>
      <c r="AR105" s="41"/>
    </row>
    <row r="106" spans="1:44" ht="15.75" customHeight="1" thickBot="1" x14ac:dyDescent="0.3">
      <c r="A106" s="36"/>
      <c r="D106" s="21" t="s">
        <v>95</v>
      </c>
      <c r="E106" s="21"/>
      <c r="F106" s="21"/>
      <c r="G106" s="16" t="s">
        <v>118</v>
      </c>
      <c r="H106" s="22"/>
      <c r="I106" s="22">
        <v>5</v>
      </c>
      <c r="J106" s="22">
        <v>4</v>
      </c>
      <c r="K106" s="22">
        <v>2</v>
      </c>
      <c r="L106" s="22">
        <v>6</v>
      </c>
      <c r="M106" s="49">
        <v>2</v>
      </c>
      <c r="Q106" s="41"/>
      <c r="R106" s="41"/>
      <c r="S106" s="27">
        <v>7</v>
      </c>
      <c r="T106" s="21" t="s">
        <v>36</v>
      </c>
      <c r="U106" s="21"/>
      <c r="V106" s="21"/>
      <c r="Z106" s="22">
        <v>1</v>
      </c>
      <c r="AA106" s="22">
        <v>0</v>
      </c>
      <c r="AB106" s="22">
        <v>0</v>
      </c>
      <c r="AC106" s="22">
        <f t="shared" si="19"/>
        <v>0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29</v>
      </c>
      <c r="E107" s="21"/>
      <c r="F107" s="21"/>
      <c r="G107" s="16" t="s">
        <v>107</v>
      </c>
      <c r="H107" s="22"/>
      <c r="I107" s="22">
        <v>5</v>
      </c>
      <c r="J107" s="22">
        <v>0</v>
      </c>
      <c r="K107" s="22">
        <v>6</v>
      </c>
      <c r="L107" s="22">
        <v>6</v>
      </c>
      <c r="M107" s="49">
        <v>2</v>
      </c>
      <c r="Q107" s="41"/>
      <c r="R107" s="41"/>
      <c r="S107" s="8"/>
      <c r="T107" s="31" t="s">
        <v>211</v>
      </c>
      <c r="U107" s="8"/>
      <c r="V107" s="8"/>
      <c r="W107" s="8"/>
      <c r="X107" s="8"/>
      <c r="Y107" s="8"/>
      <c r="Z107" s="55">
        <f>SUM(Z97:Z106)</f>
        <v>12</v>
      </c>
      <c r="AA107" s="55">
        <f t="shared" ref="AA107:AD107" si="20">SUM(AA97:AA106)</f>
        <v>0</v>
      </c>
      <c r="AB107" s="55">
        <f t="shared" si="20"/>
        <v>4</v>
      </c>
      <c r="AC107" s="55">
        <f t="shared" si="20"/>
        <v>4</v>
      </c>
      <c r="AD107" s="55">
        <f t="shared" si="20"/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144</v>
      </c>
      <c r="E108" s="21"/>
      <c r="F108" s="21"/>
      <c r="G108" s="16" t="s">
        <v>115</v>
      </c>
      <c r="H108" s="22"/>
      <c r="I108" s="22">
        <v>5</v>
      </c>
      <c r="J108" s="22">
        <v>2</v>
      </c>
      <c r="K108" s="22">
        <v>3</v>
      </c>
      <c r="L108" s="22">
        <v>5</v>
      </c>
      <c r="M108" s="49">
        <v>2</v>
      </c>
      <c r="Q108" s="41"/>
      <c r="R108" s="41"/>
      <c r="AM108" s="22"/>
      <c r="AN108" s="22"/>
      <c r="AO108" s="22"/>
      <c r="AP108" s="22"/>
      <c r="AR108" s="41"/>
    </row>
    <row r="109" spans="1:44" ht="15.75" customHeight="1" x14ac:dyDescent="0.25">
      <c r="A109" s="36"/>
      <c r="D109" s="21" t="s">
        <v>89</v>
      </c>
      <c r="E109" s="21"/>
      <c r="F109" s="21"/>
      <c r="G109" s="16" t="s">
        <v>107</v>
      </c>
      <c r="H109" s="22"/>
      <c r="I109" s="22">
        <v>5</v>
      </c>
      <c r="J109" s="22">
        <v>0</v>
      </c>
      <c r="K109" s="22">
        <v>1</v>
      </c>
      <c r="L109" s="22">
        <v>1</v>
      </c>
      <c r="M109" s="49">
        <v>2</v>
      </c>
      <c r="Q109" s="41"/>
      <c r="R109" s="41"/>
      <c r="S109" s="27"/>
      <c r="T109" s="21" t="s">
        <v>93</v>
      </c>
      <c r="Z109" s="56">
        <f>Z94+AC118+Z107-0.3</f>
        <v>49</v>
      </c>
      <c r="AA109" s="56">
        <f>AA107+AA94</f>
        <v>11</v>
      </c>
      <c r="AB109" s="56">
        <f>AB107+AB94+AM118</f>
        <v>12</v>
      </c>
      <c r="AC109" s="56">
        <f>+AB109+AA109</f>
        <v>23</v>
      </c>
      <c r="AD109" s="56">
        <f>AD107+AD94+AN118</f>
        <v>2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Q110" s="41"/>
      <c r="R110" s="41"/>
      <c r="S110" s="27"/>
      <c r="T110" s="21" t="s">
        <v>82</v>
      </c>
      <c r="Z110" s="22">
        <f>+Z15+Z28+Z41+Z54+AM15+AM28+AM41+AM54</f>
        <v>49</v>
      </c>
      <c r="AA110" s="22">
        <f>+AA15+AA28+AA41+AA54+AN15+AN28+AN41+AN54</f>
        <v>11</v>
      </c>
      <c r="AB110" s="22">
        <f>+AB15+AB28+AB41+AB54+AO15+AO28+AO41+AO54</f>
        <v>12</v>
      </c>
      <c r="AC110" s="22">
        <f>+AC15+AC28+AC41+AC54+AP15+AP28+AP41+AP54</f>
        <v>23</v>
      </c>
      <c r="AD110" s="22">
        <f>+AD15+AD28+AD41+AD54+AQ15+AQ28+AQ41+AQ54</f>
        <v>2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Q111" s="41"/>
      <c r="R111" s="41"/>
      <c r="S111" s="27"/>
      <c r="T111" s="21"/>
      <c r="Z111" s="22"/>
      <c r="AA111" s="22"/>
      <c r="AB111" s="22"/>
      <c r="AC111" s="22"/>
      <c r="AD111" s="22"/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Q112" s="41"/>
      <c r="R112" s="41"/>
      <c r="S112" s="27"/>
      <c r="T112" s="21"/>
      <c r="Z112" s="22"/>
      <c r="AA112" s="22"/>
      <c r="AB112" s="22"/>
      <c r="AC112" s="22"/>
      <c r="AD112" s="22"/>
      <c r="AM112" s="22"/>
      <c r="AN112" s="22"/>
      <c r="AO112" s="22"/>
      <c r="AR112" s="41"/>
    </row>
    <row r="113" spans="1:44" ht="15.75" customHeight="1" thickBot="1" x14ac:dyDescent="0.3">
      <c r="A113" s="36"/>
      <c r="Q113" s="41"/>
      <c r="R113" s="41"/>
      <c r="S113" s="27"/>
      <c r="T113" s="21"/>
      <c r="U113" s="37" t="s">
        <v>119</v>
      </c>
      <c r="V113" s="10" t="s">
        <v>129</v>
      </c>
      <c r="W113" s="10"/>
      <c r="X113" s="10"/>
      <c r="Y113" s="10"/>
      <c r="Z113" s="10"/>
      <c r="AA113" s="10"/>
      <c r="AB113" s="10"/>
      <c r="AC113" s="37" t="s">
        <v>3</v>
      </c>
      <c r="AD113" s="37" t="s">
        <v>7</v>
      </c>
      <c r="AE113" s="37" t="s">
        <v>8</v>
      </c>
      <c r="AF113" s="37" t="s">
        <v>9</v>
      </c>
      <c r="AG113" s="37" t="s">
        <v>77</v>
      </c>
      <c r="AH113" s="37"/>
      <c r="AI113" s="37" t="s">
        <v>4</v>
      </c>
      <c r="AJ113" s="37" t="s">
        <v>6</v>
      </c>
      <c r="AK113" s="37" t="s">
        <v>5</v>
      </c>
      <c r="AL113" s="37" t="s">
        <v>78</v>
      </c>
      <c r="AM113" s="37" t="s">
        <v>24</v>
      </c>
      <c r="AN113" s="37" t="s">
        <v>2</v>
      </c>
      <c r="AO113" s="22"/>
      <c r="AP113" s="22"/>
      <c r="AR113" s="41"/>
    </row>
    <row r="114" spans="1:44" ht="15.75" customHeight="1" x14ac:dyDescent="0.25">
      <c r="A114" s="36"/>
      <c r="Q114" s="41"/>
      <c r="R114" s="41"/>
      <c r="U114" s="27">
        <v>8</v>
      </c>
      <c r="V114" s="21" t="s">
        <v>267</v>
      </c>
      <c r="X114" s="21"/>
      <c r="Y114" s="31"/>
      <c r="Z114" s="14"/>
      <c r="AA114" s="8"/>
      <c r="AB114" s="8"/>
      <c r="AC114" s="22">
        <f>+AD114+AE114+AF114</f>
        <v>3</v>
      </c>
      <c r="AD114" s="22">
        <v>0</v>
      </c>
      <c r="AE114" s="22">
        <v>2</v>
      </c>
      <c r="AF114" s="22">
        <v>1</v>
      </c>
      <c r="AG114" s="80">
        <f>+(AD114*2+AF114)/(2*AC114)</f>
        <v>0.16666666666666666</v>
      </c>
      <c r="AH114" s="80"/>
      <c r="AI114" s="22">
        <v>6</v>
      </c>
      <c r="AJ114" s="22">
        <v>1</v>
      </c>
      <c r="AK114" s="22">
        <v>0</v>
      </c>
      <c r="AL114" s="24">
        <f>+AI114/AC114</f>
        <v>2</v>
      </c>
      <c r="AM114" s="22">
        <v>0</v>
      </c>
      <c r="AN114" s="22">
        <v>0</v>
      </c>
      <c r="AP114" s="22"/>
      <c r="AR114" s="41"/>
    </row>
    <row r="115" spans="1:44" ht="15.75" customHeight="1" x14ac:dyDescent="0.25">
      <c r="A115" s="36"/>
      <c r="Q115" s="41"/>
      <c r="R115" s="41"/>
      <c r="U115" s="27">
        <v>7.5</v>
      </c>
      <c r="V115" s="21" t="s">
        <v>75</v>
      </c>
      <c r="X115" s="21"/>
      <c r="AC115" s="22">
        <f>+AD115+AE115+AF115</f>
        <v>1</v>
      </c>
      <c r="AD115" s="22">
        <v>0</v>
      </c>
      <c r="AE115" s="22">
        <v>0</v>
      </c>
      <c r="AF115" s="22">
        <v>1</v>
      </c>
      <c r="AG115" s="79">
        <f>+(AD115*2+AF115)/(2*AC115)</f>
        <v>0.5</v>
      </c>
      <c r="AH115" s="79"/>
      <c r="AI115" s="22">
        <v>4</v>
      </c>
      <c r="AJ115" s="22">
        <v>0</v>
      </c>
      <c r="AK115" s="22">
        <v>0</v>
      </c>
      <c r="AL115" s="24">
        <f>+AI115/AC115</f>
        <v>4</v>
      </c>
      <c r="AM115" s="22">
        <v>1</v>
      </c>
      <c r="AN115" s="22">
        <v>0</v>
      </c>
      <c r="AO115" s="22"/>
      <c r="AP115" s="22"/>
      <c r="AR115" s="41"/>
    </row>
    <row r="116" spans="1:44" ht="15.75" customHeight="1" x14ac:dyDescent="0.25">
      <c r="A116" s="36"/>
      <c r="Q116" s="41"/>
      <c r="R116" s="41"/>
      <c r="U116" s="27"/>
      <c r="V116" s="21" t="s">
        <v>147</v>
      </c>
      <c r="W116" s="21"/>
      <c r="X116" s="21"/>
      <c r="Y116" s="21"/>
      <c r="Z116" s="22"/>
      <c r="AC116" s="22">
        <f>+AD116+AE116+AF116+0.3</f>
        <v>0.3</v>
      </c>
      <c r="AD116" s="22">
        <v>0</v>
      </c>
      <c r="AE116" s="22">
        <v>0</v>
      </c>
      <c r="AF116" s="22">
        <v>0</v>
      </c>
      <c r="AG116" s="79">
        <f>+(AD116*2+AF116)/(2*AC116)</f>
        <v>0</v>
      </c>
      <c r="AH116" s="79"/>
      <c r="AI116" s="22">
        <v>0</v>
      </c>
      <c r="AJ116" s="22">
        <v>0</v>
      </c>
      <c r="AK116" s="22">
        <v>0</v>
      </c>
      <c r="AL116" s="24">
        <f>+AI116/AC116</f>
        <v>0</v>
      </c>
      <c r="AM116" s="22">
        <v>0</v>
      </c>
      <c r="AN116" s="22">
        <v>0</v>
      </c>
      <c r="AO116" s="22"/>
      <c r="AP116" s="22"/>
      <c r="AR116" s="41"/>
    </row>
    <row r="117" spans="1:44" ht="15.75" customHeight="1" thickBot="1" x14ac:dyDescent="0.3">
      <c r="A117" s="36"/>
      <c r="Q117" s="41"/>
      <c r="R117" s="41"/>
      <c r="U117" s="51">
        <v>7</v>
      </c>
      <c r="V117" s="28" t="s">
        <v>74</v>
      </c>
      <c r="W117" s="28"/>
      <c r="X117" s="28"/>
      <c r="Y117" s="28"/>
      <c r="Z117" s="38"/>
      <c r="AA117" s="3"/>
      <c r="AB117" s="3"/>
      <c r="AC117" s="38">
        <f>+AD117+AE117+AF117</f>
        <v>1</v>
      </c>
      <c r="AD117" s="38">
        <v>0</v>
      </c>
      <c r="AE117" s="38">
        <v>1</v>
      </c>
      <c r="AF117" s="38">
        <v>0</v>
      </c>
      <c r="AG117" s="89">
        <f>+(AD117*2+AF117)/(2*AC117)</f>
        <v>0</v>
      </c>
      <c r="AH117" s="89"/>
      <c r="AI117" s="38">
        <v>1</v>
      </c>
      <c r="AJ117" s="38">
        <v>0</v>
      </c>
      <c r="AK117" s="38">
        <v>0</v>
      </c>
      <c r="AL117" s="52">
        <f>+AI117/AC117</f>
        <v>1</v>
      </c>
      <c r="AM117" s="38">
        <v>0</v>
      </c>
      <c r="AN117" s="38">
        <v>0</v>
      </c>
      <c r="AO117" s="22"/>
      <c r="AR117" s="41"/>
    </row>
    <row r="118" spans="1:44" ht="15.75" customHeight="1" x14ac:dyDescent="0.25">
      <c r="A118" s="36"/>
      <c r="Q118" s="41"/>
      <c r="R118" s="41"/>
      <c r="S118" s="27"/>
      <c r="U118" s="8"/>
      <c r="V118" s="32"/>
      <c r="W118" s="31" t="s">
        <v>21</v>
      </c>
      <c r="X118" s="32"/>
      <c r="Y118" s="32"/>
      <c r="Z118" s="15"/>
      <c r="AA118" s="8"/>
      <c r="AB118" s="8"/>
      <c r="AC118" s="15">
        <f>SUM(AC114:AC117)</f>
        <v>5.3</v>
      </c>
      <c r="AD118" s="15">
        <f>SUM(AD114:AD117)</f>
        <v>0</v>
      </c>
      <c r="AE118" s="15">
        <f>SUM(AE114:AE117)</f>
        <v>3</v>
      </c>
      <c r="AF118" s="15">
        <f>SUM(AF114:AF117)</f>
        <v>2</v>
      </c>
      <c r="AG118" s="58"/>
      <c r="AH118" s="58"/>
      <c r="AI118" s="15">
        <f>SUM(AI114:AI117)</f>
        <v>11</v>
      </c>
      <c r="AJ118" s="15">
        <f>SUM(AJ114:AJ117)</f>
        <v>1</v>
      </c>
      <c r="AK118" s="15">
        <f>SUM(AK114:AK117)</f>
        <v>0</v>
      </c>
      <c r="AL118" s="33">
        <f>+AI118/AC118</f>
        <v>2.0754716981132075</v>
      </c>
      <c r="AM118" s="15">
        <f>SUM(AM114:AM117)</f>
        <v>1</v>
      </c>
      <c r="AN118" s="15">
        <f>SUM(AN114:AN117)</f>
        <v>0</v>
      </c>
      <c r="AO118" s="22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6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  <mergeCell ref="E14:F14"/>
    <mergeCell ref="B74:P74"/>
    <mergeCell ref="S74:AQ74"/>
    <mergeCell ref="G75:M75"/>
    <mergeCell ref="S75:AQ75"/>
    <mergeCell ref="AG114:AH114"/>
    <mergeCell ref="AG133:AH133"/>
    <mergeCell ref="AG134:AH134"/>
    <mergeCell ref="AG135:AH135"/>
    <mergeCell ref="AG136:AH136"/>
    <mergeCell ref="AG116:AH116"/>
    <mergeCell ref="AG115:AH115"/>
    <mergeCell ref="AG117:AH117"/>
  </mergeCells>
  <conditionalFormatting sqref="Z110">
    <cfRule type="cellIs" dxfId="24" priority="5" operator="notEqual">
      <formula>$Z$109</formula>
    </cfRule>
  </conditionalFormatting>
  <conditionalFormatting sqref="AA110">
    <cfRule type="cellIs" dxfId="23" priority="4" operator="notEqual">
      <formula>$AA$109</formula>
    </cfRule>
  </conditionalFormatting>
  <conditionalFormatting sqref="AB110">
    <cfRule type="cellIs" dxfId="22" priority="3" operator="notEqual">
      <formula>$AB$109</formula>
    </cfRule>
  </conditionalFormatting>
  <conditionalFormatting sqref="AC110">
    <cfRule type="cellIs" dxfId="21" priority="2" operator="notEqual">
      <formula>$AC$109</formula>
    </cfRule>
  </conditionalFormatting>
  <conditionalFormatting sqref="AD110">
    <cfRule type="cellIs" dxfId="20" priority="1" operator="notEqual">
      <formula>$AD$109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DD24-0B0E-4CC4-8DDE-FD5477033078}">
  <dimension ref="A1:AR147"/>
  <sheetViews>
    <sheetView topLeftCell="J86" zoomScale="70" zoomScaleNormal="70" zoomScaleSheetLayoutView="78" workbookViewId="0">
      <selection activeCell="AM41" sqref="AM41:AM5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4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3</v>
      </c>
      <c r="Q3" s="36"/>
      <c r="R3" s="36"/>
      <c r="U3" s="27">
        <v>8</v>
      </c>
      <c r="V3" s="21" t="s">
        <v>167</v>
      </c>
      <c r="X3" s="21"/>
      <c r="Z3" s="21" t="s">
        <v>106</v>
      </c>
      <c r="AB3" s="22"/>
      <c r="AC3" s="15">
        <f t="shared" ref="AC3:AC10" si="0">+AD3+AE3+AF3</f>
        <v>4</v>
      </c>
      <c r="AD3" s="15">
        <v>3</v>
      </c>
      <c r="AE3" s="15">
        <v>0</v>
      </c>
      <c r="AF3" s="15">
        <v>1</v>
      </c>
      <c r="AG3" s="80">
        <f t="shared" ref="AG3:AG11" si="1">+(AD3*2+AF3)/(2*AC3)</f>
        <v>0.875</v>
      </c>
      <c r="AH3" s="80"/>
      <c r="AI3" s="15">
        <v>5</v>
      </c>
      <c r="AJ3" s="15">
        <v>0</v>
      </c>
      <c r="AK3" s="15">
        <v>1</v>
      </c>
      <c r="AL3" s="54">
        <f t="shared" ref="AL3:AL10" si="2">+AI3/AC3</f>
        <v>1.25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3</v>
      </c>
      <c r="H4" s="5">
        <v>0</v>
      </c>
      <c r="I4" s="5">
        <v>1</v>
      </c>
      <c r="J4" s="5">
        <f t="shared" ref="J4:J11" si="3">2*G4+I4</f>
        <v>7</v>
      </c>
      <c r="K4" s="35">
        <f t="shared" ref="K4:K11" si="4">+J4/((G4+H4+I4)*2)</f>
        <v>0.875</v>
      </c>
      <c r="L4" s="5">
        <f>+$AA$27</f>
        <v>13</v>
      </c>
      <c r="M4" s="5">
        <v>5</v>
      </c>
      <c r="N4" s="5">
        <f>+$AB$27</f>
        <v>19</v>
      </c>
      <c r="O4" s="5">
        <f>+$AD$27</f>
        <v>2</v>
      </c>
      <c r="P4" s="5">
        <v>1</v>
      </c>
      <c r="Q4" s="40"/>
      <c r="R4" s="36"/>
      <c r="U4" s="27">
        <v>7.5</v>
      </c>
      <c r="V4" s="21" t="s">
        <v>85</v>
      </c>
      <c r="X4" s="21"/>
      <c r="Z4" s="21" t="s">
        <v>18</v>
      </c>
      <c r="AB4" s="22"/>
      <c r="AC4" s="22">
        <f t="shared" si="0"/>
        <v>4</v>
      </c>
      <c r="AD4" s="22">
        <v>2</v>
      </c>
      <c r="AE4" s="22">
        <v>1</v>
      </c>
      <c r="AF4" s="22">
        <v>1</v>
      </c>
      <c r="AG4" s="79">
        <f t="shared" si="1"/>
        <v>0.625</v>
      </c>
      <c r="AH4" s="79"/>
      <c r="AI4" s="22">
        <v>8</v>
      </c>
      <c r="AJ4" s="22">
        <v>0</v>
      </c>
      <c r="AK4" s="22">
        <v>0</v>
      </c>
      <c r="AL4" s="24">
        <f t="shared" si="2"/>
        <v>2</v>
      </c>
      <c r="AN4" s="22"/>
      <c r="AO4" s="5"/>
      <c r="AQ4" s="22"/>
      <c r="AR4" s="39"/>
    </row>
    <row r="5" spans="1:44" ht="18" x14ac:dyDescent="0.25">
      <c r="A5" s="36"/>
      <c r="B5" s="5">
        <v>8</v>
      </c>
      <c r="C5" s="6" t="s">
        <v>148</v>
      </c>
      <c r="D5" s="11"/>
      <c r="E5" s="6"/>
      <c r="F5" s="11"/>
      <c r="G5" s="5">
        <v>3</v>
      </c>
      <c r="H5" s="5">
        <v>1</v>
      </c>
      <c r="I5" s="5">
        <v>0</v>
      </c>
      <c r="J5" s="5">
        <f t="shared" si="3"/>
        <v>6</v>
      </c>
      <c r="K5" s="35">
        <f t="shared" si="4"/>
        <v>0.75</v>
      </c>
      <c r="L5" s="5">
        <f>+$AN$66</f>
        <v>21</v>
      </c>
      <c r="M5" s="5">
        <v>17</v>
      </c>
      <c r="N5" s="5">
        <f>$AO$66</f>
        <v>21</v>
      </c>
      <c r="O5" s="5">
        <f>$AQ$66</f>
        <v>0</v>
      </c>
      <c r="P5" s="5">
        <v>2</v>
      </c>
      <c r="Q5" s="40"/>
      <c r="R5" s="36"/>
      <c r="U5" s="27">
        <v>7.5</v>
      </c>
      <c r="V5" s="21" t="s">
        <v>61</v>
      </c>
      <c r="Z5" s="21" t="s">
        <v>102</v>
      </c>
      <c r="AB5" s="22"/>
      <c r="AC5" s="22">
        <f t="shared" si="0"/>
        <v>4</v>
      </c>
      <c r="AD5" s="22">
        <v>2</v>
      </c>
      <c r="AE5" s="22">
        <v>2</v>
      </c>
      <c r="AF5" s="22">
        <v>0</v>
      </c>
      <c r="AG5" s="79">
        <f t="shared" si="1"/>
        <v>0.5</v>
      </c>
      <c r="AH5" s="79"/>
      <c r="AI5" s="22">
        <v>9</v>
      </c>
      <c r="AJ5" s="22">
        <v>0</v>
      </c>
      <c r="AK5" s="22">
        <v>2</v>
      </c>
      <c r="AL5" s="24">
        <f t="shared" si="2"/>
        <v>2.25</v>
      </c>
      <c r="AN5" s="22"/>
      <c r="AO5" s="5"/>
      <c r="AQ5" s="22"/>
      <c r="AR5" s="39"/>
    </row>
    <row r="6" spans="1:44" ht="18" x14ac:dyDescent="0.25">
      <c r="A6" s="36"/>
      <c r="B6" s="5">
        <v>7</v>
      </c>
      <c r="C6" s="6" t="s">
        <v>18</v>
      </c>
      <c r="D6" s="11"/>
      <c r="E6" s="6"/>
      <c r="F6" s="11"/>
      <c r="G6" s="5">
        <v>2</v>
      </c>
      <c r="H6" s="5">
        <v>1</v>
      </c>
      <c r="I6" s="5">
        <v>1</v>
      </c>
      <c r="J6" s="5">
        <f t="shared" si="3"/>
        <v>5</v>
      </c>
      <c r="K6" s="35">
        <f t="shared" si="4"/>
        <v>0.625</v>
      </c>
      <c r="L6" s="5">
        <f>+$AN$53</f>
        <v>13</v>
      </c>
      <c r="M6" s="5">
        <v>8</v>
      </c>
      <c r="N6" s="5">
        <f>$AO$53</f>
        <v>20</v>
      </c>
      <c r="O6" s="5">
        <f>$AQ$53</f>
        <v>4</v>
      </c>
      <c r="P6" s="5">
        <v>5</v>
      </c>
      <c r="Q6" s="40"/>
      <c r="R6" s="36"/>
      <c r="U6" s="27">
        <v>8</v>
      </c>
      <c r="V6" s="21" t="s">
        <v>15</v>
      </c>
      <c r="X6" s="21"/>
      <c r="Y6" s="21"/>
      <c r="Z6" s="21" t="s">
        <v>17</v>
      </c>
      <c r="AB6" s="22"/>
      <c r="AC6" s="22">
        <f t="shared" si="0"/>
        <v>4</v>
      </c>
      <c r="AD6" s="22">
        <v>2</v>
      </c>
      <c r="AE6" s="22">
        <v>2</v>
      </c>
      <c r="AF6" s="22">
        <v>0</v>
      </c>
      <c r="AG6" s="79">
        <f t="shared" si="1"/>
        <v>0.5</v>
      </c>
      <c r="AH6" s="79"/>
      <c r="AI6" s="22">
        <v>10</v>
      </c>
      <c r="AJ6" s="22">
        <v>0</v>
      </c>
      <c r="AK6" s="22">
        <v>1</v>
      </c>
      <c r="AL6" s="24">
        <f t="shared" si="2"/>
        <v>2.5</v>
      </c>
      <c r="AN6" s="22"/>
      <c r="AO6" s="5"/>
      <c r="AQ6" s="22"/>
      <c r="AR6" s="39"/>
    </row>
    <row r="7" spans="1:44" ht="18" x14ac:dyDescent="0.25">
      <c r="A7" s="36"/>
      <c r="B7" s="5">
        <v>4</v>
      </c>
      <c r="C7" s="6" t="s">
        <v>102</v>
      </c>
      <c r="D7" s="11"/>
      <c r="E7" s="11"/>
      <c r="F7" s="11"/>
      <c r="G7" s="5">
        <v>2</v>
      </c>
      <c r="H7" s="5">
        <v>2</v>
      </c>
      <c r="I7" s="5">
        <v>0</v>
      </c>
      <c r="J7" s="5">
        <f t="shared" si="3"/>
        <v>4</v>
      </c>
      <c r="K7" s="35">
        <f t="shared" si="4"/>
        <v>0.5</v>
      </c>
      <c r="L7" s="5">
        <f>+$AA$66</f>
        <v>9</v>
      </c>
      <c r="M7" s="5">
        <v>9</v>
      </c>
      <c r="N7" s="5">
        <f>+$AB$66</f>
        <v>15</v>
      </c>
      <c r="O7" s="5">
        <f>+$AD$66</f>
        <v>2</v>
      </c>
      <c r="P7" s="5">
        <v>2</v>
      </c>
      <c r="Q7" s="40"/>
      <c r="R7" s="36"/>
      <c r="U7" s="27">
        <v>7</v>
      </c>
      <c r="V7" s="21" t="s">
        <v>171</v>
      </c>
      <c r="X7" s="21"/>
      <c r="Z7" s="21" t="s">
        <v>19</v>
      </c>
      <c r="AB7" s="22"/>
      <c r="AC7" s="22">
        <f t="shared" si="0"/>
        <v>4</v>
      </c>
      <c r="AD7" s="22">
        <v>2</v>
      </c>
      <c r="AE7" s="22">
        <v>2</v>
      </c>
      <c r="AF7" s="22">
        <v>0</v>
      </c>
      <c r="AG7" s="79">
        <f t="shared" si="1"/>
        <v>0.5</v>
      </c>
      <c r="AH7" s="79"/>
      <c r="AI7" s="22">
        <v>12</v>
      </c>
      <c r="AJ7" s="22">
        <v>0</v>
      </c>
      <c r="AK7" s="22">
        <v>0</v>
      </c>
      <c r="AL7" s="24">
        <f t="shared" si="2"/>
        <v>3</v>
      </c>
      <c r="AN7" s="22"/>
      <c r="AO7" s="5"/>
      <c r="AQ7" s="22"/>
      <c r="AR7" s="39"/>
    </row>
    <row r="8" spans="1:44" ht="18" x14ac:dyDescent="0.25">
      <c r="A8" s="36"/>
      <c r="B8" s="5">
        <v>6</v>
      </c>
      <c r="C8" s="6" t="s">
        <v>39</v>
      </c>
      <c r="D8" s="11"/>
      <c r="E8" s="11"/>
      <c r="F8" s="11"/>
      <c r="G8" s="5">
        <v>2</v>
      </c>
      <c r="H8" s="5">
        <v>2</v>
      </c>
      <c r="I8" s="5">
        <v>0</v>
      </c>
      <c r="J8" s="5">
        <f t="shared" si="3"/>
        <v>4</v>
      </c>
      <c r="K8" s="35">
        <f t="shared" si="4"/>
        <v>0.5</v>
      </c>
      <c r="L8" s="5">
        <f>+$AN$40</f>
        <v>11</v>
      </c>
      <c r="M8" s="5">
        <v>12</v>
      </c>
      <c r="N8" s="5">
        <f>$AO$40</f>
        <v>14</v>
      </c>
      <c r="O8" s="5">
        <f>$AQ$40</f>
        <v>2</v>
      </c>
      <c r="P8" s="5">
        <v>2</v>
      </c>
      <c r="Q8" s="40"/>
      <c r="R8" s="36"/>
      <c r="U8" s="27">
        <v>8</v>
      </c>
      <c r="V8" s="21" t="s">
        <v>153</v>
      </c>
      <c r="X8" s="21"/>
      <c r="Z8" s="21" t="s">
        <v>14</v>
      </c>
      <c r="AB8" s="22"/>
      <c r="AC8" s="22">
        <f t="shared" si="0"/>
        <v>3</v>
      </c>
      <c r="AD8" s="22">
        <v>1</v>
      </c>
      <c r="AE8" s="22">
        <v>2</v>
      </c>
      <c r="AF8" s="22">
        <v>0</v>
      </c>
      <c r="AG8" s="79">
        <f t="shared" si="1"/>
        <v>0.33333333333333331</v>
      </c>
      <c r="AH8" s="79"/>
      <c r="AI8" s="22">
        <v>11</v>
      </c>
      <c r="AJ8" s="22">
        <v>1</v>
      </c>
      <c r="AK8" s="22">
        <v>0</v>
      </c>
      <c r="AL8" s="24">
        <f t="shared" si="2"/>
        <v>3.6666666666666665</v>
      </c>
      <c r="AN8" s="22"/>
      <c r="AO8" s="5"/>
      <c r="AQ8" s="22"/>
      <c r="AR8" s="39"/>
    </row>
    <row r="9" spans="1:44" ht="18" x14ac:dyDescent="0.25">
      <c r="A9" s="36"/>
      <c r="B9" s="5">
        <v>2</v>
      </c>
      <c r="C9" s="6" t="s">
        <v>17</v>
      </c>
      <c r="D9" s="11"/>
      <c r="E9" s="6"/>
      <c r="F9" s="11"/>
      <c r="G9" s="5">
        <v>2</v>
      </c>
      <c r="H9" s="5">
        <v>2</v>
      </c>
      <c r="I9" s="5">
        <v>0</v>
      </c>
      <c r="J9" s="5">
        <f t="shared" si="3"/>
        <v>4</v>
      </c>
      <c r="K9" s="35">
        <f t="shared" si="4"/>
        <v>0.5</v>
      </c>
      <c r="L9" s="5">
        <f>+$AA$40</f>
        <v>7</v>
      </c>
      <c r="M9" s="5">
        <v>10</v>
      </c>
      <c r="N9" s="5">
        <f>+$AB$40</f>
        <v>12</v>
      </c>
      <c r="O9" s="5">
        <f>+$AD$40</f>
        <v>2</v>
      </c>
      <c r="P9" s="5">
        <v>6</v>
      </c>
      <c r="Q9" s="40"/>
      <c r="R9" s="36"/>
      <c r="U9" s="27">
        <v>7.5</v>
      </c>
      <c r="V9" s="21" t="s">
        <v>75</v>
      </c>
      <c r="X9" s="21"/>
      <c r="Z9" s="21" t="s">
        <v>16</v>
      </c>
      <c r="AB9" s="22"/>
      <c r="AC9" s="22">
        <f t="shared" si="0"/>
        <v>3</v>
      </c>
      <c r="AD9" s="22">
        <v>0</v>
      </c>
      <c r="AE9" s="22">
        <v>3</v>
      </c>
      <c r="AF9" s="22">
        <v>0</v>
      </c>
      <c r="AG9" s="79">
        <f t="shared" si="1"/>
        <v>0</v>
      </c>
      <c r="AH9" s="79"/>
      <c r="AI9" s="22">
        <v>12</v>
      </c>
      <c r="AJ9" s="22">
        <v>0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5</v>
      </c>
      <c r="C10" s="6" t="s">
        <v>14</v>
      </c>
      <c r="D10" s="11"/>
      <c r="E10" s="6"/>
      <c r="F10" s="11"/>
      <c r="G10" s="5">
        <v>1</v>
      </c>
      <c r="H10" s="5">
        <v>3</v>
      </c>
      <c r="I10" s="5">
        <v>0</v>
      </c>
      <c r="J10" s="5">
        <f t="shared" si="3"/>
        <v>2</v>
      </c>
      <c r="K10" s="35">
        <f t="shared" si="4"/>
        <v>0.25</v>
      </c>
      <c r="L10" s="5">
        <f>+$AN$27</f>
        <v>10</v>
      </c>
      <c r="M10" s="5">
        <v>16</v>
      </c>
      <c r="N10" s="5">
        <f>$AO$27</f>
        <v>11</v>
      </c>
      <c r="O10" s="5">
        <f>$AQ$27</f>
        <v>2</v>
      </c>
      <c r="P10" s="5">
        <v>6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 t="shared" si="0"/>
        <v>4</v>
      </c>
      <c r="AD10" s="22">
        <v>3</v>
      </c>
      <c r="AE10" s="22">
        <v>1</v>
      </c>
      <c r="AF10" s="22">
        <v>0</v>
      </c>
      <c r="AG10" s="79">
        <f t="shared" si="1"/>
        <v>0.75</v>
      </c>
      <c r="AH10" s="79"/>
      <c r="AI10" s="22">
        <v>17</v>
      </c>
      <c r="AJ10" s="22">
        <v>0</v>
      </c>
      <c r="AK10" s="22">
        <v>0</v>
      </c>
      <c r="AL10" s="24">
        <f t="shared" si="2"/>
        <v>4.25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127</v>
      </c>
      <c r="D11" s="11"/>
      <c r="E11" s="11"/>
      <c r="F11" s="11"/>
      <c r="G11" s="5">
        <v>0</v>
      </c>
      <c r="H11" s="5">
        <v>4</v>
      </c>
      <c r="I11" s="5">
        <v>0</v>
      </c>
      <c r="J11" s="5">
        <f t="shared" si="3"/>
        <v>0</v>
      </c>
      <c r="K11" s="35">
        <f t="shared" si="4"/>
        <v>0</v>
      </c>
      <c r="L11" s="5">
        <f>+$AA$53</f>
        <v>6</v>
      </c>
      <c r="M11" s="5">
        <v>13</v>
      </c>
      <c r="N11" s="5">
        <f>+$AB$53</f>
        <v>11</v>
      </c>
      <c r="O11" s="5">
        <f>+$AD$53</f>
        <v>0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+AC116</f>
        <v>2</v>
      </c>
      <c r="AD11" s="22">
        <f>+AD116</f>
        <v>0</v>
      </c>
      <c r="AE11" s="22">
        <f>+AE116</f>
        <v>2</v>
      </c>
      <c r="AF11" s="22">
        <f>+AF116</f>
        <v>0</v>
      </c>
      <c r="AG11" s="79">
        <f t="shared" si="1"/>
        <v>0</v>
      </c>
      <c r="AH11" s="79"/>
      <c r="AI11" s="22">
        <f>+AI116</f>
        <v>4</v>
      </c>
      <c r="AJ11" s="22">
        <f>+AJ116</f>
        <v>1</v>
      </c>
      <c r="AK11" s="22">
        <f>+AK116</f>
        <v>0</v>
      </c>
      <c r="AL11" s="24">
        <f>+AL116</f>
        <v>2</v>
      </c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15</v>
      </c>
      <c r="H12" s="9">
        <f>SUM(H4:H11)</f>
        <v>15</v>
      </c>
      <c r="I12" s="9">
        <f>SUM(I4:I11)</f>
        <v>2</v>
      </c>
      <c r="J12" s="9"/>
      <c r="K12" s="9"/>
      <c r="L12" s="9">
        <f>SUM(L4:L11)</f>
        <v>90</v>
      </c>
      <c r="M12" s="9">
        <f>SUM(M4:M11)</f>
        <v>90</v>
      </c>
      <c r="N12" s="9">
        <f>SUM(N4:N11)</f>
        <v>123</v>
      </c>
      <c r="O12" s="9">
        <f>SUM(O4:O11)</f>
        <v>14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32</v>
      </c>
      <c r="AD12" s="15">
        <f>SUM(AD3:AD11)</f>
        <v>15</v>
      </c>
      <c r="AE12" s="15">
        <f>SUM(AE3:AE11)</f>
        <v>15</v>
      </c>
      <c r="AF12" s="15">
        <f>SUM(AF3:AF11)</f>
        <v>2</v>
      </c>
      <c r="AG12" s="15"/>
      <c r="AH12" s="15"/>
      <c r="AI12" s="15">
        <f>SUM(AI3:AI11)</f>
        <v>88</v>
      </c>
      <c r="AJ12" s="15">
        <f>SUM(AJ3:AJ11)</f>
        <v>2</v>
      </c>
      <c r="AK12" s="15">
        <f>SUM(AK3:AK11)</f>
        <v>4</v>
      </c>
      <c r="AL12" s="33">
        <f>+AI12/AC12</f>
        <v>2.75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4 Summary:</v>
      </c>
      <c r="C14" s="48"/>
      <c r="D14" s="48"/>
      <c r="E14" s="90">
        <v>45565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188</v>
      </c>
      <c r="E15" s="21"/>
      <c r="F15" s="21"/>
      <c r="G15" s="5">
        <v>1</v>
      </c>
      <c r="H15" s="22">
        <v>2</v>
      </c>
      <c r="I15" s="21" t="s">
        <v>46</v>
      </c>
      <c r="J15" s="21"/>
      <c r="K15" s="21"/>
      <c r="L15" s="21" t="s">
        <v>274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2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4</v>
      </c>
      <c r="AN15" s="22">
        <v>2</v>
      </c>
      <c r="AO15" s="22">
        <v>1</v>
      </c>
      <c r="AP15" s="22">
        <f t="shared" ref="AP15:AP26" si="5">+AN15+AO15</f>
        <v>3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4</v>
      </c>
      <c r="AA16" s="22">
        <v>0</v>
      </c>
      <c r="AB16" s="22">
        <v>1</v>
      </c>
      <c r="AC16" s="22">
        <f t="shared" ref="AC16:AC26" si="6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3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C17" s="6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4</v>
      </c>
      <c r="AA17" s="22">
        <v>2</v>
      </c>
      <c r="AB17" s="22">
        <v>5</v>
      </c>
      <c r="AC17" s="22">
        <f t="shared" si="6"/>
        <v>7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4</v>
      </c>
      <c r="AN17" s="22">
        <v>3</v>
      </c>
      <c r="AO17" s="22">
        <v>3</v>
      </c>
      <c r="AP17" s="22">
        <f t="shared" si="5"/>
        <v>6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192</v>
      </c>
      <c r="D18" s="11"/>
      <c r="E18" s="21"/>
      <c r="F18" s="21"/>
      <c r="G18" s="5">
        <v>4</v>
      </c>
      <c r="H18" s="22">
        <v>1</v>
      </c>
      <c r="I18" s="21" t="s">
        <v>264</v>
      </c>
      <c r="J18" s="21"/>
      <c r="K18" s="21"/>
      <c r="L18" s="21" t="s">
        <v>273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3</v>
      </c>
      <c r="AA18" s="22">
        <v>1</v>
      </c>
      <c r="AB18" s="22">
        <v>0</v>
      </c>
      <c r="AC18" s="22">
        <f t="shared" si="6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3</v>
      </c>
      <c r="AN18" s="22">
        <v>2</v>
      </c>
      <c r="AO18" s="22">
        <v>0</v>
      </c>
      <c r="AP18" s="22">
        <f t="shared" si="5"/>
        <v>2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263</v>
      </c>
      <c r="D19" s="16"/>
      <c r="E19" s="21"/>
      <c r="F19" s="21"/>
      <c r="G19" s="5"/>
      <c r="H19" s="22">
        <v>1</v>
      </c>
      <c r="I19" s="21" t="s">
        <v>51</v>
      </c>
      <c r="J19" s="21"/>
      <c r="K19" s="21"/>
      <c r="L19" s="21" t="s">
        <v>265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4</v>
      </c>
      <c r="AA19" s="22">
        <v>3</v>
      </c>
      <c r="AB19" s="22">
        <v>4</v>
      </c>
      <c r="AC19" s="22">
        <f t="shared" si="6"/>
        <v>7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4</v>
      </c>
      <c r="AN19" s="22">
        <v>2</v>
      </c>
      <c r="AO19" s="22">
        <v>0</v>
      </c>
      <c r="AP19" s="22">
        <f t="shared" si="5"/>
        <v>2</v>
      </c>
      <c r="AQ19" s="22">
        <v>0</v>
      </c>
      <c r="AR19" s="39"/>
    </row>
    <row r="20" spans="1:44" ht="15.95" customHeight="1" x14ac:dyDescent="0.25">
      <c r="A20" s="41"/>
      <c r="H20" s="22">
        <v>1</v>
      </c>
      <c r="I20" s="21" t="s">
        <v>81</v>
      </c>
      <c r="L20" s="21"/>
      <c r="M20" s="21" t="s">
        <v>134</v>
      </c>
      <c r="N20" s="21"/>
      <c r="O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4</v>
      </c>
      <c r="AA20" s="22">
        <v>4</v>
      </c>
      <c r="AB20" s="22">
        <v>1</v>
      </c>
      <c r="AC20" s="22">
        <f t="shared" si="6"/>
        <v>5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4</v>
      </c>
      <c r="AN20" s="22">
        <v>0</v>
      </c>
      <c r="AO20" s="22">
        <v>0</v>
      </c>
      <c r="AP20" s="22">
        <f t="shared" si="5"/>
        <v>0</v>
      </c>
      <c r="AQ20" s="22">
        <v>0</v>
      </c>
      <c r="AR20" s="39"/>
    </row>
    <row r="21" spans="1:44" ht="15.95" customHeight="1" x14ac:dyDescent="0.25">
      <c r="A21" s="41"/>
      <c r="H21" s="22">
        <v>2</v>
      </c>
      <c r="I21" s="21" t="s">
        <v>264</v>
      </c>
      <c r="L21" s="21" t="s">
        <v>30</v>
      </c>
      <c r="P21" s="21" t="s">
        <v>226</v>
      </c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4</v>
      </c>
      <c r="AA21" s="22">
        <v>1</v>
      </c>
      <c r="AB21" s="22">
        <v>1</v>
      </c>
      <c r="AC21" s="22">
        <f t="shared" si="6"/>
        <v>2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2</v>
      </c>
      <c r="AN21" s="22">
        <v>0</v>
      </c>
      <c r="AO21" s="22">
        <v>0</v>
      </c>
      <c r="AP21" s="22">
        <f t="shared" si="5"/>
        <v>0</v>
      </c>
      <c r="AQ21" s="22">
        <v>0</v>
      </c>
      <c r="AR21" s="39"/>
    </row>
    <row r="22" spans="1:44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4</v>
      </c>
      <c r="AA22" s="22">
        <v>0</v>
      </c>
      <c r="AB22" s="22">
        <v>3</v>
      </c>
      <c r="AC22" s="22">
        <f t="shared" si="6"/>
        <v>3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4</v>
      </c>
      <c r="AN22" s="22">
        <v>0</v>
      </c>
      <c r="AO22" s="22">
        <v>2</v>
      </c>
      <c r="AP22" s="22">
        <f t="shared" si="5"/>
        <v>2</v>
      </c>
      <c r="AQ22" s="22">
        <v>0</v>
      </c>
      <c r="AR22" s="39"/>
    </row>
    <row r="23" spans="1:44" ht="15.95" customHeight="1" x14ac:dyDescent="0.25">
      <c r="A23" s="41"/>
      <c r="B23" s="42" t="s">
        <v>173</v>
      </c>
      <c r="C23" s="6" t="s">
        <v>187</v>
      </c>
      <c r="F23" s="21"/>
      <c r="G23" s="5">
        <v>1</v>
      </c>
      <c r="H23" s="22">
        <v>2</v>
      </c>
      <c r="I23" s="21" t="s">
        <v>86</v>
      </c>
      <c r="J23" s="21"/>
      <c r="K23" s="21"/>
      <c r="L23" s="21" t="s">
        <v>275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3</v>
      </c>
      <c r="AA23" s="22">
        <v>0</v>
      </c>
      <c r="AB23" s="22">
        <v>1</v>
      </c>
      <c r="AC23" s="22">
        <f t="shared" si="6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4</v>
      </c>
      <c r="AN23" s="22">
        <v>1</v>
      </c>
      <c r="AO23" s="22">
        <v>3</v>
      </c>
      <c r="AP23" s="22">
        <f t="shared" si="5"/>
        <v>4</v>
      </c>
      <c r="AQ23" s="22">
        <v>0</v>
      </c>
      <c r="AR23" s="44"/>
    </row>
    <row r="24" spans="1:44" ht="15.95" customHeight="1" x14ac:dyDescent="0.25">
      <c r="A24" s="41"/>
      <c r="B24" s="22" t="s">
        <v>28</v>
      </c>
      <c r="D24" s="21" t="s">
        <v>109</v>
      </c>
      <c r="E24" s="21"/>
      <c r="F24" s="21"/>
      <c r="G24" s="5"/>
      <c r="H24" s="22"/>
      <c r="I24" s="21"/>
      <c r="J24" s="21"/>
      <c r="K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4</v>
      </c>
      <c r="AA24" s="22">
        <v>0</v>
      </c>
      <c r="AB24" s="22">
        <v>1</v>
      </c>
      <c r="AC24" s="22">
        <f t="shared" si="6"/>
        <v>1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4</v>
      </c>
      <c r="AN24" s="22">
        <v>0</v>
      </c>
      <c r="AO24" s="22">
        <v>2</v>
      </c>
      <c r="AP24" s="22">
        <f t="shared" si="5"/>
        <v>2</v>
      </c>
      <c r="AQ24" s="22">
        <v>0</v>
      </c>
      <c r="AR24" s="36"/>
    </row>
    <row r="25" spans="1:44" ht="15.95" customHeight="1" x14ac:dyDescent="0.25">
      <c r="A25" s="41"/>
      <c r="D25" s="21"/>
      <c r="E25" s="21"/>
      <c r="F25" s="21"/>
      <c r="H25" s="22"/>
      <c r="I25" s="21"/>
      <c r="L25" s="21"/>
      <c r="M25" s="21"/>
      <c r="N25" s="21"/>
      <c r="O25" s="21"/>
      <c r="P25" s="21"/>
      <c r="Q25" s="41"/>
      <c r="R25" s="41"/>
      <c r="S25" s="27">
        <v>6</v>
      </c>
      <c r="T25" s="21" t="s">
        <v>262</v>
      </c>
      <c r="X25" s="22">
        <v>19</v>
      </c>
      <c r="Y25" s="21" t="s">
        <v>106</v>
      </c>
      <c r="Z25" s="22">
        <v>4</v>
      </c>
      <c r="AA25" s="22">
        <v>1</v>
      </c>
      <c r="AB25" s="22">
        <v>0</v>
      </c>
      <c r="AC25" s="22">
        <f t="shared" si="6"/>
        <v>1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4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C26" s="6" t="s">
        <v>189</v>
      </c>
      <c r="F26" s="21"/>
      <c r="G26" s="5">
        <v>0</v>
      </c>
      <c r="H26" s="22"/>
      <c r="I26" s="21"/>
      <c r="J26" s="21"/>
      <c r="K26" s="21"/>
      <c r="L26" s="21"/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4</v>
      </c>
      <c r="AA26" s="22">
        <v>1</v>
      </c>
      <c r="AB26" s="22">
        <v>2</v>
      </c>
      <c r="AC26" s="22">
        <f t="shared" si="6"/>
        <v>3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4</v>
      </c>
      <c r="AN26" s="22">
        <v>0</v>
      </c>
      <c r="AO26" s="22">
        <v>0</v>
      </c>
      <c r="AP26" s="22">
        <f t="shared" si="5"/>
        <v>0</v>
      </c>
      <c r="AQ26" s="22">
        <v>2</v>
      </c>
      <c r="AR26" s="36"/>
    </row>
    <row r="27" spans="1:44" ht="15.95" customHeight="1" thickBot="1" x14ac:dyDescent="0.3">
      <c r="A27" s="41"/>
      <c r="B27" s="22" t="s">
        <v>28</v>
      </c>
      <c r="C27" s="21"/>
      <c r="D27" s="16" t="s">
        <v>109</v>
      </c>
      <c r="E27" s="21"/>
      <c r="G27" s="5"/>
      <c r="H27" s="22"/>
      <c r="I27" s="21"/>
      <c r="J27" s="21"/>
      <c r="K27" s="21"/>
      <c r="L27" s="21"/>
      <c r="M27" s="21"/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44</v>
      </c>
      <c r="AA27" s="23">
        <f>SUM(AA15:AA26)</f>
        <v>13</v>
      </c>
      <c r="AB27" s="23">
        <f>SUM(AB15:AB26)</f>
        <v>19</v>
      </c>
      <c r="AC27" s="23">
        <f>+AB27+AA27</f>
        <v>32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44</v>
      </c>
      <c r="AN27" s="23">
        <f>SUM(AN15:AN26)</f>
        <v>10</v>
      </c>
      <c r="AO27" s="23">
        <f>SUM(AO15:AO26)</f>
        <v>11</v>
      </c>
      <c r="AP27" s="23">
        <f>+AO27+AN27</f>
        <v>21</v>
      </c>
      <c r="AQ27" s="23">
        <f>SUM(AQ15:AQ26)</f>
        <v>2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11</v>
      </c>
      <c r="AA28" s="22">
        <v>3</v>
      </c>
      <c r="AB28" s="22">
        <v>3</v>
      </c>
      <c r="AC28" s="22">
        <f t="shared" ref="AC28:AC39" si="7">+AA28+AB28</f>
        <v>6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5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B29" s="42" t="s">
        <v>174</v>
      </c>
      <c r="C29" s="6" t="s">
        <v>191</v>
      </c>
      <c r="F29" s="20"/>
      <c r="G29" s="5">
        <v>0</v>
      </c>
      <c r="H29" s="22"/>
      <c r="I29" s="21"/>
      <c r="J29" s="21"/>
      <c r="L29" s="21"/>
      <c r="M29" s="21"/>
      <c r="N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4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4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28</v>
      </c>
      <c r="C30" s="16"/>
      <c r="D30" s="21" t="s">
        <v>109</v>
      </c>
      <c r="E30" s="21"/>
      <c r="H30" s="22"/>
      <c r="I30" s="21"/>
      <c r="J30" s="21"/>
      <c r="K30" s="21"/>
      <c r="L30" s="21"/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3</v>
      </c>
      <c r="AA30" s="22">
        <v>1</v>
      </c>
      <c r="AB30" s="22">
        <v>2</v>
      </c>
      <c r="AC30" s="22">
        <f t="shared" si="7"/>
        <v>3</v>
      </c>
      <c r="AD30" s="22">
        <v>0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4</v>
      </c>
      <c r="AN30" s="22">
        <v>4</v>
      </c>
      <c r="AO30" s="22">
        <v>4</v>
      </c>
      <c r="AP30" s="22">
        <f t="shared" si="8"/>
        <v>8</v>
      </c>
      <c r="AQ30" s="22">
        <v>0</v>
      </c>
      <c r="AR30" s="36"/>
    </row>
    <row r="31" spans="1:44" ht="15.95" customHeight="1" x14ac:dyDescent="0.25">
      <c r="A31" s="41"/>
      <c r="H31" s="22"/>
      <c r="I31" s="21"/>
      <c r="J31" s="21"/>
      <c r="L31" s="21"/>
      <c r="M31" s="21"/>
      <c r="N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4</v>
      </c>
      <c r="AA31" s="22">
        <v>2</v>
      </c>
      <c r="AB31" s="22">
        <v>1</v>
      </c>
      <c r="AC31" s="22">
        <f t="shared" si="7"/>
        <v>3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3</v>
      </c>
      <c r="AN31" s="22">
        <v>1</v>
      </c>
      <c r="AO31" s="22">
        <v>3</v>
      </c>
      <c r="AP31" s="22">
        <f t="shared" si="8"/>
        <v>4</v>
      </c>
      <c r="AQ31" s="22">
        <v>0</v>
      </c>
      <c r="AR31" s="36"/>
    </row>
    <row r="32" spans="1:44" ht="15.95" customHeight="1" x14ac:dyDescent="0.25">
      <c r="A32" s="41"/>
      <c r="C32" s="6" t="s">
        <v>186</v>
      </c>
      <c r="D32" s="1"/>
      <c r="E32" s="21"/>
      <c r="F32" s="21"/>
      <c r="G32" s="5">
        <v>5</v>
      </c>
      <c r="H32" s="22">
        <v>1</v>
      </c>
      <c r="I32" s="21" t="s">
        <v>262</v>
      </c>
      <c r="J32" s="21"/>
      <c r="K32" s="21"/>
      <c r="L32" s="21" t="s">
        <v>131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7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3</v>
      </c>
      <c r="AN32" s="22">
        <v>0</v>
      </c>
      <c r="AO32" s="22">
        <v>0</v>
      </c>
      <c r="AP32" s="22">
        <f t="shared" si="8"/>
        <v>0</v>
      </c>
      <c r="AQ32" s="22">
        <v>0</v>
      </c>
      <c r="AR32" s="36"/>
    </row>
    <row r="33" spans="1:44" ht="15.95" customHeight="1" x14ac:dyDescent="0.25">
      <c r="A33" s="41"/>
      <c r="B33" s="22" t="s">
        <v>28</v>
      </c>
      <c r="C33" s="21" t="s">
        <v>261</v>
      </c>
      <c r="D33" s="16"/>
      <c r="H33" s="22">
        <v>1</v>
      </c>
      <c r="I33" s="21" t="s">
        <v>41</v>
      </c>
      <c r="J33" s="21"/>
      <c r="K33" s="21"/>
      <c r="L33" s="21" t="s">
        <v>279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3</v>
      </c>
      <c r="AA33" s="22">
        <v>0</v>
      </c>
      <c r="AB33" s="22">
        <v>1</v>
      </c>
      <c r="AC33" s="22">
        <f t="shared" si="7"/>
        <v>1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4</v>
      </c>
      <c r="AN33" s="22">
        <v>0</v>
      </c>
      <c r="AO33" s="22">
        <v>2</v>
      </c>
      <c r="AP33" s="22">
        <f t="shared" si="8"/>
        <v>2</v>
      </c>
      <c r="AQ33" s="22">
        <v>0</v>
      </c>
      <c r="AR33" s="36"/>
    </row>
    <row r="34" spans="1:44" ht="15.95" customHeight="1" x14ac:dyDescent="0.25">
      <c r="A34" s="41"/>
      <c r="H34" s="22">
        <v>1</v>
      </c>
      <c r="I34" s="21" t="s">
        <v>176</v>
      </c>
      <c r="J34" s="21"/>
      <c r="K34" s="21"/>
      <c r="L34" s="21" t="s">
        <v>280</v>
      </c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/>
      <c r="Y34" s="21" t="s">
        <v>17</v>
      </c>
      <c r="Z34" s="22">
        <v>0</v>
      </c>
      <c r="AA34" s="22">
        <v>0</v>
      </c>
      <c r="AB34" s="22">
        <v>0</v>
      </c>
      <c r="AC34" s="22">
        <f t="shared" si="7"/>
        <v>0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4</v>
      </c>
      <c r="AN34" s="22">
        <v>4</v>
      </c>
      <c r="AO34" s="22">
        <v>2</v>
      </c>
      <c r="AP34" s="22">
        <f t="shared" si="8"/>
        <v>6</v>
      </c>
      <c r="AQ34" s="22">
        <v>0</v>
      </c>
      <c r="AR34" s="36"/>
    </row>
    <row r="35" spans="1:44" ht="15.95" customHeight="1" x14ac:dyDescent="0.25">
      <c r="A35" s="41" t="s">
        <v>48</v>
      </c>
      <c r="H35" s="22">
        <v>2</v>
      </c>
      <c r="I35" s="21" t="s">
        <v>176</v>
      </c>
      <c r="L35" s="21" t="s">
        <v>108</v>
      </c>
      <c r="N35" s="21"/>
      <c r="O35" s="21"/>
      <c r="P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4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4</v>
      </c>
      <c r="AN35" s="22">
        <v>0</v>
      </c>
      <c r="AO35" s="22">
        <v>1</v>
      </c>
      <c r="AP35" s="22">
        <f t="shared" si="8"/>
        <v>1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41</v>
      </c>
      <c r="L36" s="21" t="s">
        <v>281</v>
      </c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3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4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4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4</v>
      </c>
      <c r="AN37" s="22">
        <v>2</v>
      </c>
      <c r="AO37" s="22">
        <v>0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B38" s="42" t="s">
        <v>175</v>
      </c>
      <c r="C38" s="6" t="s">
        <v>190</v>
      </c>
      <c r="E38" s="11"/>
      <c r="F38" s="11"/>
      <c r="G38" s="5">
        <v>6</v>
      </c>
      <c r="H38" s="22">
        <v>1</v>
      </c>
      <c r="I38" s="21" t="s">
        <v>96</v>
      </c>
      <c r="J38" s="21"/>
      <c r="K38" s="21"/>
      <c r="L38" s="21" t="s">
        <v>149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4</v>
      </c>
      <c r="AA38" s="22">
        <v>1</v>
      </c>
      <c r="AB38" s="22">
        <v>2</v>
      </c>
      <c r="AC38" s="22">
        <f t="shared" si="7"/>
        <v>3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4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B39" s="22" t="s">
        <v>28</v>
      </c>
      <c r="C39" s="16"/>
      <c r="D39" s="16" t="s">
        <v>109</v>
      </c>
      <c r="E39" s="16"/>
      <c r="H39" s="22">
        <v>1</v>
      </c>
      <c r="I39" s="21" t="s">
        <v>60</v>
      </c>
      <c r="J39" s="21"/>
      <c r="K39" s="21"/>
      <c r="L39" s="21" t="s">
        <v>184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4</v>
      </c>
      <c r="AA39" s="22">
        <v>0</v>
      </c>
      <c r="AB39" s="22">
        <v>1</v>
      </c>
      <c r="AC39" s="22">
        <f t="shared" si="7"/>
        <v>1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1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C40" s="16"/>
      <c r="H40" s="22">
        <v>1</v>
      </c>
      <c r="I40" s="21" t="s">
        <v>184</v>
      </c>
      <c r="L40" s="21" t="s">
        <v>259</v>
      </c>
      <c r="M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44</v>
      </c>
      <c r="AA40" s="23">
        <f>SUM(AA28:AA39)</f>
        <v>7</v>
      </c>
      <c r="AB40" s="23">
        <f>SUM(AB28:AB39)</f>
        <v>12</v>
      </c>
      <c r="AC40" s="23">
        <f>+AB40+AA40</f>
        <v>19</v>
      </c>
      <c r="AD40" s="23">
        <f>SUM(AD28:AD39)</f>
        <v>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44</v>
      </c>
      <c r="AN40" s="23">
        <f>SUM(AN28:AN39)</f>
        <v>11</v>
      </c>
      <c r="AO40" s="23">
        <f>SUM(AO28:AO39)</f>
        <v>14</v>
      </c>
      <c r="AP40" s="23">
        <f>+AO40+AN40</f>
        <v>25</v>
      </c>
      <c r="AQ40" s="23">
        <f>SUM(AQ28:AQ39)</f>
        <v>2</v>
      </c>
      <c r="AR40" s="36"/>
    </row>
    <row r="41" spans="1:44" ht="15.95" customHeight="1" x14ac:dyDescent="0.25">
      <c r="A41" s="41"/>
      <c r="H41" s="22">
        <v>2</v>
      </c>
      <c r="I41" s="21" t="s">
        <v>43</v>
      </c>
      <c r="L41" s="21" t="s">
        <v>60</v>
      </c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7</v>
      </c>
      <c r="AA41" s="22">
        <v>0</v>
      </c>
      <c r="AB41" s="22">
        <v>3</v>
      </c>
      <c r="AC41" s="22">
        <f t="shared" ref="AC41:AC52" si="9">+AA41+AB41</f>
        <v>3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3</v>
      </c>
      <c r="AN41" s="22">
        <v>1</v>
      </c>
      <c r="AO41" s="22">
        <v>0</v>
      </c>
      <c r="AP41" s="22">
        <f t="shared" ref="AP41:AP52" si="10">+AN41+AO41</f>
        <v>1</v>
      </c>
      <c r="AQ41" s="22">
        <v>0</v>
      </c>
      <c r="AR41" s="36"/>
    </row>
    <row r="42" spans="1:44" ht="15.95" customHeight="1" x14ac:dyDescent="0.25">
      <c r="A42" s="41"/>
      <c r="H42" s="22">
        <v>2</v>
      </c>
      <c r="I42" s="21" t="s">
        <v>184</v>
      </c>
      <c r="L42" s="21" t="s">
        <v>260</v>
      </c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3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4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H43" s="22">
        <v>2</v>
      </c>
      <c r="I43" s="21" t="s">
        <v>184</v>
      </c>
      <c r="L43" s="21" t="s">
        <v>166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4</v>
      </c>
      <c r="AA43" s="22">
        <v>2</v>
      </c>
      <c r="AB43" s="22">
        <v>2</v>
      </c>
      <c r="AC43" s="22">
        <f t="shared" si="9"/>
        <v>4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4</v>
      </c>
      <c r="AN43" s="22">
        <v>4</v>
      </c>
      <c r="AO43" s="22">
        <v>3</v>
      </c>
      <c r="AP43" s="22">
        <f t="shared" si="10"/>
        <v>7</v>
      </c>
      <c r="AQ43" s="22">
        <v>0</v>
      </c>
      <c r="AR43" s="36"/>
    </row>
    <row r="44" spans="1:44" ht="15.95" customHeight="1" x14ac:dyDescent="0.25">
      <c r="A44" s="41"/>
      <c r="H44" s="22"/>
      <c r="I44" s="21"/>
      <c r="L44" s="21"/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4</v>
      </c>
      <c r="AA44" s="22">
        <v>1</v>
      </c>
      <c r="AB44" s="22">
        <v>3</v>
      </c>
      <c r="AC44" s="22">
        <f t="shared" si="9"/>
        <v>4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4</v>
      </c>
      <c r="AN44" s="22">
        <v>3</v>
      </c>
      <c r="AO44" s="22">
        <v>2</v>
      </c>
      <c r="AP44" s="22">
        <f t="shared" si="10"/>
        <v>5</v>
      </c>
      <c r="AQ44" s="22">
        <v>0</v>
      </c>
      <c r="AR44" s="36"/>
    </row>
    <row r="45" spans="1:44" ht="15.95" customHeight="1" x14ac:dyDescent="0.25">
      <c r="A45" s="41"/>
      <c r="C45" s="6" t="s">
        <v>193</v>
      </c>
      <c r="G45" s="5">
        <v>2</v>
      </c>
      <c r="H45" s="22">
        <v>1</v>
      </c>
      <c r="I45" s="21" t="s">
        <v>68</v>
      </c>
      <c r="J45" s="21"/>
      <c r="K45" s="21"/>
      <c r="L45" s="21" t="s">
        <v>29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3</v>
      </c>
      <c r="AA45" s="22">
        <v>0</v>
      </c>
      <c r="AB45" s="22">
        <v>0</v>
      </c>
      <c r="AC45" s="22">
        <f t="shared" si="9"/>
        <v>0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2</v>
      </c>
      <c r="AN45" s="22">
        <v>0</v>
      </c>
      <c r="AO45" s="22">
        <v>1</v>
      </c>
      <c r="AP45" s="22">
        <f t="shared" si="10"/>
        <v>1</v>
      </c>
      <c r="AQ45" s="22">
        <v>0</v>
      </c>
      <c r="AR45" s="36"/>
    </row>
    <row r="46" spans="1:44" ht="15.95" customHeight="1" x14ac:dyDescent="0.25">
      <c r="A46" s="41"/>
      <c r="B46" s="22" t="s">
        <v>28</v>
      </c>
      <c r="C46" s="21" t="s">
        <v>258</v>
      </c>
      <c r="D46" s="21"/>
      <c r="E46" s="21"/>
      <c r="F46" s="21"/>
      <c r="G46" s="21"/>
      <c r="H46" s="22">
        <v>2</v>
      </c>
      <c r="I46" s="21" t="s">
        <v>69</v>
      </c>
      <c r="J46" s="21"/>
      <c r="K46" s="21"/>
      <c r="L46" s="21" t="s">
        <v>250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4</v>
      </c>
      <c r="AA46" s="22">
        <v>1</v>
      </c>
      <c r="AB46" s="22">
        <v>0</v>
      </c>
      <c r="AC46" s="22">
        <f t="shared" si="9"/>
        <v>1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4</v>
      </c>
      <c r="AN46" s="22">
        <v>1</v>
      </c>
      <c r="AO46" s="22">
        <v>2</v>
      </c>
      <c r="AP46" s="22">
        <f t="shared" si="10"/>
        <v>3</v>
      </c>
      <c r="AQ46" s="22">
        <v>0</v>
      </c>
      <c r="AR46" s="36"/>
    </row>
    <row r="47" spans="1:44" ht="15.95" customHeight="1" x14ac:dyDescent="0.25">
      <c r="A47" s="41"/>
      <c r="B47" s="36"/>
      <c r="C47" s="46"/>
      <c r="D47" s="46"/>
      <c r="E47" s="46"/>
      <c r="F47" s="46"/>
      <c r="G47" s="42"/>
      <c r="H47" s="45"/>
      <c r="I47" s="46"/>
      <c r="J47" s="46"/>
      <c r="K47" s="45"/>
      <c r="L47" s="45"/>
      <c r="M47" s="45"/>
      <c r="N47" s="45"/>
      <c r="O47" s="45"/>
      <c r="P47" s="45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4</v>
      </c>
      <c r="AA47" s="22">
        <v>2</v>
      </c>
      <c r="AB47" s="22">
        <v>1</v>
      </c>
      <c r="AC47" s="22">
        <f t="shared" si="9"/>
        <v>3</v>
      </c>
      <c r="AD47" s="22">
        <v>0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4</v>
      </c>
      <c r="AN47" s="22">
        <v>1</v>
      </c>
      <c r="AO47" s="22">
        <v>3</v>
      </c>
      <c r="AP47" s="22">
        <f t="shared" si="10"/>
        <v>4</v>
      </c>
      <c r="AQ47" s="22">
        <v>0</v>
      </c>
      <c r="AR47" s="36"/>
    </row>
    <row r="48" spans="1:44" ht="15.95" customHeight="1" x14ac:dyDescent="0.25">
      <c r="A48" s="41"/>
      <c r="B48" s="11"/>
      <c r="C48" s="11"/>
      <c r="D48" s="11"/>
      <c r="E48" s="21" t="s">
        <v>111</v>
      </c>
      <c r="F48" s="21"/>
      <c r="G48" s="5">
        <f>SUM(G14:G47)</f>
        <v>19</v>
      </c>
      <c r="H48" s="5"/>
      <c r="I48" s="20"/>
      <c r="J48" s="21" t="s">
        <v>62</v>
      </c>
      <c r="K48" s="20"/>
      <c r="L48" s="5">
        <f>COUNTA(C14:C47)-8</f>
        <v>3</v>
      </c>
      <c r="N48" s="21" t="s">
        <v>79</v>
      </c>
      <c r="O48" s="5">
        <f>+L48*2</f>
        <v>6</v>
      </c>
      <c r="P48" s="1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4</v>
      </c>
      <c r="AA48" s="22">
        <v>0</v>
      </c>
      <c r="AB48" s="22">
        <v>0</v>
      </c>
      <c r="AC48" s="22">
        <f t="shared" si="9"/>
        <v>0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4</v>
      </c>
      <c r="AN48" s="22">
        <v>2</v>
      </c>
      <c r="AO48" s="22">
        <v>1</v>
      </c>
      <c r="AP48" s="22">
        <f t="shared" si="10"/>
        <v>3</v>
      </c>
      <c r="AQ48" s="22">
        <v>0</v>
      </c>
      <c r="AR48" s="36"/>
    </row>
    <row r="49" spans="1:44" ht="15.95" customHeight="1" x14ac:dyDescent="0.25">
      <c r="A49" s="41"/>
      <c r="E49" s="21" t="s">
        <v>110</v>
      </c>
      <c r="F49" s="21"/>
      <c r="G49" s="5">
        <f>COUNTA(L15:L47)+COUNTIF(L15:L47,"*&amp;*")</f>
        <v>27</v>
      </c>
      <c r="O49" t="s">
        <v>169</v>
      </c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4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3</v>
      </c>
      <c r="AN49" s="22">
        <v>0</v>
      </c>
      <c r="AO49" s="22">
        <v>1</v>
      </c>
      <c r="AP49" s="22">
        <f t="shared" si="10"/>
        <v>1</v>
      </c>
      <c r="AQ49" s="22">
        <v>0</v>
      </c>
      <c r="AR49" s="36"/>
    </row>
    <row r="50" spans="1:44" ht="15.95" customHeight="1" x14ac:dyDescent="0.25">
      <c r="A50" s="4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3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4</v>
      </c>
      <c r="AN50" s="22">
        <v>0</v>
      </c>
      <c r="AO50" s="22">
        <v>4</v>
      </c>
      <c r="AP50" s="22">
        <f t="shared" si="10"/>
        <v>4</v>
      </c>
      <c r="AQ50" s="22">
        <v>0</v>
      </c>
      <c r="AR50" s="36"/>
    </row>
    <row r="51" spans="1:44" ht="15.95" customHeight="1" x14ac:dyDescent="0.25">
      <c r="A51" s="41"/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2</v>
      </c>
      <c r="AA51" s="22">
        <v>0</v>
      </c>
      <c r="AB51" s="22">
        <v>2</v>
      </c>
      <c r="AC51" s="22">
        <f t="shared" si="9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4</v>
      </c>
      <c r="AN51" s="22">
        <v>0</v>
      </c>
      <c r="AO51" s="22">
        <v>1</v>
      </c>
      <c r="AP51" s="22">
        <f t="shared" si="10"/>
        <v>1</v>
      </c>
      <c r="AQ51" s="22">
        <v>4</v>
      </c>
      <c r="AR51" s="36"/>
    </row>
    <row r="52" spans="1:44" ht="15.95" customHeight="1" x14ac:dyDescent="0.25">
      <c r="A52" s="41"/>
      <c r="B52" s="6" t="s">
        <v>90</v>
      </c>
      <c r="C52" s="6"/>
      <c r="N52" s="6"/>
      <c r="O52" s="6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2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4</v>
      </c>
      <c r="AN52" s="22">
        <v>1</v>
      </c>
      <c r="AO52" s="22">
        <v>0</v>
      </c>
      <c r="AP52" s="22">
        <f t="shared" si="10"/>
        <v>1</v>
      </c>
      <c r="AQ52" s="22">
        <v>0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44</v>
      </c>
      <c r="AA53" s="23">
        <f>SUM(AA41:AA52)</f>
        <v>6</v>
      </c>
      <c r="AB53" s="23">
        <f>SUM(AB41:AB52)</f>
        <v>11</v>
      </c>
      <c r="AC53" s="23">
        <f>+AB53+AA53</f>
        <v>17</v>
      </c>
      <c r="AD53" s="23">
        <f>SUM(AD41:AD52)</f>
        <v>0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44</v>
      </c>
      <c r="AN53" s="23">
        <f>SUM(AN41:AN52)</f>
        <v>13</v>
      </c>
      <c r="AO53" s="23">
        <f>SUM(AO41:AO52)</f>
        <v>20</v>
      </c>
      <c r="AP53" s="23">
        <f>+AO53+AN53</f>
        <v>33</v>
      </c>
      <c r="AQ53" s="23">
        <f>SUM(AQ41:AQ52)</f>
        <v>4</v>
      </c>
      <c r="AR53" s="36"/>
    </row>
    <row r="54" spans="1:44" ht="15.95" customHeight="1" x14ac:dyDescent="0.25">
      <c r="A54" s="41"/>
      <c r="C54" s="6" t="s">
        <v>64</v>
      </c>
      <c r="H54" s="6" t="s">
        <v>71</v>
      </c>
      <c r="M54" s="6" t="s">
        <v>72</v>
      </c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2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5</v>
      </c>
      <c r="AN54" s="22">
        <v>1</v>
      </c>
      <c r="AO54" s="22">
        <v>1</v>
      </c>
      <c r="AP54" s="22">
        <f t="shared" ref="AP54:AP65" si="12">+AN54+AO54</f>
        <v>2</v>
      </c>
      <c r="AQ54" s="22">
        <v>0</v>
      </c>
      <c r="AR54" s="36"/>
    </row>
    <row r="55" spans="1:44" ht="15.95" customHeight="1" x14ac:dyDescent="0.25">
      <c r="A55" s="41"/>
      <c r="C55" s="21" t="s">
        <v>276</v>
      </c>
      <c r="H55" s="21" t="s">
        <v>278</v>
      </c>
      <c r="I55" s="21"/>
      <c r="J55" s="21"/>
      <c r="K55" s="21"/>
      <c r="L55" s="21"/>
      <c r="M55" s="21" t="s">
        <v>109</v>
      </c>
      <c r="N55" s="21"/>
      <c r="O55" s="21"/>
      <c r="P55" s="2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4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4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 t="s">
        <v>277</v>
      </c>
      <c r="H56" s="21"/>
      <c r="I56" s="21"/>
      <c r="J56" s="21"/>
      <c r="K56" s="21"/>
      <c r="L56" s="21"/>
      <c r="M56" s="21"/>
      <c r="N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4</v>
      </c>
      <c r="AA56" s="22">
        <v>1</v>
      </c>
      <c r="AB56" s="22">
        <v>0</v>
      </c>
      <c r="AC56" s="22">
        <f t="shared" si="11"/>
        <v>1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3</v>
      </c>
      <c r="AN56" s="22">
        <v>4</v>
      </c>
      <c r="AO56" s="22">
        <v>1</v>
      </c>
      <c r="AP56" s="22">
        <f t="shared" si="12"/>
        <v>5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4</v>
      </c>
      <c r="AA57" s="22">
        <v>0</v>
      </c>
      <c r="AB57" s="22">
        <v>0</v>
      </c>
      <c r="AC57" s="22">
        <f t="shared" si="11"/>
        <v>0</v>
      </c>
      <c r="AD57" s="22">
        <v>2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4</v>
      </c>
      <c r="AN57" s="22">
        <v>7</v>
      </c>
      <c r="AO57" s="22">
        <v>2</v>
      </c>
      <c r="AP57" s="22">
        <f t="shared" si="12"/>
        <v>9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2</v>
      </c>
      <c r="AA58" s="22">
        <v>0</v>
      </c>
      <c r="AB58" s="22">
        <v>1</v>
      </c>
      <c r="AC58" s="22">
        <f t="shared" si="11"/>
        <v>1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4</v>
      </c>
      <c r="AN58" s="22">
        <v>1</v>
      </c>
      <c r="AO58" s="22">
        <v>4</v>
      </c>
      <c r="AP58" s="22">
        <f t="shared" si="12"/>
        <v>5</v>
      </c>
      <c r="AQ58" s="22">
        <v>0</v>
      </c>
      <c r="AR58" s="36"/>
    </row>
    <row r="59" spans="1:44" ht="15.95" customHeight="1" x14ac:dyDescent="0.25">
      <c r="A59" s="41"/>
      <c r="C59" s="21"/>
      <c r="F59" s="21"/>
      <c r="H59" s="21"/>
      <c r="I59" s="21"/>
      <c r="J59" s="21"/>
      <c r="K59" s="21"/>
      <c r="L59" s="21"/>
      <c r="M59" s="21"/>
      <c r="N59" s="2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4</v>
      </c>
      <c r="AA59" s="22">
        <v>0</v>
      </c>
      <c r="AB59" s="22">
        <v>5</v>
      </c>
      <c r="AC59" s="22">
        <f t="shared" si="11"/>
        <v>5</v>
      </c>
      <c r="AD59" s="22">
        <v>0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4</v>
      </c>
      <c r="AN59" s="22">
        <v>4</v>
      </c>
      <c r="AO59" s="22">
        <v>4</v>
      </c>
      <c r="AP59" s="22">
        <f t="shared" si="12"/>
        <v>8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4</v>
      </c>
      <c r="AA60" s="22">
        <v>2</v>
      </c>
      <c r="AB60" s="22">
        <v>1</v>
      </c>
      <c r="AC60" s="22">
        <f t="shared" si="11"/>
        <v>3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3</v>
      </c>
      <c r="AN60" s="22">
        <v>0</v>
      </c>
      <c r="AO60" s="22">
        <v>3</v>
      </c>
      <c r="AP60" s="22">
        <f t="shared" si="12"/>
        <v>3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4</v>
      </c>
      <c r="AA61" s="22">
        <v>3</v>
      </c>
      <c r="AB61" s="22">
        <v>3</v>
      </c>
      <c r="AC61" s="22">
        <f t="shared" si="11"/>
        <v>6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3</v>
      </c>
      <c r="AN61" s="22">
        <v>2</v>
      </c>
      <c r="AO61" s="22">
        <v>2</v>
      </c>
      <c r="AP61" s="22">
        <f t="shared" si="12"/>
        <v>4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4</v>
      </c>
      <c r="AA62" s="22">
        <v>0</v>
      </c>
      <c r="AB62" s="22">
        <v>1</v>
      </c>
      <c r="AC62" s="22">
        <f t="shared" si="11"/>
        <v>1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4</v>
      </c>
      <c r="AN62" s="22">
        <v>2</v>
      </c>
      <c r="AO62" s="22">
        <v>1</v>
      </c>
      <c r="AP62" s="22">
        <f t="shared" si="12"/>
        <v>3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4</v>
      </c>
      <c r="AA63" s="22">
        <v>0</v>
      </c>
      <c r="AB63" s="22">
        <v>1</v>
      </c>
      <c r="AC63" s="22">
        <f t="shared" si="11"/>
        <v>1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4</v>
      </c>
      <c r="AN63" s="22">
        <v>0</v>
      </c>
      <c r="AO63" s="22">
        <v>3</v>
      </c>
      <c r="AP63" s="22">
        <f t="shared" si="12"/>
        <v>3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4</v>
      </c>
      <c r="AA64" s="22">
        <v>2</v>
      </c>
      <c r="AB64" s="22">
        <v>1</v>
      </c>
      <c r="AC64" s="22">
        <f t="shared" si="11"/>
        <v>3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2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4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4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44</v>
      </c>
      <c r="AA66" s="23">
        <f>SUM(AA54:AA65)</f>
        <v>9</v>
      </c>
      <c r="AB66" s="23">
        <f>SUM(AB54:AB65)</f>
        <v>15</v>
      </c>
      <c r="AC66" s="23">
        <f>+AB66+AA66</f>
        <v>24</v>
      </c>
      <c r="AD66" s="23">
        <f>SUM(AD54:AD65)</f>
        <v>2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44</v>
      </c>
      <c r="AN66" s="23">
        <f>SUM(AN54:AN65)</f>
        <v>21</v>
      </c>
      <c r="AO66" s="23">
        <f>SUM(AO54:AO65)</f>
        <v>21</v>
      </c>
      <c r="AP66" s="23">
        <f>+AO66+AN66</f>
        <v>42</v>
      </c>
      <c r="AQ66" s="23">
        <f>SUM(AQ54:AQ65)</f>
        <v>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352</v>
      </c>
      <c r="AN67" s="15">
        <f>+AN66+AN53+AN40+AN27+AA27+AA40+AA53+AA66</f>
        <v>90</v>
      </c>
      <c r="AO67" s="15">
        <f>+AO66+AO53+AO40+AO27+AB27+AB40+AB53+AB66</f>
        <v>123</v>
      </c>
      <c r="AP67" s="15">
        <f>+AP66+AP53+AP40+AP27+AC27+AC40+AC53+AC66</f>
        <v>213</v>
      </c>
      <c r="AQ67" s="15">
        <f>+AQ66+AQ53+AQ40+AQ27+AD27+AD40+AD53+AD66</f>
        <v>14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4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:AC79" si="13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M79" s="4" t="s">
        <v>2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D80" s="21" t="s">
        <v>96</v>
      </c>
      <c r="G80" s="21" t="s">
        <v>154</v>
      </c>
      <c r="H80" s="22"/>
      <c r="I80" s="22">
        <v>4</v>
      </c>
      <c r="J80" s="22">
        <v>7</v>
      </c>
      <c r="K80" s="22">
        <v>2</v>
      </c>
      <c r="L80" s="49">
        <f t="shared" ref="L80:L100" si="14">+J80+K80</f>
        <v>9</v>
      </c>
      <c r="M80" s="22">
        <v>0</v>
      </c>
      <c r="Q80" s="36"/>
      <c r="R80" s="36"/>
      <c r="S80" s="27">
        <v>7.5</v>
      </c>
      <c r="T80" s="21" t="s">
        <v>207</v>
      </c>
      <c r="Z80" s="22">
        <v>4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4</v>
      </c>
      <c r="J81" s="22">
        <v>4</v>
      </c>
      <c r="K81" s="22">
        <v>4</v>
      </c>
      <c r="L81" s="49">
        <f t="shared" si="14"/>
        <v>8</v>
      </c>
      <c r="M81" s="22">
        <v>0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184</v>
      </c>
      <c r="G82" s="21" t="s">
        <v>154</v>
      </c>
      <c r="H82" s="22"/>
      <c r="I82" s="22">
        <v>4</v>
      </c>
      <c r="J82" s="22">
        <v>4</v>
      </c>
      <c r="K82" s="22">
        <v>4</v>
      </c>
      <c r="L82" s="49">
        <f t="shared" si="14"/>
        <v>8</v>
      </c>
      <c r="M82" s="22">
        <v>0</v>
      </c>
      <c r="Q82" s="36"/>
      <c r="R82" s="36"/>
      <c r="S82" s="27">
        <v>7</v>
      </c>
      <c r="T82" s="21" t="s">
        <v>270</v>
      </c>
      <c r="Z82" s="22">
        <v>1</v>
      </c>
      <c r="AA82" s="22">
        <v>0</v>
      </c>
      <c r="AB82" s="22">
        <v>0</v>
      </c>
      <c r="AC82" s="22">
        <f t="shared" ref="AC82:AC83" si="15">+AA82+AB82</f>
        <v>0</v>
      </c>
      <c r="AD82" s="22">
        <v>0</v>
      </c>
      <c r="AQ82" s="22"/>
      <c r="AR82" s="36"/>
    </row>
    <row r="83" spans="1:44" ht="15.75" customHeight="1" x14ac:dyDescent="0.25">
      <c r="A83" s="36"/>
      <c r="D83" s="21" t="s">
        <v>59</v>
      </c>
      <c r="E83" s="21"/>
      <c r="F83" s="21"/>
      <c r="G83" s="21" t="s">
        <v>118</v>
      </c>
      <c r="H83" s="22"/>
      <c r="I83" s="22">
        <v>4</v>
      </c>
      <c r="J83" s="22">
        <v>4</v>
      </c>
      <c r="K83" s="22">
        <v>3</v>
      </c>
      <c r="L83" s="49">
        <f t="shared" si="14"/>
        <v>7</v>
      </c>
      <c r="M83" s="22">
        <v>0</v>
      </c>
      <c r="Q83" s="36"/>
      <c r="R83" s="36"/>
      <c r="S83" s="27">
        <v>7</v>
      </c>
      <c r="T83" s="21" t="s">
        <v>271</v>
      </c>
      <c r="Z83" s="22">
        <v>1</v>
      </c>
      <c r="AA83" s="22">
        <v>0</v>
      </c>
      <c r="AB83" s="22">
        <v>0</v>
      </c>
      <c r="AC83" s="22">
        <f t="shared" si="15"/>
        <v>0</v>
      </c>
      <c r="AD83" s="22">
        <v>0</v>
      </c>
      <c r="AQ83" s="22"/>
      <c r="AR83" s="36"/>
    </row>
    <row r="84" spans="1:44" ht="15.75" customHeight="1" x14ac:dyDescent="0.25">
      <c r="A84" s="36"/>
      <c r="D84" s="21" t="s">
        <v>151</v>
      </c>
      <c r="E84" s="21"/>
      <c r="F84" s="21"/>
      <c r="G84" s="21" t="s">
        <v>106</v>
      </c>
      <c r="H84" s="22"/>
      <c r="I84" s="22">
        <v>4</v>
      </c>
      <c r="J84" s="22">
        <v>3</v>
      </c>
      <c r="K84" s="22">
        <v>4</v>
      </c>
      <c r="L84" s="49">
        <f t="shared" si="14"/>
        <v>7</v>
      </c>
      <c r="M84" s="22">
        <v>0</v>
      </c>
      <c r="Q84" s="36"/>
      <c r="R84" s="36"/>
      <c r="S84" s="27">
        <v>8</v>
      </c>
      <c r="T84" s="21" t="s">
        <v>157</v>
      </c>
      <c r="Z84" s="22">
        <v>4</v>
      </c>
      <c r="AA84" s="22">
        <v>2</v>
      </c>
      <c r="AB84" s="22">
        <v>3</v>
      </c>
      <c r="AC84" s="22">
        <f>+AA84+AB84</f>
        <v>5</v>
      </c>
      <c r="AD84" s="22">
        <v>0</v>
      </c>
      <c r="AM84" s="22"/>
      <c r="AN84" s="22"/>
      <c r="AO84" s="22"/>
      <c r="AP84" s="22"/>
      <c r="AR84" s="36"/>
    </row>
    <row r="85" spans="1:44" ht="15.75" customHeight="1" x14ac:dyDescent="0.25">
      <c r="A85" s="36"/>
      <c r="D85" s="21" t="s">
        <v>176</v>
      </c>
      <c r="E85" s="21"/>
      <c r="F85" s="21"/>
      <c r="G85" s="21" t="s">
        <v>106</v>
      </c>
      <c r="H85" s="22"/>
      <c r="I85" s="22">
        <v>4</v>
      </c>
      <c r="J85" s="22">
        <v>2</v>
      </c>
      <c r="K85" s="22">
        <v>5</v>
      </c>
      <c r="L85" s="49">
        <f t="shared" si="14"/>
        <v>7</v>
      </c>
      <c r="M85" s="22">
        <v>2</v>
      </c>
      <c r="Q85" s="36"/>
      <c r="R85" s="36"/>
      <c r="S85" s="27">
        <v>6.5</v>
      </c>
      <c r="T85" s="21" t="s">
        <v>145</v>
      </c>
      <c r="Z85" s="22">
        <v>3</v>
      </c>
      <c r="AA85" s="22">
        <v>0</v>
      </c>
      <c r="AB85" s="22">
        <v>0</v>
      </c>
      <c r="AC85" s="22">
        <f>+AA85+AB85</f>
        <v>0</v>
      </c>
      <c r="AD85" s="22">
        <v>2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113</v>
      </c>
      <c r="E86" s="21"/>
      <c r="F86" s="21"/>
      <c r="G86" s="21" t="s">
        <v>116</v>
      </c>
      <c r="H86" s="22"/>
      <c r="I86" s="22">
        <v>4</v>
      </c>
      <c r="J86" s="22">
        <v>4</v>
      </c>
      <c r="K86" s="22">
        <v>2</v>
      </c>
      <c r="L86" s="49">
        <f t="shared" si="14"/>
        <v>6</v>
      </c>
      <c r="M86" s="22">
        <v>0</v>
      </c>
      <c r="Q86" s="36"/>
      <c r="R86" s="36"/>
      <c r="S86" s="27">
        <v>7.5</v>
      </c>
      <c r="T86" s="21" t="s">
        <v>266</v>
      </c>
      <c r="Z86" s="22">
        <v>1</v>
      </c>
      <c r="AA86" s="22">
        <v>0</v>
      </c>
      <c r="AB86" s="22">
        <v>0</v>
      </c>
      <c r="AC86" s="22">
        <f>+AA86+AB86</f>
        <v>0</v>
      </c>
      <c r="AD86" s="22">
        <v>0</v>
      </c>
      <c r="AQ86" s="22"/>
      <c r="AR86" s="36"/>
    </row>
    <row r="87" spans="1:44" ht="15.75" customHeight="1" x14ac:dyDescent="0.25">
      <c r="A87" s="36"/>
      <c r="D87" s="21" t="s">
        <v>68</v>
      </c>
      <c r="E87" s="21"/>
      <c r="F87" s="21"/>
      <c r="G87" s="16" t="s">
        <v>107</v>
      </c>
      <c r="H87" s="22"/>
      <c r="I87" s="22">
        <v>4</v>
      </c>
      <c r="J87" s="22">
        <v>3</v>
      </c>
      <c r="K87" s="22">
        <v>3</v>
      </c>
      <c r="L87" s="49">
        <f t="shared" si="14"/>
        <v>6</v>
      </c>
      <c r="M87" s="22">
        <v>0</v>
      </c>
      <c r="Q87" s="40"/>
      <c r="R87" s="40"/>
      <c r="S87" s="27">
        <v>8</v>
      </c>
      <c r="T87" s="21" t="s">
        <v>268</v>
      </c>
      <c r="Z87" s="22">
        <v>1</v>
      </c>
      <c r="AA87" s="22">
        <v>0</v>
      </c>
      <c r="AB87" s="22">
        <v>0</v>
      </c>
      <c r="AC87" s="22">
        <f>+AA87+AB87</f>
        <v>0</v>
      </c>
      <c r="AD87" s="22">
        <v>0</v>
      </c>
      <c r="AQ87" s="22"/>
      <c r="AR87" s="40"/>
    </row>
    <row r="88" spans="1:44" ht="15.75" customHeight="1" x14ac:dyDescent="0.25">
      <c r="A88" s="36"/>
      <c r="D88" s="21" t="s">
        <v>182</v>
      </c>
      <c r="E88" s="21"/>
      <c r="F88" s="21"/>
      <c r="G88" s="21" t="s">
        <v>117</v>
      </c>
      <c r="H88" s="22"/>
      <c r="I88" s="22">
        <v>4</v>
      </c>
      <c r="J88" s="22">
        <v>3</v>
      </c>
      <c r="K88" s="22">
        <v>3</v>
      </c>
      <c r="L88" s="49">
        <f t="shared" si="14"/>
        <v>6</v>
      </c>
      <c r="M88" s="22">
        <v>0</v>
      </c>
      <c r="Q88" s="40"/>
      <c r="R88" s="40"/>
      <c r="S88" s="27">
        <v>7.5</v>
      </c>
      <c r="T88" s="21" t="s">
        <v>269</v>
      </c>
      <c r="Z88" s="22">
        <v>1</v>
      </c>
      <c r="AA88" s="22">
        <v>0</v>
      </c>
      <c r="AB88" s="22">
        <v>0</v>
      </c>
      <c r="AC88" s="22">
        <f>+AA88+AB88</f>
        <v>0</v>
      </c>
      <c r="AD88" s="22">
        <v>0</v>
      </c>
      <c r="AQ88" s="22"/>
      <c r="AR88" s="40"/>
    </row>
    <row r="89" spans="1:44" ht="15.75" customHeight="1" x14ac:dyDescent="0.25">
      <c r="A89" s="36"/>
      <c r="D89" s="21" t="s">
        <v>41</v>
      </c>
      <c r="E89" s="21"/>
      <c r="F89" s="21"/>
      <c r="G89" s="21" t="s">
        <v>106</v>
      </c>
      <c r="H89" s="22"/>
      <c r="I89" s="22">
        <v>4</v>
      </c>
      <c r="J89" s="22">
        <v>4</v>
      </c>
      <c r="K89" s="22">
        <v>1</v>
      </c>
      <c r="L89" s="49">
        <f t="shared" si="14"/>
        <v>5</v>
      </c>
      <c r="M89" s="22">
        <v>0</v>
      </c>
      <c r="Q89" s="40"/>
      <c r="R89" s="40"/>
      <c r="S89" s="27">
        <v>9</v>
      </c>
      <c r="T89" s="21" t="s">
        <v>239</v>
      </c>
      <c r="Z89" s="22">
        <v>2</v>
      </c>
      <c r="AA89" s="22">
        <v>1</v>
      </c>
      <c r="AB89" s="22">
        <v>1</v>
      </c>
      <c r="AC89" s="22">
        <f t="shared" ref="AC89" si="16">+AA89+AB89</f>
        <v>2</v>
      </c>
      <c r="AD89" s="22">
        <v>0</v>
      </c>
      <c r="AQ89" s="22"/>
      <c r="AR89" s="40"/>
    </row>
    <row r="90" spans="1:44" ht="15.75" customHeight="1" x14ac:dyDescent="0.25">
      <c r="A90" s="36"/>
      <c r="D90" s="21" t="s">
        <v>147</v>
      </c>
      <c r="E90" s="21"/>
      <c r="F90" s="21"/>
      <c r="G90" s="21" t="s">
        <v>154</v>
      </c>
      <c r="H90" s="22"/>
      <c r="I90" s="22">
        <v>3</v>
      </c>
      <c r="J90" s="22">
        <v>4</v>
      </c>
      <c r="K90" s="22">
        <v>1</v>
      </c>
      <c r="L90" s="49">
        <f t="shared" si="14"/>
        <v>5</v>
      </c>
      <c r="M90" s="22">
        <v>0</v>
      </c>
      <c r="Q90" s="41"/>
      <c r="R90" s="41"/>
      <c r="S90" s="27">
        <v>9.5</v>
      </c>
      <c r="T90" s="21" t="s">
        <v>272</v>
      </c>
      <c r="Z90" s="22">
        <v>1</v>
      </c>
      <c r="AA90" s="22">
        <v>0</v>
      </c>
      <c r="AB90" s="22">
        <v>1</v>
      </c>
      <c r="AC90" s="22">
        <f>+AA90+AB90</f>
        <v>1</v>
      </c>
      <c r="AD90" s="22">
        <v>0</v>
      </c>
      <c r="AP90" s="22"/>
      <c r="AQ90" s="22"/>
      <c r="AR90" s="41"/>
    </row>
    <row r="91" spans="1:44" ht="15.75" customHeight="1" x14ac:dyDescent="0.25">
      <c r="A91" s="36"/>
      <c r="D91" s="21" t="s">
        <v>95</v>
      </c>
      <c r="E91" s="21"/>
      <c r="F91" s="21"/>
      <c r="G91" s="21" t="s">
        <v>118</v>
      </c>
      <c r="H91" s="22"/>
      <c r="I91" s="22">
        <v>4</v>
      </c>
      <c r="J91" s="22">
        <v>3</v>
      </c>
      <c r="K91" s="22">
        <v>2</v>
      </c>
      <c r="L91" s="49">
        <f t="shared" si="14"/>
        <v>5</v>
      </c>
      <c r="M91" s="22">
        <v>0</v>
      </c>
      <c r="Q91" s="41"/>
      <c r="R91" s="41"/>
      <c r="S91" s="27">
        <v>8.5</v>
      </c>
      <c r="T91" s="21" t="s">
        <v>242</v>
      </c>
      <c r="Z91" s="22">
        <v>1</v>
      </c>
      <c r="AA91" s="22">
        <v>1</v>
      </c>
      <c r="AB91" s="22">
        <v>0</v>
      </c>
      <c r="AC91" s="22">
        <f>+AA91+AB91</f>
        <v>1</v>
      </c>
      <c r="AD91" s="22">
        <v>0</v>
      </c>
      <c r="AP91" s="22"/>
      <c r="AQ91" s="22"/>
      <c r="AR91" s="41"/>
    </row>
    <row r="92" spans="1:44" ht="15.75" customHeight="1" x14ac:dyDescent="0.25">
      <c r="A92" s="36"/>
      <c r="D92" s="21" t="s">
        <v>149</v>
      </c>
      <c r="G92" s="21" t="s">
        <v>154</v>
      </c>
      <c r="H92" s="22"/>
      <c r="I92" s="22">
        <v>4</v>
      </c>
      <c r="J92" s="22">
        <v>1</v>
      </c>
      <c r="K92" s="22">
        <v>4</v>
      </c>
      <c r="L92" s="49">
        <f t="shared" si="14"/>
        <v>5</v>
      </c>
      <c r="M92" s="22">
        <v>0</v>
      </c>
      <c r="Q92" s="41"/>
      <c r="R92" s="41"/>
      <c r="S92" s="27">
        <v>7.5</v>
      </c>
      <c r="T92" s="21" t="s">
        <v>238</v>
      </c>
      <c r="Z92" s="22">
        <v>1</v>
      </c>
      <c r="AA92" s="22">
        <v>1</v>
      </c>
      <c r="AB92" s="22">
        <v>0</v>
      </c>
      <c r="AC92" s="22">
        <f>+AA92+AB92</f>
        <v>1</v>
      </c>
      <c r="AD92" s="22">
        <v>0</v>
      </c>
      <c r="AP92" s="22"/>
      <c r="AQ92" s="22"/>
      <c r="AR92" s="41"/>
    </row>
    <row r="93" spans="1:44" ht="15.75" customHeight="1" thickBot="1" x14ac:dyDescent="0.3">
      <c r="A93" s="36"/>
      <c r="D93" s="21" t="s">
        <v>29</v>
      </c>
      <c r="E93" s="21"/>
      <c r="F93" s="21"/>
      <c r="G93" s="16" t="s">
        <v>107</v>
      </c>
      <c r="H93" s="22"/>
      <c r="I93" s="22">
        <v>4</v>
      </c>
      <c r="J93" s="22">
        <v>0</v>
      </c>
      <c r="K93" s="22">
        <v>5</v>
      </c>
      <c r="L93" s="49">
        <f t="shared" si="14"/>
        <v>5</v>
      </c>
      <c r="M93" s="22">
        <v>0</v>
      </c>
      <c r="Q93" s="41"/>
      <c r="R93" s="41"/>
      <c r="S93" s="27">
        <v>7.5</v>
      </c>
      <c r="T93" s="21" t="s">
        <v>159</v>
      </c>
      <c r="Z93" s="22">
        <v>1</v>
      </c>
      <c r="AA93" s="22">
        <v>1</v>
      </c>
      <c r="AB93" s="22">
        <v>0</v>
      </c>
      <c r="AC93" s="22">
        <f>+AA93+AB93</f>
        <v>1</v>
      </c>
      <c r="AD93" s="22">
        <v>0</v>
      </c>
      <c r="AM93" s="22"/>
      <c r="AN93" s="22"/>
      <c r="AO93" s="22"/>
      <c r="AP93" s="22"/>
      <c r="AR93" s="41"/>
    </row>
    <row r="94" spans="1:44" ht="15.75" customHeight="1" x14ac:dyDescent="0.25">
      <c r="A94" s="36"/>
      <c r="D94" s="21" t="s">
        <v>92</v>
      </c>
      <c r="E94" s="21"/>
      <c r="F94" s="21"/>
      <c r="G94" s="21" t="s">
        <v>115</v>
      </c>
      <c r="H94" s="22"/>
      <c r="I94" s="22">
        <v>4</v>
      </c>
      <c r="J94" s="22">
        <v>2</v>
      </c>
      <c r="K94" s="22">
        <v>2</v>
      </c>
      <c r="L94" s="49">
        <f t="shared" si="14"/>
        <v>4</v>
      </c>
      <c r="M94" s="22">
        <v>0</v>
      </c>
      <c r="Q94" s="41"/>
      <c r="R94" s="41"/>
      <c r="S94" s="8"/>
      <c r="T94" s="31" t="s">
        <v>93</v>
      </c>
      <c r="U94" s="8"/>
      <c r="V94" s="8"/>
      <c r="W94" s="8"/>
      <c r="X94" s="8"/>
      <c r="Y94" s="8"/>
      <c r="Z94" s="15">
        <f>SUM(Z78:Z93)</f>
        <v>25</v>
      </c>
      <c r="AA94" s="15">
        <f>SUM(AA78:AA93)</f>
        <v>8</v>
      </c>
      <c r="AB94" s="15">
        <f>SUM(AB78:AB93)</f>
        <v>6</v>
      </c>
      <c r="AC94" s="15">
        <f>SUM(AC78:AC93)</f>
        <v>14</v>
      </c>
      <c r="AD94" s="15">
        <f>SUM(AD78:AD93)</f>
        <v>2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60</v>
      </c>
      <c r="E95" s="21"/>
      <c r="F95" s="21"/>
      <c r="G95" s="21" t="s">
        <v>154</v>
      </c>
      <c r="H95" s="22"/>
      <c r="I95" s="22">
        <v>3</v>
      </c>
      <c r="J95" s="22">
        <v>2</v>
      </c>
      <c r="K95" s="22">
        <v>2</v>
      </c>
      <c r="L95" s="49">
        <f t="shared" si="14"/>
        <v>4</v>
      </c>
      <c r="M95" s="22">
        <v>0</v>
      </c>
      <c r="Q95" s="41"/>
      <c r="R95" s="41"/>
      <c r="AM95" s="22"/>
      <c r="AN95" s="22"/>
      <c r="AO95" s="22"/>
      <c r="AP95" s="22"/>
      <c r="AQ95" s="22"/>
      <c r="AR95" s="41"/>
    </row>
    <row r="96" spans="1:44" ht="15.75" customHeight="1" thickBot="1" x14ac:dyDescent="0.3">
      <c r="A96" s="36"/>
      <c r="D96" s="21" t="s">
        <v>164</v>
      </c>
      <c r="E96" s="21"/>
      <c r="F96" s="21"/>
      <c r="G96" s="21" t="s">
        <v>115</v>
      </c>
      <c r="H96" s="22"/>
      <c r="I96" s="22">
        <v>4</v>
      </c>
      <c r="J96" s="22">
        <v>1</v>
      </c>
      <c r="K96" s="22">
        <v>3</v>
      </c>
      <c r="L96" s="49">
        <f t="shared" si="14"/>
        <v>4</v>
      </c>
      <c r="M96" s="22">
        <v>0</v>
      </c>
      <c r="Q96" s="41"/>
      <c r="R96" s="41"/>
      <c r="S96" s="28" t="s">
        <v>119</v>
      </c>
      <c r="T96" s="28" t="s">
        <v>122</v>
      </c>
      <c r="U96" s="28"/>
      <c r="V96" s="38"/>
      <c r="W96" s="38"/>
      <c r="X96" s="38"/>
      <c r="Y96" s="38"/>
      <c r="Z96" s="38" t="s">
        <v>3</v>
      </c>
      <c r="AA96" s="38" t="s">
        <v>23</v>
      </c>
      <c r="AB96" s="38" t="s">
        <v>24</v>
      </c>
      <c r="AC96" s="38" t="s">
        <v>25</v>
      </c>
      <c r="AD96" s="38" t="s">
        <v>2</v>
      </c>
      <c r="AM96" s="22"/>
      <c r="AN96" s="22"/>
      <c r="AO96" s="22"/>
      <c r="AR96" s="41"/>
    </row>
    <row r="97" spans="1:44" ht="15.75" customHeight="1" x14ac:dyDescent="0.25">
      <c r="A97" s="36"/>
      <c r="D97" s="21" t="s">
        <v>67</v>
      </c>
      <c r="E97" s="21"/>
      <c r="F97" s="21"/>
      <c r="G97" s="21" t="s">
        <v>117</v>
      </c>
      <c r="H97" s="22"/>
      <c r="I97" s="22">
        <v>4</v>
      </c>
      <c r="J97" s="22">
        <v>1</v>
      </c>
      <c r="K97" s="22">
        <v>3</v>
      </c>
      <c r="L97" s="49">
        <f t="shared" si="14"/>
        <v>4</v>
      </c>
      <c r="M97" s="22">
        <v>0</v>
      </c>
      <c r="Q97" s="41"/>
      <c r="R97" s="41"/>
      <c r="S97" s="27">
        <v>6</v>
      </c>
      <c r="T97" s="21" t="s">
        <v>133</v>
      </c>
      <c r="U97" s="21"/>
      <c r="V97" s="21"/>
      <c r="W97" s="21"/>
      <c r="Z97" s="22">
        <v>1</v>
      </c>
      <c r="AA97" s="22">
        <v>0</v>
      </c>
      <c r="AB97" s="22">
        <v>1</v>
      </c>
      <c r="AC97" s="22">
        <f t="shared" ref="AC97:AC98" si="17">+AA97+AB97</f>
        <v>1</v>
      </c>
      <c r="AD97" s="22">
        <v>0</v>
      </c>
      <c r="AM97" s="22"/>
      <c r="AN97" s="22"/>
      <c r="AO97" s="22"/>
      <c r="AQ97" s="22"/>
      <c r="AR97" s="41"/>
    </row>
    <row r="98" spans="1:44" ht="15.75" customHeight="1" x14ac:dyDescent="0.25">
      <c r="A98" s="36"/>
      <c r="D98" s="21" t="s">
        <v>47</v>
      </c>
      <c r="E98" s="21"/>
      <c r="F98" s="21"/>
      <c r="G98" s="21" t="s">
        <v>116</v>
      </c>
      <c r="H98" s="22"/>
      <c r="I98" s="22">
        <v>3</v>
      </c>
      <c r="J98" s="22">
        <v>1</v>
      </c>
      <c r="K98" s="22">
        <v>3</v>
      </c>
      <c r="L98" s="49">
        <f t="shared" si="14"/>
        <v>4</v>
      </c>
      <c r="M98" s="22">
        <v>0</v>
      </c>
      <c r="Q98" s="41"/>
      <c r="R98" s="41"/>
      <c r="S98" s="27">
        <v>8</v>
      </c>
      <c r="T98" s="21" t="s">
        <v>33</v>
      </c>
      <c r="U98" s="21"/>
      <c r="V98" s="21"/>
      <c r="W98" s="21"/>
      <c r="Z98" s="22">
        <v>1</v>
      </c>
      <c r="AA98" s="22">
        <v>0</v>
      </c>
      <c r="AB98" s="22">
        <v>0</v>
      </c>
      <c r="AC98" s="22">
        <f t="shared" si="17"/>
        <v>0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D99" s="21" t="s">
        <v>163</v>
      </c>
      <c r="E99" s="21"/>
      <c r="F99" s="21"/>
      <c r="G99" s="21" t="s">
        <v>118</v>
      </c>
      <c r="H99" s="22"/>
      <c r="I99" s="22">
        <v>4</v>
      </c>
      <c r="J99" s="22">
        <v>1</v>
      </c>
      <c r="K99" s="22">
        <v>3</v>
      </c>
      <c r="L99" s="49">
        <f t="shared" si="14"/>
        <v>4</v>
      </c>
      <c r="M99" s="22">
        <v>0</v>
      </c>
      <c r="Q99" s="41"/>
      <c r="R99" s="41"/>
      <c r="S99" s="27">
        <v>6.5</v>
      </c>
      <c r="T99" s="21" t="s">
        <v>43</v>
      </c>
      <c r="Z99" s="22">
        <v>1</v>
      </c>
      <c r="AA99" s="22">
        <v>0</v>
      </c>
      <c r="AB99" s="22">
        <v>0</v>
      </c>
      <c r="AC99" s="22">
        <f t="shared" ref="AC99" si="18">+AA99+AB99</f>
        <v>0</v>
      </c>
      <c r="AD99" s="22">
        <v>0</v>
      </c>
      <c r="AP99" s="22"/>
      <c r="AQ99" s="22"/>
      <c r="AR99" s="41"/>
    </row>
    <row r="100" spans="1:44" ht="15.75" customHeight="1" x14ac:dyDescent="0.25">
      <c r="A100" s="36"/>
      <c r="D100" s="21" t="s">
        <v>52</v>
      </c>
      <c r="G100" s="21" t="s">
        <v>118</v>
      </c>
      <c r="H100" s="22"/>
      <c r="I100" s="22">
        <v>4</v>
      </c>
      <c r="J100" s="22">
        <v>0</v>
      </c>
      <c r="K100" s="22">
        <v>4</v>
      </c>
      <c r="L100" s="49">
        <f t="shared" si="14"/>
        <v>4</v>
      </c>
      <c r="M100" s="22">
        <v>0</v>
      </c>
      <c r="Q100" s="41"/>
      <c r="R100" s="41"/>
      <c r="S100" s="27">
        <v>6.5</v>
      </c>
      <c r="T100" s="21" t="s">
        <v>136</v>
      </c>
      <c r="U100" s="21"/>
      <c r="V100" s="21"/>
      <c r="W100" s="21"/>
      <c r="Z100" s="22">
        <v>1</v>
      </c>
      <c r="AA100" s="22">
        <v>0</v>
      </c>
      <c r="AB100" s="22">
        <v>0</v>
      </c>
      <c r="AC100" s="22">
        <f t="shared" ref="AC100:AC106" si="19">+AA100+AB100</f>
        <v>0</v>
      </c>
      <c r="AD100" s="22">
        <v>0</v>
      </c>
      <c r="AM100" s="22"/>
      <c r="AN100" s="22"/>
      <c r="AO100" s="22"/>
      <c r="AQ100" s="22"/>
      <c r="AR100" s="41"/>
    </row>
    <row r="101" spans="1:44" ht="15.75" customHeight="1" x14ac:dyDescent="0.25">
      <c r="A101" s="36"/>
      <c r="D101" s="21"/>
      <c r="E101" s="21"/>
      <c r="F101" s="21"/>
      <c r="G101" s="21"/>
      <c r="H101" s="22"/>
      <c r="I101" s="22"/>
      <c r="J101" s="22"/>
      <c r="K101" s="22"/>
      <c r="M101" s="22"/>
      <c r="Q101" s="41"/>
      <c r="R101" s="41"/>
      <c r="S101" s="27">
        <v>6.5</v>
      </c>
      <c r="T101" s="21" t="s">
        <v>69</v>
      </c>
      <c r="Z101" s="22">
        <v>1</v>
      </c>
      <c r="AA101" s="22">
        <v>0</v>
      </c>
      <c r="AB101" s="22">
        <v>0</v>
      </c>
      <c r="AC101" s="22">
        <f t="shared" si="19"/>
        <v>0</v>
      </c>
      <c r="AD101" s="22">
        <v>0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/>
      <c r="G102" s="21"/>
      <c r="H102" s="22"/>
      <c r="I102" s="22"/>
      <c r="J102" s="22"/>
      <c r="K102" s="22"/>
      <c r="M102" s="22"/>
      <c r="Q102" s="41"/>
      <c r="R102" s="41"/>
      <c r="S102" s="27">
        <v>7.5</v>
      </c>
      <c r="T102" s="21" t="s">
        <v>146</v>
      </c>
      <c r="Z102" s="22">
        <v>1</v>
      </c>
      <c r="AA102" s="22">
        <v>0</v>
      </c>
      <c r="AB102" s="22">
        <v>0</v>
      </c>
      <c r="AC102" s="22">
        <f t="shared" si="19"/>
        <v>0</v>
      </c>
      <c r="AD102" s="22">
        <v>0</v>
      </c>
      <c r="AQ102" s="22"/>
      <c r="AR102" s="41"/>
    </row>
    <row r="103" spans="1:44" ht="15.75" customHeight="1" thickBot="1" x14ac:dyDescent="0.3">
      <c r="A103" s="36"/>
      <c r="D103" s="2" t="s">
        <v>84</v>
      </c>
      <c r="E103" s="2"/>
      <c r="F103" s="2"/>
      <c r="G103" s="4" t="s">
        <v>1</v>
      </c>
      <c r="H103" s="4"/>
      <c r="I103" s="4" t="s">
        <v>3</v>
      </c>
      <c r="J103" s="4" t="s">
        <v>23</v>
      </c>
      <c r="K103" s="4" t="s">
        <v>24</v>
      </c>
      <c r="L103" s="4" t="s">
        <v>25</v>
      </c>
      <c r="M103" s="50" t="s">
        <v>2</v>
      </c>
      <c r="Q103" s="41"/>
      <c r="R103" s="41"/>
      <c r="S103" s="27">
        <v>6.5</v>
      </c>
      <c r="T103" s="21" t="s">
        <v>32</v>
      </c>
      <c r="Z103" s="22">
        <v>2</v>
      </c>
      <c r="AA103" s="22">
        <v>0</v>
      </c>
      <c r="AB103" s="22">
        <v>2</v>
      </c>
      <c r="AC103" s="22">
        <f t="shared" si="19"/>
        <v>2</v>
      </c>
      <c r="AD103" s="22">
        <v>0</v>
      </c>
      <c r="AP103" s="22"/>
      <c r="AR103" s="41"/>
    </row>
    <row r="104" spans="1:44" ht="15.75" customHeight="1" x14ac:dyDescent="0.25">
      <c r="A104" s="36"/>
      <c r="D104" s="21" t="s">
        <v>126</v>
      </c>
      <c r="G104" s="21" t="s">
        <v>118</v>
      </c>
      <c r="H104" s="22"/>
      <c r="I104" s="22">
        <v>4</v>
      </c>
      <c r="J104" s="22">
        <v>0</v>
      </c>
      <c r="K104" s="22">
        <v>1</v>
      </c>
      <c r="L104" s="22">
        <f>+J104+K104</f>
        <v>1</v>
      </c>
      <c r="M104" s="49">
        <v>4</v>
      </c>
      <c r="Q104" s="41"/>
      <c r="R104" s="41"/>
      <c r="S104" s="27">
        <v>8</v>
      </c>
      <c r="T104" s="21" t="s">
        <v>149</v>
      </c>
      <c r="Z104" s="22">
        <v>2</v>
      </c>
      <c r="AA104" s="22">
        <v>0</v>
      </c>
      <c r="AB104" s="22">
        <v>1</v>
      </c>
      <c r="AC104" s="22">
        <f t="shared" si="19"/>
        <v>1</v>
      </c>
      <c r="AD104" s="22">
        <v>0</v>
      </c>
      <c r="AP104" s="22"/>
      <c r="AQ104" s="22"/>
      <c r="AR104" s="41"/>
    </row>
    <row r="105" spans="1:44" ht="15.75" customHeight="1" x14ac:dyDescent="0.25">
      <c r="A105" s="36"/>
      <c r="D105" s="21" t="s">
        <v>70</v>
      </c>
      <c r="E105" s="21"/>
      <c r="F105" s="21"/>
      <c r="G105" s="21" t="s">
        <v>17</v>
      </c>
      <c r="H105" s="22"/>
      <c r="I105" s="22">
        <v>3</v>
      </c>
      <c r="J105" s="22">
        <v>0</v>
      </c>
      <c r="K105" s="22">
        <v>0</v>
      </c>
      <c r="L105" s="22">
        <f>+J105+K105</f>
        <v>0</v>
      </c>
      <c r="M105" s="49">
        <v>2</v>
      </c>
      <c r="Q105" s="41"/>
      <c r="R105" s="41"/>
      <c r="S105" s="27">
        <v>7</v>
      </c>
      <c r="T105" s="21" t="s">
        <v>113</v>
      </c>
      <c r="Z105" s="22">
        <v>1</v>
      </c>
      <c r="AA105" s="22">
        <v>0</v>
      </c>
      <c r="AB105" s="22">
        <v>0</v>
      </c>
      <c r="AC105" s="22">
        <f t="shared" si="19"/>
        <v>0</v>
      </c>
      <c r="AD105" s="22">
        <v>0</v>
      </c>
      <c r="AQ105" s="22"/>
      <c r="AR105" s="41"/>
    </row>
    <row r="106" spans="1:44" ht="15.75" customHeight="1" thickBot="1" x14ac:dyDescent="0.3">
      <c r="A106" s="36"/>
      <c r="D106" s="21" t="s">
        <v>176</v>
      </c>
      <c r="E106" s="21"/>
      <c r="F106" s="21"/>
      <c r="G106" s="21" t="s">
        <v>106</v>
      </c>
      <c r="H106" s="22"/>
      <c r="I106" s="22">
        <v>4</v>
      </c>
      <c r="J106" s="22">
        <v>2</v>
      </c>
      <c r="K106" s="22">
        <v>5</v>
      </c>
      <c r="L106" s="22">
        <f>+J106+K106</f>
        <v>7</v>
      </c>
      <c r="M106" s="49">
        <v>2</v>
      </c>
      <c r="Q106" s="41"/>
      <c r="R106" s="41"/>
      <c r="S106" s="27">
        <v>7</v>
      </c>
      <c r="T106" s="21" t="s">
        <v>36</v>
      </c>
      <c r="U106" s="21"/>
      <c r="V106" s="21"/>
      <c r="Z106" s="22">
        <v>1</v>
      </c>
      <c r="AA106" s="22">
        <v>0</v>
      </c>
      <c r="AB106" s="22">
        <v>0</v>
      </c>
      <c r="AC106" s="22">
        <f t="shared" si="19"/>
        <v>0</v>
      </c>
      <c r="AD106" s="22">
        <v>0</v>
      </c>
      <c r="AP106" s="22"/>
      <c r="AQ106" s="22"/>
      <c r="AR106" s="41"/>
    </row>
    <row r="107" spans="1:44" ht="15.75" customHeight="1" x14ac:dyDescent="0.25">
      <c r="A107" s="36"/>
      <c r="D107" s="21" t="s">
        <v>89</v>
      </c>
      <c r="E107" s="21"/>
      <c r="F107" s="21"/>
      <c r="G107" s="16" t="s">
        <v>107</v>
      </c>
      <c r="H107" s="22"/>
      <c r="I107" s="22">
        <v>4</v>
      </c>
      <c r="J107" s="22">
        <v>0</v>
      </c>
      <c r="K107" s="22">
        <v>0</v>
      </c>
      <c r="L107" s="22">
        <f>+J107+K107</f>
        <v>0</v>
      </c>
      <c r="M107" s="49">
        <v>2</v>
      </c>
      <c r="Q107" s="41"/>
      <c r="R107" s="41"/>
      <c r="S107" s="8"/>
      <c r="T107" s="31" t="s">
        <v>211</v>
      </c>
      <c r="U107" s="8"/>
      <c r="V107" s="8"/>
      <c r="W107" s="8"/>
      <c r="X107" s="8"/>
      <c r="Y107" s="8"/>
      <c r="Z107" s="55">
        <f>SUM(Z97:Z106)</f>
        <v>12</v>
      </c>
      <c r="AA107" s="55">
        <f t="shared" ref="AA107:AD107" si="20">SUM(AA97:AA106)</f>
        <v>0</v>
      </c>
      <c r="AB107" s="55">
        <f t="shared" si="20"/>
        <v>4</v>
      </c>
      <c r="AC107" s="55">
        <f t="shared" si="20"/>
        <v>4</v>
      </c>
      <c r="AD107" s="55">
        <f t="shared" si="20"/>
        <v>0</v>
      </c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D108" s="21" t="s">
        <v>55</v>
      </c>
      <c r="E108" s="21"/>
      <c r="F108" s="21"/>
      <c r="G108" s="21" t="s">
        <v>117</v>
      </c>
      <c r="H108" s="22"/>
      <c r="I108" s="22">
        <v>4</v>
      </c>
      <c r="J108" s="22">
        <v>0</v>
      </c>
      <c r="K108" s="22">
        <v>0</v>
      </c>
      <c r="L108" s="22">
        <f>+J108+K108</f>
        <v>0</v>
      </c>
      <c r="M108" s="49">
        <v>2</v>
      </c>
      <c r="Q108" s="41"/>
      <c r="R108" s="41"/>
      <c r="AM108" s="22"/>
      <c r="AN108" s="22"/>
      <c r="AO108" s="22"/>
      <c r="AP108" s="22"/>
      <c r="AR108" s="41"/>
    </row>
    <row r="109" spans="1:44" ht="15.75" customHeight="1" x14ac:dyDescent="0.25">
      <c r="A109" s="36"/>
      <c r="Q109" s="41"/>
      <c r="R109" s="41"/>
      <c r="S109" s="27"/>
      <c r="T109" s="21" t="s">
        <v>93</v>
      </c>
      <c r="Z109" s="56">
        <f>Z94+AC116+Z107</f>
        <v>39</v>
      </c>
      <c r="AA109" s="56">
        <f>AA107+AA94</f>
        <v>8</v>
      </c>
      <c r="AB109" s="56">
        <f>AB107+AB94</f>
        <v>10</v>
      </c>
      <c r="AC109" s="56">
        <f>AC107+AC94</f>
        <v>18</v>
      </c>
      <c r="AD109" s="56">
        <f>AD107+AD94</f>
        <v>2</v>
      </c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Q110" s="41"/>
      <c r="R110" s="41"/>
      <c r="S110" s="27"/>
      <c r="T110" s="21" t="s">
        <v>82</v>
      </c>
      <c r="Z110" s="22">
        <f>+Z15+Z28+Z41+Z54+AM15+AM28+AM41+AM54</f>
        <v>39</v>
      </c>
      <c r="AA110" s="22">
        <f>+AA15+AA28+AA41+AA54+AN15+AN28+AN41+AN54</f>
        <v>8</v>
      </c>
      <c r="AB110" s="22">
        <f>+AB15+AB28+AB41+AB54+AO15+AO28+AO41+AO54</f>
        <v>10</v>
      </c>
      <c r="AC110" s="22">
        <f>+AC15+AC28+AC41+AC54+AP15+AP28+AP41+AP54</f>
        <v>18</v>
      </c>
      <c r="AD110" s="22">
        <f>+AD15+AD28+AD41+AD54+AQ15+AQ28+AQ41+AQ54</f>
        <v>2</v>
      </c>
      <c r="AM110" s="22"/>
      <c r="AN110" s="22"/>
      <c r="AO110" s="22"/>
      <c r="AP110" s="22"/>
      <c r="AQ110" s="22"/>
      <c r="AR110" s="41"/>
    </row>
    <row r="111" spans="1:44" ht="15.75" customHeight="1" x14ac:dyDescent="0.25">
      <c r="A111" s="36"/>
      <c r="Q111" s="41"/>
      <c r="R111" s="41"/>
      <c r="S111" s="27"/>
      <c r="T111" s="21"/>
      <c r="Z111" s="22"/>
      <c r="AA111" s="22"/>
      <c r="AB111" s="22"/>
      <c r="AC111" s="22"/>
      <c r="AD111" s="22"/>
      <c r="AM111" s="22"/>
      <c r="AN111" s="22"/>
      <c r="AO111" s="22"/>
      <c r="AP111" s="22"/>
      <c r="AQ111" s="22"/>
      <c r="AR111" s="41"/>
    </row>
    <row r="112" spans="1:44" ht="15.75" customHeight="1" x14ac:dyDescent="0.25">
      <c r="A112" s="36"/>
      <c r="Q112" s="41"/>
      <c r="R112" s="41"/>
      <c r="S112" s="27"/>
      <c r="T112" s="21"/>
      <c r="Z112" s="22"/>
      <c r="AA112" s="22"/>
      <c r="AB112" s="22"/>
      <c r="AC112" s="22"/>
      <c r="AD112" s="22"/>
      <c r="AM112" s="22"/>
      <c r="AN112" s="22"/>
      <c r="AO112" s="22"/>
      <c r="AR112" s="41"/>
    </row>
    <row r="113" spans="1:44" ht="15.75" customHeight="1" thickBot="1" x14ac:dyDescent="0.3">
      <c r="A113" s="36"/>
      <c r="Q113" s="41"/>
      <c r="R113" s="41"/>
      <c r="S113" s="27"/>
      <c r="T113" s="21"/>
      <c r="U113" s="37" t="s">
        <v>119</v>
      </c>
      <c r="V113" s="10" t="s">
        <v>129</v>
      </c>
      <c r="W113" s="10"/>
      <c r="X113" s="10"/>
      <c r="Y113" s="10"/>
      <c r="Z113" s="10"/>
      <c r="AA113" s="10"/>
      <c r="AB113" s="10"/>
      <c r="AC113" s="37" t="s">
        <v>3</v>
      </c>
      <c r="AD113" s="37" t="s">
        <v>7</v>
      </c>
      <c r="AE113" s="37" t="s">
        <v>8</v>
      </c>
      <c r="AF113" s="37" t="s">
        <v>9</v>
      </c>
      <c r="AG113" s="37" t="s">
        <v>77</v>
      </c>
      <c r="AH113" s="37"/>
      <c r="AI113" s="37" t="s">
        <v>4</v>
      </c>
      <c r="AJ113" s="37" t="s">
        <v>6</v>
      </c>
      <c r="AK113" s="37" t="s">
        <v>5</v>
      </c>
      <c r="AL113" s="37" t="s">
        <v>78</v>
      </c>
      <c r="AM113" s="37" t="s">
        <v>24</v>
      </c>
      <c r="AN113" s="37" t="s">
        <v>2</v>
      </c>
      <c r="AO113" s="22"/>
      <c r="AP113" s="22"/>
      <c r="AR113" s="41"/>
    </row>
    <row r="114" spans="1:44" ht="15.75" customHeight="1" x14ac:dyDescent="0.25">
      <c r="A114" s="36"/>
      <c r="Q114" s="41"/>
      <c r="R114" s="41"/>
      <c r="U114" s="27">
        <v>8</v>
      </c>
      <c r="V114" s="21" t="s">
        <v>267</v>
      </c>
      <c r="X114" s="21"/>
      <c r="Y114" s="31"/>
      <c r="Z114" s="14"/>
      <c r="AA114" s="8"/>
      <c r="AB114" s="8"/>
      <c r="AC114" s="22">
        <f>+AD114+AE114+AF114</f>
        <v>1</v>
      </c>
      <c r="AD114" s="22">
        <v>0</v>
      </c>
      <c r="AE114" s="22">
        <v>1</v>
      </c>
      <c r="AF114" s="22">
        <v>0</v>
      </c>
      <c r="AG114" s="80">
        <f>+(AD114*2+AF114)/(2*AC114)</f>
        <v>0</v>
      </c>
      <c r="AH114" s="80"/>
      <c r="AI114" s="22">
        <v>3</v>
      </c>
      <c r="AJ114" s="22">
        <v>1</v>
      </c>
      <c r="AK114" s="22">
        <v>0</v>
      </c>
      <c r="AL114" s="24">
        <f>+AI114/AC114</f>
        <v>3</v>
      </c>
      <c r="AM114" s="22">
        <v>0</v>
      </c>
      <c r="AN114" s="22">
        <v>0</v>
      </c>
      <c r="AP114" s="22"/>
      <c r="AR114" s="41"/>
    </row>
    <row r="115" spans="1:44" ht="15.75" customHeight="1" thickBot="1" x14ac:dyDescent="0.3">
      <c r="A115" s="36"/>
      <c r="Q115" s="41"/>
      <c r="R115" s="41"/>
      <c r="U115" s="51">
        <v>7</v>
      </c>
      <c r="V115" s="28" t="s">
        <v>74</v>
      </c>
      <c r="W115" s="28"/>
      <c r="X115" s="28"/>
      <c r="Y115" s="28"/>
      <c r="Z115" s="38"/>
      <c r="AA115" s="3"/>
      <c r="AB115" s="3"/>
      <c r="AC115" s="22">
        <f>+AD115+AE115+AF115</f>
        <v>1</v>
      </c>
      <c r="AD115" s="22">
        <v>0</v>
      </c>
      <c r="AE115" s="22">
        <v>1</v>
      </c>
      <c r="AF115" s="22">
        <v>0</v>
      </c>
      <c r="AG115" s="89">
        <f>+(AD115*2+AF115)/(2*AC115)</f>
        <v>0</v>
      </c>
      <c r="AH115" s="89"/>
      <c r="AI115" s="22">
        <v>1</v>
      </c>
      <c r="AJ115" s="22">
        <v>0</v>
      </c>
      <c r="AK115" s="22">
        <v>0</v>
      </c>
      <c r="AL115" s="24">
        <f>+AI115/AC115</f>
        <v>1</v>
      </c>
      <c r="AM115" s="22">
        <v>0</v>
      </c>
      <c r="AN115" s="22">
        <v>0</v>
      </c>
      <c r="AO115" s="22"/>
      <c r="AP115" s="22"/>
      <c r="AR115" s="41"/>
    </row>
    <row r="116" spans="1:44" ht="15.75" customHeight="1" x14ac:dyDescent="0.25">
      <c r="A116" s="36"/>
      <c r="Q116" s="41"/>
      <c r="R116" s="41"/>
      <c r="U116" s="8"/>
      <c r="V116" s="32"/>
      <c r="W116" s="31" t="s">
        <v>21</v>
      </c>
      <c r="X116" s="32"/>
      <c r="Y116" s="32"/>
      <c r="Z116" s="15"/>
      <c r="AA116" s="8"/>
      <c r="AB116" s="8"/>
      <c r="AC116" s="15">
        <f>SUM(AC114:AC115)</f>
        <v>2</v>
      </c>
      <c r="AD116" s="15">
        <f>SUM(AD114:AD115)</f>
        <v>0</v>
      </c>
      <c r="AE116" s="15">
        <f>SUM(AE114:AE115)</f>
        <v>2</v>
      </c>
      <c r="AF116" s="15">
        <f>SUM(AF114:AF115)</f>
        <v>0</v>
      </c>
      <c r="AG116" s="58"/>
      <c r="AH116" s="58"/>
      <c r="AI116" s="15">
        <f>SUM(AI114:AI115)</f>
        <v>4</v>
      </c>
      <c r="AJ116" s="15">
        <f>SUM(AJ114:AJ115)</f>
        <v>1</v>
      </c>
      <c r="AK116" s="15">
        <f>SUM(AK114:AK115)</f>
        <v>0</v>
      </c>
      <c r="AL116" s="33">
        <f>+AI116/AC116</f>
        <v>2</v>
      </c>
      <c r="AM116" s="15">
        <f>SUM(AM114:AM115)</f>
        <v>0</v>
      </c>
      <c r="AN116" s="15">
        <f>SUM(AN114:AN115)</f>
        <v>0</v>
      </c>
      <c r="AO116" s="22"/>
      <c r="AP116" s="22"/>
      <c r="AR116" s="41"/>
    </row>
    <row r="117" spans="1:44" ht="15.75" customHeight="1" x14ac:dyDescent="0.25">
      <c r="A117" s="36"/>
      <c r="Q117" s="41"/>
      <c r="R117" s="41"/>
      <c r="U117" s="27"/>
      <c r="V117" s="21"/>
      <c r="W117" s="21"/>
      <c r="X117" s="21"/>
      <c r="Y117" s="21"/>
      <c r="Z117" s="22"/>
      <c r="AC117" s="22"/>
      <c r="AD117" s="22"/>
      <c r="AE117" s="22"/>
      <c r="AF117" s="22"/>
      <c r="AG117" s="57"/>
      <c r="AH117" s="57"/>
      <c r="AI117" s="22"/>
      <c r="AJ117" s="22"/>
      <c r="AK117" s="22"/>
      <c r="AL117" s="24"/>
      <c r="AM117" s="22"/>
      <c r="AN117" s="22"/>
      <c r="AO117" s="22"/>
      <c r="AR117" s="41"/>
    </row>
    <row r="118" spans="1:44" ht="15.75" customHeight="1" x14ac:dyDescent="0.25">
      <c r="A118" s="36"/>
      <c r="Q118" s="41"/>
      <c r="R118" s="41"/>
      <c r="S118" s="27"/>
      <c r="AM118" s="22"/>
      <c r="AN118" s="22"/>
      <c r="AO118" s="22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4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36:AH136"/>
    <mergeCell ref="AG11:AH11"/>
    <mergeCell ref="E14:F14"/>
    <mergeCell ref="B74:P74"/>
    <mergeCell ref="S74:AQ74"/>
    <mergeCell ref="G75:M75"/>
    <mergeCell ref="S75:AQ75"/>
    <mergeCell ref="AG114:AH114"/>
    <mergeCell ref="AG115:AH115"/>
    <mergeCell ref="AG133:AH133"/>
    <mergeCell ref="AG134:AH134"/>
    <mergeCell ref="AG135:AH135"/>
  </mergeCells>
  <conditionalFormatting sqref="Z110">
    <cfRule type="cellIs" dxfId="19" priority="5" operator="notEqual">
      <formula>$Z$109</formula>
    </cfRule>
  </conditionalFormatting>
  <conditionalFormatting sqref="AA110">
    <cfRule type="cellIs" dxfId="18" priority="4" operator="notEqual">
      <formula>$AA$109</formula>
    </cfRule>
  </conditionalFormatting>
  <conditionalFormatting sqref="AB110">
    <cfRule type="cellIs" dxfId="17" priority="3" operator="notEqual">
      <formula>$AB$109</formula>
    </cfRule>
  </conditionalFormatting>
  <conditionalFormatting sqref="AC110">
    <cfRule type="cellIs" dxfId="16" priority="2" operator="notEqual">
      <formula>$AC$109</formula>
    </cfRule>
  </conditionalFormatting>
  <conditionalFormatting sqref="AD110">
    <cfRule type="cellIs" dxfId="15" priority="1" operator="notEqual">
      <formula>$AD$109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E756-9127-4C79-89E2-584B7131E4D3}">
  <dimension ref="A1:AR147"/>
  <sheetViews>
    <sheetView topLeftCell="A67" zoomScale="70" zoomScaleNormal="70" zoomScaleSheetLayoutView="78" workbookViewId="0">
      <selection activeCell="AF26" sqref="AF26:AM26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3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2</v>
      </c>
      <c r="Q3" s="36"/>
      <c r="R3" s="36"/>
      <c r="U3" s="27">
        <v>7.5</v>
      </c>
      <c r="V3" s="21" t="s">
        <v>61</v>
      </c>
      <c r="Z3" s="21" t="s">
        <v>102</v>
      </c>
      <c r="AB3" s="22"/>
      <c r="AC3" s="15">
        <f t="shared" ref="AC3:AC10" si="0">+AD3+AE3+AF3</f>
        <v>3</v>
      </c>
      <c r="AD3" s="15">
        <v>2</v>
      </c>
      <c r="AE3" s="15">
        <v>1</v>
      </c>
      <c r="AF3" s="15">
        <v>0</v>
      </c>
      <c r="AG3" s="80">
        <f t="shared" ref="AG3:AG10" si="1">+(AD3*2+AF3)/(2*AC3)</f>
        <v>0.66666666666666663</v>
      </c>
      <c r="AH3" s="80"/>
      <c r="AI3" s="15">
        <v>3</v>
      </c>
      <c r="AJ3" s="15">
        <v>0</v>
      </c>
      <c r="AK3" s="15">
        <v>2</v>
      </c>
      <c r="AL3" s="54">
        <f t="shared" ref="AL3:AL10" si="2">+AI3/AC3</f>
        <v>1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2</v>
      </c>
      <c r="H4" s="5">
        <v>0</v>
      </c>
      <c r="I4" s="5">
        <v>1</v>
      </c>
      <c r="J4" s="5">
        <f t="shared" ref="J4:J11" si="3">2*G4+I4</f>
        <v>5</v>
      </c>
      <c r="K4" s="35">
        <f t="shared" ref="K4:K11" si="4">+J4/((G4+H4+I4)*2)</f>
        <v>0.83333333333333337</v>
      </c>
      <c r="L4" s="5">
        <f>+$AA$27</f>
        <v>8</v>
      </c>
      <c r="M4" s="5">
        <v>5</v>
      </c>
      <c r="N4" s="5">
        <f>+$AB$27</f>
        <v>11</v>
      </c>
      <c r="O4" s="5">
        <f>+$AD$27</f>
        <v>2</v>
      </c>
      <c r="P4" s="5">
        <v>1</v>
      </c>
      <c r="Q4" s="40"/>
      <c r="R4" s="36"/>
      <c r="U4" s="27">
        <v>8</v>
      </c>
      <c r="V4" s="21" t="s">
        <v>167</v>
      </c>
      <c r="X4" s="21"/>
      <c r="Z4" s="21" t="s">
        <v>106</v>
      </c>
      <c r="AB4" s="22"/>
      <c r="AC4" s="22">
        <f t="shared" si="0"/>
        <v>3</v>
      </c>
      <c r="AD4" s="22">
        <v>2</v>
      </c>
      <c r="AE4" s="22">
        <v>0</v>
      </c>
      <c r="AF4" s="22">
        <v>1</v>
      </c>
      <c r="AG4" s="79">
        <f t="shared" si="1"/>
        <v>0.83333333333333337</v>
      </c>
      <c r="AH4" s="79"/>
      <c r="AI4" s="22">
        <v>5</v>
      </c>
      <c r="AJ4" s="22">
        <v>0</v>
      </c>
      <c r="AK4" s="22">
        <v>0</v>
      </c>
      <c r="AL4" s="24">
        <f t="shared" si="2"/>
        <v>1.6666666666666667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102</v>
      </c>
      <c r="D5" s="11"/>
      <c r="E5" s="11"/>
      <c r="F5" s="11"/>
      <c r="G5" s="5">
        <v>2</v>
      </c>
      <c r="H5" s="5">
        <v>1</v>
      </c>
      <c r="I5" s="5">
        <v>0</v>
      </c>
      <c r="J5" s="5">
        <f t="shared" si="3"/>
        <v>4</v>
      </c>
      <c r="K5" s="35">
        <f t="shared" si="4"/>
        <v>0.66666666666666663</v>
      </c>
      <c r="L5" s="5">
        <f>+$AA$66</f>
        <v>7</v>
      </c>
      <c r="M5" s="5">
        <v>3</v>
      </c>
      <c r="N5" s="5">
        <f>+$AB$66</f>
        <v>12</v>
      </c>
      <c r="O5" s="5">
        <f>+$AD$66</f>
        <v>0</v>
      </c>
      <c r="P5" s="5">
        <v>2</v>
      </c>
      <c r="Q5" s="40"/>
      <c r="R5" s="36"/>
      <c r="U5" s="27">
        <v>7.5</v>
      </c>
      <c r="V5" s="21" t="s">
        <v>85</v>
      </c>
      <c r="X5" s="21"/>
      <c r="Z5" s="21" t="s">
        <v>18</v>
      </c>
      <c r="AB5" s="22"/>
      <c r="AC5" s="22">
        <f t="shared" si="0"/>
        <v>3</v>
      </c>
      <c r="AD5" s="22">
        <v>1</v>
      </c>
      <c r="AE5" s="22">
        <v>1</v>
      </c>
      <c r="AF5" s="22">
        <v>1</v>
      </c>
      <c r="AG5" s="79">
        <f t="shared" si="1"/>
        <v>0.5</v>
      </c>
      <c r="AH5" s="79"/>
      <c r="AI5" s="22">
        <v>7</v>
      </c>
      <c r="AJ5" s="22">
        <v>0</v>
      </c>
      <c r="AK5" s="22">
        <v>0</v>
      </c>
      <c r="AL5" s="24">
        <f t="shared" si="2"/>
        <v>2.3333333333333335</v>
      </c>
      <c r="AN5" s="22"/>
      <c r="AO5" s="5"/>
      <c r="AQ5" s="22"/>
      <c r="AR5" s="39"/>
    </row>
    <row r="6" spans="1:44" ht="18" x14ac:dyDescent="0.25">
      <c r="A6" s="36"/>
      <c r="B6" s="5">
        <v>6</v>
      </c>
      <c r="C6" s="6" t="s">
        <v>39</v>
      </c>
      <c r="D6" s="11"/>
      <c r="E6" s="11"/>
      <c r="F6" s="11"/>
      <c r="G6" s="5">
        <v>2</v>
      </c>
      <c r="H6" s="5">
        <v>1</v>
      </c>
      <c r="I6" s="5">
        <v>0</v>
      </c>
      <c r="J6" s="5">
        <f t="shared" si="3"/>
        <v>4</v>
      </c>
      <c r="K6" s="35">
        <f t="shared" si="4"/>
        <v>0.66666666666666663</v>
      </c>
      <c r="L6" s="5">
        <f>+$AN$40</f>
        <v>11</v>
      </c>
      <c r="M6" s="5">
        <v>7</v>
      </c>
      <c r="N6" s="5">
        <f>$AO$40</f>
        <v>14</v>
      </c>
      <c r="O6" s="5">
        <f>$AQ$40</f>
        <v>2</v>
      </c>
      <c r="P6" s="5">
        <v>2</v>
      </c>
      <c r="Q6" s="40"/>
      <c r="R6" s="36"/>
      <c r="U6" s="27">
        <v>7</v>
      </c>
      <c r="V6" s="21" t="s">
        <v>171</v>
      </c>
      <c r="X6" s="21"/>
      <c r="Z6" s="21" t="s">
        <v>19</v>
      </c>
      <c r="AB6" s="22"/>
      <c r="AC6" s="22">
        <f t="shared" si="0"/>
        <v>3</v>
      </c>
      <c r="AD6" s="22">
        <v>2</v>
      </c>
      <c r="AE6" s="22">
        <v>1</v>
      </c>
      <c r="AF6" s="22">
        <v>0</v>
      </c>
      <c r="AG6" s="79">
        <f t="shared" si="1"/>
        <v>0.66666666666666663</v>
      </c>
      <c r="AH6" s="79"/>
      <c r="AI6" s="22">
        <v>7</v>
      </c>
      <c r="AJ6" s="22">
        <v>0</v>
      </c>
      <c r="AK6" s="22">
        <v>0</v>
      </c>
      <c r="AL6" s="24">
        <f t="shared" si="2"/>
        <v>2.3333333333333335</v>
      </c>
      <c r="AN6" s="22"/>
      <c r="AO6" s="5"/>
      <c r="AQ6" s="22"/>
      <c r="AR6" s="39"/>
    </row>
    <row r="7" spans="1:44" ht="18" x14ac:dyDescent="0.25">
      <c r="A7" s="36"/>
      <c r="B7" s="5">
        <v>8</v>
      </c>
      <c r="C7" s="6" t="s">
        <v>148</v>
      </c>
      <c r="D7" s="11"/>
      <c r="E7" s="6"/>
      <c r="F7" s="11"/>
      <c r="G7" s="5">
        <v>2</v>
      </c>
      <c r="H7" s="5">
        <v>1</v>
      </c>
      <c r="I7" s="5">
        <v>0</v>
      </c>
      <c r="J7" s="5">
        <f t="shared" si="3"/>
        <v>4</v>
      </c>
      <c r="K7" s="35">
        <f t="shared" si="4"/>
        <v>0.66666666666666663</v>
      </c>
      <c r="L7" s="5">
        <f>+$AN$66</f>
        <v>15</v>
      </c>
      <c r="M7" s="5">
        <v>15</v>
      </c>
      <c r="N7" s="5">
        <f>$AO$66</f>
        <v>14</v>
      </c>
      <c r="O7" s="5">
        <f>$AQ$66</f>
        <v>0</v>
      </c>
      <c r="P7" s="5">
        <v>2</v>
      </c>
      <c r="Q7" s="40"/>
      <c r="R7" s="36"/>
      <c r="U7" s="27">
        <v>8</v>
      </c>
      <c r="V7" s="21" t="s">
        <v>15</v>
      </c>
      <c r="X7" s="21"/>
      <c r="Y7" s="21"/>
      <c r="Z7" s="21" t="s">
        <v>17</v>
      </c>
      <c r="AB7" s="22"/>
      <c r="AC7" s="22">
        <f t="shared" si="0"/>
        <v>3</v>
      </c>
      <c r="AD7" s="22">
        <v>1</v>
      </c>
      <c r="AE7" s="22">
        <v>2</v>
      </c>
      <c r="AF7" s="22">
        <v>0</v>
      </c>
      <c r="AG7" s="79">
        <f t="shared" si="1"/>
        <v>0.33333333333333331</v>
      </c>
      <c r="AH7" s="79"/>
      <c r="AI7" s="22">
        <v>10</v>
      </c>
      <c r="AJ7" s="22">
        <v>0</v>
      </c>
      <c r="AK7" s="22">
        <v>0</v>
      </c>
      <c r="AL7" s="24">
        <f t="shared" si="2"/>
        <v>3.3333333333333335</v>
      </c>
      <c r="AN7" s="22"/>
      <c r="AO7" s="5"/>
      <c r="AQ7" s="22"/>
      <c r="AR7" s="39"/>
    </row>
    <row r="8" spans="1:44" ht="18" x14ac:dyDescent="0.25">
      <c r="A8" s="36"/>
      <c r="B8" s="5">
        <v>7</v>
      </c>
      <c r="C8" s="6" t="s">
        <v>18</v>
      </c>
      <c r="D8" s="11"/>
      <c r="E8" s="6"/>
      <c r="F8" s="11"/>
      <c r="G8" s="5">
        <v>1</v>
      </c>
      <c r="H8" s="5">
        <v>1</v>
      </c>
      <c r="I8" s="5">
        <v>1</v>
      </c>
      <c r="J8" s="5">
        <f t="shared" si="3"/>
        <v>3</v>
      </c>
      <c r="K8" s="35">
        <f t="shared" si="4"/>
        <v>0.5</v>
      </c>
      <c r="L8" s="5">
        <f>+$AN$53</f>
        <v>9</v>
      </c>
      <c r="M8" s="5">
        <v>7</v>
      </c>
      <c r="N8" s="5">
        <f>$AO$53</f>
        <v>15</v>
      </c>
      <c r="O8" s="5">
        <f>$AQ$53</f>
        <v>2</v>
      </c>
      <c r="P8" s="5">
        <v>2</v>
      </c>
      <c r="Q8" s="40"/>
      <c r="R8" s="36"/>
      <c r="U8" s="27">
        <v>8</v>
      </c>
      <c r="V8" s="21" t="s">
        <v>153</v>
      </c>
      <c r="X8" s="21"/>
      <c r="Z8" s="21" t="s">
        <v>14</v>
      </c>
      <c r="AB8" s="22"/>
      <c r="AC8" s="22">
        <f t="shared" si="0"/>
        <v>3</v>
      </c>
      <c r="AD8" s="22">
        <v>1</v>
      </c>
      <c r="AE8" s="22">
        <v>2</v>
      </c>
      <c r="AF8" s="22">
        <v>0</v>
      </c>
      <c r="AG8" s="79">
        <f t="shared" si="1"/>
        <v>0.33333333333333331</v>
      </c>
      <c r="AH8" s="79"/>
      <c r="AI8" s="22">
        <v>11</v>
      </c>
      <c r="AJ8" s="22">
        <v>1</v>
      </c>
      <c r="AK8" s="22">
        <v>0</v>
      </c>
      <c r="AL8" s="24">
        <f t="shared" si="2"/>
        <v>3.6666666666666665</v>
      </c>
      <c r="AN8" s="22"/>
      <c r="AO8" s="5"/>
      <c r="AQ8" s="22"/>
      <c r="AR8" s="39"/>
    </row>
    <row r="9" spans="1:44" ht="18" x14ac:dyDescent="0.25">
      <c r="A9" s="36"/>
      <c r="B9" s="5">
        <v>5</v>
      </c>
      <c r="C9" s="6" t="s">
        <v>14</v>
      </c>
      <c r="D9" s="11"/>
      <c r="E9" s="6"/>
      <c r="F9" s="11"/>
      <c r="G9" s="5">
        <v>1</v>
      </c>
      <c r="H9" s="5">
        <v>2</v>
      </c>
      <c r="I9" s="5">
        <v>0</v>
      </c>
      <c r="J9" s="5">
        <f t="shared" si="3"/>
        <v>2</v>
      </c>
      <c r="K9" s="35">
        <f t="shared" si="4"/>
        <v>0.33333333333333331</v>
      </c>
      <c r="L9" s="5">
        <f>+$AN$27</f>
        <v>9</v>
      </c>
      <c r="M9" s="5">
        <v>12</v>
      </c>
      <c r="N9" s="5">
        <f>$AO$27</f>
        <v>9</v>
      </c>
      <c r="O9" s="5">
        <f>$AQ$27</f>
        <v>2</v>
      </c>
      <c r="P9" s="5">
        <v>2</v>
      </c>
      <c r="Q9" s="40"/>
      <c r="R9" s="36"/>
      <c r="U9" s="27">
        <v>7.5</v>
      </c>
      <c r="V9" s="21" t="s">
        <v>75</v>
      </c>
      <c r="X9" s="21"/>
      <c r="Z9" s="21" t="s">
        <v>16</v>
      </c>
      <c r="AB9" s="22"/>
      <c r="AC9" s="22">
        <f t="shared" si="0"/>
        <v>3</v>
      </c>
      <c r="AD9" s="22">
        <v>0</v>
      </c>
      <c r="AE9" s="22">
        <v>3</v>
      </c>
      <c r="AF9" s="22">
        <v>0</v>
      </c>
      <c r="AG9" s="79">
        <f t="shared" si="1"/>
        <v>0</v>
      </c>
      <c r="AH9" s="79"/>
      <c r="AI9" s="22">
        <v>12</v>
      </c>
      <c r="AJ9" s="22">
        <v>0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2</v>
      </c>
      <c r="C10" s="6" t="s">
        <v>17</v>
      </c>
      <c r="D10" s="11"/>
      <c r="E10" s="6"/>
      <c r="F10" s="11"/>
      <c r="G10" s="5">
        <v>1</v>
      </c>
      <c r="H10" s="5">
        <v>2</v>
      </c>
      <c r="I10" s="5">
        <v>0</v>
      </c>
      <c r="J10" s="5">
        <f t="shared" si="3"/>
        <v>2</v>
      </c>
      <c r="K10" s="35">
        <f t="shared" si="4"/>
        <v>0.33333333333333331</v>
      </c>
      <c r="L10" s="5">
        <f>+$AA$40</f>
        <v>6</v>
      </c>
      <c r="M10" s="5">
        <v>10</v>
      </c>
      <c r="N10" s="5">
        <f>+$AB$40</f>
        <v>10</v>
      </c>
      <c r="O10" s="5">
        <f>+$AD$40</f>
        <v>2</v>
      </c>
      <c r="P10" s="5">
        <v>2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 t="shared" si="0"/>
        <v>3</v>
      </c>
      <c r="AD10" s="22">
        <v>2</v>
      </c>
      <c r="AE10" s="22">
        <v>1</v>
      </c>
      <c r="AF10" s="22">
        <v>0</v>
      </c>
      <c r="AG10" s="79">
        <f t="shared" si="1"/>
        <v>0.66666666666666663</v>
      </c>
      <c r="AH10" s="79"/>
      <c r="AI10" s="22">
        <v>15</v>
      </c>
      <c r="AJ10" s="22">
        <v>0</v>
      </c>
      <c r="AK10" s="22">
        <v>0</v>
      </c>
      <c r="AL10" s="24">
        <f t="shared" si="2"/>
        <v>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127</v>
      </c>
      <c r="D11" s="11"/>
      <c r="E11" s="11"/>
      <c r="F11" s="11"/>
      <c r="G11" s="5">
        <v>0</v>
      </c>
      <c r="H11" s="5">
        <v>3</v>
      </c>
      <c r="I11" s="5">
        <v>0</v>
      </c>
      <c r="J11" s="5">
        <f t="shared" si="3"/>
        <v>0</v>
      </c>
      <c r="K11" s="35">
        <f t="shared" si="4"/>
        <v>0</v>
      </c>
      <c r="L11" s="5">
        <f>+$AA$53</f>
        <v>6</v>
      </c>
      <c r="M11" s="5">
        <v>12</v>
      </c>
      <c r="N11" s="5">
        <f>+$AB$53</f>
        <v>11</v>
      </c>
      <c r="O11" s="5">
        <f>+$AD$53</f>
        <v>0</v>
      </c>
      <c r="P11" s="5">
        <v>8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+AC108</f>
        <v>0</v>
      </c>
      <c r="AD11" s="22">
        <f>+AD108</f>
        <v>0</v>
      </c>
      <c r="AE11" s="22">
        <f>+AE108</f>
        <v>0</v>
      </c>
      <c r="AF11" s="22">
        <f>+AF108</f>
        <v>0</v>
      </c>
      <c r="AG11" s="79"/>
      <c r="AH11" s="79"/>
      <c r="AI11" s="22">
        <f>+AI108</f>
        <v>0</v>
      </c>
      <c r="AJ11" s="22">
        <f>+AJ108</f>
        <v>0</v>
      </c>
      <c r="AK11" s="22">
        <f>+AK108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11</v>
      </c>
      <c r="H12" s="9">
        <f>SUM(H4:H11)</f>
        <v>11</v>
      </c>
      <c r="I12" s="9">
        <f>SUM(I4:I11)</f>
        <v>2</v>
      </c>
      <c r="J12" s="9"/>
      <c r="K12" s="9"/>
      <c r="L12" s="9">
        <f>SUM(L4:L11)</f>
        <v>71</v>
      </c>
      <c r="M12" s="9">
        <f>SUM(M4:M11)</f>
        <v>71</v>
      </c>
      <c r="N12" s="9">
        <f>SUM(N4:N11)</f>
        <v>96</v>
      </c>
      <c r="O12" s="9">
        <f>SUM(O4:O11)</f>
        <v>10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24</v>
      </c>
      <c r="AD12" s="15">
        <f>SUM(AD3:AD11)</f>
        <v>11</v>
      </c>
      <c r="AE12" s="15">
        <f>SUM(AE3:AE11)</f>
        <v>11</v>
      </c>
      <c r="AF12" s="15">
        <f>SUM(AF3:AF11)</f>
        <v>2</v>
      </c>
      <c r="AG12" s="15"/>
      <c r="AH12" s="15"/>
      <c r="AI12" s="15">
        <f>SUM(AI3:AI11)</f>
        <v>70</v>
      </c>
      <c r="AJ12" s="15">
        <f>SUM(AJ3:AJ11)</f>
        <v>1</v>
      </c>
      <c r="AK12" s="15">
        <f>SUM(AK3:AK11)</f>
        <v>2</v>
      </c>
      <c r="AL12" s="33">
        <f>+AI12/AC12</f>
        <v>2.9166666666666665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3 Summary:</v>
      </c>
      <c r="C14" s="48"/>
      <c r="D14" s="48"/>
      <c r="E14" s="90">
        <v>45558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188</v>
      </c>
      <c r="E15" s="21"/>
      <c r="F15" s="21"/>
      <c r="G15" s="5">
        <v>0</v>
      </c>
      <c r="H15" s="22"/>
      <c r="I15" s="21"/>
      <c r="J15" s="21"/>
      <c r="K15" s="21"/>
      <c r="L15" s="21"/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2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2</v>
      </c>
      <c r="AN15" s="22">
        <v>2</v>
      </c>
      <c r="AO15" s="22">
        <v>1</v>
      </c>
      <c r="AP15" s="22">
        <f t="shared" ref="AP15:AP26" si="5">+AN15+AO15</f>
        <v>3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/>
      <c r="D16" s="16" t="s">
        <v>109</v>
      </c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3</v>
      </c>
      <c r="AA16" s="22">
        <v>0</v>
      </c>
      <c r="AB16" s="22">
        <v>1</v>
      </c>
      <c r="AC16" s="22">
        <f t="shared" ref="AC16:AC26" si="6">+AA16+AB16</f>
        <v>1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3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3</v>
      </c>
      <c r="AA17" s="22">
        <v>0</v>
      </c>
      <c r="AB17" s="22">
        <v>4</v>
      </c>
      <c r="AC17" s="22">
        <f t="shared" si="6"/>
        <v>4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3</v>
      </c>
      <c r="AN17" s="22">
        <v>3</v>
      </c>
      <c r="AO17" s="22">
        <v>2</v>
      </c>
      <c r="AP17" s="22">
        <f t="shared" si="5"/>
        <v>5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193</v>
      </c>
      <c r="D18" s="11"/>
      <c r="E18" s="21"/>
      <c r="F18" s="21"/>
      <c r="G18" s="5">
        <v>3</v>
      </c>
      <c r="H18" s="22">
        <v>1</v>
      </c>
      <c r="I18" s="21" t="s">
        <v>158</v>
      </c>
      <c r="J18" s="21"/>
      <c r="K18" s="21"/>
      <c r="L18" s="21" t="s">
        <v>249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2</v>
      </c>
      <c r="AA18" s="22">
        <v>1</v>
      </c>
      <c r="AB18" s="22">
        <v>0</v>
      </c>
      <c r="AC18" s="22">
        <f t="shared" si="6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2</v>
      </c>
      <c r="AN18" s="22">
        <v>1</v>
      </c>
      <c r="AO18" s="22">
        <v>0</v>
      </c>
      <c r="AP18" s="22">
        <f t="shared" si="5"/>
        <v>1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/>
      <c r="D19" s="16" t="s">
        <v>109</v>
      </c>
      <c r="E19" s="21"/>
      <c r="F19" s="21"/>
      <c r="G19" s="5"/>
      <c r="H19" s="22">
        <v>1</v>
      </c>
      <c r="I19" s="21" t="s">
        <v>69</v>
      </c>
      <c r="J19" s="21"/>
      <c r="K19" s="21"/>
      <c r="L19" s="21" t="s">
        <v>250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3</v>
      </c>
      <c r="AA19" s="22">
        <v>3</v>
      </c>
      <c r="AB19" s="22">
        <v>2</v>
      </c>
      <c r="AC19" s="22">
        <f t="shared" si="6"/>
        <v>5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3</v>
      </c>
      <c r="AN19" s="22">
        <v>2</v>
      </c>
      <c r="AO19" s="22">
        <v>0</v>
      </c>
      <c r="AP19" s="22">
        <f t="shared" si="5"/>
        <v>2</v>
      </c>
      <c r="AQ19" s="22">
        <v>0</v>
      </c>
      <c r="AR19" s="39"/>
    </row>
    <row r="20" spans="1:44" ht="15.95" customHeight="1" x14ac:dyDescent="0.25">
      <c r="A20" s="41"/>
      <c r="H20" s="22">
        <v>2</v>
      </c>
      <c r="I20" s="21" t="s">
        <v>158</v>
      </c>
      <c r="L20" s="21" t="s">
        <v>251</v>
      </c>
      <c r="M20" s="21"/>
      <c r="N20" s="21"/>
      <c r="O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3</v>
      </c>
      <c r="AA20" s="22">
        <v>2</v>
      </c>
      <c r="AB20" s="22">
        <v>1</v>
      </c>
      <c r="AC20" s="22">
        <f t="shared" si="6"/>
        <v>3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3</v>
      </c>
      <c r="AN20" s="22">
        <v>0</v>
      </c>
      <c r="AO20" s="22">
        <v>0</v>
      </c>
      <c r="AP20" s="22">
        <f t="shared" si="5"/>
        <v>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3</v>
      </c>
      <c r="AA21" s="22">
        <v>1</v>
      </c>
      <c r="AB21" s="22">
        <v>1</v>
      </c>
      <c r="AC21" s="22">
        <f t="shared" si="6"/>
        <v>2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2</v>
      </c>
      <c r="AN21" s="22">
        <v>0</v>
      </c>
      <c r="AO21" s="22">
        <v>0</v>
      </c>
      <c r="AP21" s="22">
        <f t="shared" si="5"/>
        <v>0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192</v>
      </c>
      <c r="F22" s="21"/>
      <c r="G22" s="5">
        <v>2</v>
      </c>
      <c r="H22" s="22">
        <v>1</v>
      </c>
      <c r="I22" s="21" t="s">
        <v>59</v>
      </c>
      <c r="J22" s="21"/>
      <c r="K22" s="21"/>
      <c r="L22" s="21" t="s">
        <v>252</v>
      </c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3</v>
      </c>
      <c r="AA22" s="22">
        <v>0</v>
      </c>
      <c r="AB22" s="22">
        <v>1</v>
      </c>
      <c r="AC22" s="22">
        <f t="shared" si="6"/>
        <v>1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3</v>
      </c>
      <c r="AN22" s="22">
        <v>0</v>
      </c>
      <c r="AO22" s="22">
        <v>2</v>
      </c>
      <c r="AP22" s="22">
        <f t="shared" si="5"/>
        <v>2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D23" s="21" t="s">
        <v>109</v>
      </c>
      <c r="E23" s="21"/>
      <c r="F23" s="21"/>
      <c r="G23" s="5"/>
      <c r="H23" s="22">
        <v>2</v>
      </c>
      <c r="I23" s="21" t="s">
        <v>59</v>
      </c>
      <c r="J23" s="21"/>
      <c r="K23" s="21"/>
      <c r="L23" s="21" t="s">
        <v>253</v>
      </c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2</v>
      </c>
      <c r="AA23" s="22">
        <v>0</v>
      </c>
      <c r="AB23" s="22">
        <v>1</v>
      </c>
      <c r="AC23" s="22">
        <f t="shared" si="6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3</v>
      </c>
      <c r="AN23" s="22">
        <v>1</v>
      </c>
      <c r="AO23" s="22">
        <v>3</v>
      </c>
      <c r="AP23" s="22">
        <f t="shared" si="5"/>
        <v>4</v>
      </c>
      <c r="AQ23" s="22">
        <v>0</v>
      </c>
      <c r="AR23" s="44"/>
    </row>
    <row r="24" spans="1:44" ht="15.95" customHeight="1" x14ac:dyDescent="0.25">
      <c r="A24" s="41"/>
      <c r="D24" s="21"/>
      <c r="E24" s="21"/>
      <c r="F24" s="21"/>
      <c r="H24" s="22"/>
      <c r="I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3</v>
      </c>
      <c r="AA24" s="22">
        <v>0</v>
      </c>
      <c r="AB24" s="22">
        <v>0</v>
      </c>
      <c r="AC24" s="22">
        <f t="shared" si="6"/>
        <v>0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3</v>
      </c>
      <c r="AN24" s="22">
        <v>0</v>
      </c>
      <c r="AO24" s="22">
        <v>1</v>
      </c>
      <c r="AP24" s="22">
        <f t="shared" si="5"/>
        <v>1</v>
      </c>
      <c r="AQ24" s="22">
        <v>0</v>
      </c>
      <c r="AR24" s="36"/>
    </row>
    <row r="25" spans="1:44" ht="15.95" customHeight="1" x14ac:dyDescent="0.25">
      <c r="A25" s="41"/>
      <c r="C25" s="6" t="s">
        <v>186</v>
      </c>
      <c r="E25" s="21"/>
      <c r="F25" s="21"/>
      <c r="G25" s="5">
        <v>2</v>
      </c>
      <c r="H25" s="22">
        <v>1</v>
      </c>
      <c r="I25" s="21" t="s">
        <v>197</v>
      </c>
      <c r="J25" s="21"/>
      <c r="K25" s="21"/>
      <c r="L25" s="21"/>
      <c r="M25" s="21" t="s">
        <v>134</v>
      </c>
      <c r="N25" s="21"/>
      <c r="O25" s="21"/>
      <c r="P25" s="21"/>
      <c r="Q25" s="41"/>
      <c r="R25" s="41"/>
      <c r="S25" s="27">
        <v>6</v>
      </c>
      <c r="T25" s="21" t="s">
        <v>179</v>
      </c>
      <c r="X25" s="22">
        <v>19</v>
      </c>
      <c r="Y25" s="21" t="s">
        <v>106</v>
      </c>
      <c r="Z25" s="22">
        <v>3</v>
      </c>
      <c r="AA25" s="22">
        <v>0</v>
      </c>
      <c r="AB25" s="22">
        <v>0</v>
      </c>
      <c r="AC25" s="22">
        <f t="shared" si="6"/>
        <v>0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3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C26" s="21"/>
      <c r="D26" s="16" t="s">
        <v>109</v>
      </c>
      <c r="E26" s="21"/>
      <c r="G26" s="5"/>
      <c r="H26" s="22">
        <v>2</v>
      </c>
      <c r="I26" s="21" t="s">
        <v>197</v>
      </c>
      <c r="J26" s="21"/>
      <c r="K26" s="21"/>
      <c r="L26" s="21" t="s">
        <v>167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3</v>
      </c>
      <c r="AA26" s="22">
        <v>1</v>
      </c>
      <c r="AB26" s="22">
        <v>0</v>
      </c>
      <c r="AC26" s="22">
        <f t="shared" si="6"/>
        <v>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3</v>
      </c>
      <c r="AN26" s="22">
        <v>0</v>
      </c>
      <c r="AO26" s="22">
        <v>0</v>
      </c>
      <c r="AP26" s="22">
        <f t="shared" si="5"/>
        <v>0</v>
      </c>
      <c r="AQ26" s="22">
        <v>2</v>
      </c>
      <c r="AR26" s="36"/>
    </row>
    <row r="27" spans="1:44" ht="15.95" customHeight="1" thickBot="1" x14ac:dyDescent="0.3">
      <c r="A27" s="41"/>
      <c r="B27" s="36"/>
      <c r="C27" s="46"/>
      <c r="D27" s="46"/>
      <c r="E27" s="46"/>
      <c r="F27" s="46"/>
      <c r="G27" s="42"/>
      <c r="H27" s="45"/>
      <c r="I27" s="46"/>
      <c r="J27" s="46"/>
      <c r="K27" s="45"/>
      <c r="L27" s="45"/>
      <c r="M27" s="45"/>
      <c r="N27" s="45"/>
      <c r="O27" s="45"/>
      <c r="P27" s="45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33</v>
      </c>
      <c r="AA27" s="23">
        <f>SUM(AA15:AA26)</f>
        <v>8</v>
      </c>
      <c r="AB27" s="23">
        <f>SUM(AB15:AB26)</f>
        <v>11</v>
      </c>
      <c r="AC27" s="23">
        <f>+AB27+AA27</f>
        <v>19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33</v>
      </c>
      <c r="AN27" s="23">
        <f>SUM(AN15:AN26)</f>
        <v>9</v>
      </c>
      <c r="AO27" s="23">
        <f>SUM(AO15:AO26)</f>
        <v>9</v>
      </c>
      <c r="AP27" s="23">
        <f>+AO27+AN27</f>
        <v>18</v>
      </c>
      <c r="AQ27" s="23">
        <f>SUM(AQ15:AQ26)</f>
        <v>2</v>
      </c>
      <c r="AR27" s="36"/>
    </row>
    <row r="28" spans="1:44" ht="15.95" customHeight="1" x14ac:dyDescent="0.25">
      <c r="A28" s="41"/>
      <c r="B28" s="42" t="s">
        <v>174</v>
      </c>
      <c r="C28" s="6" t="s">
        <v>189</v>
      </c>
      <c r="F28" s="20"/>
      <c r="G28" s="5">
        <v>4</v>
      </c>
      <c r="H28" s="22">
        <v>1</v>
      </c>
      <c r="I28" s="21" t="s">
        <v>144</v>
      </c>
      <c r="J28" s="21"/>
      <c r="L28" s="21" t="s">
        <v>247</v>
      </c>
      <c r="M28" s="21"/>
      <c r="N28" s="21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7</v>
      </c>
      <c r="AA28" s="22">
        <v>3</v>
      </c>
      <c r="AB28" s="22">
        <v>2</v>
      </c>
      <c r="AC28" s="22">
        <f t="shared" ref="AC28:AC39" si="7">+AA28+AB28</f>
        <v>5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4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B29" s="22" t="s">
        <v>28</v>
      </c>
      <c r="C29" s="16"/>
      <c r="D29" s="21" t="s">
        <v>109</v>
      </c>
      <c r="E29" s="21"/>
      <c r="H29" s="22">
        <v>1</v>
      </c>
      <c r="I29" s="21" t="s">
        <v>164</v>
      </c>
      <c r="J29" s="21"/>
      <c r="K29" s="21"/>
      <c r="L29" s="21" t="s">
        <v>92</v>
      </c>
      <c r="M29" s="21"/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3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3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H30" s="22">
        <v>1</v>
      </c>
      <c r="I30" s="21" t="s">
        <v>92</v>
      </c>
      <c r="J30" s="21"/>
      <c r="L30" s="21" t="s">
        <v>256</v>
      </c>
      <c r="M30" s="21"/>
      <c r="N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2</v>
      </c>
      <c r="AA30" s="22">
        <v>0</v>
      </c>
      <c r="AB30" s="22">
        <v>2</v>
      </c>
      <c r="AC30" s="22">
        <f t="shared" si="7"/>
        <v>2</v>
      </c>
      <c r="AD30" s="22">
        <v>0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3</v>
      </c>
      <c r="AN30" s="22">
        <v>4</v>
      </c>
      <c r="AO30" s="22">
        <v>4</v>
      </c>
      <c r="AP30" s="22">
        <f t="shared" si="8"/>
        <v>8</v>
      </c>
      <c r="AQ30" s="22">
        <v>0</v>
      </c>
      <c r="AR30" s="36"/>
    </row>
    <row r="31" spans="1:44" ht="15.95" customHeight="1" x14ac:dyDescent="0.25">
      <c r="A31" s="41"/>
      <c r="H31" s="22">
        <v>2</v>
      </c>
      <c r="I31" s="21" t="s">
        <v>144</v>
      </c>
      <c r="J31" s="21"/>
      <c r="K31" s="21"/>
      <c r="L31" s="21" t="s">
        <v>256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3</v>
      </c>
      <c r="AA31" s="22">
        <v>2</v>
      </c>
      <c r="AB31" s="22">
        <v>0</v>
      </c>
      <c r="AC31" s="22">
        <f t="shared" si="7"/>
        <v>2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2</v>
      </c>
      <c r="AN31" s="22">
        <v>1</v>
      </c>
      <c r="AO31" s="22">
        <v>3</v>
      </c>
      <c r="AP31" s="22">
        <f t="shared" si="8"/>
        <v>4</v>
      </c>
      <c r="AQ31" s="22">
        <v>0</v>
      </c>
      <c r="AR31" s="36"/>
    </row>
    <row r="32" spans="1:44" ht="15.95" customHeight="1" x14ac:dyDescent="0.25">
      <c r="A32" s="41"/>
      <c r="H32" s="22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7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3</v>
      </c>
      <c r="AN32" s="22">
        <v>0</v>
      </c>
      <c r="AO32" s="22">
        <v>0</v>
      </c>
      <c r="AP32" s="22">
        <f t="shared" si="8"/>
        <v>0</v>
      </c>
      <c r="AQ32" s="22">
        <v>0</v>
      </c>
      <c r="AR32" s="36"/>
    </row>
    <row r="33" spans="1:44" ht="15.95" customHeight="1" x14ac:dyDescent="0.25">
      <c r="A33" s="41"/>
      <c r="C33" s="6" t="s">
        <v>190</v>
      </c>
      <c r="D33" s="1"/>
      <c r="E33" s="21"/>
      <c r="F33" s="21"/>
      <c r="G33" s="5">
        <v>6</v>
      </c>
      <c r="H33" s="22">
        <v>1</v>
      </c>
      <c r="I33" s="21" t="s">
        <v>60</v>
      </c>
      <c r="J33" s="21"/>
      <c r="K33" s="21"/>
      <c r="L33" s="21"/>
      <c r="M33" s="21" t="s">
        <v>134</v>
      </c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3</v>
      </c>
      <c r="AA33" s="22">
        <v>0</v>
      </c>
      <c r="AB33" s="22">
        <v>1</v>
      </c>
      <c r="AC33" s="22">
        <f t="shared" si="7"/>
        <v>1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3</v>
      </c>
      <c r="AN33" s="22">
        <v>0</v>
      </c>
      <c r="AO33" s="22">
        <v>2</v>
      </c>
      <c r="AP33" s="22">
        <f t="shared" si="8"/>
        <v>2</v>
      </c>
      <c r="AQ33" s="22">
        <v>0</v>
      </c>
      <c r="AR33" s="36"/>
    </row>
    <row r="34" spans="1:44" ht="15.95" customHeight="1" x14ac:dyDescent="0.25">
      <c r="A34" s="41"/>
      <c r="B34" s="22" t="s">
        <v>28</v>
      </c>
      <c r="C34" s="21"/>
      <c r="D34" s="16" t="s">
        <v>109</v>
      </c>
      <c r="H34" s="22">
        <v>1</v>
      </c>
      <c r="I34" s="21" t="s">
        <v>96</v>
      </c>
      <c r="J34" s="21"/>
      <c r="K34" s="21"/>
      <c r="L34" s="21"/>
      <c r="M34" s="21" t="s">
        <v>134</v>
      </c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/>
      <c r="Y34" s="21" t="s">
        <v>17</v>
      </c>
      <c r="Z34" s="22">
        <v>0</v>
      </c>
      <c r="AA34" s="22">
        <v>0</v>
      </c>
      <c r="AB34" s="22">
        <v>0</v>
      </c>
      <c r="AC34" s="22">
        <f t="shared" si="7"/>
        <v>0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3</v>
      </c>
      <c r="AN34" s="22">
        <v>4</v>
      </c>
      <c r="AO34" s="22">
        <v>2</v>
      </c>
      <c r="AP34" s="22">
        <f t="shared" si="8"/>
        <v>6</v>
      </c>
      <c r="AQ34" s="22">
        <v>0</v>
      </c>
      <c r="AR34" s="36"/>
    </row>
    <row r="35" spans="1:44" ht="15.95" customHeight="1" x14ac:dyDescent="0.25">
      <c r="A35" s="41" t="s">
        <v>48</v>
      </c>
      <c r="H35" s="22">
        <v>1</v>
      </c>
      <c r="I35" s="21" t="s">
        <v>184</v>
      </c>
      <c r="J35" s="21"/>
      <c r="L35" s="21" t="s">
        <v>166</v>
      </c>
      <c r="M35" s="21"/>
      <c r="N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3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3</v>
      </c>
      <c r="AN35" s="22">
        <v>0</v>
      </c>
      <c r="AO35" s="22">
        <v>1</v>
      </c>
      <c r="AP35" s="22">
        <f t="shared" si="8"/>
        <v>1</v>
      </c>
      <c r="AQ35" s="22">
        <v>0</v>
      </c>
      <c r="AR35" s="36"/>
    </row>
    <row r="36" spans="1:44" ht="15.95" customHeight="1" x14ac:dyDescent="0.25">
      <c r="A36" s="41"/>
      <c r="H36" s="22">
        <v>2</v>
      </c>
      <c r="I36" s="21" t="s">
        <v>149</v>
      </c>
      <c r="J36" s="21"/>
      <c r="K36" s="21"/>
      <c r="L36" s="21" t="s">
        <v>43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3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3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H37" s="22">
        <v>2</v>
      </c>
      <c r="I37" s="21" t="s">
        <v>96</v>
      </c>
      <c r="L37" s="21" t="s">
        <v>245</v>
      </c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3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3</v>
      </c>
      <c r="AN37" s="22">
        <v>2</v>
      </c>
      <c r="AO37" s="22">
        <v>0</v>
      </c>
      <c r="AP37" s="22">
        <f t="shared" si="8"/>
        <v>2</v>
      </c>
      <c r="AQ37" s="22">
        <v>0</v>
      </c>
      <c r="AR37" s="36"/>
    </row>
    <row r="38" spans="1:44" ht="15.95" customHeight="1" x14ac:dyDescent="0.25">
      <c r="A38" s="41"/>
      <c r="H38" s="22">
        <v>2</v>
      </c>
      <c r="I38" s="21" t="s">
        <v>43</v>
      </c>
      <c r="L38" s="21" t="s">
        <v>246</v>
      </c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3</v>
      </c>
      <c r="AA38" s="22">
        <v>1</v>
      </c>
      <c r="AB38" s="22">
        <v>2</v>
      </c>
      <c r="AC38" s="22">
        <f t="shared" si="7"/>
        <v>3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3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3</v>
      </c>
      <c r="AA39" s="22">
        <v>0</v>
      </c>
      <c r="AB39" s="22">
        <v>1</v>
      </c>
      <c r="AC39" s="22">
        <f t="shared" si="7"/>
        <v>1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0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42" t="s">
        <v>175</v>
      </c>
      <c r="C40" s="6" t="s">
        <v>187</v>
      </c>
      <c r="E40" s="11"/>
      <c r="F40" s="11"/>
      <c r="G40" s="5">
        <v>2</v>
      </c>
      <c r="H40" s="22">
        <v>2</v>
      </c>
      <c r="I40" s="21" t="s">
        <v>124</v>
      </c>
      <c r="J40" s="21"/>
      <c r="K40" s="21"/>
      <c r="L40" s="21" t="s">
        <v>248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33</v>
      </c>
      <c r="AA40" s="23">
        <f>SUM(AA28:AA39)</f>
        <v>6</v>
      </c>
      <c r="AB40" s="23">
        <f>SUM(AB28:AB39)</f>
        <v>10</v>
      </c>
      <c r="AC40" s="23">
        <f>+AB40+AA40</f>
        <v>16</v>
      </c>
      <c r="AD40" s="23">
        <f>SUM(AD28:AD39)</f>
        <v>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33</v>
      </c>
      <c r="AN40" s="23">
        <f>SUM(AN28:AN39)</f>
        <v>11</v>
      </c>
      <c r="AO40" s="23">
        <f>SUM(AO28:AO39)</f>
        <v>14</v>
      </c>
      <c r="AP40" s="23">
        <f>+AO40+AN40</f>
        <v>25</v>
      </c>
      <c r="AQ40" s="23">
        <f>SUM(AQ28:AQ39)</f>
        <v>2</v>
      </c>
      <c r="AR40" s="36"/>
    </row>
    <row r="41" spans="1:44" ht="15.95" customHeight="1" x14ac:dyDescent="0.25">
      <c r="A41" s="41"/>
      <c r="B41" s="22" t="s">
        <v>28</v>
      </c>
      <c r="C41" s="16"/>
      <c r="D41" s="16" t="s">
        <v>109</v>
      </c>
      <c r="E41" s="16"/>
      <c r="H41" s="22">
        <v>2</v>
      </c>
      <c r="I41" s="21" t="s">
        <v>136</v>
      </c>
      <c r="J41" s="21"/>
      <c r="K41" s="21"/>
      <c r="L41" s="21" t="s">
        <v>86</v>
      </c>
      <c r="M41" s="21"/>
      <c r="N41" s="21"/>
      <c r="O41" s="21"/>
      <c r="P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4</v>
      </c>
      <c r="AA41" s="22">
        <v>0</v>
      </c>
      <c r="AB41" s="22">
        <v>3</v>
      </c>
      <c r="AC41" s="22">
        <f t="shared" ref="AC41:AC52" si="9">+AA41+AB41</f>
        <v>3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2</v>
      </c>
      <c r="AN41" s="22">
        <v>1</v>
      </c>
      <c r="AO41" s="22">
        <v>0</v>
      </c>
      <c r="AP41" s="22">
        <f t="shared" ref="AP41:AP52" si="10">+AN41+AO41</f>
        <v>1</v>
      </c>
      <c r="AQ41" s="22">
        <v>0</v>
      </c>
      <c r="AR41" s="36"/>
    </row>
    <row r="42" spans="1:44" ht="15.95" customHeight="1" x14ac:dyDescent="0.25">
      <c r="A42" s="41"/>
      <c r="C42" s="16"/>
      <c r="H42" s="22"/>
      <c r="I42" s="21"/>
      <c r="L42" s="21"/>
      <c r="M42" s="21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3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3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C43" s="6" t="s">
        <v>191</v>
      </c>
      <c r="G43" s="5">
        <v>6</v>
      </c>
      <c r="H43" s="22">
        <v>1</v>
      </c>
      <c r="I43" s="21" t="s">
        <v>125</v>
      </c>
      <c r="J43" s="21"/>
      <c r="K43" s="21"/>
      <c r="L43" s="21" t="s">
        <v>113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3</v>
      </c>
      <c r="AA43" s="22">
        <v>2</v>
      </c>
      <c r="AB43" s="22">
        <v>2</v>
      </c>
      <c r="AC43" s="22">
        <f t="shared" si="9"/>
        <v>4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3</v>
      </c>
      <c r="AN43" s="22">
        <v>2</v>
      </c>
      <c r="AO43" s="22">
        <v>2</v>
      </c>
      <c r="AP43" s="22">
        <f t="shared" si="10"/>
        <v>4</v>
      </c>
      <c r="AQ43" s="22">
        <v>0</v>
      </c>
      <c r="AR43" s="36"/>
    </row>
    <row r="44" spans="1:44" ht="15.95" customHeight="1" x14ac:dyDescent="0.25">
      <c r="A44" s="41"/>
      <c r="B44" s="22" t="s">
        <v>28</v>
      </c>
      <c r="C44" s="21"/>
      <c r="D44" s="21" t="s">
        <v>109</v>
      </c>
      <c r="E44" s="21"/>
      <c r="F44" s="21"/>
      <c r="G44" s="21"/>
      <c r="H44" s="22">
        <v>1</v>
      </c>
      <c r="I44" s="21" t="s">
        <v>125</v>
      </c>
      <c r="J44" s="21"/>
      <c r="K44" s="21"/>
      <c r="L44" s="21" t="s">
        <v>254</v>
      </c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3</v>
      </c>
      <c r="AA44" s="22">
        <v>1</v>
      </c>
      <c r="AB44" s="22">
        <v>3</v>
      </c>
      <c r="AC44" s="22">
        <f t="shared" si="9"/>
        <v>4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3</v>
      </c>
      <c r="AN44" s="22">
        <v>3</v>
      </c>
      <c r="AO44" s="22">
        <v>1</v>
      </c>
      <c r="AP44" s="22">
        <f t="shared" si="10"/>
        <v>4</v>
      </c>
      <c r="AQ44" s="22">
        <v>0</v>
      </c>
      <c r="AR44" s="36"/>
    </row>
    <row r="45" spans="1:44" ht="15.95" customHeight="1" x14ac:dyDescent="0.25">
      <c r="A45" s="41"/>
      <c r="H45" s="22">
        <v>1</v>
      </c>
      <c r="I45" s="21" t="s">
        <v>113</v>
      </c>
      <c r="L45" s="21" t="s">
        <v>47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2</v>
      </c>
      <c r="AA45" s="22">
        <v>0</v>
      </c>
      <c r="AB45" s="22">
        <v>0</v>
      </c>
      <c r="AC45" s="22">
        <f t="shared" si="9"/>
        <v>0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</v>
      </c>
      <c r="AN45" s="22">
        <v>0</v>
      </c>
      <c r="AO45" s="22">
        <v>0</v>
      </c>
      <c r="AP45" s="22">
        <f t="shared" si="10"/>
        <v>0</v>
      </c>
      <c r="AQ45" s="22">
        <v>0</v>
      </c>
      <c r="AR45" s="36"/>
    </row>
    <row r="46" spans="1:44" ht="15.95" customHeight="1" x14ac:dyDescent="0.25">
      <c r="A46" s="41"/>
      <c r="H46" s="22">
        <v>1</v>
      </c>
      <c r="I46" s="21" t="s">
        <v>170</v>
      </c>
      <c r="L46" s="21"/>
      <c r="M46" s="21" t="s">
        <v>134</v>
      </c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3</v>
      </c>
      <c r="AA46" s="22">
        <v>1</v>
      </c>
      <c r="AB46" s="22">
        <v>0</v>
      </c>
      <c r="AC46" s="22">
        <f t="shared" si="9"/>
        <v>1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3</v>
      </c>
      <c r="AN46" s="22">
        <v>0</v>
      </c>
      <c r="AO46" s="22">
        <v>2</v>
      </c>
      <c r="AP46" s="22">
        <f t="shared" si="10"/>
        <v>2</v>
      </c>
      <c r="AQ46" s="22">
        <v>0</v>
      </c>
      <c r="AR46" s="36"/>
    </row>
    <row r="47" spans="1:44" ht="15.95" customHeight="1" x14ac:dyDescent="0.25">
      <c r="A47" s="41"/>
      <c r="H47" s="22">
        <v>2</v>
      </c>
      <c r="I47" s="21" t="s">
        <v>47</v>
      </c>
      <c r="L47" s="21" t="s">
        <v>255</v>
      </c>
      <c r="M47" s="21"/>
      <c r="N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3</v>
      </c>
      <c r="AA47" s="22">
        <v>2</v>
      </c>
      <c r="AB47" s="22">
        <v>1</v>
      </c>
      <c r="AC47" s="22">
        <f t="shared" si="9"/>
        <v>3</v>
      </c>
      <c r="AD47" s="22">
        <v>0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3</v>
      </c>
      <c r="AN47" s="22">
        <v>1</v>
      </c>
      <c r="AO47" s="22">
        <v>3</v>
      </c>
      <c r="AP47" s="22">
        <f t="shared" si="10"/>
        <v>4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125</v>
      </c>
      <c r="L48" s="21" t="s">
        <v>47</v>
      </c>
      <c r="M48" s="21"/>
      <c r="N48" s="21"/>
      <c r="O48" s="21"/>
      <c r="P48" s="21"/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3</v>
      </c>
      <c r="AA48" s="22">
        <v>0</v>
      </c>
      <c r="AB48" s="22">
        <v>0</v>
      </c>
      <c r="AC48" s="22">
        <f t="shared" si="9"/>
        <v>0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3</v>
      </c>
      <c r="AN48" s="22">
        <v>2</v>
      </c>
      <c r="AO48" s="22">
        <v>1</v>
      </c>
      <c r="AP48" s="22">
        <f t="shared" si="10"/>
        <v>3</v>
      </c>
      <c r="AQ48" s="22">
        <v>0</v>
      </c>
      <c r="AR48" s="36"/>
    </row>
    <row r="49" spans="1:44" ht="15.95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45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3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3</v>
      </c>
      <c r="AN49" s="22">
        <v>0</v>
      </c>
      <c r="AO49" s="22">
        <v>1</v>
      </c>
      <c r="AP49" s="22">
        <f t="shared" si="10"/>
        <v>1</v>
      </c>
      <c r="AQ49" s="22">
        <v>0</v>
      </c>
      <c r="AR49" s="36"/>
    </row>
    <row r="50" spans="1:44" ht="15.95" customHeight="1" x14ac:dyDescent="0.25">
      <c r="A50" s="41"/>
      <c r="B50" s="11"/>
      <c r="C50" s="11"/>
      <c r="D50" s="11"/>
      <c r="E50" s="21" t="s">
        <v>111</v>
      </c>
      <c r="F50" s="21"/>
      <c r="G50" s="5">
        <f>SUM(G14:G49)</f>
        <v>25</v>
      </c>
      <c r="H50" s="5"/>
      <c r="I50" s="20"/>
      <c r="J50" s="21" t="s">
        <v>62</v>
      </c>
      <c r="K50" s="20"/>
      <c r="L50" s="5">
        <f>COUNTA(C14:C49)-8</f>
        <v>0</v>
      </c>
      <c r="N50" s="21" t="s">
        <v>79</v>
      </c>
      <c r="O50" s="5">
        <f>+L50*2</f>
        <v>0</v>
      </c>
      <c r="P50" s="1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3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3</v>
      </c>
      <c r="AN50" s="22">
        <v>0</v>
      </c>
      <c r="AO50" s="22">
        <v>3</v>
      </c>
      <c r="AP50" s="22">
        <f t="shared" si="10"/>
        <v>3</v>
      </c>
      <c r="AQ50" s="22">
        <v>0</v>
      </c>
      <c r="AR50" s="36"/>
    </row>
    <row r="51" spans="1:44" ht="15.95" customHeight="1" x14ac:dyDescent="0.25">
      <c r="A51" s="41"/>
      <c r="E51" s="21" t="s">
        <v>110</v>
      </c>
      <c r="F51" s="21"/>
      <c r="G51" s="5">
        <f>COUNTA(L15:L49)+COUNTIF(L15:L49,"*&amp;*")</f>
        <v>32</v>
      </c>
      <c r="O51" t="s">
        <v>169</v>
      </c>
      <c r="Q51" s="41"/>
      <c r="R51" s="41"/>
      <c r="S51" s="27">
        <v>6</v>
      </c>
      <c r="T51" s="21" t="s">
        <v>114</v>
      </c>
      <c r="U51" s="21"/>
      <c r="V51" s="21"/>
      <c r="W51" s="21"/>
      <c r="X51" s="22">
        <v>4</v>
      </c>
      <c r="Y51" s="21" t="s">
        <v>115</v>
      </c>
      <c r="Z51" s="22">
        <v>1</v>
      </c>
      <c r="AA51" s="22">
        <v>0</v>
      </c>
      <c r="AB51" s="22">
        <v>2</v>
      </c>
      <c r="AC51" s="22">
        <f t="shared" si="9"/>
        <v>2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3</v>
      </c>
      <c r="AN51" s="22">
        <v>0</v>
      </c>
      <c r="AO51" s="22">
        <v>0</v>
      </c>
      <c r="AP51" s="22">
        <f t="shared" si="10"/>
        <v>0</v>
      </c>
      <c r="AQ51" s="22">
        <v>2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2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3</v>
      </c>
      <c r="AN52" s="22">
        <v>0</v>
      </c>
      <c r="AO52" s="22">
        <v>0</v>
      </c>
      <c r="AP52" s="22">
        <f t="shared" si="10"/>
        <v>0</v>
      </c>
      <c r="AQ52" s="22">
        <v>0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33</v>
      </c>
      <c r="AA53" s="23">
        <f>SUM(AA41:AA52)</f>
        <v>6</v>
      </c>
      <c r="AB53" s="23">
        <f>SUM(AB41:AB52)</f>
        <v>11</v>
      </c>
      <c r="AC53" s="23">
        <f>+AB53+AA53</f>
        <v>17</v>
      </c>
      <c r="AD53" s="23">
        <f>SUM(AD41:AD52)</f>
        <v>0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33</v>
      </c>
      <c r="AN53" s="23">
        <f>SUM(AN41:AN52)</f>
        <v>9</v>
      </c>
      <c r="AO53" s="23">
        <f>SUM(AO41:AO52)</f>
        <v>15</v>
      </c>
      <c r="AP53" s="23">
        <f>+AO53+AN53</f>
        <v>24</v>
      </c>
      <c r="AQ53" s="23">
        <f>SUM(AQ41:AQ52)</f>
        <v>2</v>
      </c>
      <c r="AR53" s="36"/>
    </row>
    <row r="54" spans="1:44" ht="15.95" customHeight="1" x14ac:dyDescent="0.25">
      <c r="A54" s="41"/>
      <c r="B54" s="6" t="s">
        <v>90</v>
      </c>
      <c r="C54" s="6"/>
      <c r="N54" s="6"/>
      <c r="O54" s="6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2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4</v>
      </c>
      <c r="AN54" s="22">
        <v>1</v>
      </c>
      <c r="AO54" s="22">
        <v>0</v>
      </c>
      <c r="AP54" s="22">
        <f t="shared" ref="AP54:AP65" si="12">+AN54+AO54</f>
        <v>1</v>
      </c>
      <c r="AQ54" s="22">
        <v>0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3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3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6" t="s">
        <v>64</v>
      </c>
      <c r="H56" s="6" t="s">
        <v>71</v>
      </c>
      <c r="M56" s="6" t="s">
        <v>72</v>
      </c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3</v>
      </c>
      <c r="AA56" s="22">
        <v>1</v>
      </c>
      <c r="AB56" s="22">
        <v>0</v>
      </c>
      <c r="AC56" s="22">
        <f t="shared" si="11"/>
        <v>1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3</v>
      </c>
      <c r="AN56" s="22">
        <v>4</v>
      </c>
      <c r="AO56" s="22">
        <v>1</v>
      </c>
      <c r="AP56" s="22">
        <f t="shared" si="12"/>
        <v>5</v>
      </c>
      <c r="AQ56" s="22">
        <v>0</v>
      </c>
      <c r="AR56" s="36"/>
    </row>
    <row r="57" spans="1:44" ht="15.95" customHeight="1" x14ac:dyDescent="0.25">
      <c r="A57" s="41"/>
      <c r="C57" s="21" t="s">
        <v>212</v>
      </c>
      <c r="H57" s="21" t="s">
        <v>243</v>
      </c>
      <c r="I57" s="21"/>
      <c r="J57" s="21"/>
      <c r="K57" s="21"/>
      <c r="L57" s="21"/>
      <c r="M57" s="21" t="s">
        <v>257</v>
      </c>
      <c r="N57" s="21"/>
      <c r="O57" s="21"/>
      <c r="P57" s="2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3</v>
      </c>
      <c r="AA57" s="22">
        <v>0</v>
      </c>
      <c r="AB57" s="22">
        <v>0</v>
      </c>
      <c r="AC57" s="22">
        <f t="shared" si="11"/>
        <v>0</v>
      </c>
      <c r="AD57" s="22">
        <v>0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3</v>
      </c>
      <c r="AN57" s="22">
        <v>6</v>
      </c>
      <c r="AO57" s="22">
        <v>1</v>
      </c>
      <c r="AP57" s="22">
        <f t="shared" si="12"/>
        <v>7</v>
      </c>
      <c r="AQ57" s="22">
        <v>0</v>
      </c>
      <c r="AR57" s="36"/>
    </row>
    <row r="58" spans="1:44" ht="15.95" customHeight="1" x14ac:dyDescent="0.25">
      <c r="A58" s="41"/>
      <c r="C58" s="2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1</v>
      </c>
      <c r="AA58" s="22">
        <v>0</v>
      </c>
      <c r="AB58" s="22">
        <v>1</v>
      </c>
      <c r="AC58" s="22">
        <f t="shared" si="11"/>
        <v>1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3</v>
      </c>
      <c r="AN58" s="22">
        <v>1</v>
      </c>
      <c r="AO58" s="22">
        <v>3</v>
      </c>
      <c r="AP58" s="22">
        <f t="shared" si="12"/>
        <v>4</v>
      </c>
      <c r="AQ58" s="22">
        <v>0</v>
      </c>
      <c r="AR58" s="36"/>
    </row>
    <row r="59" spans="1:44" ht="15.95" customHeight="1" x14ac:dyDescent="0.25">
      <c r="A59" s="41"/>
      <c r="C59" s="21"/>
      <c r="F59" s="21"/>
      <c r="H59" s="21"/>
      <c r="I59" s="21"/>
      <c r="J59" s="21"/>
      <c r="K59" s="21"/>
      <c r="L59" s="21"/>
      <c r="M59" s="21"/>
      <c r="N59" s="2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3</v>
      </c>
      <c r="AA59" s="22">
        <v>0</v>
      </c>
      <c r="AB59" s="22">
        <v>3</v>
      </c>
      <c r="AC59" s="22">
        <f t="shared" si="11"/>
        <v>3</v>
      </c>
      <c r="AD59" s="22">
        <v>0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3</v>
      </c>
      <c r="AN59" s="22">
        <v>1</v>
      </c>
      <c r="AO59" s="22">
        <v>3</v>
      </c>
      <c r="AP59" s="22">
        <f t="shared" si="12"/>
        <v>4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3</v>
      </c>
      <c r="AA60" s="22">
        <v>2</v>
      </c>
      <c r="AB60" s="22">
        <v>1</v>
      </c>
      <c r="AC60" s="22">
        <f t="shared" si="11"/>
        <v>3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2</v>
      </c>
      <c r="AN60" s="22">
        <v>0</v>
      </c>
      <c r="AO60" s="22">
        <v>3</v>
      </c>
      <c r="AP60" s="22">
        <f t="shared" si="12"/>
        <v>3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3</v>
      </c>
      <c r="AA61" s="22">
        <v>2</v>
      </c>
      <c r="AB61" s="22">
        <v>2</v>
      </c>
      <c r="AC61" s="22">
        <f t="shared" si="11"/>
        <v>4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2</v>
      </c>
      <c r="AN61" s="22">
        <v>1</v>
      </c>
      <c r="AO61" s="22">
        <v>0</v>
      </c>
      <c r="AP61" s="22">
        <f t="shared" si="12"/>
        <v>1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3</v>
      </c>
      <c r="AA62" s="22">
        <v>0</v>
      </c>
      <c r="AB62" s="22">
        <v>1</v>
      </c>
      <c r="AC62" s="22">
        <f t="shared" si="11"/>
        <v>1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3</v>
      </c>
      <c r="AN62" s="22">
        <v>1</v>
      </c>
      <c r="AO62" s="22">
        <v>1</v>
      </c>
      <c r="AP62" s="22">
        <f t="shared" si="12"/>
        <v>2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3</v>
      </c>
      <c r="AA63" s="22">
        <v>0</v>
      </c>
      <c r="AB63" s="22">
        <v>1</v>
      </c>
      <c r="AC63" s="22">
        <f t="shared" si="11"/>
        <v>1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3</v>
      </c>
      <c r="AN63" s="22">
        <v>0</v>
      </c>
      <c r="AO63" s="22">
        <v>2</v>
      </c>
      <c r="AP63" s="22">
        <f t="shared" si="12"/>
        <v>2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3</v>
      </c>
      <c r="AA64" s="22">
        <v>1</v>
      </c>
      <c r="AB64" s="22">
        <v>1</v>
      </c>
      <c r="AC64" s="22">
        <f t="shared" si="11"/>
        <v>2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3</v>
      </c>
      <c r="AA65" s="22">
        <v>0</v>
      </c>
      <c r="AB65" s="22">
        <v>1</v>
      </c>
      <c r="AC65" s="22">
        <f t="shared" si="11"/>
        <v>1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3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33</v>
      </c>
      <c r="AA66" s="23">
        <f>SUM(AA54:AA65)</f>
        <v>7</v>
      </c>
      <c r="AB66" s="23">
        <f>SUM(AB54:AB65)</f>
        <v>12</v>
      </c>
      <c r="AC66" s="23">
        <f>+AB66+AA66</f>
        <v>19</v>
      </c>
      <c r="AD66" s="23">
        <f>SUM(AD54:AD65)</f>
        <v>0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33</v>
      </c>
      <c r="AN66" s="23">
        <f>SUM(AN54:AN65)</f>
        <v>15</v>
      </c>
      <c r="AO66" s="23">
        <f>SUM(AO54:AO65)</f>
        <v>14</v>
      </c>
      <c r="AP66" s="23">
        <f>+AO66+AN66</f>
        <v>29</v>
      </c>
      <c r="AQ66" s="23">
        <f>SUM(AQ54:AQ65)</f>
        <v>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264</v>
      </c>
      <c r="AN67" s="15">
        <f>+AN66+AN53+AN40+AN27+AA27+AA40+AA53+AA66</f>
        <v>71</v>
      </c>
      <c r="AO67" s="15">
        <f>+AO66+AO53+AO40+AO27+AB27+AB40+AB53+AB66</f>
        <v>96</v>
      </c>
      <c r="AP67" s="15">
        <f>+AP66+AP53+AP40+AP27+AC27+AC40+AC53+AC66</f>
        <v>167</v>
      </c>
      <c r="AQ67" s="15">
        <f>+AQ66+AQ53+AQ40+AQ27+AD27+AD40+AD53+AD66</f>
        <v>10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3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:AC79" si="13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x14ac:dyDescent="0.25">
      <c r="A79" s="36"/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si="13"/>
        <v>1</v>
      </c>
      <c r="AD79" s="22">
        <v>0</v>
      </c>
      <c r="AR79" s="36"/>
    </row>
    <row r="80" spans="1:44" ht="15.75" customHeight="1" x14ac:dyDescent="0.25">
      <c r="A80" s="36"/>
      <c r="Q80" s="36"/>
      <c r="R80" s="36"/>
      <c r="S80" s="27">
        <v>7.5</v>
      </c>
      <c r="T80" s="21" t="s">
        <v>207</v>
      </c>
      <c r="Z80" s="22">
        <v>3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Q82" s="36"/>
      <c r="R82" s="36"/>
      <c r="S82" s="27">
        <v>8</v>
      </c>
      <c r="T82" s="21" t="s">
        <v>157</v>
      </c>
      <c r="Z82" s="22">
        <v>3</v>
      </c>
      <c r="AA82" s="22">
        <v>2</v>
      </c>
      <c r="AB82" s="22">
        <v>2</v>
      </c>
      <c r="AC82" s="22">
        <f>+AA82+AB82</f>
        <v>4</v>
      </c>
      <c r="AD82" s="22">
        <v>0</v>
      </c>
      <c r="AM82" s="22"/>
      <c r="AN82" s="22"/>
      <c r="AO82" s="22"/>
      <c r="AP82" s="22"/>
      <c r="AQ82" s="22"/>
      <c r="AR82" s="36"/>
    </row>
    <row r="83" spans="1:44" ht="15.75" customHeight="1" x14ac:dyDescent="0.25">
      <c r="A83" s="36"/>
      <c r="Q83" s="36"/>
      <c r="R83" s="36"/>
      <c r="S83" s="27">
        <v>7</v>
      </c>
      <c r="T83" s="21" t="s">
        <v>145</v>
      </c>
      <c r="Z83" s="22">
        <v>3</v>
      </c>
      <c r="AA83" s="22">
        <v>0</v>
      </c>
      <c r="AB83" s="22">
        <v>0</v>
      </c>
      <c r="AC83" s="22">
        <f>+AA83+AB83</f>
        <v>0</v>
      </c>
      <c r="AD83" s="22">
        <v>2</v>
      </c>
      <c r="AM83" s="22"/>
      <c r="AN83" s="22"/>
      <c r="AO83" s="22"/>
      <c r="AP83" s="22"/>
      <c r="AQ83" s="22"/>
      <c r="AR83" s="36"/>
    </row>
    <row r="84" spans="1:44" ht="15.75" customHeight="1" x14ac:dyDescent="0.25">
      <c r="A84" s="36"/>
      <c r="Q84" s="36"/>
      <c r="R84" s="36"/>
      <c r="S84" s="27">
        <v>9</v>
      </c>
      <c r="T84" s="21" t="s">
        <v>239</v>
      </c>
      <c r="Z84" s="22">
        <v>2</v>
      </c>
      <c r="AA84" s="22">
        <v>1</v>
      </c>
      <c r="AB84" s="22">
        <v>1</v>
      </c>
      <c r="AC84" s="22">
        <f t="shared" ref="AC84:AC86" si="14">+AA84+AB84</f>
        <v>2</v>
      </c>
      <c r="AD84" s="22">
        <v>0</v>
      </c>
      <c r="AQ84" s="22"/>
      <c r="AR84" s="36"/>
    </row>
    <row r="85" spans="1:44" ht="15.75" customHeight="1" x14ac:dyDescent="0.25">
      <c r="A85" s="36"/>
      <c r="Q85" s="36"/>
      <c r="R85" s="36"/>
      <c r="S85" s="27">
        <v>8.5</v>
      </c>
      <c r="T85" s="21" t="s">
        <v>242</v>
      </c>
      <c r="Z85" s="22">
        <v>1</v>
      </c>
      <c r="AA85" s="22">
        <v>1</v>
      </c>
      <c r="AB85" s="22">
        <v>0</v>
      </c>
      <c r="AC85" s="22">
        <f t="shared" si="14"/>
        <v>1</v>
      </c>
      <c r="AD85" s="22">
        <v>0</v>
      </c>
      <c r="AQ85" s="22"/>
      <c r="AR85" s="36"/>
    </row>
    <row r="86" spans="1:44" ht="15.75" customHeight="1" x14ac:dyDescent="0.25">
      <c r="A86" s="36"/>
      <c r="Q86" s="36"/>
      <c r="R86" s="36"/>
      <c r="S86" s="27">
        <v>7.5</v>
      </c>
      <c r="T86" s="21" t="s">
        <v>238</v>
      </c>
      <c r="Z86" s="22">
        <v>1</v>
      </c>
      <c r="AA86" s="22">
        <v>1</v>
      </c>
      <c r="AB86" s="22">
        <v>0</v>
      </c>
      <c r="AC86" s="22">
        <f t="shared" si="14"/>
        <v>1</v>
      </c>
      <c r="AD86" s="22">
        <v>0</v>
      </c>
      <c r="AP86" s="22"/>
      <c r="AQ86" s="22"/>
      <c r="AR86" s="36"/>
    </row>
    <row r="87" spans="1:44" ht="15.75" customHeight="1" thickBot="1" x14ac:dyDescent="0.3">
      <c r="A87" s="36"/>
      <c r="Q87" s="40"/>
      <c r="R87" s="40"/>
      <c r="S87" s="27">
        <v>7.5</v>
      </c>
      <c r="T87" s="21" t="s">
        <v>159</v>
      </c>
      <c r="Z87" s="22">
        <v>1</v>
      </c>
      <c r="AA87" s="22">
        <v>1</v>
      </c>
      <c r="AB87" s="22">
        <v>0</v>
      </c>
      <c r="AC87" s="22">
        <f>+AA87+AB87</f>
        <v>1</v>
      </c>
      <c r="AD87" s="22">
        <v>0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Q88" s="40"/>
      <c r="R88" s="40"/>
      <c r="S88" s="8"/>
      <c r="T88" s="31" t="s">
        <v>93</v>
      </c>
      <c r="U88" s="8"/>
      <c r="V88" s="8"/>
      <c r="W88" s="8"/>
      <c r="X88" s="8"/>
      <c r="Y88" s="8"/>
      <c r="Z88" s="15">
        <f>SUM(Z78:Z87)</f>
        <v>17</v>
      </c>
      <c r="AA88" s="15">
        <f>SUM(AA78:AA87)</f>
        <v>8</v>
      </c>
      <c r="AB88" s="15">
        <f>SUM(AB78:AB87)</f>
        <v>4</v>
      </c>
      <c r="AC88" s="15">
        <f>SUM(AC78:AC87)</f>
        <v>12</v>
      </c>
      <c r="AD88" s="15">
        <f>SUM(AD78:AD87)</f>
        <v>2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Q89" s="40"/>
      <c r="R89" s="40"/>
      <c r="AM89" s="22"/>
      <c r="AN89" s="22"/>
      <c r="AO89" s="22"/>
      <c r="AP89" s="22"/>
      <c r="AQ89" s="22"/>
      <c r="AR89" s="40"/>
    </row>
    <row r="90" spans="1:44" ht="15.75" customHeight="1" thickBot="1" x14ac:dyDescent="0.3">
      <c r="A90" s="36"/>
      <c r="Q90" s="41"/>
      <c r="R90" s="41"/>
      <c r="S90" s="28" t="s">
        <v>119</v>
      </c>
      <c r="T90" s="28" t="s">
        <v>122</v>
      </c>
      <c r="U90" s="28"/>
      <c r="V90" s="38"/>
      <c r="W90" s="38"/>
      <c r="X90" s="38"/>
      <c r="Y90" s="38"/>
      <c r="Z90" s="38" t="s">
        <v>3</v>
      </c>
      <c r="AA90" s="38" t="s">
        <v>23</v>
      </c>
      <c r="AB90" s="38" t="s">
        <v>24</v>
      </c>
      <c r="AC90" s="38" t="s">
        <v>25</v>
      </c>
      <c r="AD90" s="38" t="s">
        <v>2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Q91" s="41"/>
      <c r="R91" s="41"/>
      <c r="S91" s="27">
        <v>6</v>
      </c>
      <c r="T91" s="21" t="s">
        <v>133</v>
      </c>
      <c r="U91" s="21"/>
      <c r="V91" s="21"/>
      <c r="W91" s="21"/>
      <c r="Z91" s="22">
        <v>1</v>
      </c>
      <c r="AA91" s="22">
        <v>0</v>
      </c>
      <c r="AB91" s="22">
        <v>1</v>
      </c>
      <c r="AC91" s="22">
        <f t="shared" ref="AC91:AC92" si="15">+AA91+AB91</f>
        <v>1</v>
      </c>
      <c r="AD91" s="22">
        <v>0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Q92" s="41"/>
      <c r="R92" s="41"/>
      <c r="S92" s="27">
        <v>8</v>
      </c>
      <c r="T92" s="21" t="s">
        <v>33</v>
      </c>
      <c r="U92" s="21"/>
      <c r="V92" s="21"/>
      <c r="W92" s="21"/>
      <c r="Z92" s="22">
        <v>1</v>
      </c>
      <c r="AA92" s="22">
        <v>0</v>
      </c>
      <c r="AB92" s="22">
        <v>0</v>
      </c>
      <c r="AC92" s="22">
        <f t="shared" si="15"/>
        <v>0</v>
      </c>
      <c r="AD92" s="22">
        <v>0</v>
      </c>
      <c r="AR92" s="41"/>
    </row>
    <row r="93" spans="1:44" ht="15.75" customHeight="1" x14ac:dyDescent="0.25">
      <c r="A93" s="36"/>
      <c r="Q93" s="41"/>
      <c r="R93" s="41"/>
      <c r="S93" s="27">
        <v>6.5</v>
      </c>
      <c r="T93" s="21" t="s">
        <v>136</v>
      </c>
      <c r="U93" s="21"/>
      <c r="V93" s="21"/>
      <c r="W93" s="21"/>
      <c r="Z93" s="22">
        <v>1</v>
      </c>
      <c r="AA93" s="22">
        <v>0</v>
      </c>
      <c r="AB93" s="22">
        <v>0</v>
      </c>
      <c r="AC93" s="22">
        <f t="shared" ref="AC93:AC98" si="16">+AA93+AB93</f>
        <v>0</v>
      </c>
      <c r="AD93" s="22">
        <v>0</v>
      </c>
      <c r="AM93" s="22"/>
      <c r="AN93" s="22"/>
      <c r="AO93" s="22"/>
      <c r="AP93" s="22"/>
      <c r="AQ93" s="22"/>
      <c r="AR93" s="41"/>
    </row>
    <row r="94" spans="1:44" ht="15.75" customHeight="1" x14ac:dyDescent="0.25">
      <c r="A94" s="36"/>
      <c r="Q94" s="41"/>
      <c r="R94" s="41"/>
      <c r="S94" s="27">
        <v>6.5</v>
      </c>
      <c r="T94" s="21" t="s">
        <v>69</v>
      </c>
      <c r="Z94" s="22">
        <v>1</v>
      </c>
      <c r="AA94" s="22">
        <v>0</v>
      </c>
      <c r="AB94" s="22">
        <v>0</v>
      </c>
      <c r="AC94" s="22">
        <f t="shared" si="16"/>
        <v>0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Q95" s="41"/>
      <c r="R95" s="41"/>
      <c r="S95" s="27">
        <v>7.5</v>
      </c>
      <c r="T95" s="21" t="s">
        <v>146</v>
      </c>
      <c r="Z95" s="22">
        <v>1</v>
      </c>
      <c r="AA95" s="22">
        <v>0</v>
      </c>
      <c r="AB95" s="22">
        <v>0</v>
      </c>
      <c r="AC95" s="22">
        <f t="shared" si="16"/>
        <v>0</v>
      </c>
      <c r="AD95" s="22">
        <v>0</v>
      </c>
      <c r="AR95" s="41"/>
    </row>
    <row r="96" spans="1:44" ht="15.75" customHeight="1" x14ac:dyDescent="0.25">
      <c r="A96" s="36"/>
      <c r="Q96" s="41"/>
      <c r="R96" s="41"/>
      <c r="S96" s="27">
        <v>6.5</v>
      </c>
      <c r="T96" s="21" t="s">
        <v>32</v>
      </c>
      <c r="Z96" s="22">
        <v>2</v>
      </c>
      <c r="AA96" s="22">
        <v>0</v>
      </c>
      <c r="AB96" s="22">
        <v>2</v>
      </c>
      <c r="AC96" s="22">
        <f t="shared" si="16"/>
        <v>2</v>
      </c>
      <c r="AD96" s="22">
        <v>0</v>
      </c>
      <c r="AP96" s="22"/>
      <c r="AQ96" s="22"/>
      <c r="AR96" s="41"/>
    </row>
    <row r="97" spans="1:44" ht="15.75" customHeight="1" x14ac:dyDescent="0.25">
      <c r="A97" s="36"/>
      <c r="Q97" s="41"/>
      <c r="R97" s="41"/>
      <c r="S97" s="27">
        <v>8</v>
      </c>
      <c r="T97" s="21" t="s">
        <v>149</v>
      </c>
      <c r="Z97" s="22">
        <v>2</v>
      </c>
      <c r="AA97" s="22">
        <v>0</v>
      </c>
      <c r="AB97" s="22">
        <v>1</v>
      </c>
      <c r="AC97" s="22">
        <f t="shared" si="16"/>
        <v>1</v>
      </c>
      <c r="AD97" s="22">
        <v>0</v>
      </c>
      <c r="AQ97" s="22"/>
      <c r="AR97" s="41"/>
    </row>
    <row r="98" spans="1:44" ht="15.75" customHeight="1" thickBot="1" x14ac:dyDescent="0.3">
      <c r="A98" s="36"/>
      <c r="Q98" s="41"/>
      <c r="R98" s="41"/>
      <c r="S98" s="27">
        <v>7</v>
      </c>
      <c r="T98" s="21" t="s">
        <v>113</v>
      </c>
      <c r="Z98" s="22">
        <v>1</v>
      </c>
      <c r="AA98" s="22">
        <v>0</v>
      </c>
      <c r="AB98" s="22">
        <v>0</v>
      </c>
      <c r="AC98" s="22">
        <f t="shared" si="16"/>
        <v>0</v>
      </c>
      <c r="AD98" s="22">
        <v>0</v>
      </c>
      <c r="AP98" s="22"/>
      <c r="AQ98" s="22"/>
      <c r="AR98" s="41"/>
    </row>
    <row r="99" spans="1:44" ht="15.75" customHeight="1" x14ac:dyDescent="0.25">
      <c r="A99" s="36"/>
      <c r="Q99" s="41"/>
      <c r="R99" s="41"/>
      <c r="S99" s="8"/>
      <c r="T99" s="31" t="s">
        <v>211</v>
      </c>
      <c r="U99" s="8"/>
      <c r="V99" s="8"/>
      <c r="W99" s="8"/>
      <c r="X99" s="8"/>
      <c r="Y99" s="8"/>
      <c r="Z99" s="55">
        <f>SUM(Z91:Z98)</f>
        <v>10</v>
      </c>
      <c r="AA99" s="55">
        <f>SUM(AA91:AA98)</f>
        <v>0</v>
      </c>
      <c r="AB99" s="55">
        <f>SUM(AB91:AB98)</f>
        <v>4</v>
      </c>
      <c r="AC99" s="55">
        <f>SUM(AC91:AC98)</f>
        <v>4</v>
      </c>
      <c r="AD99" s="55">
        <f>SUM(AD91:AD98)</f>
        <v>0</v>
      </c>
      <c r="AM99" s="22"/>
      <c r="AN99" s="22"/>
      <c r="AO99" s="22"/>
      <c r="AP99" s="22"/>
      <c r="AQ99" s="22"/>
      <c r="AR99" s="41"/>
    </row>
    <row r="100" spans="1:44" ht="15.75" customHeight="1" x14ac:dyDescent="0.25">
      <c r="A100" s="36"/>
      <c r="Q100" s="41"/>
      <c r="R100" s="41"/>
      <c r="AM100" s="22"/>
      <c r="AN100" s="22"/>
      <c r="AO100" s="22"/>
      <c r="AP100" s="22"/>
      <c r="AQ100" s="22"/>
      <c r="AR100" s="41"/>
    </row>
    <row r="101" spans="1:44" ht="15.75" customHeight="1" x14ac:dyDescent="0.25">
      <c r="A101" s="36"/>
      <c r="Q101" s="41"/>
      <c r="R101" s="41"/>
      <c r="S101" s="27"/>
      <c r="T101" s="21" t="s">
        <v>93</v>
      </c>
      <c r="Z101" s="56">
        <f>Z88+AC108+Z99</f>
        <v>27</v>
      </c>
      <c r="AA101" s="56">
        <f>AA99+AA88</f>
        <v>8</v>
      </c>
      <c r="AB101" s="56">
        <f>AB99+AB88</f>
        <v>8</v>
      </c>
      <c r="AC101" s="56">
        <f>AC99+AC88</f>
        <v>16</v>
      </c>
      <c r="AD101" s="56">
        <f>AD99+AD88</f>
        <v>2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Q102" s="41"/>
      <c r="R102" s="41"/>
      <c r="S102" s="27"/>
      <c r="T102" s="21" t="s">
        <v>82</v>
      </c>
      <c r="Z102" s="22">
        <f>+Z15+Z28+Z41+Z54+AM15+AM28+AM41+AM54</f>
        <v>27</v>
      </c>
      <c r="AA102" s="22">
        <f>+AA15+AA28+AA41+AA54+AN15+AN28+AN41+AN54</f>
        <v>8</v>
      </c>
      <c r="AB102" s="22">
        <f>+AB15+AB28+AB41+AB54+AO15+AO28+AO41+AO54</f>
        <v>8</v>
      </c>
      <c r="AC102" s="22">
        <f>+AC15+AC28+AC41+AC54+AP15+AP28+AP41+AP54</f>
        <v>16</v>
      </c>
      <c r="AD102" s="22">
        <f>+AD15+AD28+AD41+AD54+AQ15+AQ28+AQ41+AQ54</f>
        <v>2</v>
      </c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Q103" s="41"/>
      <c r="R103" s="41"/>
      <c r="S103" s="27"/>
      <c r="T103" s="21"/>
      <c r="Z103" s="22"/>
      <c r="AA103" s="22"/>
      <c r="AB103" s="22"/>
      <c r="AC103" s="22"/>
      <c r="AD103" s="22"/>
      <c r="AM103" s="22"/>
      <c r="AN103" s="22"/>
      <c r="AO103" s="22"/>
      <c r="AP103" s="22"/>
      <c r="AQ103" s="22"/>
      <c r="AR103" s="41"/>
    </row>
    <row r="104" spans="1:44" ht="15.75" customHeight="1" x14ac:dyDescent="0.25">
      <c r="A104" s="36"/>
      <c r="Q104" s="41"/>
      <c r="R104" s="41"/>
      <c r="S104" s="27"/>
      <c r="T104" s="21"/>
      <c r="Z104" s="22"/>
      <c r="AA104" s="22"/>
      <c r="AB104" s="22"/>
      <c r="AC104" s="22"/>
      <c r="AD104" s="22"/>
      <c r="AM104" s="22"/>
      <c r="AN104" s="22"/>
      <c r="AO104" s="22"/>
      <c r="AP104" s="22"/>
      <c r="AQ104" s="22"/>
      <c r="AR104" s="41"/>
    </row>
    <row r="105" spans="1:44" ht="15.75" customHeight="1" thickBot="1" x14ac:dyDescent="0.3">
      <c r="A105" s="36"/>
      <c r="Q105" s="41"/>
      <c r="R105" s="41"/>
      <c r="S105" s="27"/>
      <c r="T105" s="21"/>
      <c r="U105" s="37" t="s">
        <v>119</v>
      </c>
      <c r="V105" s="10" t="s">
        <v>129</v>
      </c>
      <c r="W105" s="10"/>
      <c r="X105" s="10"/>
      <c r="Y105" s="10"/>
      <c r="Z105" s="10"/>
      <c r="AA105" s="10"/>
      <c r="AB105" s="10"/>
      <c r="AC105" s="37" t="s">
        <v>3</v>
      </c>
      <c r="AD105" s="37" t="s">
        <v>7</v>
      </c>
      <c r="AE105" s="37" t="s">
        <v>8</v>
      </c>
      <c r="AF105" s="37" t="s">
        <v>9</v>
      </c>
      <c r="AG105" s="37" t="s">
        <v>77</v>
      </c>
      <c r="AH105" s="37"/>
      <c r="AI105" s="37" t="s">
        <v>4</v>
      </c>
      <c r="AJ105" s="37" t="s">
        <v>6</v>
      </c>
      <c r="AK105" s="37" t="s">
        <v>5</v>
      </c>
      <c r="AL105" s="37" t="s">
        <v>78</v>
      </c>
      <c r="AM105" s="37" t="s">
        <v>24</v>
      </c>
      <c r="AN105" s="37" t="s">
        <v>2</v>
      </c>
      <c r="AO105" s="22"/>
      <c r="AP105" s="22"/>
      <c r="AQ105" s="22"/>
      <c r="AR105" s="41"/>
    </row>
    <row r="106" spans="1:44" ht="15.75" customHeight="1" x14ac:dyDescent="0.25">
      <c r="A106" s="36"/>
      <c r="Q106" s="41"/>
      <c r="R106" s="41"/>
      <c r="U106" s="27"/>
      <c r="V106" s="21"/>
      <c r="X106" s="21"/>
      <c r="Y106" s="31"/>
      <c r="Z106" s="14"/>
      <c r="AA106" s="8"/>
      <c r="AB106" s="8"/>
      <c r="AC106" s="22"/>
      <c r="AD106" s="22"/>
      <c r="AE106" s="22"/>
      <c r="AF106" s="22"/>
      <c r="AG106" s="57"/>
      <c r="AH106" s="57"/>
      <c r="AI106" s="22"/>
      <c r="AJ106" s="22"/>
      <c r="AK106" s="22"/>
      <c r="AL106" s="24"/>
      <c r="AM106" s="22"/>
      <c r="AN106" s="22"/>
      <c r="AO106" s="22"/>
      <c r="AP106" s="22"/>
      <c r="AQ106" s="22"/>
      <c r="AR106" s="41"/>
    </row>
    <row r="107" spans="1:44" ht="15.75" customHeight="1" thickBot="1" x14ac:dyDescent="0.3">
      <c r="A107" s="36"/>
      <c r="Q107" s="41"/>
      <c r="R107" s="41"/>
      <c r="U107" s="51"/>
      <c r="V107" s="28"/>
      <c r="W107" s="28"/>
      <c r="X107" s="28"/>
      <c r="Y107" s="28"/>
      <c r="Z107" s="38"/>
      <c r="AA107" s="3"/>
      <c r="AB107" s="3"/>
      <c r="AC107" s="38"/>
      <c r="AD107" s="38"/>
      <c r="AE107" s="38"/>
      <c r="AF107" s="38"/>
      <c r="AG107" s="57"/>
      <c r="AH107" s="57"/>
      <c r="AI107" s="38"/>
      <c r="AJ107" s="38"/>
      <c r="AK107" s="38"/>
      <c r="AL107" s="52"/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Q108" s="41"/>
      <c r="R108" s="41"/>
      <c r="U108" s="8"/>
      <c r="V108" s="32"/>
      <c r="W108" s="31" t="s">
        <v>21</v>
      </c>
      <c r="X108" s="32"/>
      <c r="Y108" s="32"/>
      <c r="Z108" s="15"/>
      <c r="AA108" s="8"/>
      <c r="AB108" s="8"/>
      <c r="AC108" s="15">
        <f>SUM(AC106:AC107)</f>
        <v>0</v>
      </c>
      <c r="AD108" s="15">
        <f>SUM(AD106:AD107)</f>
        <v>0</v>
      </c>
      <c r="AE108" s="15">
        <f>SUM(AE106:AE107)</f>
        <v>0</v>
      </c>
      <c r="AF108" s="15">
        <f>SUM(AF106:AF107)</f>
        <v>0</v>
      </c>
      <c r="AG108" s="58"/>
      <c r="AH108" s="58"/>
      <c r="AI108" s="15">
        <f>SUM(AI106:AI107)</f>
        <v>0</v>
      </c>
      <c r="AJ108" s="15">
        <f>SUM(AJ106:AJ107)</f>
        <v>0</v>
      </c>
      <c r="AK108" s="15">
        <f>SUM(AK106:AK107)</f>
        <v>0</v>
      </c>
      <c r="AL108" s="33"/>
      <c r="AM108" s="15">
        <f>SUM(AM106:AM107)</f>
        <v>0</v>
      </c>
      <c r="AN108" s="15">
        <f>SUM(AN106:AN107)</f>
        <v>0</v>
      </c>
      <c r="AO108" s="22"/>
      <c r="AP108" s="22"/>
      <c r="AQ108" s="22"/>
      <c r="AR108" s="41"/>
    </row>
    <row r="109" spans="1:44" ht="15.75" customHeight="1" x14ac:dyDescent="0.25">
      <c r="A109" s="36"/>
      <c r="Q109" s="41"/>
      <c r="R109" s="41"/>
      <c r="U109" s="27"/>
      <c r="V109" s="21"/>
      <c r="W109" s="21"/>
      <c r="X109" s="21"/>
      <c r="Y109" s="21"/>
      <c r="Z109" s="22"/>
      <c r="AC109" s="22"/>
      <c r="AD109" s="22"/>
      <c r="AE109" s="22"/>
      <c r="AF109" s="22"/>
      <c r="AG109" s="57"/>
      <c r="AH109" s="57"/>
      <c r="AI109" s="22"/>
      <c r="AJ109" s="22"/>
      <c r="AK109" s="22"/>
      <c r="AL109" s="24"/>
      <c r="AM109" s="22"/>
      <c r="AN109" s="22"/>
      <c r="AO109" s="22"/>
      <c r="AP109" s="22"/>
      <c r="AQ109" s="22"/>
      <c r="AR109" s="41"/>
    </row>
    <row r="110" spans="1:44" ht="15.75" customHeight="1" x14ac:dyDescent="0.25">
      <c r="A110" s="36"/>
      <c r="Q110" s="41"/>
      <c r="R110" s="41"/>
      <c r="S110" s="27"/>
      <c r="AM110" s="22"/>
      <c r="AN110" s="22"/>
      <c r="AO110" s="22"/>
      <c r="AP110" s="22"/>
      <c r="AR110" s="41"/>
    </row>
    <row r="111" spans="1:44" ht="15.75" customHeight="1" x14ac:dyDescent="0.25">
      <c r="A111" s="36"/>
      <c r="Q111" s="41"/>
      <c r="R111" s="41"/>
      <c r="AM111" s="22"/>
      <c r="AN111" s="22"/>
      <c r="AO111" s="22"/>
      <c r="AR111" s="41"/>
    </row>
    <row r="112" spans="1:44" ht="15.75" customHeight="1" x14ac:dyDescent="0.25">
      <c r="A112" s="36"/>
      <c r="Q112" s="41"/>
      <c r="R112" s="41"/>
      <c r="AR112" s="41"/>
    </row>
    <row r="113" spans="1:44" ht="15.75" customHeight="1" x14ac:dyDescent="0.25">
      <c r="A113" s="36"/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Q124" s="41"/>
      <c r="R124" s="41"/>
      <c r="AR124" s="41"/>
    </row>
    <row r="125" spans="1:44" ht="15.75" customHeight="1" x14ac:dyDescent="0.25">
      <c r="A125" s="36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sortState xmlns:xlrd2="http://schemas.microsoft.com/office/spreadsheetml/2017/richdata2" ref="U3:AL10">
    <sortCondition ref="AL3:AL10"/>
  </sortState>
  <mergeCells count="22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11:AH11"/>
  </mergeCells>
  <conditionalFormatting sqref="Z102">
    <cfRule type="cellIs" dxfId="14" priority="5" operator="notEqual">
      <formula>$Z$101</formula>
    </cfRule>
  </conditionalFormatting>
  <conditionalFormatting sqref="AA102">
    <cfRule type="cellIs" dxfId="13" priority="4" operator="notEqual">
      <formula>$AA$101</formula>
    </cfRule>
  </conditionalFormatting>
  <conditionalFormatting sqref="AB102">
    <cfRule type="cellIs" dxfId="12" priority="3" operator="notEqual">
      <formula>$AB$101</formula>
    </cfRule>
  </conditionalFormatting>
  <conditionalFormatting sqref="AC102">
    <cfRule type="cellIs" dxfId="11" priority="2" operator="notEqual">
      <formula>$AC$101</formula>
    </cfRule>
  </conditionalFormatting>
  <conditionalFormatting sqref="AD102">
    <cfRule type="cellIs" dxfId="10" priority="1" operator="notEqual">
      <formula>$AD$101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E5EF4-9C44-42EA-BA7A-93C366108594}">
  <dimension ref="A1:AR147"/>
  <sheetViews>
    <sheetView topLeftCell="A61" zoomScale="70" zoomScaleNormal="70" zoomScaleSheetLayoutView="78" workbookViewId="0">
      <selection activeCell="AA20" sqref="AA20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2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 t="str">
        <f>"Week "&amp;TEXT(C2-1,"##")</f>
        <v>Week 1</v>
      </c>
      <c r="Q3" s="36"/>
      <c r="R3" s="36"/>
      <c r="U3" s="27">
        <v>7.5</v>
      </c>
      <c r="V3" s="21" t="s">
        <v>61</v>
      </c>
      <c r="Z3" s="21" t="s">
        <v>102</v>
      </c>
      <c r="AB3" s="22"/>
      <c r="AC3" s="15">
        <f t="shared" ref="AC3:AC10" si="0">+AD3+AE3+AF3</f>
        <v>2</v>
      </c>
      <c r="AD3" s="15">
        <v>1</v>
      </c>
      <c r="AE3" s="15">
        <v>1</v>
      </c>
      <c r="AF3" s="15">
        <v>0</v>
      </c>
      <c r="AG3" s="80">
        <f t="shared" ref="AG3:AG10" si="1">+(AD3*2+AF3)/(2*AC3)</f>
        <v>0.5</v>
      </c>
      <c r="AH3" s="80"/>
      <c r="AI3" s="15">
        <v>3</v>
      </c>
      <c r="AJ3" s="15">
        <v>0</v>
      </c>
      <c r="AK3" s="15">
        <v>1</v>
      </c>
      <c r="AL3" s="54">
        <f t="shared" ref="AL3:AL10" si="2">+AI3/AC3</f>
        <v>1.5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2</v>
      </c>
      <c r="H4" s="5">
        <v>0</v>
      </c>
      <c r="I4" s="5">
        <v>0</v>
      </c>
      <c r="J4" s="5">
        <f t="shared" ref="J4:J11" si="3">2*G4+I4</f>
        <v>4</v>
      </c>
      <c r="K4" s="35">
        <f t="shared" ref="K4:K11" si="4">+J4/((G4+H4+I4)*2)</f>
        <v>1</v>
      </c>
      <c r="L4" s="5">
        <f>+$AA$27</f>
        <v>6</v>
      </c>
      <c r="M4" s="5">
        <v>3</v>
      </c>
      <c r="N4" s="5">
        <f>+$AB$27</f>
        <v>10</v>
      </c>
      <c r="O4" s="5">
        <f>+$AD$27</f>
        <v>2</v>
      </c>
      <c r="P4" s="5">
        <v>1</v>
      </c>
      <c r="Q4" s="40"/>
      <c r="R4" s="36"/>
      <c r="U4" s="27">
        <v>8</v>
      </c>
      <c r="V4" s="21" t="s">
        <v>167</v>
      </c>
      <c r="X4" s="21"/>
      <c r="Z4" s="21" t="s">
        <v>106</v>
      </c>
      <c r="AB4" s="22"/>
      <c r="AC4" s="22">
        <f t="shared" si="0"/>
        <v>2</v>
      </c>
      <c r="AD4" s="22">
        <v>2</v>
      </c>
      <c r="AE4" s="22">
        <v>0</v>
      </c>
      <c r="AF4" s="22">
        <v>0</v>
      </c>
      <c r="AG4" s="79">
        <f t="shared" si="1"/>
        <v>1</v>
      </c>
      <c r="AH4" s="79"/>
      <c r="AI4" s="22">
        <v>3</v>
      </c>
      <c r="AJ4" s="22">
        <v>0</v>
      </c>
      <c r="AK4" s="22">
        <v>0</v>
      </c>
      <c r="AL4" s="24">
        <f t="shared" si="2"/>
        <v>1.5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102</v>
      </c>
      <c r="D5" s="11"/>
      <c r="E5" s="11"/>
      <c r="F5" s="11"/>
      <c r="G5" s="5">
        <v>1</v>
      </c>
      <c r="H5" s="5">
        <v>1</v>
      </c>
      <c r="I5" s="5">
        <v>0</v>
      </c>
      <c r="J5" s="5">
        <f t="shared" si="3"/>
        <v>2</v>
      </c>
      <c r="K5" s="35">
        <f t="shared" si="4"/>
        <v>0.5</v>
      </c>
      <c r="L5" s="5">
        <f>+$AA$66</f>
        <v>4</v>
      </c>
      <c r="M5" s="5">
        <v>3</v>
      </c>
      <c r="N5" s="5">
        <f>+$AB$66</f>
        <v>6</v>
      </c>
      <c r="O5" s="5">
        <f>+$AD$66</f>
        <v>0</v>
      </c>
      <c r="P5" s="5">
        <v>1</v>
      </c>
      <c r="Q5" s="40"/>
      <c r="R5" s="36"/>
      <c r="U5" s="27">
        <v>8</v>
      </c>
      <c r="V5" s="21" t="s">
        <v>15</v>
      </c>
      <c r="X5" s="21"/>
      <c r="Y5" s="21"/>
      <c r="Z5" s="21" t="s">
        <v>17</v>
      </c>
      <c r="AB5" s="22"/>
      <c r="AC5" s="22">
        <f t="shared" si="0"/>
        <v>2</v>
      </c>
      <c r="AD5" s="22">
        <v>1</v>
      </c>
      <c r="AE5" s="22">
        <v>1</v>
      </c>
      <c r="AF5" s="22">
        <v>0</v>
      </c>
      <c r="AG5" s="79">
        <f t="shared" si="1"/>
        <v>0.5</v>
      </c>
      <c r="AH5" s="79"/>
      <c r="AI5" s="22">
        <v>4</v>
      </c>
      <c r="AJ5" s="22">
        <v>0</v>
      </c>
      <c r="AK5" s="22">
        <v>0</v>
      </c>
      <c r="AL5" s="24">
        <f t="shared" si="2"/>
        <v>2</v>
      </c>
      <c r="AN5" s="22"/>
      <c r="AO5" s="5"/>
      <c r="AQ5" s="22"/>
      <c r="AR5" s="39"/>
    </row>
    <row r="6" spans="1:44" ht="18" x14ac:dyDescent="0.25">
      <c r="A6" s="36"/>
      <c r="B6" s="5">
        <v>5</v>
      </c>
      <c r="C6" s="6" t="s">
        <v>14</v>
      </c>
      <c r="D6" s="11"/>
      <c r="E6" s="6"/>
      <c r="F6" s="11"/>
      <c r="G6" s="5">
        <v>1</v>
      </c>
      <c r="H6" s="5">
        <v>1</v>
      </c>
      <c r="I6" s="5">
        <v>0</v>
      </c>
      <c r="J6" s="5">
        <f t="shared" si="3"/>
        <v>2</v>
      </c>
      <c r="K6" s="35">
        <f t="shared" si="4"/>
        <v>0.5</v>
      </c>
      <c r="L6" s="5">
        <f>+$AN$27</f>
        <v>9</v>
      </c>
      <c r="M6" s="5">
        <v>9</v>
      </c>
      <c r="N6" s="5">
        <f>$AO$27</f>
        <v>9</v>
      </c>
      <c r="O6" s="5">
        <f>$AQ$27</f>
        <v>2</v>
      </c>
      <c r="P6" s="5">
        <v>1</v>
      </c>
      <c r="Q6" s="40"/>
      <c r="R6" s="36"/>
      <c r="U6" s="27">
        <v>7.5</v>
      </c>
      <c r="V6" s="21" t="s">
        <v>85</v>
      </c>
      <c r="X6" s="21"/>
      <c r="Z6" s="21" t="s">
        <v>18</v>
      </c>
      <c r="AB6" s="22"/>
      <c r="AC6" s="22">
        <f t="shared" si="0"/>
        <v>2</v>
      </c>
      <c r="AD6" s="22">
        <v>1</v>
      </c>
      <c r="AE6" s="22">
        <v>1</v>
      </c>
      <c r="AF6" s="22">
        <v>0</v>
      </c>
      <c r="AG6" s="79">
        <f t="shared" si="1"/>
        <v>0.5</v>
      </c>
      <c r="AH6" s="79"/>
      <c r="AI6" s="22">
        <v>5</v>
      </c>
      <c r="AJ6" s="22">
        <v>0</v>
      </c>
      <c r="AK6" s="22">
        <v>0</v>
      </c>
      <c r="AL6" s="24">
        <f t="shared" si="2"/>
        <v>2.5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18</v>
      </c>
      <c r="D7" s="11"/>
      <c r="E7" s="6"/>
      <c r="F7" s="11"/>
      <c r="G7" s="5">
        <v>1</v>
      </c>
      <c r="H7" s="5">
        <v>1</v>
      </c>
      <c r="I7" s="5">
        <v>0</v>
      </c>
      <c r="J7" s="5">
        <f t="shared" si="3"/>
        <v>2</v>
      </c>
      <c r="K7" s="35">
        <f t="shared" si="4"/>
        <v>0.5</v>
      </c>
      <c r="L7" s="5">
        <f>+$AN$53</f>
        <v>7</v>
      </c>
      <c r="M7" s="5">
        <v>5</v>
      </c>
      <c r="N7" s="5">
        <f>$AO$53</f>
        <v>11</v>
      </c>
      <c r="O7" s="5">
        <f>$AQ$53</f>
        <v>2</v>
      </c>
      <c r="P7" s="5">
        <v>1</v>
      </c>
      <c r="Q7" s="40"/>
      <c r="R7" s="36"/>
      <c r="U7" s="27">
        <v>7</v>
      </c>
      <c r="V7" s="21" t="s">
        <v>171</v>
      </c>
      <c r="X7" s="21"/>
      <c r="Z7" s="21" t="s">
        <v>19</v>
      </c>
      <c r="AB7" s="22"/>
      <c r="AC7" s="22">
        <f t="shared" si="0"/>
        <v>2</v>
      </c>
      <c r="AD7" s="22">
        <v>1</v>
      </c>
      <c r="AE7" s="22">
        <v>1</v>
      </c>
      <c r="AF7" s="22">
        <v>0</v>
      </c>
      <c r="AG7" s="79">
        <f t="shared" si="1"/>
        <v>0.5</v>
      </c>
      <c r="AH7" s="79"/>
      <c r="AI7" s="22">
        <v>5</v>
      </c>
      <c r="AJ7" s="22">
        <v>0</v>
      </c>
      <c r="AK7" s="22">
        <v>0</v>
      </c>
      <c r="AL7" s="24">
        <f t="shared" si="2"/>
        <v>2.5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1</v>
      </c>
      <c r="H8" s="5">
        <v>1</v>
      </c>
      <c r="I8" s="5">
        <v>0</v>
      </c>
      <c r="J8" s="5">
        <f t="shared" si="3"/>
        <v>2</v>
      </c>
      <c r="K8" s="35">
        <f t="shared" si="4"/>
        <v>0.5</v>
      </c>
      <c r="L8" s="5">
        <f>+$AA$40</f>
        <v>4</v>
      </c>
      <c r="M8" s="5">
        <v>4</v>
      </c>
      <c r="N8" s="5">
        <f>+$AB$40</f>
        <v>7</v>
      </c>
      <c r="O8" s="5">
        <f>+$AD$40</f>
        <v>2</v>
      </c>
      <c r="P8" s="5">
        <v>4</v>
      </c>
      <c r="Q8" s="40"/>
      <c r="R8" s="36"/>
      <c r="U8" s="27">
        <v>7.5</v>
      </c>
      <c r="V8" s="21" t="s">
        <v>75</v>
      </c>
      <c r="X8" s="21"/>
      <c r="Z8" s="21" t="s">
        <v>16</v>
      </c>
      <c r="AB8" s="22"/>
      <c r="AC8" s="22">
        <f t="shared" si="0"/>
        <v>2</v>
      </c>
      <c r="AD8" s="22">
        <v>0</v>
      </c>
      <c r="AE8" s="22">
        <v>2</v>
      </c>
      <c r="AF8" s="22">
        <v>0</v>
      </c>
      <c r="AG8" s="79">
        <f t="shared" si="1"/>
        <v>0</v>
      </c>
      <c r="AH8" s="79"/>
      <c r="AI8" s="22">
        <v>6</v>
      </c>
      <c r="AJ8" s="22">
        <v>0</v>
      </c>
      <c r="AK8" s="22">
        <v>0</v>
      </c>
      <c r="AL8" s="24">
        <f t="shared" si="2"/>
        <v>3</v>
      </c>
      <c r="AN8" s="22"/>
      <c r="AO8" s="5"/>
      <c r="AQ8" s="22"/>
      <c r="AR8" s="39"/>
    </row>
    <row r="9" spans="1:44" ht="18" x14ac:dyDescent="0.25">
      <c r="A9" s="36"/>
      <c r="B9" s="5">
        <v>6</v>
      </c>
      <c r="C9" s="6" t="s">
        <v>39</v>
      </c>
      <c r="D9" s="11"/>
      <c r="E9" s="11"/>
      <c r="F9" s="11"/>
      <c r="G9" s="5">
        <v>1</v>
      </c>
      <c r="H9" s="5">
        <v>1</v>
      </c>
      <c r="I9" s="5">
        <v>0</v>
      </c>
      <c r="J9" s="5">
        <f t="shared" si="3"/>
        <v>2</v>
      </c>
      <c r="K9" s="35">
        <f t="shared" si="4"/>
        <v>0.5</v>
      </c>
      <c r="L9" s="5">
        <f>+$AN$40</f>
        <v>5</v>
      </c>
      <c r="M9" s="5">
        <v>5</v>
      </c>
      <c r="N9" s="5">
        <f>$AO$40</f>
        <v>8</v>
      </c>
      <c r="O9" s="5">
        <f>$AQ$40</f>
        <v>2</v>
      </c>
      <c r="P9" s="5">
        <v>4</v>
      </c>
      <c r="Q9" s="40"/>
      <c r="R9" s="36"/>
      <c r="U9" s="27">
        <v>8</v>
      </c>
      <c r="V9" s="21" t="s">
        <v>153</v>
      </c>
      <c r="X9" s="21"/>
      <c r="Z9" s="21" t="s">
        <v>14</v>
      </c>
      <c r="AB9" s="22"/>
      <c r="AC9" s="22">
        <f t="shared" si="0"/>
        <v>2</v>
      </c>
      <c r="AD9" s="22">
        <v>1</v>
      </c>
      <c r="AE9" s="22">
        <v>1</v>
      </c>
      <c r="AF9" s="22">
        <v>0</v>
      </c>
      <c r="AG9" s="79">
        <f t="shared" si="1"/>
        <v>0.5</v>
      </c>
      <c r="AH9" s="79"/>
      <c r="AI9" s="22">
        <v>8</v>
      </c>
      <c r="AJ9" s="22">
        <v>1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8</v>
      </c>
      <c r="C10" s="6" t="s">
        <v>148</v>
      </c>
      <c r="D10" s="11"/>
      <c r="E10" s="6"/>
      <c r="F10" s="11"/>
      <c r="G10" s="5">
        <v>1</v>
      </c>
      <c r="H10" s="5">
        <v>1</v>
      </c>
      <c r="I10" s="5">
        <v>0</v>
      </c>
      <c r="J10" s="5">
        <f t="shared" si="3"/>
        <v>2</v>
      </c>
      <c r="K10" s="35">
        <f t="shared" si="4"/>
        <v>0.5</v>
      </c>
      <c r="L10" s="5">
        <f>+$AN$66</f>
        <v>9</v>
      </c>
      <c r="M10" s="5">
        <v>11</v>
      </c>
      <c r="N10" s="5">
        <f>$AO$66</f>
        <v>9</v>
      </c>
      <c r="O10" s="5">
        <f>$AQ$66</f>
        <v>0</v>
      </c>
      <c r="P10" s="5">
        <v>4</v>
      </c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 t="shared" si="0"/>
        <v>2</v>
      </c>
      <c r="AD10" s="22">
        <v>1</v>
      </c>
      <c r="AE10" s="22">
        <v>1</v>
      </c>
      <c r="AF10" s="22">
        <v>0</v>
      </c>
      <c r="AG10" s="79">
        <f t="shared" si="1"/>
        <v>0.5</v>
      </c>
      <c r="AH10" s="79"/>
      <c r="AI10" s="22">
        <v>11</v>
      </c>
      <c r="AJ10" s="22">
        <v>0</v>
      </c>
      <c r="AK10" s="22">
        <v>0</v>
      </c>
      <c r="AL10" s="24">
        <f t="shared" si="2"/>
        <v>5.5</v>
      </c>
      <c r="AN10" s="22"/>
      <c r="AO10" s="5"/>
      <c r="AQ10" s="22"/>
      <c r="AR10" s="39"/>
    </row>
    <row r="11" spans="1:44" ht="18.75" thickBot="1" x14ac:dyDescent="0.3">
      <c r="A11" s="40"/>
      <c r="B11" s="5">
        <v>3</v>
      </c>
      <c r="C11" s="6" t="s">
        <v>127</v>
      </c>
      <c r="D11" s="11"/>
      <c r="E11" s="11"/>
      <c r="F11" s="11"/>
      <c r="G11" s="5">
        <v>0</v>
      </c>
      <c r="H11" s="5">
        <v>2</v>
      </c>
      <c r="I11" s="5">
        <v>0</v>
      </c>
      <c r="J11" s="5">
        <f t="shared" si="3"/>
        <v>0</v>
      </c>
      <c r="K11" s="35">
        <f t="shared" si="4"/>
        <v>0</v>
      </c>
      <c r="L11" s="5">
        <f>+$AA$53</f>
        <v>2</v>
      </c>
      <c r="M11" s="5">
        <v>6</v>
      </c>
      <c r="N11" s="5">
        <f>+$AB$53</f>
        <v>4</v>
      </c>
      <c r="O11" s="5">
        <f>+$AD$53</f>
        <v>0</v>
      </c>
      <c r="P11" s="5">
        <v>4</v>
      </c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+AC107</f>
        <v>0</v>
      </c>
      <c r="AD11" s="22">
        <f>+AD107</f>
        <v>0</v>
      </c>
      <c r="AE11" s="22">
        <f>+AE107</f>
        <v>0</v>
      </c>
      <c r="AF11" s="22">
        <f>+AF107</f>
        <v>0</v>
      </c>
      <c r="AG11" s="79"/>
      <c r="AH11" s="79"/>
      <c r="AI11" s="22">
        <f>+AI107</f>
        <v>0</v>
      </c>
      <c r="AJ11" s="22">
        <f>+AJ107</f>
        <v>0</v>
      </c>
      <c r="AK11" s="22">
        <f>+AK107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8</v>
      </c>
      <c r="H12" s="9">
        <f>SUM(H4:H11)</f>
        <v>8</v>
      </c>
      <c r="I12" s="9">
        <f>SUM(I4:I11)</f>
        <v>0</v>
      </c>
      <c r="J12" s="9"/>
      <c r="K12" s="9"/>
      <c r="L12" s="9">
        <f>SUM(L4:L11)</f>
        <v>46</v>
      </c>
      <c r="M12" s="9">
        <f>SUM(M4:M11)</f>
        <v>46</v>
      </c>
      <c r="N12" s="9">
        <f>SUM(N4:N11)</f>
        <v>64</v>
      </c>
      <c r="O12" s="9">
        <f>SUM(O4:O11)</f>
        <v>10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16</v>
      </c>
      <c r="AD12" s="15">
        <f>SUM(AD3:AD11)</f>
        <v>8</v>
      </c>
      <c r="AE12" s="15">
        <f>SUM(AE3:AE11)</f>
        <v>8</v>
      </c>
      <c r="AF12" s="15">
        <f>SUM(AF3:AF11)</f>
        <v>0</v>
      </c>
      <c r="AG12" s="15"/>
      <c r="AH12" s="15"/>
      <c r="AI12" s="15">
        <f>SUM(AI3:AI11)</f>
        <v>45</v>
      </c>
      <c r="AJ12" s="15">
        <f>SUM(AJ3:AJ11)</f>
        <v>1</v>
      </c>
      <c r="AK12" s="15">
        <f>SUM(AK3:AK11)</f>
        <v>1</v>
      </c>
      <c r="AL12" s="33">
        <f>+AI12/AC12</f>
        <v>2.8125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2 Summary:</v>
      </c>
      <c r="C14" s="48"/>
      <c r="D14" s="48"/>
      <c r="E14" s="90">
        <v>45551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192</v>
      </c>
      <c r="E15" s="21"/>
      <c r="F15" s="21"/>
      <c r="G15" s="5">
        <v>1</v>
      </c>
      <c r="H15" s="22">
        <v>2</v>
      </c>
      <c r="I15" s="21" t="s">
        <v>235</v>
      </c>
      <c r="J15" s="21"/>
      <c r="K15" s="21"/>
      <c r="L15" s="21" t="s">
        <v>163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2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2</v>
      </c>
      <c r="AN15" s="22">
        <v>2</v>
      </c>
      <c r="AO15" s="22">
        <v>1</v>
      </c>
      <c r="AP15" s="22">
        <f t="shared" ref="AP15:AP26" si="5">+AN15+AO15</f>
        <v>3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21" t="s">
        <v>220</v>
      </c>
      <c r="D16" s="16"/>
      <c r="E16" s="16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2</v>
      </c>
      <c r="AA16" s="22">
        <v>0</v>
      </c>
      <c r="AB16" s="22">
        <v>0</v>
      </c>
      <c r="AC16" s="22">
        <f t="shared" ref="AC16:AC26" si="6">+AA16+AB16</f>
        <v>0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2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C17" s="16"/>
      <c r="D17" s="16"/>
      <c r="E17" s="16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2</v>
      </c>
      <c r="AA17" s="22">
        <v>0</v>
      </c>
      <c r="AB17" s="22">
        <v>4</v>
      </c>
      <c r="AC17" s="22">
        <f t="shared" si="6"/>
        <v>4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2</v>
      </c>
      <c r="AN17" s="22">
        <v>3</v>
      </c>
      <c r="AO17" s="22">
        <v>2</v>
      </c>
      <c r="AP17" s="22">
        <f t="shared" si="5"/>
        <v>5</v>
      </c>
      <c r="AQ17" s="22">
        <v>0</v>
      </c>
      <c r="AR17" s="39"/>
    </row>
    <row r="18" spans="1:44" ht="15.95" customHeight="1" x14ac:dyDescent="0.25">
      <c r="A18" s="41"/>
      <c r="B18" s="22" t="s">
        <v>42</v>
      </c>
      <c r="C18" s="6" t="s">
        <v>191</v>
      </c>
      <c r="D18" s="11"/>
      <c r="E18" s="21"/>
      <c r="F18" s="21"/>
      <c r="G18" s="5">
        <v>3</v>
      </c>
      <c r="H18" s="22">
        <v>2</v>
      </c>
      <c r="I18" s="21" t="s">
        <v>113</v>
      </c>
      <c r="J18" s="21"/>
      <c r="K18" s="21"/>
      <c r="L18" s="21" t="s">
        <v>221</v>
      </c>
      <c r="M18" s="21"/>
      <c r="N18" s="21"/>
      <c r="O18" s="21"/>
      <c r="P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</v>
      </c>
      <c r="AA18" s="22">
        <v>1</v>
      </c>
      <c r="AB18" s="22">
        <v>0</v>
      </c>
      <c r="AC18" s="22">
        <f t="shared" si="6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</v>
      </c>
      <c r="AN18" s="22">
        <v>1</v>
      </c>
      <c r="AO18" s="22">
        <v>0</v>
      </c>
      <c r="AP18" s="22">
        <f t="shared" si="5"/>
        <v>1</v>
      </c>
      <c r="AQ18" s="22">
        <v>0</v>
      </c>
      <c r="AR18" s="39"/>
    </row>
    <row r="19" spans="1:44" ht="15.95" customHeight="1" x14ac:dyDescent="0.25">
      <c r="A19" s="41"/>
      <c r="B19" s="22" t="s">
        <v>28</v>
      </c>
      <c r="C19" s="21" t="s">
        <v>233</v>
      </c>
      <c r="D19" s="16"/>
      <c r="E19" s="21"/>
      <c r="F19" s="21"/>
      <c r="G19" s="5"/>
      <c r="H19" s="22">
        <v>2</v>
      </c>
      <c r="I19" s="21" t="s">
        <v>113</v>
      </c>
      <c r="J19" s="21"/>
      <c r="K19" s="21"/>
      <c r="L19" s="21" t="s">
        <v>222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2</v>
      </c>
      <c r="AA19" s="22">
        <v>1</v>
      </c>
      <c r="AB19" s="22">
        <v>2</v>
      </c>
      <c r="AC19" s="22">
        <f t="shared" si="6"/>
        <v>3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2</v>
      </c>
      <c r="AN19" s="22">
        <v>2</v>
      </c>
      <c r="AO19" s="22">
        <v>0</v>
      </c>
      <c r="AP19" s="22">
        <f t="shared" si="5"/>
        <v>2</v>
      </c>
      <c r="AQ19" s="22">
        <v>0</v>
      </c>
      <c r="AR19" s="39"/>
    </row>
    <row r="20" spans="1:44" ht="15.95" customHeight="1" x14ac:dyDescent="0.25">
      <c r="A20" s="41"/>
      <c r="H20" s="22">
        <v>2</v>
      </c>
      <c r="I20" s="21" t="s">
        <v>170</v>
      </c>
      <c r="L20" s="21" t="s">
        <v>232</v>
      </c>
      <c r="M20" s="21"/>
      <c r="N20" s="21"/>
      <c r="O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2</v>
      </c>
      <c r="AA20" s="22">
        <v>2</v>
      </c>
      <c r="AB20" s="22">
        <v>1</v>
      </c>
      <c r="AC20" s="22">
        <f t="shared" si="6"/>
        <v>3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2</v>
      </c>
      <c r="AN20" s="22">
        <v>0</v>
      </c>
      <c r="AO20" s="22">
        <v>0</v>
      </c>
      <c r="AP20" s="22">
        <f t="shared" si="5"/>
        <v>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2</v>
      </c>
      <c r="AA21" s="22">
        <v>1</v>
      </c>
      <c r="AB21" s="22">
        <v>1</v>
      </c>
      <c r="AC21" s="22">
        <f t="shared" si="6"/>
        <v>2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1</v>
      </c>
      <c r="AN21" s="22">
        <v>0</v>
      </c>
      <c r="AO21" s="22">
        <v>0</v>
      </c>
      <c r="AP21" s="22">
        <f t="shared" si="5"/>
        <v>0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190</v>
      </c>
      <c r="F22" s="21"/>
      <c r="G22" s="5">
        <v>7</v>
      </c>
      <c r="H22" s="22">
        <v>1</v>
      </c>
      <c r="I22" s="21" t="s">
        <v>96</v>
      </c>
      <c r="J22" s="21"/>
      <c r="K22" s="21"/>
      <c r="L22" s="21"/>
      <c r="M22" s="21" t="s">
        <v>134</v>
      </c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2</v>
      </c>
      <c r="AA22" s="22">
        <v>0</v>
      </c>
      <c r="AB22" s="22">
        <v>1</v>
      </c>
      <c r="AC22" s="22">
        <f t="shared" si="6"/>
        <v>1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2</v>
      </c>
      <c r="AN22" s="22">
        <v>0</v>
      </c>
      <c r="AO22" s="22">
        <v>2</v>
      </c>
      <c r="AP22" s="22">
        <f t="shared" si="5"/>
        <v>2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D23" s="21" t="s">
        <v>109</v>
      </c>
      <c r="E23" s="21"/>
      <c r="F23" s="21"/>
      <c r="G23" s="5"/>
      <c r="H23" s="22">
        <v>1</v>
      </c>
      <c r="I23" s="21" t="s">
        <v>147</v>
      </c>
      <c r="J23" s="21"/>
      <c r="K23" s="21"/>
      <c r="L23" s="21"/>
      <c r="M23" s="21" t="s">
        <v>134</v>
      </c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</v>
      </c>
      <c r="AA23" s="22">
        <v>0</v>
      </c>
      <c r="AB23" s="22">
        <v>1</v>
      </c>
      <c r="AC23" s="22">
        <f t="shared" si="6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2</v>
      </c>
      <c r="AN23" s="22">
        <v>1</v>
      </c>
      <c r="AO23" s="22">
        <v>3</v>
      </c>
      <c r="AP23" s="22">
        <f t="shared" si="5"/>
        <v>4</v>
      </c>
      <c r="AQ23" s="22">
        <v>0</v>
      </c>
      <c r="AR23" s="44"/>
    </row>
    <row r="24" spans="1:44" ht="15.95" customHeight="1" x14ac:dyDescent="0.25">
      <c r="A24" s="41"/>
      <c r="D24" s="21"/>
      <c r="E24" s="21"/>
      <c r="F24" s="21"/>
      <c r="H24" s="22">
        <v>2</v>
      </c>
      <c r="I24" s="21" t="s">
        <v>223</v>
      </c>
      <c r="L24" s="21" t="s">
        <v>224</v>
      </c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2</v>
      </c>
      <c r="AA24" s="22">
        <v>0</v>
      </c>
      <c r="AB24" s="22">
        <v>0</v>
      </c>
      <c r="AC24" s="22">
        <f t="shared" si="6"/>
        <v>0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2</v>
      </c>
      <c r="AN24" s="22">
        <v>0</v>
      </c>
      <c r="AO24" s="22">
        <v>1</v>
      </c>
      <c r="AP24" s="22">
        <f t="shared" si="5"/>
        <v>1</v>
      </c>
      <c r="AQ24" s="22">
        <v>0</v>
      </c>
      <c r="AR24" s="36"/>
    </row>
    <row r="25" spans="1:44" ht="15.95" customHeight="1" x14ac:dyDescent="0.25">
      <c r="A25" s="41"/>
      <c r="H25" s="22">
        <v>2</v>
      </c>
      <c r="I25" s="21" t="s">
        <v>147</v>
      </c>
      <c r="L25" s="21" t="s">
        <v>225</v>
      </c>
      <c r="M25" s="21"/>
      <c r="N25" s="21"/>
      <c r="O25" s="21"/>
      <c r="P25" s="21"/>
      <c r="Q25" s="41"/>
      <c r="R25" s="41"/>
      <c r="S25" s="27">
        <v>6</v>
      </c>
      <c r="T25" s="21" t="s">
        <v>179</v>
      </c>
      <c r="X25" s="22">
        <v>19</v>
      </c>
      <c r="Y25" s="21" t="s">
        <v>106</v>
      </c>
      <c r="Z25" s="22">
        <v>2</v>
      </c>
      <c r="AA25" s="22">
        <v>0</v>
      </c>
      <c r="AB25" s="22">
        <v>0</v>
      </c>
      <c r="AC25" s="22">
        <f t="shared" si="6"/>
        <v>0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2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H26" s="22">
        <v>2</v>
      </c>
      <c r="I26" s="21" t="s">
        <v>96</v>
      </c>
      <c r="L26" s="21" t="s">
        <v>50</v>
      </c>
      <c r="M26" s="21"/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2</v>
      </c>
      <c r="AA26" s="22">
        <v>1</v>
      </c>
      <c r="AB26" s="22">
        <v>0</v>
      </c>
      <c r="AC26" s="22">
        <f t="shared" si="6"/>
        <v>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2</v>
      </c>
      <c r="AN26" s="22">
        <v>0</v>
      </c>
      <c r="AO26" s="22">
        <v>0</v>
      </c>
      <c r="AP26" s="22">
        <f t="shared" si="5"/>
        <v>0</v>
      </c>
      <c r="AQ26" s="22">
        <v>2</v>
      </c>
      <c r="AR26" s="36"/>
    </row>
    <row r="27" spans="1:44" ht="15.95" customHeight="1" thickBot="1" x14ac:dyDescent="0.3">
      <c r="A27" s="41"/>
      <c r="H27" s="22">
        <v>2</v>
      </c>
      <c r="I27" s="21" t="s">
        <v>96</v>
      </c>
      <c r="L27" s="21"/>
      <c r="M27" s="21" t="s">
        <v>134</v>
      </c>
      <c r="N27" s="21"/>
      <c r="O27" s="21"/>
      <c r="P27" s="21"/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22</v>
      </c>
      <c r="AA27" s="23">
        <f>SUM(AA15:AA26)</f>
        <v>6</v>
      </c>
      <c r="AB27" s="23">
        <f>SUM(AB15:AB26)</f>
        <v>10</v>
      </c>
      <c r="AC27" s="23">
        <f>+AB27+AA27</f>
        <v>16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22</v>
      </c>
      <c r="AN27" s="23">
        <f>SUM(AN15:AN26)</f>
        <v>9</v>
      </c>
      <c r="AO27" s="23">
        <f>SUM(AO15:AO26)</f>
        <v>9</v>
      </c>
      <c r="AP27" s="23">
        <f>+AO27+AN27</f>
        <v>18</v>
      </c>
      <c r="AQ27" s="23">
        <f>SUM(AQ15:AQ26)</f>
        <v>2</v>
      </c>
      <c r="AR27" s="36"/>
    </row>
    <row r="28" spans="1:44" ht="15.95" customHeight="1" x14ac:dyDescent="0.25">
      <c r="A28" s="41"/>
      <c r="H28" s="22">
        <v>2</v>
      </c>
      <c r="I28" s="21" t="s">
        <v>96</v>
      </c>
      <c r="L28" s="21" t="s">
        <v>149</v>
      </c>
      <c r="M28" s="21"/>
      <c r="N28" s="21"/>
      <c r="O28" s="21"/>
      <c r="P28" s="21" t="s">
        <v>226</v>
      </c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5</v>
      </c>
      <c r="AA28" s="22">
        <v>3</v>
      </c>
      <c r="AB28" s="22">
        <v>1</v>
      </c>
      <c r="AC28" s="22">
        <f t="shared" ref="AC28:AC39" si="7">+AA28+AB28</f>
        <v>4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3</v>
      </c>
      <c r="AN28" s="22">
        <v>0</v>
      </c>
      <c r="AO28" s="22">
        <v>1</v>
      </c>
      <c r="AP28" s="22">
        <f t="shared" ref="AP28:AP39" si="8">+AN28+AO28</f>
        <v>1</v>
      </c>
      <c r="AQ28" s="22">
        <v>2</v>
      </c>
      <c r="AR28" s="36"/>
    </row>
    <row r="29" spans="1:44" ht="15.95" customHeight="1" x14ac:dyDescent="0.25">
      <c r="A29" s="4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2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2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C30" s="6" t="s">
        <v>188</v>
      </c>
      <c r="E30" s="21"/>
      <c r="F30" s="21"/>
      <c r="G30" s="5">
        <v>5</v>
      </c>
      <c r="H30" s="22">
        <v>1</v>
      </c>
      <c r="I30" s="21" t="s">
        <v>182</v>
      </c>
      <c r="J30" s="21"/>
      <c r="K30" s="21"/>
      <c r="L30" s="21" t="s">
        <v>32</v>
      </c>
      <c r="M30" s="21"/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</v>
      </c>
      <c r="AA30" s="22">
        <v>0</v>
      </c>
      <c r="AB30" s="22">
        <v>0</v>
      </c>
      <c r="AC30" s="22">
        <f t="shared" si="7"/>
        <v>0</v>
      </c>
      <c r="AD30" s="22">
        <v>0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2</v>
      </c>
      <c r="AN30" s="22">
        <v>1</v>
      </c>
      <c r="AO30" s="22">
        <v>3</v>
      </c>
      <c r="AP30" s="22">
        <f t="shared" si="8"/>
        <v>4</v>
      </c>
      <c r="AQ30" s="22">
        <v>0</v>
      </c>
      <c r="AR30" s="36"/>
    </row>
    <row r="31" spans="1:44" ht="15.95" customHeight="1" x14ac:dyDescent="0.25">
      <c r="A31" s="41"/>
      <c r="B31" s="22" t="s">
        <v>28</v>
      </c>
      <c r="C31" s="21"/>
      <c r="D31" s="16" t="s">
        <v>109</v>
      </c>
      <c r="E31" s="21"/>
      <c r="G31" s="5"/>
      <c r="H31" s="22">
        <v>1</v>
      </c>
      <c r="I31" s="21" t="s">
        <v>80</v>
      </c>
      <c r="J31" s="21"/>
      <c r="K31" s="21"/>
      <c r="L31" s="21" t="s">
        <v>182</v>
      </c>
      <c r="M31" s="21"/>
      <c r="N31" s="21"/>
      <c r="O31" s="21"/>
      <c r="P31" s="2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2</v>
      </c>
      <c r="AA31" s="22">
        <v>1</v>
      </c>
      <c r="AB31" s="22">
        <v>0</v>
      </c>
      <c r="AC31" s="22">
        <f t="shared" si="7"/>
        <v>1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>
        <v>7</v>
      </c>
      <c r="AL31" s="21" t="s">
        <v>116</v>
      </c>
      <c r="AM31" s="22">
        <v>1</v>
      </c>
      <c r="AN31" s="22">
        <v>0</v>
      </c>
      <c r="AO31" s="22">
        <v>1</v>
      </c>
      <c r="AP31" s="22">
        <f t="shared" si="8"/>
        <v>1</v>
      </c>
      <c r="AQ31" s="22">
        <v>0</v>
      </c>
      <c r="AR31" s="36"/>
    </row>
    <row r="32" spans="1:44" ht="15.95" customHeight="1" x14ac:dyDescent="0.25">
      <c r="A32" s="41"/>
      <c r="H32" s="22">
        <v>1</v>
      </c>
      <c r="I32" s="21" t="s">
        <v>182</v>
      </c>
      <c r="L32" s="21"/>
      <c r="M32" s="21" t="s">
        <v>134</v>
      </c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7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2</v>
      </c>
      <c r="AN32" s="22">
        <v>0</v>
      </c>
      <c r="AO32" s="22">
        <v>0</v>
      </c>
      <c r="AP32" s="22">
        <f t="shared" si="8"/>
        <v>0</v>
      </c>
      <c r="AQ32" s="22">
        <v>0</v>
      </c>
      <c r="AR32" s="36"/>
    </row>
    <row r="33" spans="1:44" ht="15.95" customHeight="1" x14ac:dyDescent="0.25">
      <c r="A33" s="41"/>
      <c r="H33" s="22">
        <v>2</v>
      </c>
      <c r="I33" s="21" t="s">
        <v>227</v>
      </c>
      <c r="L33" s="21"/>
      <c r="M33" s="21" t="s">
        <v>134</v>
      </c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2</v>
      </c>
      <c r="AA33" s="22">
        <v>0</v>
      </c>
      <c r="AB33" s="22">
        <v>1</v>
      </c>
      <c r="AC33" s="22">
        <f t="shared" si="7"/>
        <v>1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2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80</v>
      </c>
      <c r="L34" s="21" t="s">
        <v>234</v>
      </c>
      <c r="M34" s="21"/>
      <c r="N34" s="21"/>
      <c r="O34" s="21"/>
      <c r="P34" s="21"/>
      <c r="Q34" s="41"/>
      <c r="R34" s="41"/>
      <c r="S34" s="27">
        <v>7.5</v>
      </c>
      <c r="T34" s="21" t="s">
        <v>91</v>
      </c>
      <c r="W34" s="21"/>
      <c r="X34" s="22"/>
      <c r="Y34" s="21" t="s">
        <v>17</v>
      </c>
      <c r="Z34" s="22">
        <v>0</v>
      </c>
      <c r="AA34" s="22">
        <v>0</v>
      </c>
      <c r="AB34" s="22">
        <v>0</v>
      </c>
      <c r="AC34" s="22">
        <f t="shared" si="7"/>
        <v>0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2</v>
      </c>
      <c r="AN34" s="22">
        <v>3</v>
      </c>
      <c r="AO34" s="22">
        <v>1</v>
      </c>
      <c r="AP34" s="22">
        <f t="shared" si="8"/>
        <v>4</v>
      </c>
      <c r="AQ34" s="22">
        <v>0</v>
      </c>
      <c r="AR34" s="36"/>
    </row>
    <row r="35" spans="1:44" ht="15.95" customHeight="1" x14ac:dyDescent="0.25">
      <c r="A35" s="41" t="s">
        <v>48</v>
      </c>
      <c r="B35" s="36"/>
      <c r="C35" s="46"/>
      <c r="D35" s="46"/>
      <c r="E35" s="46"/>
      <c r="F35" s="46"/>
      <c r="G35" s="42"/>
      <c r="H35" s="45"/>
      <c r="I35" s="46"/>
      <c r="J35" s="46"/>
      <c r="K35" s="45"/>
      <c r="L35" s="45"/>
      <c r="M35" s="45"/>
      <c r="N35" s="45"/>
      <c r="O35" s="45"/>
      <c r="P35" s="45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2</v>
      </c>
      <c r="AA35" s="22">
        <v>0</v>
      </c>
      <c r="AB35" s="22">
        <v>1</v>
      </c>
      <c r="AC35" s="22">
        <f t="shared" si="7"/>
        <v>1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2</v>
      </c>
      <c r="AN35" s="22">
        <v>0</v>
      </c>
      <c r="AO35" s="22">
        <v>1</v>
      </c>
      <c r="AP35" s="22">
        <f t="shared" si="8"/>
        <v>1</v>
      </c>
      <c r="AQ35" s="22">
        <v>0</v>
      </c>
      <c r="AR35" s="36"/>
    </row>
    <row r="36" spans="1:44" ht="15.95" customHeight="1" x14ac:dyDescent="0.25">
      <c r="A36" s="41"/>
      <c r="B36" s="42" t="s">
        <v>174</v>
      </c>
      <c r="C36" s="6" t="s">
        <v>193</v>
      </c>
      <c r="F36" s="20"/>
      <c r="G36" s="5">
        <v>1</v>
      </c>
      <c r="H36" s="22">
        <v>1</v>
      </c>
      <c r="I36" s="21" t="s">
        <v>68</v>
      </c>
      <c r="J36" s="21"/>
      <c r="K36" s="21"/>
      <c r="L36" s="21" t="s">
        <v>231</v>
      </c>
      <c r="M36" s="21"/>
      <c r="N36" s="21"/>
      <c r="O36" s="21"/>
      <c r="P36" s="21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2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2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22" t="s">
        <v>28</v>
      </c>
      <c r="C37" s="16"/>
      <c r="D37" s="21" t="s">
        <v>109</v>
      </c>
      <c r="E37" s="21"/>
      <c r="H37" s="22"/>
      <c r="I37" s="21"/>
      <c r="L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2</v>
      </c>
      <c r="AA37" s="22">
        <v>0</v>
      </c>
      <c r="AB37" s="22">
        <v>1</v>
      </c>
      <c r="AC37" s="22">
        <f t="shared" si="7"/>
        <v>1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2</v>
      </c>
      <c r="AN37" s="22">
        <v>1</v>
      </c>
      <c r="AO37" s="22">
        <v>0</v>
      </c>
      <c r="AP37" s="22">
        <f t="shared" si="8"/>
        <v>1</v>
      </c>
      <c r="AQ37" s="22">
        <v>0</v>
      </c>
      <c r="AR37" s="36"/>
    </row>
    <row r="38" spans="1:44" ht="15.95" customHeight="1" x14ac:dyDescent="0.25">
      <c r="A38" s="4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2</v>
      </c>
      <c r="AA38" s="22">
        <v>0</v>
      </c>
      <c r="AB38" s="22">
        <v>2</v>
      </c>
      <c r="AC38" s="22">
        <f t="shared" si="7"/>
        <v>2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2</v>
      </c>
      <c r="AN38" s="22">
        <v>0</v>
      </c>
      <c r="AO38" s="22">
        <v>1</v>
      </c>
      <c r="AP38" s="22">
        <f t="shared" si="8"/>
        <v>1</v>
      </c>
      <c r="AQ38" s="22">
        <v>0</v>
      </c>
      <c r="AR38" s="36"/>
    </row>
    <row r="39" spans="1:44" ht="15.95" customHeight="1" x14ac:dyDescent="0.25">
      <c r="A39" s="41"/>
      <c r="C39" s="6" t="s">
        <v>187</v>
      </c>
      <c r="D39" s="1"/>
      <c r="E39" s="21"/>
      <c r="F39" s="21"/>
      <c r="G39" s="5">
        <v>3</v>
      </c>
      <c r="H39" s="22">
        <v>1</v>
      </c>
      <c r="I39" s="21" t="s">
        <v>124</v>
      </c>
      <c r="J39" s="21"/>
      <c r="K39" s="21"/>
      <c r="L39" s="21" t="s">
        <v>44</v>
      </c>
      <c r="M39" s="21"/>
      <c r="N39" s="21"/>
      <c r="O39" s="21"/>
      <c r="P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2</v>
      </c>
      <c r="AA39" s="22">
        <v>0</v>
      </c>
      <c r="AB39" s="22">
        <v>1</v>
      </c>
      <c r="AC39" s="22">
        <f t="shared" si="7"/>
        <v>1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>
        <v>30</v>
      </c>
      <c r="AL39" s="21" t="s">
        <v>116</v>
      </c>
      <c r="AM39" s="22">
        <v>0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B40" s="22" t="s">
        <v>28</v>
      </c>
      <c r="C40" s="21"/>
      <c r="D40" s="16" t="s">
        <v>109</v>
      </c>
      <c r="H40" s="22">
        <v>1</v>
      </c>
      <c r="I40" s="21" t="s">
        <v>177</v>
      </c>
      <c r="J40" s="21"/>
      <c r="K40" s="21"/>
      <c r="L40" s="21" t="s">
        <v>237</v>
      </c>
      <c r="M40" s="21"/>
      <c r="N40" s="21"/>
      <c r="O40" s="21"/>
      <c r="P40" s="21"/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22</v>
      </c>
      <c r="AA40" s="23">
        <f>SUM(AA28:AA39)</f>
        <v>4</v>
      </c>
      <c r="AB40" s="23">
        <f>SUM(AB28:AB39)</f>
        <v>7</v>
      </c>
      <c r="AC40" s="23">
        <f>+AB40+AA40</f>
        <v>11</v>
      </c>
      <c r="AD40" s="23">
        <f>SUM(AD28:AD39)</f>
        <v>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22</v>
      </c>
      <c r="AN40" s="23">
        <f>SUM(AN28:AN39)</f>
        <v>5</v>
      </c>
      <c r="AO40" s="23">
        <f>SUM(AO28:AO39)</f>
        <v>8</v>
      </c>
      <c r="AP40" s="23">
        <f>+AO40+AN40</f>
        <v>13</v>
      </c>
      <c r="AQ40" s="23">
        <f>SUM(AQ28:AQ39)</f>
        <v>2</v>
      </c>
      <c r="AR40" s="36"/>
    </row>
    <row r="41" spans="1:44" ht="15.95" customHeight="1" x14ac:dyDescent="0.25">
      <c r="A41" s="41"/>
      <c r="H41" s="22">
        <v>2</v>
      </c>
      <c r="I41" s="21" t="s">
        <v>206</v>
      </c>
      <c r="J41" s="21"/>
      <c r="L41" s="21" t="s">
        <v>229</v>
      </c>
      <c r="M41" s="21"/>
      <c r="N41" s="21"/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3</v>
      </c>
      <c r="AA41" s="22">
        <v>0</v>
      </c>
      <c r="AB41" s="22">
        <v>3</v>
      </c>
      <c r="AC41" s="22">
        <f t="shared" ref="AC41:AC52" si="9">+AA41+AB41</f>
        <v>3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1</v>
      </c>
      <c r="AN41" s="22">
        <v>1</v>
      </c>
      <c r="AO41" s="22">
        <v>0</v>
      </c>
      <c r="AP41" s="22">
        <f t="shared" ref="AP41:AP52" si="10">+AN41+AO41</f>
        <v>1</v>
      </c>
      <c r="AQ41" s="22">
        <v>0</v>
      </c>
      <c r="AR41" s="36"/>
    </row>
    <row r="42" spans="1:44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2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2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B43" s="42" t="s">
        <v>175</v>
      </c>
      <c r="C43" s="6" t="s">
        <v>189</v>
      </c>
      <c r="E43" s="11"/>
      <c r="F43" s="11"/>
      <c r="G43" s="5">
        <v>2</v>
      </c>
      <c r="H43" s="22">
        <v>1</v>
      </c>
      <c r="I43" s="21" t="s">
        <v>130</v>
      </c>
      <c r="J43" s="21"/>
      <c r="K43" s="21"/>
      <c r="L43" s="21" t="s">
        <v>228</v>
      </c>
      <c r="M43" s="21"/>
      <c r="N43" s="21"/>
      <c r="O43" s="21"/>
      <c r="P43" s="2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2</v>
      </c>
      <c r="AA43" s="22">
        <v>1</v>
      </c>
      <c r="AB43" s="22">
        <v>0</v>
      </c>
      <c r="AC43" s="22">
        <f t="shared" si="9"/>
        <v>1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2</v>
      </c>
      <c r="AN43" s="22">
        <v>0</v>
      </c>
      <c r="AO43" s="22">
        <v>2</v>
      </c>
      <c r="AP43" s="22">
        <f t="shared" si="10"/>
        <v>2</v>
      </c>
      <c r="AQ43" s="22">
        <v>0</v>
      </c>
      <c r="AR43" s="36"/>
    </row>
    <row r="44" spans="1:44" ht="15.95" customHeight="1" x14ac:dyDescent="0.25">
      <c r="A44" s="41"/>
      <c r="B44" s="22" t="s">
        <v>28</v>
      </c>
      <c r="C44" s="16"/>
      <c r="D44" s="16" t="s">
        <v>109</v>
      </c>
      <c r="E44" s="16"/>
      <c r="H44" s="22">
        <v>2</v>
      </c>
      <c r="I44" s="21" t="s">
        <v>92</v>
      </c>
      <c r="J44" s="21"/>
      <c r="K44" s="21"/>
      <c r="L44" s="21" t="s">
        <v>230</v>
      </c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2</v>
      </c>
      <c r="AA44" s="22">
        <v>0</v>
      </c>
      <c r="AB44" s="22">
        <v>0</v>
      </c>
      <c r="AC44" s="22">
        <f t="shared" si="9"/>
        <v>0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2</v>
      </c>
      <c r="AN44" s="22">
        <v>3</v>
      </c>
      <c r="AO44" s="22">
        <v>0</v>
      </c>
      <c r="AP44" s="22">
        <f t="shared" si="10"/>
        <v>3</v>
      </c>
      <c r="AQ44" s="22">
        <v>0</v>
      </c>
      <c r="AR44" s="36"/>
    </row>
    <row r="45" spans="1:44" ht="15.95" customHeight="1" x14ac:dyDescent="0.25">
      <c r="A45" s="41"/>
      <c r="C45" s="16"/>
      <c r="H45" s="22"/>
      <c r="I45" s="21"/>
      <c r="L45" s="21"/>
      <c r="M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2</v>
      </c>
      <c r="AA45" s="22">
        <v>0</v>
      </c>
      <c r="AB45" s="22">
        <v>0</v>
      </c>
      <c r="AC45" s="22">
        <f t="shared" si="9"/>
        <v>0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</v>
      </c>
      <c r="AN45" s="22">
        <v>0</v>
      </c>
      <c r="AO45" s="22">
        <v>0</v>
      </c>
      <c r="AP45" s="22">
        <f t="shared" si="10"/>
        <v>0</v>
      </c>
      <c r="AQ45" s="22">
        <v>0</v>
      </c>
      <c r="AR45" s="36"/>
    </row>
    <row r="46" spans="1:44" ht="15.95" customHeight="1" x14ac:dyDescent="0.25">
      <c r="A46" s="41"/>
      <c r="C46" s="6" t="s">
        <v>186</v>
      </c>
      <c r="G46" s="5">
        <v>3</v>
      </c>
      <c r="H46" s="22">
        <v>1</v>
      </c>
      <c r="I46" s="21" t="s">
        <v>41</v>
      </c>
      <c r="J46" s="21"/>
      <c r="K46" s="21"/>
      <c r="L46" s="21" t="s">
        <v>151</v>
      </c>
      <c r="M46" s="21"/>
      <c r="N46" s="21"/>
      <c r="O46" s="21"/>
      <c r="P46" s="21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2</v>
      </c>
      <c r="AA46" s="22">
        <v>1</v>
      </c>
      <c r="AB46" s="22">
        <v>0</v>
      </c>
      <c r="AC46" s="22">
        <f t="shared" si="9"/>
        <v>1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2</v>
      </c>
      <c r="AN46" s="22">
        <v>0</v>
      </c>
      <c r="AO46" s="22">
        <v>1</v>
      </c>
      <c r="AP46" s="22">
        <f t="shared" si="10"/>
        <v>1</v>
      </c>
      <c r="AQ46" s="22">
        <v>0</v>
      </c>
      <c r="AR46" s="36"/>
    </row>
    <row r="47" spans="1:44" ht="15.95" customHeight="1" x14ac:dyDescent="0.25">
      <c r="A47" s="41"/>
      <c r="B47" s="22" t="s">
        <v>28</v>
      </c>
      <c r="C47" s="21"/>
      <c r="D47" s="21" t="s">
        <v>109</v>
      </c>
      <c r="E47" s="21"/>
      <c r="F47" s="21"/>
      <c r="G47" s="21"/>
      <c r="H47" s="22">
        <v>2</v>
      </c>
      <c r="I47" s="21" t="s">
        <v>41</v>
      </c>
      <c r="J47" s="21"/>
      <c r="K47" s="21"/>
      <c r="L47" s="21" t="s">
        <v>151</v>
      </c>
      <c r="M47" s="21"/>
      <c r="O47" s="21"/>
      <c r="P47" s="2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2</v>
      </c>
      <c r="AA47" s="22">
        <v>0</v>
      </c>
      <c r="AB47" s="22">
        <v>1</v>
      </c>
      <c r="AC47" s="22">
        <f t="shared" si="9"/>
        <v>1</v>
      </c>
      <c r="AD47" s="22">
        <v>0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2</v>
      </c>
      <c r="AN47" s="22">
        <v>1</v>
      </c>
      <c r="AO47" s="22">
        <v>3</v>
      </c>
      <c r="AP47" s="22">
        <f t="shared" si="10"/>
        <v>4</v>
      </c>
      <c r="AQ47" s="22">
        <v>0</v>
      </c>
      <c r="AR47" s="36"/>
    </row>
    <row r="48" spans="1:44" ht="15.95" customHeight="1" x14ac:dyDescent="0.25">
      <c r="A48" s="41"/>
      <c r="H48" s="22">
        <v>2</v>
      </c>
      <c r="I48" s="21" t="s">
        <v>34</v>
      </c>
      <c r="L48" s="21" t="s">
        <v>236</v>
      </c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2</v>
      </c>
      <c r="AA48" s="22">
        <v>0</v>
      </c>
      <c r="AB48" s="22">
        <v>0</v>
      </c>
      <c r="AC48" s="22">
        <f t="shared" si="9"/>
        <v>0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2</v>
      </c>
      <c r="AN48" s="22">
        <v>2</v>
      </c>
      <c r="AO48" s="22">
        <v>1</v>
      </c>
      <c r="AP48" s="22">
        <f t="shared" si="10"/>
        <v>3</v>
      </c>
      <c r="AQ48" s="22">
        <v>0</v>
      </c>
      <c r="AR48" s="36"/>
    </row>
    <row r="49" spans="1:44" ht="15.95" customHeight="1" x14ac:dyDescent="0.25">
      <c r="A49" s="41"/>
      <c r="B49" s="36"/>
      <c r="C49" s="46"/>
      <c r="D49" s="46"/>
      <c r="E49" s="46"/>
      <c r="F49" s="46"/>
      <c r="G49" s="42"/>
      <c r="H49" s="45"/>
      <c r="I49" s="46"/>
      <c r="J49" s="46"/>
      <c r="K49" s="45"/>
      <c r="L49" s="45"/>
      <c r="M49" s="45"/>
      <c r="N49" s="45"/>
      <c r="O49" s="45"/>
      <c r="P49" s="45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2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2</v>
      </c>
      <c r="AN49" s="22">
        <v>0</v>
      </c>
      <c r="AO49" s="22">
        <v>0</v>
      </c>
      <c r="AP49" s="22">
        <f t="shared" si="10"/>
        <v>0</v>
      </c>
      <c r="AQ49" s="22">
        <v>0</v>
      </c>
      <c r="AR49" s="36"/>
    </row>
    <row r="50" spans="1:44" ht="15.95" customHeight="1" x14ac:dyDescent="0.25">
      <c r="A50" s="41"/>
      <c r="B50" s="11"/>
      <c r="C50" s="11"/>
      <c r="D50" s="11"/>
      <c r="E50" s="21" t="s">
        <v>111</v>
      </c>
      <c r="F50" s="21"/>
      <c r="G50" s="5">
        <f>SUM(G14:G49)</f>
        <v>25</v>
      </c>
      <c r="H50" s="5"/>
      <c r="I50" s="20"/>
      <c r="J50" s="21" t="s">
        <v>62</v>
      </c>
      <c r="K50" s="20"/>
      <c r="L50" s="5">
        <f>COUNTA(C14:C49)-8</f>
        <v>2</v>
      </c>
      <c r="N50" s="21" t="s">
        <v>79</v>
      </c>
      <c r="O50" s="5">
        <f>+L50*2</f>
        <v>4</v>
      </c>
      <c r="P50" s="1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2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2</v>
      </c>
      <c r="AN50" s="22">
        <v>0</v>
      </c>
      <c r="AO50" s="22">
        <v>2</v>
      </c>
      <c r="AP50" s="22">
        <f t="shared" si="10"/>
        <v>2</v>
      </c>
      <c r="AQ50" s="22">
        <v>0</v>
      </c>
      <c r="AR50" s="36"/>
    </row>
    <row r="51" spans="1:44" ht="15.95" customHeight="1" x14ac:dyDescent="0.25">
      <c r="A51" s="41"/>
      <c r="E51" s="21" t="s">
        <v>110</v>
      </c>
      <c r="F51" s="21"/>
      <c r="G51" s="5">
        <f>COUNTA(L15:L49)+COUNTIF(L15:L49,"*&amp;*")</f>
        <v>32</v>
      </c>
      <c r="O51" t="s">
        <v>169</v>
      </c>
      <c r="Q51" s="41"/>
      <c r="R51" s="41"/>
      <c r="S51" s="27">
        <v>6</v>
      </c>
      <c r="T51" s="21" t="s">
        <v>114</v>
      </c>
      <c r="U51" s="21"/>
      <c r="V51" s="21"/>
      <c r="W51" s="21"/>
      <c r="X51" s="22"/>
      <c r="Y51" s="21" t="s">
        <v>115</v>
      </c>
      <c r="Z51" s="22">
        <v>0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2</v>
      </c>
      <c r="AN51" s="22">
        <v>0</v>
      </c>
      <c r="AO51" s="22">
        <v>0</v>
      </c>
      <c r="AP51" s="22">
        <f t="shared" si="10"/>
        <v>0</v>
      </c>
      <c r="AQ51" s="22">
        <v>2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2</v>
      </c>
      <c r="AN52" s="22">
        <v>0</v>
      </c>
      <c r="AO52" s="22">
        <v>0</v>
      </c>
      <c r="AP52" s="22">
        <f t="shared" si="10"/>
        <v>0</v>
      </c>
      <c r="AQ52" s="22">
        <v>0</v>
      </c>
      <c r="AR52" s="36"/>
    </row>
    <row r="53" spans="1:44" ht="15.95" customHeight="1" thickBot="1" x14ac:dyDescent="0.3">
      <c r="A53" s="41"/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22</v>
      </c>
      <c r="AA53" s="23">
        <f>SUM(AA41:AA52)</f>
        <v>2</v>
      </c>
      <c r="AB53" s="23">
        <f>SUM(AB41:AB52)</f>
        <v>4</v>
      </c>
      <c r="AC53" s="23">
        <f>+AB53+AA53</f>
        <v>6</v>
      </c>
      <c r="AD53" s="23">
        <f>SUM(AD41:AD52)</f>
        <v>0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22</v>
      </c>
      <c r="AN53" s="23">
        <f>SUM(AN41:AN52)</f>
        <v>7</v>
      </c>
      <c r="AO53" s="23">
        <f>SUM(AO41:AO52)</f>
        <v>11</v>
      </c>
      <c r="AP53" s="23">
        <f>+AO53+AN53</f>
        <v>18</v>
      </c>
      <c r="AQ53" s="23">
        <f>SUM(AQ41:AQ52)</f>
        <v>2</v>
      </c>
      <c r="AR53" s="36"/>
    </row>
    <row r="54" spans="1:44" ht="15.95" customHeight="1" x14ac:dyDescent="0.25">
      <c r="A54" s="41"/>
      <c r="B54" s="6" t="s">
        <v>90</v>
      </c>
      <c r="C54" s="6"/>
      <c r="N54" s="6"/>
      <c r="O54" s="6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2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2</v>
      </c>
      <c r="AN54" s="22">
        <v>1</v>
      </c>
      <c r="AO54" s="22">
        <v>0</v>
      </c>
      <c r="AP54" s="22">
        <f t="shared" ref="AP54:AP65" si="12">+AN54+AO54</f>
        <v>1</v>
      </c>
      <c r="AQ54" s="22">
        <v>0</v>
      </c>
      <c r="AR54" s="36"/>
    </row>
    <row r="55" spans="1:44" ht="15.95" customHeight="1" x14ac:dyDescent="0.25">
      <c r="A55" s="4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2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2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6" t="s">
        <v>64</v>
      </c>
      <c r="H56" s="6" t="s">
        <v>71</v>
      </c>
      <c r="M56" s="6" t="s">
        <v>72</v>
      </c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2</v>
      </c>
      <c r="AA56" s="22">
        <v>1</v>
      </c>
      <c r="AB56" s="22">
        <v>0</v>
      </c>
      <c r="AC56" s="22">
        <f t="shared" si="11"/>
        <v>1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2</v>
      </c>
      <c r="AN56" s="22">
        <v>4</v>
      </c>
      <c r="AO56" s="22">
        <v>0</v>
      </c>
      <c r="AP56" s="22">
        <f t="shared" si="12"/>
        <v>4</v>
      </c>
      <c r="AQ56" s="22">
        <v>0</v>
      </c>
      <c r="AR56" s="36"/>
    </row>
    <row r="57" spans="1:44" ht="15.95" customHeight="1" x14ac:dyDescent="0.25">
      <c r="A57" s="41"/>
      <c r="C57" s="21" t="s">
        <v>109</v>
      </c>
      <c r="H57" s="21" t="s">
        <v>244</v>
      </c>
      <c r="I57" s="21"/>
      <c r="J57" s="21"/>
      <c r="K57" s="21"/>
      <c r="L57" s="21"/>
      <c r="M57" s="21" t="s">
        <v>243</v>
      </c>
      <c r="N57" s="21"/>
      <c r="O57" s="21"/>
      <c r="P57" s="2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2</v>
      </c>
      <c r="AA57" s="22">
        <v>0</v>
      </c>
      <c r="AB57" s="22">
        <v>0</v>
      </c>
      <c r="AC57" s="22">
        <f t="shared" si="11"/>
        <v>0</v>
      </c>
      <c r="AD57" s="22">
        <v>0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2</v>
      </c>
      <c r="AN57" s="22">
        <v>4</v>
      </c>
      <c r="AO57" s="22">
        <v>1</v>
      </c>
      <c r="AP57" s="22">
        <f t="shared" si="12"/>
        <v>5</v>
      </c>
      <c r="AQ57" s="22">
        <v>0</v>
      </c>
      <c r="AR57" s="36"/>
    </row>
    <row r="58" spans="1:44" ht="15.95" customHeight="1" x14ac:dyDescent="0.25">
      <c r="A58" s="41"/>
      <c r="C58" s="21"/>
      <c r="H58" s="21"/>
      <c r="I58" s="21"/>
      <c r="J58" s="21"/>
      <c r="K58" s="21"/>
      <c r="L58" s="21"/>
      <c r="M58" s="21"/>
      <c r="N58" s="21"/>
      <c r="Q58" s="41"/>
      <c r="R58" s="41"/>
      <c r="S58" s="27">
        <v>8</v>
      </c>
      <c r="T58" s="21" t="s">
        <v>181</v>
      </c>
      <c r="U58" s="21"/>
      <c r="V58" s="21"/>
      <c r="W58" s="27"/>
      <c r="X58" s="22">
        <v>10</v>
      </c>
      <c r="Y58" s="16" t="s">
        <v>107</v>
      </c>
      <c r="Z58" s="22">
        <v>0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2</v>
      </c>
      <c r="AN58" s="22">
        <v>0</v>
      </c>
      <c r="AO58" s="22">
        <v>1</v>
      </c>
      <c r="AP58" s="22">
        <f t="shared" si="12"/>
        <v>1</v>
      </c>
      <c r="AQ58" s="22">
        <v>0</v>
      </c>
      <c r="AR58" s="36"/>
    </row>
    <row r="59" spans="1:44" ht="15.95" customHeight="1" x14ac:dyDescent="0.25">
      <c r="A59" s="41"/>
      <c r="C59" s="21"/>
      <c r="F59" s="21"/>
      <c r="H59" s="21"/>
      <c r="I59" s="21"/>
      <c r="J59" s="21"/>
      <c r="K59" s="21"/>
      <c r="L59" s="21"/>
      <c r="M59" s="21"/>
      <c r="N59" s="2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2</v>
      </c>
      <c r="AA59" s="22">
        <v>0</v>
      </c>
      <c r="AB59" s="22">
        <v>2</v>
      </c>
      <c r="AC59" s="22">
        <f t="shared" si="11"/>
        <v>2</v>
      </c>
      <c r="AD59" s="22">
        <v>0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2</v>
      </c>
      <c r="AN59" s="22">
        <v>0</v>
      </c>
      <c r="AO59" s="22">
        <v>3</v>
      </c>
      <c r="AP59" s="22">
        <f t="shared" si="12"/>
        <v>3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2</v>
      </c>
      <c r="AA60" s="22">
        <v>0</v>
      </c>
      <c r="AB60" s="22">
        <v>1</v>
      </c>
      <c r="AC60" s="22">
        <f t="shared" si="11"/>
        <v>1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2</v>
      </c>
      <c r="AN60" s="22">
        <v>0</v>
      </c>
      <c r="AO60" s="22">
        <v>3</v>
      </c>
      <c r="AP60" s="22">
        <f t="shared" si="12"/>
        <v>3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2</v>
      </c>
      <c r="AA61" s="22">
        <v>2</v>
      </c>
      <c r="AB61" s="22">
        <v>0</v>
      </c>
      <c r="AC61" s="22">
        <f t="shared" si="11"/>
        <v>2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</v>
      </c>
      <c r="AN61" s="22">
        <v>0</v>
      </c>
      <c r="AO61" s="22">
        <v>0</v>
      </c>
      <c r="AP61" s="22">
        <f t="shared" si="12"/>
        <v>0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2</v>
      </c>
      <c r="AA62" s="22">
        <v>0</v>
      </c>
      <c r="AB62" s="22">
        <v>1</v>
      </c>
      <c r="AC62" s="22">
        <f t="shared" si="11"/>
        <v>1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2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2</v>
      </c>
      <c r="AA63" s="22">
        <v>0</v>
      </c>
      <c r="AB63" s="22">
        <v>0</v>
      </c>
      <c r="AC63" s="22">
        <f t="shared" si="11"/>
        <v>0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2</v>
      </c>
      <c r="AN63" s="22">
        <v>0</v>
      </c>
      <c r="AO63" s="22">
        <v>1</v>
      </c>
      <c r="AP63" s="22">
        <f t="shared" si="12"/>
        <v>1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2</v>
      </c>
      <c r="AA64" s="22">
        <v>0</v>
      </c>
      <c r="AB64" s="22">
        <v>1</v>
      </c>
      <c r="AC64" s="22">
        <f t="shared" si="11"/>
        <v>1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>
        <v>12</v>
      </c>
      <c r="AL64" s="21" t="s">
        <v>154</v>
      </c>
      <c r="AM64" s="22">
        <v>1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2</v>
      </c>
      <c r="AA65" s="22">
        <v>0</v>
      </c>
      <c r="AB65" s="22">
        <v>0</v>
      </c>
      <c r="AC65" s="22">
        <f t="shared" si="11"/>
        <v>0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2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22</v>
      </c>
      <c r="AA66" s="23">
        <f>SUM(AA54:AA65)</f>
        <v>4</v>
      </c>
      <c r="AB66" s="23">
        <f>SUM(AB54:AB65)</f>
        <v>6</v>
      </c>
      <c r="AC66" s="23">
        <f>+AB66+AA66</f>
        <v>10</v>
      </c>
      <c r="AD66" s="23">
        <f>SUM(AD54:AD65)</f>
        <v>0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22</v>
      </c>
      <c r="AN66" s="23">
        <f>SUM(AN54:AN65)</f>
        <v>9</v>
      </c>
      <c r="AO66" s="23">
        <f>SUM(AO54:AO65)</f>
        <v>9</v>
      </c>
      <c r="AP66" s="23">
        <f>+AO66+AN66</f>
        <v>18</v>
      </c>
      <c r="AQ66" s="23">
        <f>SUM(AQ54:AQ65)</f>
        <v>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176</v>
      </c>
      <c r="AN67" s="15">
        <f>+AN66+AN53+AN40+AN27+AA27+AA40+AA53+AA66</f>
        <v>46</v>
      </c>
      <c r="AO67" s="15">
        <f>+AO66+AO53+AO40+AO27+AB27+AB40+AB53+AB66</f>
        <v>64</v>
      </c>
      <c r="AP67" s="15">
        <f>+AP66+AP53+AP40+AP27+AC27+AC40+AC53+AC66</f>
        <v>110</v>
      </c>
      <c r="AQ67" s="15">
        <f>+AQ66+AQ53+AQ40+AQ27+AD27+AD40+AD53+AD66</f>
        <v>10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2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8.5</v>
      </c>
      <c r="T78" s="21" t="s">
        <v>241</v>
      </c>
      <c r="V78" s="21"/>
      <c r="Y78" s="21"/>
      <c r="Z78" s="22">
        <v>1</v>
      </c>
      <c r="AA78" s="22">
        <v>0</v>
      </c>
      <c r="AB78" s="22">
        <v>0</v>
      </c>
      <c r="AC78" s="22">
        <f t="shared" ref="AC78" si="13">+AA78+AB78</f>
        <v>0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M79" s="4" t="s">
        <v>2</v>
      </c>
      <c r="Q79" s="36"/>
      <c r="R79" s="36"/>
      <c r="S79" s="27">
        <v>9</v>
      </c>
      <c r="T79" s="21" t="s">
        <v>139</v>
      </c>
      <c r="V79" s="21"/>
      <c r="Y79" s="21"/>
      <c r="Z79" s="22">
        <v>1</v>
      </c>
      <c r="AA79" s="22">
        <v>0</v>
      </c>
      <c r="AB79" s="22">
        <v>1</v>
      </c>
      <c r="AC79" s="22">
        <f t="shared" ref="AC79" si="14">+AA79+AB79</f>
        <v>1</v>
      </c>
      <c r="AD79" s="22">
        <v>0</v>
      </c>
      <c r="AR79" s="36"/>
    </row>
    <row r="80" spans="1:44" ht="15.75" customHeight="1" x14ac:dyDescent="0.25">
      <c r="A80" s="36"/>
      <c r="D80" s="21" t="s">
        <v>96</v>
      </c>
      <c r="G80" s="21" t="s">
        <v>154</v>
      </c>
      <c r="H80" s="22"/>
      <c r="I80" s="22">
        <v>2</v>
      </c>
      <c r="J80" s="22">
        <v>4</v>
      </c>
      <c r="K80" s="22">
        <v>1</v>
      </c>
      <c r="L80" s="49">
        <f t="shared" ref="L80:L102" si="15">+J80+K80</f>
        <v>5</v>
      </c>
      <c r="M80" s="22">
        <v>0</v>
      </c>
      <c r="Q80" s="36"/>
      <c r="R80" s="36"/>
      <c r="S80" s="27">
        <v>7.5</v>
      </c>
      <c r="T80" s="21" t="s">
        <v>207</v>
      </c>
      <c r="Z80" s="22">
        <v>2</v>
      </c>
      <c r="AA80" s="22">
        <v>2</v>
      </c>
      <c r="AB80" s="22">
        <v>0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182</v>
      </c>
      <c r="E81" s="21"/>
      <c r="F81" s="21"/>
      <c r="G81" s="21" t="s">
        <v>117</v>
      </c>
      <c r="H81" s="22"/>
      <c r="I81" s="22">
        <v>2</v>
      </c>
      <c r="J81" s="22">
        <v>3</v>
      </c>
      <c r="K81" s="22">
        <v>2</v>
      </c>
      <c r="L81" s="49">
        <f t="shared" si="15"/>
        <v>5</v>
      </c>
      <c r="M81" s="22">
        <v>0</v>
      </c>
      <c r="Q81" s="36"/>
      <c r="R81" s="36"/>
      <c r="S81" s="27">
        <v>8</v>
      </c>
      <c r="T81" s="21" t="s">
        <v>240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Q81" s="22"/>
      <c r="AR81" s="36"/>
    </row>
    <row r="82" spans="1:44" ht="15.75" customHeight="1" x14ac:dyDescent="0.25">
      <c r="A82" s="36"/>
      <c r="D82" s="21" t="s">
        <v>147</v>
      </c>
      <c r="E82" s="21"/>
      <c r="F82" s="21"/>
      <c r="G82" s="21" t="s">
        <v>154</v>
      </c>
      <c r="H82" s="22"/>
      <c r="I82" s="22">
        <v>2</v>
      </c>
      <c r="J82" s="22">
        <v>4</v>
      </c>
      <c r="K82" s="22">
        <v>0</v>
      </c>
      <c r="L82" s="49">
        <f t="shared" si="15"/>
        <v>4</v>
      </c>
      <c r="M82" s="22">
        <v>0</v>
      </c>
      <c r="Q82" s="36"/>
      <c r="R82" s="36"/>
      <c r="S82" s="27">
        <v>8</v>
      </c>
      <c r="T82" s="21" t="s">
        <v>157</v>
      </c>
      <c r="Z82" s="22">
        <v>2</v>
      </c>
      <c r="AA82" s="22">
        <v>2</v>
      </c>
      <c r="AB82" s="22">
        <v>1</v>
      </c>
      <c r="AC82" s="22">
        <f>+AA82+AB82</f>
        <v>3</v>
      </c>
      <c r="AD82" s="22">
        <v>0</v>
      </c>
      <c r="AM82" s="22"/>
      <c r="AN82" s="22"/>
      <c r="AO82" s="22"/>
      <c r="AP82" s="22"/>
      <c r="AQ82" s="22"/>
      <c r="AR82" s="36"/>
    </row>
    <row r="83" spans="1:44" ht="15.75" customHeight="1" x14ac:dyDescent="0.25">
      <c r="A83" s="36"/>
      <c r="D83" s="21" t="s">
        <v>113</v>
      </c>
      <c r="E83" s="21"/>
      <c r="F83" s="21"/>
      <c r="G83" s="21" t="s">
        <v>116</v>
      </c>
      <c r="H83" s="22"/>
      <c r="I83" s="22">
        <v>2</v>
      </c>
      <c r="J83" s="22">
        <v>3</v>
      </c>
      <c r="K83" s="22">
        <v>1</v>
      </c>
      <c r="L83" s="49">
        <f t="shared" si="15"/>
        <v>4</v>
      </c>
      <c r="M83" s="22">
        <v>0</v>
      </c>
      <c r="Q83" s="36"/>
      <c r="R83" s="36"/>
      <c r="S83" s="27">
        <v>7</v>
      </c>
      <c r="T83" s="21" t="s">
        <v>145</v>
      </c>
      <c r="Z83" s="22">
        <v>2</v>
      </c>
      <c r="AA83" s="22">
        <v>0</v>
      </c>
      <c r="AB83" s="22">
        <v>0</v>
      </c>
      <c r="AC83" s="22">
        <f>+AA83+AB83</f>
        <v>0</v>
      </c>
      <c r="AD83" s="22">
        <v>2</v>
      </c>
      <c r="AM83" s="22"/>
      <c r="AN83" s="22"/>
      <c r="AO83" s="22"/>
      <c r="AP83" s="22"/>
      <c r="AQ83" s="22"/>
      <c r="AR83" s="36"/>
    </row>
    <row r="84" spans="1:44" ht="15.75" customHeight="1" x14ac:dyDescent="0.25">
      <c r="A84" s="36"/>
      <c r="D84" s="21" t="s">
        <v>67</v>
      </c>
      <c r="E84" s="21"/>
      <c r="F84" s="21"/>
      <c r="G84" s="21" t="s">
        <v>117</v>
      </c>
      <c r="H84" s="22"/>
      <c r="I84" s="22">
        <v>2</v>
      </c>
      <c r="J84" s="22">
        <v>1</v>
      </c>
      <c r="K84" s="22">
        <v>3</v>
      </c>
      <c r="L84" s="49">
        <f t="shared" si="15"/>
        <v>4</v>
      </c>
      <c r="M84" s="22">
        <v>0</v>
      </c>
      <c r="Q84" s="36"/>
      <c r="R84" s="36"/>
      <c r="S84" s="27">
        <v>9</v>
      </c>
      <c r="T84" s="21" t="s">
        <v>239</v>
      </c>
      <c r="Z84" s="22">
        <v>1</v>
      </c>
      <c r="AA84" s="22">
        <v>1</v>
      </c>
      <c r="AB84" s="22">
        <v>1</v>
      </c>
      <c r="AC84" s="22">
        <f t="shared" ref="AC84" si="16">+AA84+AB84</f>
        <v>2</v>
      </c>
      <c r="AD84" s="22">
        <v>0</v>
      </c>
      <c r="AQ84" s="22"/>
      <c r="AR84" s="36"/>
    </row>
    <row r="85" spans="1:44" ht="15.75" customHeight="1" x14ac:dyDescent="0.25">
      <c r="A85" s="36"/>
      <c r="D85" s="21" t="s">
        <v>125</v>
      </c>
      <c r="E85" s="21"/>
      <c r="F85" s="21"/>
      <c r="G85" s="21" t="s">
        <v>116</v>
      </c>
      <c r="H85" s="22"/>
      <c r="I85" s="22">
        <v>2</v>
      </c>
      <c r="J85" s="22">
        <v>1</v>
      </c>
      <c r="K85" s="22">
        <v>3</v>
      </c>
      <c r="L85" s="49">
        <f t="shared" si="15"/>
        <v>4</v>
      </c>
      <c r="M85" s="22">
        <v>0</v>
      </c>
      <c r="Q85" s="36"/>
      <c r="R85" s="36"/>
      <c r="S85" s="27">
        <v>8.5</v>
      </c>
      <c r="T85" s="21" t="s">
        <v>242</v>
      </c>
      <c r="Z85" s="22">
        <v>1</v>
      </c>
      <c r="AA85" s="22">
        <v>1</v>
      </c>
      <c r="AB85" s="22">
        <v>0</v>
      </c>
      <c r="AC85" s="22">
        <f t="shared" ref="AC85:AC86" si="17">+AA85+AB85</f>
        <v>1</v>
      </c>
      <c r="AD85" s="22">
        <v>0</v>
      </c>
      <c r="AQ85" s="22"/>
      <c r="AR85" s="36"/>
    </row>
    <row r="86" spans="1:44" ht="15.75" customHeight="1" x14ac:dyDescent="0.25">
      <c r="A86" s="36"/>
      <c r="D86" s="21" t="s">
        <v>163</v>
      </c>
      <c r="E86" s="21"/>
      <c r="F86" s="21"/>
      <c r="G86" s="21" t="s">
        <v>118</v>
      </c>
      <c r="H86" s="22"/>
      <c r="I86" s="22">
        <v>2</v>
      </c>
      <c r="J86" s="22">
        <v>1</v>
      </c>
      <c r="K86" s="22">
        <v>3</v>
      </c>
      <c r="L86" s="49">
        <f t="shared" si="15"/>
        <v>4</v>
      </c>
      <c r="M86" s="22">
        <v>0</v>
      </c>
      <c r="Q86" s="36"/>
      <c r="R86" s="36"/>
      <c r="S86" s="27">
        <v>7.5</v>
      </c>
      <c r="T86" s="21" t="s">
        <v>238</v>
      </c>
      <c r="Z86" s="22">
        <v>1</v>
      </c>
      <c r="AA86" s="22">
        <v>1</v>
      </c>
      <c r="AB86" s="22">
        <v>0</v>
      </c>
      <c r="AC86" s="22">
        <f t="shared" si="17"/>
        <v>1</v>
      </c>
      <c r="AD86" s="22">
        <v>0</v>
      </c>
      <c r="AP86" s="22"/>
      <c r="AQ86" s="22"/>
      <c r="AR86" s="36"/>
    </row>
    <row r="87" spans="1:44" ht="15.75" customHeight="1" thickBot="1" x14ac:dyDescent="0.3">
      <c r="A87" s="36"/>
      <c r="D87" s="21" t="s">
        <v>176</v>
      </c>
      <c r="E87" s="21"/>
      <c r="F87" s="21"/>
      <c r="G87" s="21" t="s">
        <v>106</v>
      </c>
      <c r="H87" s="22"/>
      <c r="I87" s="22">
        <v>2</v>
      </c>
      <c r="J87" s="22">
        <v>0</v>
      </c>
      <c r="K87" s="22">
        <v>4</v>
      </c>
      <c r="L87" s="49">
        <f t="shared" si="15"/>
        <v>4</v>
      </c>
      <c r="M87" s="22">
        <v>2</v>
      </c>
      <c r="Q87" s="40"/>
      <c r="R87" s="40"/>
      <c r="S87" s="27">
        <v>7.5</v>
      </c>
      <c r="T87" s="21" t="s">
        <v>159</v>
      </c>
      <c r="Z87" s="22">
        <v>1</v>
      </c>
      <c r="AA87" s="22">
        <v>1</v>
      </c>
      <c r="AB87" s="22">
        <v>0</v>
      </c>
      <c r="AC87" s="22">
        <f>+AA87+AB87</f>
        <v>1</v>
      </c>
      <c r="AD87" s="22">
        <v>0</v>
      </c>
      <c r="AM87" s="22"/>
      <c r="AN87" s="22"/>
      <c r="AO87" s="22"/>
      <c r="AP87" s="22"/>
      <c r="AQ87" s="22"/>
      <c r="AR87" s="40"/>
    </row>
    <row r="88" spans="1:44" ht="15.75" customHeight="1" x14ac:dyDescent="0.25">
      <c r="A88" s="36"/>
      <c r="D88" s="21" t="s">
        <v>95</v>
      </c>
      <c r="E88" s="21"/>
      <c r="F88" s="21"/>
      <c r="G88" s="21" t="s">
        <v>118</v>
      </c>
      <c r="H88" s="22"/>
      <c r="I88" s="22">
        <v>2</v>
      </c>
      <c r="J88" s="22">
        <v>3</v>
      </c>
      <c r="K88" s="22">
        <v>0</v>
      </c>
      <c r="L88" s="49">
        <f t="shared" si="15"/>
        <v>3</v>
      </c>
      <c r="M88" s="22">
        <v>0</v>
      </c>
      <c r="Q88" s="40"/>
      <c r="R88" s="40"/>
      <c r="S88" s="8"/>
      <c r="T88" s="31" t="s">
        <v>93</v>
      </c>
      <c r="U88" s="8"/>
      <c r="V88" s="8"/>
      <c r="W88" s="8"/>
      <c r="X88" s="8"/>
      <c r="Y88" s="8"/>
      <c r="Z88" s="15">
        <f>SUM(Z78:Z87)</f>
        <v>13</v>
      </c>
      <c r="AA88" s="15">
        <f>SUM(AA78:AA87)</f>
        <v>8</v>
      </c>
      <c r="AB88" s="15">
        <f>SUM(AB78:AB87)</f>
        <v>3</v>
      </c>
      <c r="AC88" s="15">
        <f>SUM(AC78:AC87)</f>
        <v>11</v>
      </c>
      <c r="AD88" s="15">
        <f>SUM(AD78:AD87)</f>
        <v>2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D89" s="21" t="s">
        <v>151</v>
      </c>
      <c r="E89" s="21"/>
      <c r="F89" s="21"/>
      <c r="G89" s="21" t="s">
        <v>106</v>
      </c>
      <c r="H89" s="22"/>
      <c r="I89" s="22">
        <v>2</v>
      </c>
      <c r="J89" s="22">
        <v>2</v>
      </c>
      <c r="K89" s="22">
        <v>1</v>
      </c>
      <c r="L89" s="49">
        <f t="shared" si="15"/>
        <v>3</v>
      </c>
      <c r="M89" s="22">
        <v>0</v>
      </c>
      <c r="Q89" s="40"/>
      <c r="R89" s="40"/>
      <c r="AM89" s="22"/>
      <c r="AN89" s="22"/>
      <c r="AO89" s="22"/>
      <c r="AP89" s="22"/>
      <c r="AQ89" s="22"/>
      <c r="AR89" s="40"/>
    </row>
    <row r="90" spans="1:44" ht="15.75" customHeight="1" thickBot="1" x14ac:dyDescent="0.3">
      <c r="A90" s="36"/>
      <c r="D90" s="21" t="s">
        <v>183</v>
      </c>
      <c r="E90" s="21"/>
      <c r="F90" s="21"/>
      <c r="G90" s="21" t="s">
        <v>118</v>
      </c>
      <c r="H90" s="22"/>
      <c r="I90" s="22">
        <v>2</v>
      </c>
      <c r="J90" s="22">
        <v>2</v>
      </c>
      <c r="K90" s="22">
        <v>1</v>
      </c>
      <c r="L90" s="49">
        <f t="shared" si="15"/>
        <v>3</v>
      </c>
      <c r="M90" s="22">
        <v>0</v>
      </c>
      <c r="Q90" s="41"/>
      <c r="R90" s="41"/>
      <c r="S90" s="28" t="s">
        <v>119</v>
      </c>
      <c r="T90" s="28" t="s">
        <v>122</v>
      </c>
      <c r="U90" s="28"/>
      <c r="V90" s="38"/>
      <c r="W90" s="38"/>
      <c r="X90" s="38"/>
      <c r="Y90" s="38"/>
      <c r="Z90" s="38" t="s">
        <v>3</v>
      </c>
      <c r="AA90" s="38" t="s">
        <v>23</v>
      </c>
      <c r="AB90" s="38" t="s">
        <v>24</v>
      </c>
      <c r="AC90" s="38" t="s">
        <v>25</v>
      </c>
      <c r="AD90" s="38" t="s">
        <v>2</v>
      </c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D91" s="21" t="s">
        <v>41</v>
      </c>
      <c r="E91" s="21"/>
      <c r="F91" s="21"/>
      <c r="G91" s="21" t="s">
        <v>106</v>
      </c>
      <c r="H91" s="22"/>
      <c r="I91" s="22">
        <v>2</v>
      </c>
      <c r="J91" s="22">
        <v>1</v>
      </c>
      <c r="K91" s="22">
        <v>2</v>
      </c>
      <c r="L91" s="49">
        <f t="shared" si="15"/>
        <v>3</v>
      </c>
      <c r="M91" s="22">
        <v>0</v>
      </c>
      <c r="Q91" s="41"/>
      <c r="R91" s="41"/>
      <c r="S91" s="27">
        <v>6</v>
      </c>
      <c r="T91" s="21" t="s">
        <v>133</v>
      </c>
      <c r="U91" s="21"/>
      <c r="V91" s="21"/>
      <c r="W91" s="21"/>
      <c r="Z91" s="22">
        <v>1</v>
      </c>
      <c r="AA91" s="22">
        <v>0</v>
      </c>
      <c r="AB91" s="22">
        <v>1</v>
      </c>
      <c r="AC91" s="22">
        <f t="shared" ref="AC91" si="18">+AA91+AB91</f>
        <v>1</v>
      </c>
      <c r="AD91" s="22">
        <v>0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D92" s="21" t="s">
        <v>184</v>
      </c>
      <c r="G92" s="21" t="s">
        <v>154</v>
      </c>
      <c r="H92" s="22"/>
      <c r="I92" s="22">
        <v>2</v>
      </c>
      <c r="J92" s="22">
        <v>0</v>
      </c>
      <c r="K92" s="22">
        <v>3</v>
      </c>
      <c r="L92" s="49">
        <f t="shared" si="15"/>
        <v>3</v>
      </c>
      <c r="M92" s="22">
        <v>0</v>
      </c>
      <c r="Q92" s="41"/>
      <c r="R92" s="41"/>
      <c r="S92" s="27">
        <v>8</v>
      </c>
      <c r="T92" s="21" t="s">
        <v>33</v>
      </c>
      <c r="U92" s="21"/>
      <c r="V92" s="21"/>
      <c r="W92" s="21"/>
      <c r="Z92" s="22">
        <v>1</v>
      </c>
      <c r="AA92" s="22">
        <v>0</v>
      </c>
      <c r="AB92" s="22">
        <v>0</v>
      </c>
      <c r="AC92" s="22">
        <f t="shared" ref="AC92" si="19">+AA92+AB92</f>
        <v>0</v>
      </c>
      <c r="AD92" s="22">
        <v>0</v>
      </c>
      <c r="AR92" s="41"/>
    </row>
    <row r="93" spans="1:44" ht="15.75" customHeight="1" x14ac:dyDescent="0.25">
      <c r="A93" s="36"/>
      <c r="D93" s="21" t="s">
        <v>50</v>
      </c>
      <c r="E93" s="21"/>
      <c r="F93" s="21"/>
      <c r="G93" s="21" t="s">
        <v>154</v>
      </c>
      <c r="H93" s="22"/>
      <c r="I93" s="22">
        <v>2</v>
      </c>
      <c r="J93" s="22">
        <v>0</v>
      </c>
      <c r="K93" s="22">
        <v>3</v>
      </c>
      <c r="L93" s="49">
        <f t="shared" si="15"/>
        <v>3</v>
      </c>
      <c r="M93" s="22">
        <v>0</v>
      </c>
      <c r="Q93" s="41"/>
      <c r="R93" s="41"/>
      <c r="S93" s="27">
        <v>6.5</v>
      </c>
      <c r="T93" s="21" t="s">
        <v>136</v>
      </c>
      <c r="U93" s="21"/>
      <c r="V93" s="21"/>
      <c r="W93" s="21"/>
      <c r="Z93" s="22">
        <v>1</v>
      </c>
      <c r="AA93" s="22">
        <v>0</v>
      </c>
      <c r="AB93" s="22">
        <v>0</v>
      </c>
      <c r="AC93" s="22">
        <f>+AA93+AB93</f>
        <v>0</v>
      </c>
      <c r="AD93" s="22">
        <v>0</v>
      </c>
      <c r="AM93" s="22"/>
      <c r="AN93" s="22"/>
      <c r="AO93" s="22"/>
      <c r="AP93" s="22"/>
      <c r="AQ93" s="22"/>
      <c r="AR93" s="41"/>
    </row>
    <row r="94" spans="1:44" ht="15.75" customHeight="1" x14ac:dyDescent="0.25">
      <c r="A94" s="36"/>
      <c r="D94" s="21" t="s">
        <v>68</v>
      </c>
      <c r="E94" s="21"/>
      <c r="F94" s="21"/>
      <c r="G94" s="16" t="s">
        <v>107</v>
      </c>
      <c r="H94" s="22"/>
      <c r="I94" s="22">
        <v>2</v>
      </c>
      <c r="J94" s="22">
        <v>2</v>
      </c>
      <c r="K94" s="22">
        <v>0</v>
      </c>
      <c r="L94" s="49">
        <f t="shared" si="15"/>
        <v>2</v>
      </c>
      <c r="M94" s="22">
        <v>0</v>
      </c>
      <c r="Q94" s="41"/>
      <c r="R94" s="41"/>
      <c r="S94" s="27">
        <v>6.5</v>
      </c>
      <c r="T94" s="21" t="s">
        <v>69</v>
      </c>
      <c r="Z94" s="22">
        <v>1</v>
      </c>
      <c r="AA94" s="22">
        <v>0</v>
      </c>
      <c r="AB94" s="22">
        <v>0</v>
      </c>
      <c r="AC94" s="22">
        <f>+AA94+AB94</f>
        <v>0</v>
      </c>
      <c r="AD94" s="22">
        <v>0</v>
      </c>
      <c r="AM94" s="22"/>
      <c r="AN94" s="22"/>
      <c r="AO94" s="22"/>
      <c r="AP94" s="22"/>
      <c r="AQ94" s="22"/>
      <c r="AR94" s="41"/>
    </row>
    <row r="95" spans="1:44" ht="15.75" customHeight="1" x14ac:dyDescent="0.25">
      <c r="A95" s="36"/>
      <c r="D95" s="21" t="s">
        <v>80</v>
      </c>
      <c r="E95" s="21"/>
      <c r="F95" s="21"/>
      <c r="G95" s="21" t="s">
        <v>117</v>
      </c>
      <c r="H95" s="22"/>
      <c r="I95" s="22">
        <v>2</v>
      </c>
      <c r="J95" s="22">
        <v>2</v>
      </c>
      <c r="K95" s="22">
        <v>0</v>
      </c>
      <c r="L95" s="49">
        <f t="shared" si="15"/>
        <v>2</v>
      </c>
      <c r="M95" s="22">
        <v>0</v>
      </c>
      <c r="Q95" s="41"/>
      <c r="R95" s="41"/>
      <c r="S95" s="27">
        <v>6.5</v>
      </c>
      <c r="T95" s="21" t="s">
        <v>32</v>
      </c>
      <c r="Z95" s="22">
        <v>1</v>
      </c>
      <c r="AA95" s="22">
        <v>0</v>
      </c>
      <c r="AB95" s="22">
        <v>2</v>
      </c>
      <c r="AC95" s="22">
        <f>+AA95+AB95</f>
        <v>2</v>
      </c>
      <c r="AD95" s="22">
        <v>0</v>
      </c>
      <c r="AP95" s="22"/>
      <c r="AQ95" s="22"/>
      <c r="AR95" s="41"/>
    </row>
    <row r="96" spans="1:44" ht="15.75" customHeight="1" x14ac:dyDescent="0.25">
      <c r="A96" s="36"/>
      <c r="D96" s="21" t="s">
        <v>34</v>
      </c>
      <c r="E96" s="21"/>
      <c r="F96" s="21"/>
      <c r="G96" s="21" t="s">
        <v>106</v>
      </c>
      <c r="H96" s="22"/>
      <c r="I96" s="22">
        <v>2</v>
      </c>
      <c r="J96" s="22">
        <v>1</v>
      </c>
      <c r="K96" s="22">
        <v>1</v>
      </c>
      <c r="L96" s="49">
        <f t="shared" si="15"/>
        <v>2</v>
      </c>
      <c r="M96" s="22">
        <v>0</v>
      </c>
      <c r="Q96" s="41"/>
      <c r="R96" s="41"/>
      <c r="S96" s="27">
        <v>8</v>
      </c>
      <c r="T96" s="21" t="s">
        <v>149</v>
      </c>
      <c r="Z96" s="22">
        <v>1</v>
      </c>
      <c r="AA96" s="22">
        <v>0</v>
      </c>
      <c r="AB96" s="22">
        <v>1</v>
      </c>
      <c r="AC96" s="22">
        <f>+AA96+AB96</f>
        <v>1</v>
      </c>
      <c r="AD96" s="22">
        <v>0</v>
      </c>
      <c r="AQ96" s="22"/>
      <c r="AR96" s="41"/>
    </row>
    <row r="97" spans="1:44" ht="15.75" customHeight="1" thickBot="1" x14ac:dyDescent="0.3">
      <c r="A97" s="36"/>
      <c r="D97" s="21" t="s">
        <v>136</v>
      </c>
      <c r="E97" s="21"/>
      <c r="F97" s="21"/>
      <c r="G97" s="21" t="s">
        <v>17</v>
      </c>
      <c r="H97" s="22"/>
      <c r="I97" s="22">
        <v>2</v>
      </c>
      <c r="J97" s="22">
        <v>0</v>
      </c>
      <c r="K97" s="22">
        <v>2</v>
      </c>
      <c r="L97" s="49">
        <f t="shared" si="15"/>
        <v>2</v>
      </c>
      <c r="M97" s="22">
        <v>0</v>
      </c>
      <c r="Q97" s="41"/>
      <c r="R97" s="41"/>
      <c r="S97" s="27">
        <v>7</v>
      </c>
      <c r="T97" s="21" t="s">
        <v>113</v>
      </c>
      <c r="Z97" s="22">
        <v>1</v>
      </c>
      <c r="AA97" s="22">
        <v>0</v>
      </c>
      <c r="AB97" s="22">
        <v>0</v>
      </c>
      <c r="AC97" s="22">
        <f>+AA97+AB97</f>
        <v>0</v>
      </c>
      <c r="AD97" s="22">
        <v>0</v>
      </c>
      <c r="AP97" s="22"/>
      <c r="AQ97" s="22"/>
      <c r="AR97" s="41"/>
    </row>
    <row r="98" spans="1:44" ht="15.75" customHeight="1" x14ac:dyDescent="0.25">
      <c r="A98" s="36"/>
      <c r="D98" s="21" t="s">
        <v>29</v>
      </c>
      <c r="E98" s="21"/>
      <c r="F98" s="21"/>
      <c r="G98" s="16" t="s">
        <v>107</v>
      </c>
      <c r="H98" s="22"/>
      <c r="I98" s="22">
        <v>2</v>
      </c>
      <c r="J98" s="22">
        <v>0</v>
      </c>
      <c r="K98" s="22">
        <v>2</v>
      </c>
      <c r="L98" s="49">
        <f t="shared" si="15"/>
        <v>2</v>
      </c>
      <c r="M98" s="22">
        <v>0</v>
      </c>
      <c r="Q98" s="41"/>
      <c r="R98" s="41"/>
      <c r="S98" s="8"/>
      <c r="T98" s="31" t="s">
        <v>211</v>
      </c>
      <c r="U98" s="8"/>
      <c r="V98" s="8"/>
      <c r="W98" s="8"/>
      <c r="X98" s="8"/>
      <c r="Y98" s="8"/>
      <c r="Z98" s="55">
        <f>SUM(Z91:Z97)</f>
        <v>7</v>
      </c>
      <c r="AA98" s="55">
        <f>SUM(AA91:AA97)</f>
        <v>0</v>
      </c>
      <c r="AB98" s="55">
        <f>SUM(AB91:AB97)</f>
        <v>4</v>
      </c>
      <c r="AC98" s="55">
        <f>SUM(AC91:AC97)</f>
        <v>4</v>
      </c>
      <c r="AD98" s="55">
        <f>SUM(AD91:AD97)</f>
        <v>0</v>
      </c>
      <c r="AM98" s="22"/>
      <c r="AN98" s="22"/>
      <c r="AO98" s="22"/>
      <c r="AP98" s="22"/>
      <c r="AQ98" s="22"/>
      <c r="AR98" s="41"/>
    </row>
    <row r="99" spans="1:44" ht="15.75" customHeight="1" x14ac:dyDescent="0.25">
      <c r="A99" s="36"/>
      <c r="D99" s="21" t="s">
        <v>146</v>
      </c>
      <c r="E99" s="21"/>
      <c r="F99" s="21"/>
      <c r="G99" s="21" t="s">
        <v>117</v>
      </c>
      <c r="H99" s="22"/>
      <c r="I99" s="22">
        <v>2</v>
      </c>
      <c r="J99" s="22">
        <v>0</v>
      </c>
      <c r="K99" s="22">
        <v>2</v>
      </c>
      <c r="L99" s="49">
        <f t="shared" si="15"/>
        <v>2</v>
      </c>
      <c r="M99" s="22">
        <v>0</v>
      </c>
      <c r="Q99" s="41"/>
      <c r="R99" s="41"/>
      <c r="AM99" s="22"/>
      <c r="AN99" s="22"/>
      <c r="AO99" s="22"/>
      <c r="AP99" s="22"/>
      <c r="AQ99" s="22"/>
      <c r="AR99" s="41"/>
    </row>
    <row r="100" spans="1:44" ht="15.75" customHeight="1" x14ac:dyDescent="0.25">
      <c r="A100" s="36"/>
      <c r="D100" s="21" t="s">
        <v>85</v>
      </c>
      <c r="G100" s="21" t="s">
        <v>118</v>
      </c>
      <c r="H100" s="22"/>
      <c r="I100" s="22">
        <v>2</v>
      </c>
      <c r="J100" s="22">
        <v>0</v>
      </c>
      <c r="K100" s="22">
        <v>2</v>
      </c>
      <c r="L100" s="49">
        <f t="shared" si="15"/>
        <v>2</v>
      </c>
      <c r="M100" s="22">
        <v>0</v>
      </c>
      <c r="Q100" s="41"/>
      <c r="R100" s="41"/>
      <c r="S100" s="27"/>
      <c r="T100" s="21" t="s">
        <v>93</v>
      </c>
      <c r="Z100" s="56">
        <f>Z88+AC107+Z98</f>
        <v>20</v>
      </c>
      <c r="AA100" s="56">
        <f>AA98+AA88</f>
        <v>8</v>
      </c>
      <c r="AB100" s="56">
        <f>AB98+AB88</f>
        <v>7</v>
      </c>
      <c r="AC100" s="56">
        <f>AC98+AC88</f>
        <v>15</v>
      </c>
      <c r="AD100" s="56">
        <f>AD98+AD88</f>
        <v>2</v>
      </c>
      <c r="AM100" s="22"/>
      <c r="AN100" s="22"/>
      <c r="AO100" s="22"/>
      <c r="AP100" s="22"/>
      <c r="AQ100" s="22"/>
      <c r="AR100" s="41"/>
    </row>
    <row r="101" spans="1:44" ht="15.75" customHeight="1" x14ac:dyDescent="0.25">
      <c r="A101" s="36"/>
      <c r="D101" s="21" t="s">
        <v>59</v>
      </c>
      <c r="E101" s="21"/>
      <c r="F101" s="21"/>
      <c r="G101" s="21" t="s">
        <v>118</v>
      </c>
      <c r="H101" s="22"/>
      <c r="I101" s="22">
        <v>2</v>
      </c>
      <c r="J101" s="22">
        <v>0</v>
      </c>
      <c r="K101" s="22">
        <v>2</v>
      </c>
      <c r="L101" s="49">
        <f t="shared" si="15"/>
        <v>2</v>
      </c>
      <c r="M101" s="22">
        <v>0</v>
      </c>
      <c r="Q101" s="41"/>
      <c r="R101" s="41"/>
      <c r="S101" s="27"/>
      <c r="T101" s="21" t="s">
        <v>82</v>
      </c>
      <c r="Z101" s="22">
        <f>+Z15+Z28+Z41+Z54+AM15+AM28+AM41+AM54</f>
        <v>20</v>
      </c>
      <c r="AA101" s="22">
        <f>+AA15+AA28+AA41+AA54+AN15+AN28+AN41+AN54</f>
        <v>8</v>
      </c>
      <c r="AB101" s="22">
        <f>+AB15+AB28+AB41+AB54+AO15+AO28+AO41+AO54</f>
        <v>7</v>
      </c>
      <c r="AC101" s="22">
        <f>+AC15+AC28+AC41+AC54+AP15+AP28+AP41+AP54</f>
        <v>15</v>
      </c>
      <c r="AD101" s="22">
        <f>+AD15+AD28+AD41+AD54+AQ15+AQ28+AQ41+AQ54</f>
        <v>2</v>
      </c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D102" s="21" t="s">
        <v>52</v>
      </c>
      <c r="G102" s="21" t="s">
        <v>118</v>
      </c>
      <c r="H102" s="22"/>
      <c r="I102" s="22">
        <v>2</v>
      </c>
      <c r="J102" s="22">
        <v>0</v>
      </c>
      <c r="K102" s="22">
        <v>2</v>
      </c>
      <c r="L102" s="49">
        <f t="shared" si="15"/>
        <v>2</v>
      </c>
      <c r="M102" s="22">
        <v>0</v>
      </c>
      <c r="Q102" s="41"/>
      <c r="R102" s="41"/>
      <c r="S102" s="27"/>
      <c r="T102" s="21"/>
      <c r="Z102" s="22"/>
      <c r="AA102" s="22"/>
      <c r="AB102" s="22"/>
      <c r="AC102" s="22"/>
      <c r="AD102" s="22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Q103" s="41"/>
      <c r="R103" s="41"/>
      <c r="S103" s="27"/>
      <c r="T103" s="21"/>
      <c r="Z103" s="22"/>
      <c r="AA103" s="22"/>
      <c r="AB103" s="22"/>
      <c r="AC103" s="22"/>
      <c r="AD103" s="22"/>
      <c r="AM103" s="22"/>
      <c r="AN103" s="22"/>
      <c r="AO103" s="22"/>
      <c r="AP103" s="22"/>
      <c r="AQ103" s="22"/>
      <c r="AR103" s="41"/>
    </row>
    <row r="104" spans="1:44" ht="15.75" customHeight="1" thickBot="1" x14ac:dyDescent="0.3">
      <c r="A104" s="36"/>
      <c r="Q104" s="41"/>
      <c r="R104" s="41"/>
      <c r="S104" s="27"/>
      <c r="T104" s="21"/>
      <c r="U104" s="37" t="s">
        <v>119</v>
      </c>
      <c r="V104" s="10" t="s">
        <v>129</v>
      </c>
      <c r="W104" s="10"/>
      <c r="X104" s="10"/>
      <c r="Y104" s="10"/>
      <c r="Z104" s="10"/>
      <c r="AA104" s="10"/>
      <c r="AB104" s="10"/>
      <c r="AC104" s="37" t="s">
        <v>3</v>
      </c>
      <c r="AD104" s="37" t="s">
        <v>7</v>
      </c>
      <c r="AE104" s="37" t="s">
        <v>8</v>
      </c>
      <c r="AF104" s="37" t="s">
        <v>9</v>
      </c>
      <c r="AG104" s="37" t="s">
        <v>77</v>
      </c>
      <c r="AH104" s="37"/>
      <c r="AI104" s="37" t="s">
        <v>4</v>
      </c>
      <c r="AJ104" s="37" t="s">
        <v>6</v>
      </c>
      <c r="AK104" s="37" t="s">
        <v>5</v>
      </c>
      <c r="AL104" s="37" t="s">
        <v>78</v>
      </c>
      <c r="AM104" s="37" t="s">
        <v>24</v>
      </c>
      <c r="AN104" s="37" t="s">
        <v>2</v>
      </c>
      <c r="AO104" s="22"/>
      <c r="AP104" s="22"/>
      <c r="AQ104" s="22"/>
      <c r="AR104" s="41"/>
    </row>
    <row r="105" spans="1:44" ht="15.75" customHeight="1" thickBot="1" x14ac:dyDescent="0.3">
      <c r="A105" s="36"/>
      <c r="D105" s="2" t="s">
        <v>84</v>
      </c>
      <c r="E105" s="2"/>
      <c r="F105" s="2"/>
      <c r="G105" s="4" t="s">
        <v>1</v>
      </c>
      <c r="H105" s="4"/>
      <c r="I105" s="4" t="s">
        <v>3</v>
      </c>
      <c r="J105" s="4" t="s">
        <v>23</v>
      </c>
      <c r="K105" s="4" t="s">
        <v>24</v>
      </c>
      <c r="L105" s="4" t="s">
        <v>25</v>
      </c>
      <c r="M105" s="50" t="s">
        <v>2</v>
      </c>
      <c r="Q105" s="41"/>
      <c r="R105" s="41"/>
      <c r="U105" s="27"/>
      <c r="V105" s="21"/>
      <c r="X105" s="21"/>
      <c r="Y105" s="31"/>
      <c r="Z105" s="14"/>
      <c r="AA105" s="8"/>
      <c r="AB105" s="8"/>
      <c r="AC105" s="22"/>
      <c r="AD105" s="22"/>
      <c r="AE105" s="22"/>
      <c r="AF105" s="22"/>
      <c r="AG105" s="57"/>
      <c r="AH105" s="57"/>
      <c r="AI105" s="22"/>
      <c r="AJ105" s="22"/>
      <c r="AK105" s="22"/>
      <c r="AL105" s="24"/>
      <c r="AM105" s="22"/>
      <c r="AN105" s="22"/>
      <c r="AO105" s="22"/>
      <c r="AP105" s="22"/>
      <c r="AQ105" s="22"/>
      <c r="AR105" s="41"/>
    </row>
    <row r="106" spans="1:44" ht="15.75" customHeight="1" thickBot="1" x14ac:dyDescent="0.3">
      <c r="A106" s="36"/>
      <c r="D106" s="21" t="s">
        <v>176</v>
      </c>
      <c r="E106" s="21"/>
      <c r="F106" s="21"/>
      <c r="G106" s="21" t="s">
        <v>106</v>
      </c>
      <c r="I106" s="22">
        <v>2</v>
      </c>
      <c r="J106" s="22">
        <v>0</v>
      </c>
      <c r="K106" s="22">
        <v>4</v>
      </c>
      <c r="L106" s="22">
        <f>+J106+K106</f>
        <v>4</v>
      </c>
      <c r="M106" s="49">
        <v>2</v>
      </c>
      <c r="Q106" s="41"/>
      <c r="R106" s="41"/>
      <c r="U106" s="51"/>
      <c r="V106" s="28"/>
      <c r="W106" s="28"/>
      <c r="X106" s="28"/>
      <c r="Y106" s="28"/>
      <c r="Z106" s="38"/>
      <c r="AA106" s="3"/>
      <c r="AB106" s="3"/>
      <c r="AC106" s="38"/>
      <c r="AD106" s="38"/>
      <c r="AE106" s="38"/>
      <c r="AF106" s="38"/>
      <c r="AG106" s="57"/>
      <c r="AH106" s="57"/>
      <c r="AI106" s="38"/>
      <c r="AJ106" s="38"/>
      <c r="AK106" s="38"/>
      <c r="AL106" s="52"/>
      <c r="AM106" s="22"/>
      <c r="AN106" s="22"/>
      <c r="AO106" s="22"/>
      <c r="AP106" s="22"/>
      <c r="AQ106" s="22"/>
      <c r="AR106" s="41"/>
    </row>
    <row r="107" spans="1:44" ht="15.75" customHeight="1" x14ac:dyDescent="0.25">
      <c r="A107" s="36"/>
      <c r="D107" s="21" t="s">
        <v>70</v>
      </c>
      <c r="E107" s="21"/>
      <c r="F107" s="21"/>
      <c r="G107" s="21" t="s">
        <v>17</v>
      </c>
      <c r="I107" s="22">
        <v>2</v>
      </c>
      <c r="J107" s="22">
        <v>0</v>
      </c>
      <c r="K107" s="22">
        <v>0</v>
      </c>
      <c r="L107" s="22">
        <f>+J107+K107</f>
        <v>0</v>
      </c>
      <c r="M107" s="49">
        <v>2</v>
      </c>
      <c r="Q107" s="41"/>
      <c r="R107" s="41"/>
      <c r="U107" s="8"/>
      <c r="V107" s="32"/>
      <c r="W107" s="31" t="s">
        <v>21</v>
      </c>
      <c r="X107" s="32"/>
      <c r="Y107" s="32"/>
      <c r="Z107" s="15"/>
      <c r="AA107" s="8"/>
      <c r="AB107" s="8"/>
      <c r="AC107" s="15">
        <f>SUM(AC105:AC106)</f>
        <v>0</v>
      </c>
      <c r="AD107" s="15">
        <f>SUM(AD105:AD106)</f>
        <v>0</v>
      </c>
      <c r="AE107" s="15">
        <f>SUM(AE105:AE106)</f>
        <v>0</v>
      </c>
      <c r="AF107" s="15">
        <f>SUM(AF105:AF106)</f>
        <v>0</v>
      </c>
      <c r="AG107" s="58"/>
      <c r="AH107" s="58"/>
      <c r="AI107" s="15">
        <f>SUM(AI105:AI106)</f>
        <v>0</v>
      </c>
      <c r="AJ107" s="15">
        <f>SUM(AJ105:AJ106)</f>
        <v>0</v>
      </c>
      <c r="AK107" s="15">
        <f>SUM(AK105:AK106)</f>
        <v>0</v>
      </c>
      <c r="AL107" s="33"/>
      <c r="AM107" s="15">
        <f>SUM(AM105:AM106)</f>
        <v>0</v>
      </c>
      <c r="AN107" s="15">
        <f>SUM(AN105:AN106)</f>
        <v>0</v>
      </c>
      <c r="AO107" s="22"/>
      <c r="AP107" s="22"/>
      <c r="AQ107" s="22"/>
      <c r="AR107" s="41"/>
    </row>
    <row r="108" spans="1:44" ht="15.75" customHeight="1" x14ac:dyDescent="0.25">
      <c r="A108" s="36"/>
      <c r="D108" s="21" t="s">
        <v>55</v>
      </c>
      <c r="E108" s="21"/>
      <c r="F108" s="21"/>
      <c r="G108" s="21" t="s">
        <v>117</v>
      </c>
      <c r="I108" s="22">
        <v>2</v>
      </c>
      <c r="J108" s="22">
        <v>0</v>
      </c>
      <c r="K108" s="22">
        <v>0</v>
      </c>
      <c r="L108" s="22">
        <f>+J108+K108</f>
        <v>0</v>
      </c>
      <c r="M108" s="49">
        <v>2</v>
      </c>
      <c r="Q108" s="41"/>
      <c r="R108" s="41"/>
      <c r="U108" s="27"/>
      <c r="V108" s="21"/>
      <c r="W108" s="21"/>
      <c r="X108" s="21"/>
      <c r="Y108" s="21"/>
      <c r="Z108" s="22"/>
      <c r="AC108" s="22"/>
      <c r="AD108" s="22"/>
      <c r="AE108" s="22"/>
      <c r="AF108" s="22"/>
      <c r="AG108" s="57"/>
      <c r="AH108" s="57"/>
      <c r="AI108" s="22"/>
      <c r="AJ108" s="22"/>
      <c r="AK108" s="22"/>
      <c r="AL108" s="24"/>
      <c r="AM108" s="22"/>
      <c r="AN108" s="22"/>
      <c r="AO108" s="22"/>
      <c r="AP108" s="22"/>
      <c r="AQ108" s="22"/>
      <c r="AR108" s="41"/>
    </row>
    <row r="109" spans="1:44" ht="15.75" customHeight="1" x14ac:dyDescent="0.25">
      <c r="A109" s="36"/>
      <c r="D109" s="21" t="s">
        <v>126</v>
      </c>
      <c r="G109" s="21" t="s">
        <v>118</v>
      </c>
      <c r="I109" s="22">
        <v>2</v>
      </c>
      <c r="J109" s="22">
        <v>0</v>
      </c>
      <c r="K109" s="22">
        <v>0</v>
      </c>
      <c r="L109" s="22">
        <f>+J109+K109</f>
        <v>0</v>
      </c>
      <c r="M109" s="49">
        <v>2</v>
      </c>
      <c r="Q109" s="41"/>
      <c r="R109" s="41"/>
      <c r="S109" s="27"/>
      <c r="AM109" s="22"/>
      <c r="AN109" s="22"/>
      <c r="AO109" s="22"/>
      <c r="AP109" s="22"/>
      <c r="AR109" s="41"/>
    </row>
    <row r="110" spans="1:44" ht="15.75" customHeight="1" x14ac:dyDescent="0.25">
      <c r="A110" s="36"/>
      <c r="Q110" s="41"/>
      <c r="R110" s="41"/>
      <c r="AM110" s="22"/>
      <c r="AN110" s="22"/>
      <c r="AO110" s="22"/>
      <c r="AR110" s="41"/>
    </row>
    <row r="111" spans="1:44" ht="15.75" customHeight="1" x14ac:dyDescent="0.25">
      <c r="A111" s="36"/>
      <c r="Q111" s="41"/>
      <c r="R111" s="41"/>
      <c r="AR111" s="41"/>
    </row>
    <row r="112" spans="1:44" ht="15.75" customHeight="1" x14ac:dyDescent="0.25">
      <c r="A112" s="36"/>
      <c r="Q112" s="41"/>
      <c r="R112" s="41"/>
      <c r="AR112" s="41"/>
    </row>
    <row r="113" spans="1:44" ht="15.75" customHeight="1" x14ac:dyDescent="0.25">
      <c r="A113" s="36"/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2"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E14:F14"/>
    <mergeCell ref="B74:P74"/>
    <mergeCell ref="S74:AQ74"/>
    <mergeCell ref="G75:M75"/>
    <mergeCell ref="S75:AQ75"/>
    <mergeCell ref="AG133:AH133"/>
    <mergeCell ref="AG134:AH134"/>
    <mergeCell ref="AG135:AH135"/>
    <mergeCell ref="AG136:AH136"/>
    <mergeCell ref="AG11:AH11"/>
  </mergeCells>
  <conditionalFormatting sqref="Z101">
    <cfRule type="cellIs" dxfId="9" priority="5" operator="notEqual">
      <formula>$Z$100</formula>
    </cfRule>
  </conditionalFormatting>
  <conditionalFormatting sqref="AA101">
    <cfRule type="cellIs" dxfId="8" priority="4" operator="notEqual">
      <formula>$AA$100</formula>
    </cfRule>
  </conditionalFormatting>
  <conditionalFormatting sqref="AB101">
    <cfRule type="cellIs" dxfId="7" priority="3" operator="notEqual">
      <formula>$AB$100</formula>
    </cfRule>
  </conditionalFormatting>
  <conditionalFormatting sqref="AC101">
    <cfRule type="cellIs" dxfId="6" priority="2" operator="notEqual">
      <formula>$AC$100</formula>
    </cfRule>
  </conditionalFormatting>
  <conditionalFormatting sqref="AD101">
    <cfRule type="cellIs" dxfId="5" priority="1" operator="notEqual">
      <formula>$AD$100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9A4B-4443-4CD1-9B48-7771338D3B51}">
  <dimension ref="A1:CO214"/>
  <sheetViews>
    <sheetView zoomScale="70" zoomScaleNormal="70" zoomScaleSheetLayoutView="78" workbookViewId="0">
      <selection activeCell="BD32" sqref="BD32:BD43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28</v>
      </c>
      <c r="D2" s="25"/>
      <c r="E2" s="25"/>
      <c r="F2" s="25"/>
      <c r="G2" s="77" t="s">
        <v>713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27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610</v>
      </c>
      <c r="C4" s="6" t="s">
        <v>127</v>
      </c>
      <c r="D4" s="11"/>
      <c r="E4" s="11"/>
      <c r="F4" s="11"/>
      <c r="G4" s="5">
        <v>4</v>
      </c>
      <c r="H4" s="5">
        <v>2</v>
      </c>
      <c r="I4" s="5">
        <v>0</v>
      </c>
      <c r="J4" s="5">
        <f t="shared" ref="J4:J11" si="0">2*G4+I4</f>
        <v>8</v>
      </c>
      <c r="K4" s="35">
        <f t="shared" ref="K4:K11" si="1">+J4/((G4+H4+I4)*2)</f>
        <v>0.66666666666666663</v>
      </c>
      <c r="L4" s="5">
        <f>+$BC$44</f>
        <v>15</v>
      </c>
      <c r="M4" s="5">
        <v>8</v>
      </c>
      <c r="N4" s="5">
        <f t="shared" ref="N4:N11" si="2">+L4-M4</f>
        <v>7</v>
      </c>
      <c r="O4" s="5">
        <f>+$BD$44</f>
        <v>26</v>
      </c>
      <c r="P4" s="5">
        <f>+$BF$44</f>
        <v>6</v>
      </c>
      <c r="Q4" s="5">
        <v>1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616</v>
      </c>
      <c r="C5" s="6" t="s">
        <v>39</v>
      </c>
      <c r="D5" s="11"/>
      <c r="E5" s="11"/>
      <c r="F5" s="11"/>
      <c r="G5" s="5">
        <v>3</v>
      </c>
      <c r="H5" s="5">
        <v>2</v>
      </c>
      <c r="I5" s="5">
        <v>1</v>
      </c>
      <c r="J5" s="5">
        <f>2*G5+I5</f>
        <v>7</v>
      </c>
      <c r="K5" s="35">
        <f>+J5/((G5+H5+I5)*2)</f>
        <v>0.58333333333333337</v>
      </c>
      <c r="L5" s="5">
        <f>+$BC$103</f>
        <v>15</v>
      </c>
      <c r="M5" s="5">
        <v>15</v>
      </c>
      <c r="N5" s="5">
        <f>+L5-M5</f>
        <v>0</v>
      </c>
      <c r="O5" s="5">
        <f>+$BD$103</f>
        <v>17</v>
      </c>
      <c r="P5" s="5">
        <f>+$BF$103</f>
        <v>10</v>
      </c>
      <c r="Q5" s="5">
        <v>3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609</v>
      </c>
      <c r="C6" s="6" t="s">
        <v>101</v>
      </c>
      <c r="D6" s="11"/>
      <c r="E6" s="6"/>
      <c r="F6" s="11"/>
      <c r="G6" s="5">
        <v>2</v>
      </c>
      <c r="H6" s="5">
        <v>2</v>
      </c>
      <c r="I6" s="5">
        <v>2</v>
      </c>
      <c r="J6" s="5">
        <f>2*G6+I6</f>
        <v>6</v>
      </c>
      <c r="K6" s="35">
        <f>+J6/((G6+H6+I6)*2)</f>
        <v>0.5</v>
      </c>
      <c r="L6" s="5">
        <f>+$BC$18</f>
        <v>12</v>
      </c>
      <c r="M6" s="5">
        <v>13</v>
      </c>
      <c r="N6" s="5">
        <f>+L6-M6</f>
        <v>-1</v>
      </c>
      <c r="O6" s="5">
        <f>+$BD$18</f>
        <v>18</v>
      </c>
      <c r="P6" s="5">
        <f>+$BF$18</f>
        <v>6</v>
      </c>
      <c r="Q6" s="5">
        <v>2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9</v>
      </c>
      <c r="BC6" s="22">
        <v>4</v>
      </c>
      <c r="BD6" s="22">
        <v>5</v>
      </c>
      <c r="BE6" s="22">
        <f>+BC6+BD6</f>
        <v>9</v>
      </c>
      <c r="BF6" s="70">
        <v>0</v>
      </c>
      <c r="BG6" s="69">
        <f>+BB6+BL6</f>
        <v>30</v>
      </c>
      <c r="BH6" s="22">
        <f>+BC6+BM6</f>
        <v>13</v>
      </c>
      <c r="BI6" s="22">
        <f t="shared" ref="BI6:BK17" si="3">+BD6+BN6</f>
        <v>12</v>
      </c>
      <c r="BJ6" s="22">
        <f>+BH6+BI6</f>
        <v>25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21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615</v>
      </c>
      <c r="C7" s="2" t="s">
        <v>17</v>
      </c>
      <c r="D7" s="61"/>
      <c r="E7" s="2"/>
      <c r="F7" s="61"/>
      <c r="G7" s="4">
        <v>1</v>
      </c>
      <c r="H7" s="4">
        <v>4</v>
      </c>
      <c r="I7" s="4">
        <v>1</v>
      </c>
      <c r="J7" s="4">
        <f t="shared" si="0"/>
        <v>3</v>
      </c>
      <c r="K7" s="62">
        <f t="shared" si="1"/>
        <v>0.25</v>
      </c>
      <c r="L7" s="4">
        <f>$BC$31</f>
        <v>13</v>
      </c>
      <c r="M7" s="4">
        <v>19</v>
      </c>
      <c r="N7" s="4">
        <f t="shared" si="2"/>
        <v>-6</v>
      </c>
      <c r="O7" s="4">
        <f>+$BD$31</f>
        <v>19</v>
      </c>
      <c r="P7" s="4">
        <f>+$BF$31</f>
        <v>14</v>
      </c>
      <c r="Q7" s="4">
        <v>4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25</v>
      </c>
      <c r="AE7" s="15">
        <f>SUMIF($W$22:$W$29,$W7,AE$22:AE$29)+SUMIF($W$37:$W$44,$W7,AE$37:AE$44)</f>
        <v>16</v>
      </c>
      <c r="AF7" s="15">
        <f t="shared" ref="AF7:AG14" si="7">SUMIF($W$22:$W$29,$W7,AF$22:AF$29)+SUMIF($W$37:$W$44,$W7,AF$37:AF$44)</f>
        <v>5</v>
      </c>
      <c r="AG7" s="15">
        <f t="shared" si="7"/>
        <v>4</v>
      </c>
      <c r="AH7" s="80">
        <f t="shared" ref="AH7:AH14" si="8">+(AE7*2+AG7)/(2*AD7)</f>
        <v>0.72</v>
      </c>
      <c r="AI7" s="80"/>
      <c r="AJ7" s="15">
        <f t="shared" ref="AJ7:AL14" si="9">SUMIF($W$22:$W$29,$W7,AJ$22:AJ$29)+SUMIF($W$37:$W$44,$W7,AJ$37:AJ$44)</f>
        <v>42</v>
      </c>
      <c r="AK7" s="15">
        <f t="shared" si="9"/>
        <v>2</v>
      </c>
      <c r="AL7" s="15">
        <f t="shared" si="9"/>
        <v>5</v>
      </c>
      <c r="AM7" s="54">
        <f t="shared" ref="AM7:AM14" si="10">+AJ7/AD7</f>
        <v>1.68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5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25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1" si="14">+CA7+CB7</f>
        <v>0</v>
      </c>
      <c r="CD7" s="70">
        <v>0</v>
      </c>
      <c r="CE7" s="69">
        <f t="shared" ref="CE7:CI22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614</v>
      </c>
      <c r="C8" s="6" t="s">
        <v>18</v>
      </c>
      <c r="D8" s="11"/>
      <c r="E8" s="6"/>
      <c r="F8" s="11"/>
      <c r="G8" s="5">
        <v>4</v>
      </c>
      <c r="H8" s="5">
        <v>1</v>
      </c>
      <c r="I8" s="5">
        <v>1</v>
      </c>
      <c r="J8" s="5">
        <f t="shared" si="0"/>
        <v>9</v>
      </c>
      <c r="K8" s="35">
        <f t="shared" si="1"/>
        <v>0.75</v>
      </c>
      <c r="L8" s="5">
        <f>+$BC$116</f>
        <v>13</v>
      </c>
      <c r="M8" s="5">
        <v>10</v>
      </c>
      <c r="N8" s="5">
        <f t="shared" si="2"/>
        <v>3</v>
      </c>
      <c r="O8" s="5">
        <f>+$BD$116</f>
        <v>23</v>
      </c>
      <c r="P8" s="5">
        <f>+$BF$116</f>
        <v>0</v>
      </c>
      <c r="Q8" s="5">
        <v>1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27</v>
      </c>
      <c r="AE8" s="22">
        <f t="shared" ref="AE8:AG14" si="16">SUMIF($W$22:$W$29,$W8,AE$22:AE$29)+SUMIF($W$37:$W$44,$W8,AE$37:AE$44)</f>
        <v>17</v>
      </c>
      <c r="AF8" s="22">
        <f t="shared" si="7"/>
        <v>7</v>
      </c>
      <c r="AG8" s="22">
        <f t="shared" si="7"/>
        <v>3</v>
      </c>
      <c r="AH8" s="79">
        <f t="shared" si="8"/>
        <v>0.68518518518518523</v>
      </c>
      <c r="AI8" s="79"/>
      <c r="AJ8" s="22">
        <f t="shared" si="9"/>
        <v>48</v>
      </c>
      <c r="AK8" s="22">
        <f t="shared" si="9"/>
        <v>0</v>
      </c>
      <c r="AL8" s="22">
        <f t="shared" si="9"/>
        <v>5</v>
      </c>
      <c r="AM8" s="24">
        <f t="shared" si="10"/>
        <v>1.7777777777777777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3</v>
      </c>
      <c r="CA8" s="22">
        <v>2</v>
      </c>
      <c r="CB8" s="22">
        <v>3</v>
      </c>
      <c r="CC8" s="22">
        <f t="shared" si="14"/>
        <v>5</v>
      </c>
      <c r="CD8" s="70">
        <v>0</v>
      </c>
      <c r="CE8" s="69">
        <f t="shared" si="15"/>
        <v>8</v>
      </c>
      <c r="CF8" s="22">
        <f t="shared" si="4"/>
        <v>3</v>
      </c>
      <c r="CG8" s="22">
        <f t="shared" si="4"/>
        <v>5</v>
      </c>
      <c r="CH8" s="22">
        <f t="shared" si="4"/>
        <v>8</v>
      </c>
      <c r="CI8" s="70">
        <f t="shared" si="4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611</v>
      </c>
      <c r="C9" s="6" t="s">
        <v>148</v>
      </c>
      <c r="D9" s="11"/>
      <c r="E9" s="6"/>
      <c r="F9" s="11"/>
      <c r="G9" s="5">
        <v>4</v>
      </c>
      <c r="H9" s="5">
        <v>2</v>
      </c>
      <c r="I9" s="5">
        <v>0</v>
      </c>
      <c r="J9" s="5">
        <f t="shared" si="0"/>
        <v>8</v>
      </c>
      <c r="K9" s="35">
        <f t="shared" si="1"/>
        <v>0.66666666666666663</v>
      </c>
      <c r="L9" s="5">
        <f>+$BC$129</f>
        <v>22</v>
      </c>
      <c r="M9" s="5">
        <v>14</v>
      </c>
      <c r="N9" s="5">
        <f t="shared" si="2"/>
        <v>8</v>
      </c>
      <c r="O9" s="5">
        <f>+$BD$129</f>
        <v>33</v>
      </c>
      <c r="P9" s="5">
        <f>+$BF$129</f>
        <v>2</v>
      </c>
      <c r="Q9" s="5">
        <v>2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28</v>
      </c>
      <c r="AE9" s="22">
        <f t="shared" si="16"/>
        <v>13</v>
      </c>
      <c r="AF9" s="22">
        <f t="shared" si="7"/>
        <v>13</v>
      </c>
      <c r="AG9" s="22">
        <f t="shared" si="7"/>
        <v>2</v>
      </c>
      <c r="AH9" s="79">
        <f t="shared" si="8"/>
        <v>0.5</v>
      </c>
      <c r="AI9" s="79"/>
      <c r="AJ9" s="22">
        <f t="shared" si="9"/>
        <v>64</v>
      </c>
      <c r="AK9" s="22">
        <f t="shared" si="9"/>
        <v>2</v>
      </c>
      <c r="AL9" s="22">
        <f t="shared" si="9"/>
        <v>6</v>
      </c>
      <c r="AM9" s="24">
        <f t="shared" si="10"/>
        <v>2.2857142857142856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4</v>
      </c>
      <c r="BC9" s="22">
        <v>0</v>
      </c>
      <c r="BD9" s="22">
        <v>0</v>
      </c>
      <c r="BE9" s="22">
        <f t="shared" si="11"/>
        <v>0</v>
      </c>
      <c r="BF9" s="70">
        <v>2</v>
      </c>
      <c r="BG9" s="69">
        <f t="shared" si="12"/>
        <v>24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2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7</v>
      </c>
      <c r="CA9" s="22">
        <v>2</v>
      </c>
      <c r="CB9" s="22">
        <v>4</v>
      </c>
      <c r="CC9" s="22">
        <f t="shared" si="14"/>
        <v>6</v>
      </c>
      <c r="CD9" s="70">
        <v>0</v>
      </c>
      <c r="CE9" s="69">
        <f t="shared" si="15"/>
        <v>26</v>
      </c>
      <c r="CF9" s="22">
        <f t="shared" si="4"/>
        <v>11</v>
      </c>
      <c r="CG9" s="22">
        <f t="shared" si="4"/>
        <v>9</v>
      </c>
      <c r="CH9" s="22">
        <f t="shared" si="4"/>
        <v>20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612</v>
      </c>
      <c r="C10" s="6" t="s">
        <v>102</v>
      </c>
      <c r="D10" s="11"/>
      <c r="E10" s="11"/>
      <c r="F10" s="11"/>
      <c r="G10" s="5">
        <v>2</v>
      </c>
      <c r="H10" s="5">
        <v>3</v>
      </c>
      <c r="I10" s="5">
        <v>1</v>
      </c>
      <c r="J10" s="5">
        <f t="shared" si="0"/>
        <v>5</v>
      </c>
      <c r="K10" s="35">
        <f t="shared" si="1"/>
        <v>0.41666666666666669</v>
      </c>
      <c r="L10" s="5">
        <f>+$BC$57</f>
        <v>13</v>
      </c>
      <c r="M10" s="5">
        <v>17</v>
      </c>
      <c r="N10" s="5">
        <f t="shared" si="2"/>
        <v>-4</v>
      </c>
      <c r="O10" s="5">
        <f>+$BD$57</f>
        <v>20</v>
      </c>
      <c r="P10" s="5">
        <f>+$BF$57</f>
        <v>2</v>
      </c>
      <c r="Q10" s="5">
        <v>3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25</v>
      </c>
      <c r="AE10" s="22">
        <f t="shared" si="16"/>
        <v>6</v>
      </c>
      <c r="AF10" s="22">
        <f t="shared" si="7"/>
        <v>14</v>
      </c>
      <c r="AG10" s="22">
        <f t="shared" si="7"/>
        <v>5</v>
      </c>
      <c r="AH10" s="79">
        <f t="shared" si="8"/>
        <v>0.34</v>
      </c>
      <c r="AI10" s="79"/>
      <c r="AJ10" s="22">
        <f t="shared" si="9"/>
        <v>66</v>
      </c>
      <c r="AK10" s="22">
        <f t="shared" si="9"/>
        <v>2</v>
      </c>
      <c r="AL10" s="22">
        <f t="shared" si="9"/>
        <v>5</v>
      </c>
      <c r="AM10" s="24">
        <f t="shared" si="10"/>
        <v>2.64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6</v>
      </c>
      <c r="BC10" s="22">
        <v>1</v>
      </c>
      <c r="BD10" s="22">
        <v>0</v>
      </c>
      <c r="BE10" s="22">
        <f t="shared" si="11"/>
        <v>1</v>
      </c>
      <c r="BF10" s="70">
        <v>0</v>
      </c>
      <c r="BG10" s="69">
        <f t="shared" si="12"/>
        <v>28</v>
      </c>
      <c r="BH10" s="22">
        <f t="shared" si="12"/>
        <v>10</v>
      </c>
      <c r="BI10" s="22">
        <f t="shared" si="3"/>
        <v>12</v>
      </c>
      <c r="BJ10" s="22">
        <f t="shared" si="13"/>
        <v>22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5</v>
      </c>
      <c r="I11" s="5">
        <v>0</v>
      </c>
      <c r="J11" s="5">
        <f t="shared" si="0"/>
        <v>2</v>
      </c>
      <c r="K11" s="35">
        <f t="shared" si="1"/>
        <v>0.16666666666666666</v>
      </c>
      <c r="L11" s="5">
        <f>+$BC$90</f>
        <v>11</v>
      </c>
      <c r="M11" s="5">
        <v>18</v>
      </c>
      <c r="N11" s="5">
        <f t="shared" si="2"/>
        <v>-7</v>
      </c>
      <c r="O11" s="5">
        <f>+$BD$90</f>
        <v>20</v>
      </c>
      <c r="P11" s="5">
        <f>+$BF$90</f>
        <v>0</v>
      </c>
      <c r="Q11" s="5">
        <v>4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26.7</v>
      </c>
      <c r="AE11" s="22">
        <f t="shared" si="16"/>
        <v>16</v>
      </c>
      <c r="AF11" s="22">
        <f t="shared" si="7"/>
        <v>8</v>
      </c>
      <c r="AG11" s="22">
        <f t="shared" si="7"/>
        <v>3</v>
      </c>
      <c r="AH11" s="79">
        <f t="shared" si="8"/>
        <v>0.65543071161048694</v>
      </c>
      <c r="AI11" s="79"/>
      <c r="AJ11" s="22">
        <f t="shared" si="9"/>
        <v>75</v>
      </c>
      <c r="AK11" s="22">
        <f t="shared" si="9"/>
        <v>2</v>
      </c>
      <c r="AL11" s="22">
        <f t="shared" si="9"/>
        <v>0</v>
      </c>
      <c r="AM11" s="24">
        <f t="shared" si="10"/>
        <v>2.808988764044944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6</v>
      </c>
      <c r="BC11" s="22">
        <v>0</v>
      </c>
      <c r="BD11" s="22">
        <v>1</v>
      </c>
      <c r="BE11" s="22">
        <f t="shared" si="11"/>
        <v>1</v>
      </c>
      <c r="BF11" s="70">
        <v>2</v>
      </c>
      <c r="BG11" s="69">
        <f t="shared" si="12"/>
        <v>28</v>
      </c>
      <c r="BH11" s="22">
        <f t="shared" si="12"/>
        <v>13</v>
      </c>
      <c r="BI11" s="22">
        <f t="shared" si="3"/>
        <v>11</v>
      </c>
      <c r="BJ11" s="22">
        <f t="shared" si="13"/>
        <v>24</v>
      </c>
      <c r="BK11" s="70">
        <f t="shared" si="3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4</v>
      </c>
      <c r="CA11" s="22">
        <v>0</v>
      </c>
      <c r="CB11" s="22">
        <v>2</v>
      </c>
      <c r="CC11" s="22">
        <f t="shared" si="14"/>
        <v>2</v>
      </c>
      <c r="CD11" s="70">
        <v>0</v>
      </c>
      <c r="CE11" s="69">
        <f t="shared" si="15"/>
        <v>8</v>
      </c>
      <c r="CF11" s="22">
        <f t="shared" si="4"/>
        <v>0</v>
      </c>
      <c r="CG11" s="22">
        <f t="shared" si="4"/>
        <v>2</v>
      </c>
      <c r="CH11" s="22">
        <f t="shared" si="4"/>
        <v>2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36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21</v>
      </c>
      <c r="H12" s="9">
        <f>SUM(H4:H11)</f>
        <v>21</v>
      </c>
      <c r="I12" s="9">
        <f>SUM(I4:I11)</f>
        <v>6</v>
      </c>
      <c r="J12" s="9"/>
      <c r="K12" s="9"/>
      <c r="L12" s="9">
        <f>SUM(L4:L11)</f>
        <v>114</v>
      </c>
      <c r="M12" s="9">
        <f>SUM(M4:M11)</f>
        <v>114</v>
      </c>
      <c r="N12" s="9"/>
      <c r="O12" s="9">
        <f>SUM(O4:O11)</f>
        <v>176</v>
      </c>
      <c r="P12" s="9">
        <f>SUM(P4:P11)</f>
        <v>40</v>
      </c>
      <c r="Q12" s="9"/>
      <c r="R12" s="40"/>
      <c r="S12" s="40"/>
      <c r="V12" s="27">
        <v>7.5</v>
      </c>
      <c r="W12" s="21" t="s">
        <v>85</v>
      </c>
      <c r="Y12" s="21"/>
      <c r="AA12" s="21" t="s">
        <v>18</v>
      </c>
      <c r="AC12" s="22"/>
      <c r="AD12" s="22">
        <f>+AE12+AF12+AG12</f>
        <v>18</v>
      </c>
      <c r="AE12" s="22">
        <f t="shared" si="16"/>
        <v>7</v>
      </c>
      <c r="AF12" s="22">
        <f t="shared" si="16"/>
        <v>8</v>
      </c>
      <c r="AG12" s="22">
        <f t="shared" si="16"/>
        <v>3</v>
      </c>
      <c r="AH12" s="79">
        <f>+(AE12*2+AG12)/(2*AD12)</f>
        <v>0.47222222222222221</v>
      </c>
      <c r="AI12" s="79"/>
      <c r="AJ12" s="22">
        <f t="shared" si="9"/>
        <v>54</v>
      </c>
      <c r="AK12" s="22">
        <f t="shared" si="9"/>
        <v>0</v>
      </c>
      <c r="AL12" s="22">
        <f t="shared" si="9"/>
        <v>3</v>
      </c>
      <c r="AM12" s="24">
        <f>+AJ12/AD12</f>
        <v>3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6</v>
      </c>
      <c r="BC12" s="22">
        <v>4</v>
      </c>
      <c r="BD12" s="22">
        <v>2</v>
      </c>
      <c r="BE12" s="22">
        <f t="shared" si="11"/>
        <v>6</v>
      </c>
      <c r="BF12" s="70">
        <v>0</v>
      </c>
      <c r="BG12" s="69">
        <f t="shared" si="12"/>
        <v>28</v>
      </c>
      <c r="BH12" s="22">
        <f t="shared" si="12"/>
        <v>12</v>
      </c>
      <c r="BI12" s="22">
        <f t="shared" si="3"/>
        <v>21</v>
      </c>
      <c r="BJ12" s="22">
        <f t="shared" si="13"/>
        <v>33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6</v>
      </c>
      <c r="CA12" s="22">
        <v>1</v>
      </c>
      <c r="CB12" s="22">
        <v>2</v>
      </c>
      <c r="CC12" s="22">
        <f t="shared" si="14"/>
        <v>3</v>
      </c>
      <c r="CD12" s="70">
        <v>0</v>
      </c>
      <c r="CE12" s="69">
        <f t="shared" si="15"/>
        <v>13</v>
      </c>
      <c r="CF12" s="22">
        <f t="shared" si="4"/>
        <v>2</v>
      </c>
      <c r="CG12" s="22">
        <f t="shared" si="4"/>
        <v>6</v>
      </c>
      <c r="CH12" s="22">
        <f t="shared" si="4"/>
        <v>8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8</v>
      </c>
      <c r="W13" s="21" t="s">
        <v>153</v>
      </c>
      <c r="Y13" s="21"/>
      <c r="AA13" s="21" t="s">
        <v>14</v>
      </c>
      <c r="AC13" s="22"/>
      <c r="AD13" s="22">
        <f>+AE13+AF13+AG13</f>
        <v>20</v>
      </c>
      <c r="AE13" s="22">
        <f t="shared" si="16"/>
        <v>8</v>
      </c>
      <c r="AF13" s="22">
        <f t="shared" si="16"/>
        <v>10</v>
      </c>
      <c r="AG13" s="22">
        <f t="shared" si="16"/>
        <v>2</v>
      </c>
      <c r="AH13" s="79">
        <f>+(AE13*2+AG13)/(2*AD13)</f>
        <v>0.45</v>
      </c>
      <c r="AI13" s="79"/>
      <c r="AJ13" s="22">
        <f t="shared" si="9"/>
        <v>62</v>
      </c>
      <c r="AK13" s="22">
        <f t="shared" si="9"/>
        <v>2</v>
      </c>
      <c r="AL13" s="22">
        <f t="shared" si="9"/>
        <v>3</v>
      </c>
      <c r="AM13" s="24">
        <f>+AJ13/AD13</f>
        <v>3.1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6</v>
      </c>
      <c r="BC13" s="22">
        <v>1</v>
      </c>
      <c r="BD13" s="22">
        <v>1</v>
      </c>
      <c r="BE13" s="22">
        <f t="shared" si="11"/>
        <v>2</v>
      </c>
      <c r="BF13" s="70">
        <v>0</v>
      </c>
      <c r="BG13" s="69">
        <f t="shared" si="12"/>
        <v>26</v>
      </c>
      <c r="BH13" s="22">
        <f t="shared" si="12"/>
        <v>4</v>
      </c>
      <c r="BI13" s="22">
        <f t="shared" si="3"/>
        <v>11</v>
      </c>
      <c r="BJ13" s="22">
        <f t="shared" si="13"/>
        <v>15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680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4"/>
        <v>0</v>
      </c>
      <c r="CD13" s="70">
        <v>0</v>
      </c>
      <c r="CE13" s="69">
        <f t="shared" si="15"/>
        <v>1</v>
      </c>
      <c r="CF13" s="22">
        <f t="shared" si="4"/>
        <v>0</v>
      </c>
      <c r="CG13" s="22">
        <f t="shared" si="4"/>
        <v>0</v>
      </c>
      <c r="CH13" s="22">
        <f t="shared" si="4"/>
        <v>0</v>
      </c>
      <c r="CI13" s="70">
        <f t="shared" si="4"/>
        <v>0</v>
      </c>
      <c r="CJ13" s="69">
        <v>0</v>
      </c>
      <c r="CK13" s="22">
        <v>0</v>
      </c>
      <c r="CL13" s="22">
        <v>0</v>
      </c>
      <c r="CM13" s="22">
        <f t="shared" si="17"/>
        <v>0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28 Summary:</v>
      </c>
      <c r="C14" s="48"/>
      <c r="D14" s="48"/>
      <c r="E14" s="90">
        <v>45733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23</v>
      </c>
      <c r="AE14" s="22">
        <f t="shared" si="16"/>
        <v>7</v>
      </c>
      <c r="AF14" s="22">
        <f t="shared" si="7"/>
        <v>12</v>
      </c>
      <c r="AG14" s="22">
        <f t="shared" si="7"/>
        <v>4</v>
      </c>
      <c r="AH14" s="79">
        <f t="shared" si="8"/>
        <v>0.39130434782608697</v>
      </c>
      <c r="AI14" s="79"/>
      <c r="AJ14" s="22">
        <f t="shared" si="9"/>
        <v>80</v>
      </c>
      <c r="AK14" s="22">
        <f t="shared" si="9"/>
        <v>1</v>
      </c>
      <c r="AL14" s="22">
        <f t="shared" si="9"/>
        <v>1</v>
      </c>
      <c r="AM14" s="24">
        <f t="shared" si="10"/>
        <v>3.4782608695652173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6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24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271</v>
      </c>
      <c r="BU14" s="21"/>
      <c r="BV14" s="21"/>
      <c r="BW14" s="21"/>
      <c r="BX14" s="22"/>
      <c r="BY14" s="21"/>
      <c r="BZ14" s="69">
        <v>2</v>
      </c>
      <c r="CA14" s="22">
        <v>0</v>
      </c>
      <c r="CB14" s="22">
        <v>0</v>
      </c>
      <c r="CC14" s="22">
        <f t="shared" si="14"/>
        <v>0</v>
      </c>
      <c r="CD14" s="70">
        <v>2</v>
      </c>
      <c r="CE14" s="69">
        <f t="shared" si="15"/>
        <v>8</v>
      </c>
      <c r="CF14" s="22">
        <f t="shared" si="4"/>
        <v>0</v>
      </c>
      <c r="CG14" s="22">
        <f t="shared" si="4"/>
        <v>2</v>
      </c>
      <c r="CH14" s="22">
        <f t="shared" si="4"/>
        <v>2</v>
      </c>
      <c r="CI14" s="70">
        <f t="shared" si="4"/>
        <v>2</v>
      </c>
      <c r="CJ14" s="69">
        <v>6</v>
      </c>
      <c r="CK14" s="22">
        <v>0</v>
      </c>
      <c r="CL14" s="22">
        <v>2</v>
      </c>
      <c r="CM14" s="22">
        <f t="shared" si="17"/>
        <v>2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632</v>
      </c>
      <c r="E15" s="21"/>
      <c r="F15" s="21"/>
      <c r="G15" s="5">
        <v>2</v>
      </c>
      <c r="H15" s="22">
        <v>1</v>
      </c>
      <c r="I15" s="21" t="s">
        <v>68</v>
      </c>
      <c r="J15" s="21"/>
      <c r="K15" s="21"/>
      <c r="L15" s="21" t="s">
        <v>709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31.3</v>
      </c>
      <c r="AE15" s="22">
        <f>+AE90</f>
        <v>5</v>
      </c>
      <c r="AF15" s="22">
        <f t="shared" ref="AF15:AG15" si="18">+AF90</f>
        <v>18</v>
      </c>
      <c r="AG15" s="22">
        <f t="shared" si="18"/>
        <v>8</v>
      </c>
      <c r="AH15" s="89">
        <f t="shared" ref="AH15" si="19">+(AE15*2+AG15)/(2*AD15)</f>
        <v>0.28753993610223644</v>
      </c>
      <c r="AI15" s="89"/>
      <c r="AJ15" s="22">
        <f t="shared" ref="AJ15:AM15" si="20">+AJ90</f>
        <v>83</v>
      </c>
      <c r="AK15" s="22">
        <f t="shared" si="20"/>
        <v>4</v>
      </c>
      <c r="AL15" s="22">
        <f t="shared" si="20"/>
        <v>2</v>
      </c>
      <c r="AM15" s="24">
        <f t="shared" si="20"/>
        <v>2.6517571884984026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6</v>
      </c>
      <c r="BC15" s="22">
        <v>0</v>
      </c>
      <c r="BD15" s="22">
        <v>3</v>
      </c>
      <c r="BE15" s="22">
        <f t="shared" si="11"/>
        <v>3</v>
      </c>
      <c r="BF15" s="70">
        <v>0</v>
      </c>
      <c r="BG15" s="69">
        <f t="shared" si="12"/>
        <v>28</v>
      </c>
      <c r="BH15" s="22">
        <f t="shared" si="12"/>
        <v>0</v>
      </c>
      <c r="BI15" s="22">
        <f t="shared" si="3"/>
        <v>8</v>
      </c>
      <c r="BJ15" s="22">
        <f t="shared" si="13"/>
        <v>8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8</v>
      </c>
      <c r="BT15" s="21" t="s">
        <v>157</v>
      </c>
      <c r="BU15" s="21"/>
      <c r="BV15" s="21"/>
      <c r="BW15" s="21"/>
      <c r="BX15" s="22"/>
      <c r="BY15" s="21"/>
      <c r="BZ15" s="69">
        <v>3</v>
      </c>
      <c r="CA15" s="22">
        <v>3</v>
      </c>
      <c r="CB15" s="22">
        <v>3</v>
      </c>
      <c r="CC15" s="22">
        <f t="shared" si="14"/>
        <v>6</v>
      </c>
      <c r="CD15" s="70">
        <v>0</v>
      </c>
      <c r="CE15" s="69">
        <f t="shared" si="15"/>
        <v>12</v>
      </c>
      <c r="CF15" s="22">
        <f t="shared" si="4"/>
        <v>9</v>
      </c>
      <c r="CG15" s="22">
        <f t="shared" si="4"/>
        <v>7</v>
      </c>
      <c r="CH15" s="22">
        <f t="shared" si="4"/>
        <v>16</v>
      </c>
      <c r="CI15" s="70">
        <f t="shared" si="4"/>
        <v>0</v>
      </c>
      <c r="CJ15" s="69">
        <v>9</v>
      </c>
      <c r="CK15" s="22">
        <v>6</v>
      </c>
      <c r="CL15" s="22">
        <v>4</v>
      </c>
      <c r="CM15" s="22">
        <f t="shared" si="17"/>
        <v>10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/>
      <c r="D16" s="21" t="s">
        <v>109</v>
      </c>
      <c r="E16" s="21"/>
      <c r="F16" s="21"/>
      <c r="G16" s="5"/>
      <c r="H16" s="22">
        <v>2</v>
      </c>
      <c r="I16" s="21" t="s">
        <v>181</v>
      </c>
      <c r="J16" s="21"/>
      <c r="K16" s="21"/>
      <c r="L16" s="21" t="s">
        <v>553</v>
      </c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224</v>
      </c>
      <c r="AE16" s="15">
        <f>SUM(AE7:AE15)</f>
        <v>95</v>
      </c>
      <c r="AF16" s="15">
        <f>SUM(AF7:AF15)</f>
        <v>95</v>
      </c>
      <c r="AG16" s="15">
        <f>SUM(AG7:AG15)</f>
        <v>34</v>
      </c>
      <c r="AH16" s="15"/>
      <c r="AI16" s="15"/>
      <c r="AJ16" s="15">
        <f>SUM(AJ7:AJ15)</f>
        <v>574</v>
      </c>
      <c r="AK16" s="15">
        <f>SUM(AK7:AK15)</f>
        <v>15</v>
      </c>
      <c r="AL16" s="15">
        <f>SUM(AL7:AL15)</f>
        <v>30</v>
      </c>
      <c r="AM16" s="33">
        <f>+AJ16/AD16</f>
        <v>2.5625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6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26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</v>
      </c>
      <c r="BT16" s="21" t="s">
        <v>446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4"/>
        <v>0</v>
      </c>
      <c r="CD16" s="70">
        <v>0</v>
      </c>
      <c r="CE16" s="69">
        <f t="shared" si="15"/>
        <v>3</v>
      </c>
      <c r="CF16" s="22">
        <f t="shared" si="4"/>
        <v>5</v>
      </c>
      <c r="CG16" s="22">
        <f t="shared" si="4"/>
        <v>0</v>
      </c>
      <c r="CH16" s="22">
        <f t="shared" si="4"/>
        <v>5</v>
      </c>
      <c r="CI16" s="70">
        <f t="shared" si="4"/>
        <v>0</v>
      </c>
      <c r="CJ16" s="69">
        <v>3</v>
      </c>
      <c r="CK16" s="22">
        <v>5</v>
      </c>
      <c r="CL16" s="22">
        <v>0</v>
      </c>
      <c r="CM16" s="22">
        <f t="shared" si="17"/>
        <v>5</v>
      </c>
      <c r="CN16" s="70">
        <v>0</v>
      </c>
      <c r="CO16" s="39"/>
    </row>
    <row r="17" spans="1:93" ht="15.95" customHeight="1" x14ac:dyDescent="0.25">
      <c r="A17" s="41"/>
      <c r="B17" s="22"/>
      <c r="C17" s="21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6</v>
      </c>
      <c r="BC17" s="22">
        <v>2</v>
      </c>
      <c r="BD17" s="22">
        <v>5</v>
      </c>
      <c r="BE17" s="22">
        <f t="shared" si="11"/>
        <v>7</v>
      </c>
      <c r="BF17" s="70">
        <v>2</v>
      </c>
      <c r="BG17" s="69">
        <f t="shared" si="12"/>
        <v>28</v>
      </c>
      <c r="BH17" s="22">
        <f t="shared" si="12"/>
        <v>8</v>
      </c>
      <c r="BI17" s="22">
        <f t="shared" si="3"/>
        <v>16</v>
      </c>
      <c r="BJ17" s="22">
        <f t="shared" si="13"/>
        <v>24</v>
      </c>
      <c r="BK17" s="70">
        <f t="shared" si="3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9.5</v>
      </c>
      <c r="BT17" s="21" t="s">
        <v>526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 t="shared" si="14"/>
        <v>0</v>
      </c>
      <c r="CD17" s="70">
        <v>0</v>
      </c>
      <c r="CE17" s="69">
        <f t="shared" si="15"/>
        <v>3</v>
      </c>
      <c r="CF17" s="22">
        <f t="shared" si="4"/>
        <v>4</v>
      </c>
      <c r="CG17" s="22">
        <f t="shared" si="4"/>
        <v>2</v>
      </c>
      <c r="CH17" s="22">
        <f t="shared" si="4"/>
        <v>6</v>
      </c>
      <c r="CI17" s="70">
        <f t="shared" si="4"/>
        <v>0</v>
      </c>
      <c r="CJ17" s="69">
        <v>3</v>
      </c>
      <c r="CK17" s="22">
        <v>4</v>
      </c>
      <c r="CL17" s="22">
        <v>2</v>
      </c>
      <c r="CM17" s="22">
        <f t="shared" si="17"/>
        <v>6</v>
      </c>
      <c r="CN17" s="70">
        <v>0</v>
      </c>
      <c r="CO17" s="39"/>
    </row>
    <row r="18" spans="1:93" ht="15.95" customHeight="1" thickBot="1" x14ac:dyDescent="0.3">
      <c r="A18" s="41"/>
      <c r="B18" s="22" t="s">
        <v>42</v>
      </c>
      <c r="C18" s="6" t="s">
        <v>630</v>
      </c>
      <c r="D18" s="11"/>
      <c r="E18" s="21"/>
      <c r="F18" s="21"/>
      <c r="G18" s="5">
        <v>6</v>
      </c>
      <c r="H18" s="22">
        <v>1</v>
      </c>
      <c r="I18" s="21" t="s">
        <v>147</v>
      </c>
      <c r="J18" s="21"/>
      <c r="K18" s="21"/>
      <c r="L18" s="21" t="s">
        <v>149</v>
      </c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66</v>
      </c>
      <c r="BC18" s="23">
        <f>SUM(BC6:BC17)</f>
        <v>12</v>
      </c>
      <c r="BD18" s="23">
        <f>SUM(BD6:BD17)</f>
        <v>18</v>
      </c>
      <c r="BE18" s="23">
        <f>+BD18+BC18</f>
        <v>30</v>
      </c>
      <c r="BF18" s="73">
        <f>SUM(BF6:BF17)</f>
        <v>6</v>
      </c>
      <c r="BG18" s="72">
        <f>SUM(BG6:BG17)</f>
        <v>308</v>
      </c>
      <c r="BH18" s="23">
        <f>SUM(BH6:BH17)</f>
        <v>81</v>
      </c>
      <c r="BI18" s="23">
        <f>SUM(BI6:BI17)</f>
        <v>123</v>
      </c>
      <c r="BJ18" s="23">
        <f>+BI18+BH18</f>
        <v>204</v>
      </c>
      <c r="BK18" s="73">
        <f>SUM(BK6:BK17)</f>
        <v>24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6.5</v>
      </c>
      <c r="BT18" s="21" t="s">
        <v>145</v>
      </c>
      <c r="BU18" s="21"/>
      <c r="BV18" s="21"/>
      <c r="BW18" s="21"/>
      <c r="BX18" s="22"/>
      <c r="BY18" s="21"/>
      <c r="BZ18" s="69">
        <v>5</v>
      </c>
      <c r="CA18" s="22">
        <v>0</v>
      </c>
      <c r="CB18" s="22">
        <v>1</v>
      </c>
      <c r="CC18" s="22">
        <f t="shared" si="14"/>
        <v>1</v>
      </c>
      <c r="CD18" s="70">
        <v>0</v>
      </c>
      <c r="CE18" s="69">
        <f t="shared" si="15"/>
        <v>20</v>
      </c>
      <c r="CF18" s="22">
        <f t="shared" si="4"/>
        <v>2</v>
      </c>
      <c r="CG18" s="22">
        <f t="shared" si="4"/>
        <v>5</v>
      </c>
      <c r="CH18" s="22">
        <f t="shared" si="4"/>
        <v>7</v>
      </c>
      <c r="CI18" s="70">
        <f t="shared" si="4"/>
        <v>2</v>
      </c>
      <c r="CJ18" s="69">
        <v>15</v>
      </c>
      <c r="CK18" s="22">
        <v>2</v>
      </c>
      <c r="CL18" s="22">
        <v>4</v>
      </c>
      <c r="CM18" s="22">
        <f t="shared" si="17"/>
        <v>6</v>
      </c>
      <c r="CN18" s="70">
        <v>2</v>
      </c>
      <c r="CO18" s="39"/>
    </row>
    <row r="19" spans="1:93" ht="15.95" customHeight="1" x14ac:dyDescent="0.25">
      <c r="A19" s="41"/>
      <c r="B19" s="22" t="s">
        <v>28</v>
      </c>
      <c r="C19" s="21"/>
      <c r="D19" s="21" t="s">
        <v>109</v>
      </c>
      <c r="E19" s="21"/>
      <c r="F19" s="21"/>
      <c r="G19" s="5"/>
      <c r="H19" s="22">
        <v>1</v>
      </c>
      <c r="I19" s="21" t="s">
        <v>177</v>
      </c>
      <c r="J19" s="21"/>
      <c r="K19" s="21"/>
      <c r="L19" s="21" t="s">
        <v>710</v>
      </c>
      <c r="M19" s="21"/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13</v>
      </c>
      <c r="BC19" s="22">
        <v>4</v>
      </c>
      <c r="BD19" s="22">
        <v>1</v>
      </c>
      <c r="BE19" s="22">
        <f>+BC19+BD19</f>
        <v>5</v>
      </c>
      <c r="BF19" s="70">
        <v>0</v>
      </c>
      <c r="BG19" s="69">
        <f>+BB19+BL19</f>
        <v>51</v>
      </c>
      <c r="BH19" s="22">
        <f>+BC19+BM19</f>
        <v>18</v>
      </c>
      <c r="BI19" s="22">
        <f t="shared" ref="BI19:BI30" si="21">+BD19+BN19</f>
        <v>14</v>
      </c>
      <c r="BJ19" s="22">
        <f>+BH19+BI19</f>
        <v>32</v>
      </c>
      <c r="BK19" s="70">
        <f t="shared" ref="BK19:BK30" si="22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7.5</v>
      </c>
      <c r="BT19" s="21" t="s">
        <v>266</v>
      </c>
      <c r="BU19" s="21"/>
      <c r="BV19" s="21"/>
      <c r="BW19" s="21"/>
      <c r="BX19" s="22"/>
      <c r="BY19" s="21"/>
      <c r="BZ19" s="69">
        <v>1</v>
      </c>
      <c r="CA19" s="22">
        <v>0</v>
      </c>
      <c r="CB19" s="22">
        <v>1</v>
      </c>
      <c r="CC19" s="22">
        <f t="shared" si="14"/>
        <v>1</v>
      </c>
      <c r="CD19" s="70">
        <v>0</v>
      </c>
      <c r="CE19" s="69">
        <f t="shared" si="15"/>
        <v>7</v>
      </c>
      <c r="CF19" s="22">
        <f t="shared" si="4"/>
        <v>0</v>
      </c>
      <c r="CG19" s="22">
        <f t="shared" si="4"/>
        <v>5</v>
      </c>
      <c r="CH19" s="22">
        <f t="shared" si="4"/>
        <v>5</v>
      </c>
      <c r="CI19" s="70">
        <f t="shared" si="4"/>
        <v>2</v>
      </c>
      <c r="CJ19" s="69">
        <v>6</v>
      </c>
      <c r="CK19" s="22">
        <v>0</v>
      </c>
      <c r="CL19" s="22">
        <v>4</v>
      </c>
      <c r="CM19" s="22">
        <f t="shared" si="17"/>
        <v>4</v>
      </c>
      <c r="CN19" s="70">
        <v>2</v>
      </c>
      <c r="CO19" s="39"/>
    </row>
    <row r="20" spans="1:93" ht="15.95" customHeight="1" x14ac:dyDescent="0.25">
      <c r="A20" s="41"/>
      <c r="H20" s="22">
        <v>1</v>
      </c>
      <c r="I20" s="21" t="s">
        <v>60</v>
      </c>
      <c r="L20" s="21" t="s">
        <v>224</v>
      </c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4</v>
      </c>
      <c r="BC20" s="22">
        <v>0</v>
      </c>
      <c r="BD20" s="22">
        <v>0</v>
      </c>
      <c r="BE20" s="22">
        <f t="shared" ref="BE20:BE30" si="23">+BC20+BD20</f>
        <v>0</v>
      </c>
      <c r="BF20" s="70">
        <v>0</v>
      </c>
      <c r="BG20" s="69">
        <f t="shared" ref="BG20:BH30" si="24">+BB20+BL20</f>
        <v>25</v>
      </c>
      <c r="BH20" s="22">
        <f t="shared" si="24"/>
        <v>0</v>
      </c>
      <c r="BI20" s="22">
        <f t="shared" si="21"/>
        <v>0</v>
      </c>
      <c r="BJ20" s="22">
        <f t="shared" ref="BJ20:BJ30" si="25">+BH20+BI20</f>
        <v>0</v>
      </c>
      <c r="BK20" s="70">
        <f t="shared" si="22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8</v>
      </c>
      <c r="BT20" s="21" t="s">
        <v>268</v>
      </c>
      <c r="BU20" s="21"/>
      <c r="BV20" s="21"/>
      <c r="BW20" s="21"/>
      <c r="BX20" s="22"/>
      <c r="BY20" s="21"/>
      <c r="BZ20" s="69">
        <v>0</v>
      </c>
      <c r="CA20" s="22">
        <v>0</v>
      </c>
      <c r="CB20" s="22">
        <v>0</v>
      </c>
      <c r="CC20" s="22">
        <f t="shared" si="14"/>
        <v>0</v>
      </c>
      <c r="CD20" s="70">
        <v>0</v>
      </c>
      <c r="CE20" s="69">
        <f t="shared" si="15"/>
        <v>5</v>
      </c>
      <c r="CF20" s="22">
        <f t="shared" si="4"/>
        <v>0</v>
      </c>
      <c r="CG20" s="22">
        <f t="shared" si="4"/>
        <v>0</v>
      </c>
      <c r="CH20" s="22">
        <f t="shared" si="4"/>
        <v>0</v>
      </c>
      <c r="CI20" s="70">
        <f t="shared" si="4"/>
        <v>0</v>
      </c>
      <c r="CJ20" s="69">
        <v>5</v>
      </c>
      <c r="CK20" s="22">
        <v>0</v>
      </c>
      <c r="CL20" s="22">
        <v>0</v>
      </c>
      <c r="CM20" s="22">
        <f t="shared" si="17"/>
        <v>0</v>
      </c>
      <c r="CN20" s="70">
        <v>0</v>
      </c>
      <c r="CO20" s="39"/>
    </row>
    <row r="21" spans="1:93" ht="15.95" customHeight="1" thickBot="1" x14ac:dyDescent="0.3">
      <c r="A21" s="41"/>
      <c r="H21" s="22">
        <v>2</v>
      </c>
      <c r="I21" s="21" t="s">
        <v>177</v>
      </c>
      <c r="L21" s="21" t="s">
        <v>711</v>
      </c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5</v>
      </c>
      <c r="BC21" s="22">
        <v>5</v>
      </c>
      <c r="BD21" s="22">
        <v>3</v>
      </c>
      <c r="BE21" s="22">
        <f t="shared" si="23"/>
        <v>8</v>
      </c>
      <c r="BF21" s="70">
        <v>2</v>
      </c>
      <c r="BG21" s="69">
        <f t="shared" si="24"/>
        <v>24</v>
      </c>
      <c r="BH21" s="22">
        <f t="shared" si="24"/>
        <v>12</v>
      </c>
      <c r="BI21" s="22">
        <f t="shared" si="21"/>
        <v>12</v>
      </c>
      <c r="BJ21" s="22">
        <f t="shared" si="25"/>
        <v>24</v>
      </c>
      <c r="BK21" s="70">
        <f t="shared" si="22"/>
        <v>8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7.5</v>
      </c>
      <c r="BT21" s="21" t="s">
        <v>269</v>
      </c>
      <c r="BU21" s="21"/>
      <c r="BV21" s="21"/>
      <c r="BW21" s="21"/>
      <c r="BX21" s="22"/>
      <c r="BY21" s="21"/>
      <c r="BZ21" s="69">
        <v>6</v>
      </c>
      <c r="CA21" s="22">
        <v>7</v>
      </c>
      <c r="CB21" s="22">
        <v>1</v>
      </c>
      <c r="CC21" s="22">
        <f t="shared" si="14"/>
        <v>8</v>
      </c>
      <c r="CD21" s="70">
        <v>0</v>
      </c>
      <c r="CE21" s="69">
        <f t="shared" si="15"/>
        <v>24</v>
      </c>
      <c r="CF21" s="22">
        <f t="shared" si="4"/>
        <v>26</v>
      </c>
      <c r="CG21" s="22">
        <f t="shared" si="4"/>
        <v>8</v>
      </c>
      <c r="CH21" s="22">
        <f t="shared" si="4"/>
        <v>34</v>
      </c>
      <c r="CI21" s="70">
        <f t="shared" si="4"/>
        <v>0</v>
      </c>
      <c r="CJ21" s="69">
        <v>18</v>
      </c>
      <c r="CK21" s="22">
        <v>19</v>
      </c>
      <c r="CL21" s="22">
        <v>7</v>
      </c>
      <c r="CM21" s="22">
        <f t="shared" si="17"/>
        <v>26</v>
      </c>
      <c r="CN21" s="70">
        <v>0</v>
      </c>
      <c r="CO21" s="39"/>
    </row>
    <row r="22" spans="1:93" ht="15.95" customHeight="1" x14ac:dyDescent="0.25">
      <c r="A22" s="41"/>
      <c r="H22" s="22">
        <v>2</v>
      </c>
      <c r="I22" s="21" t="s">
        <v>147</v>
      </c>
      <c r="L22" s="21" t="s">
        <v>149</v>
      </c>
      <c r="R22" s="41"/>
      <c r="S22" s="41"/>
      <c r="V22" s="27">
        <v>7.5</v>
      </c>
      <c r="W22" s="21" t="s">
        <v>75</v>
      </c>
      <c r="Y22" s="21"/>
      <c r="AA22" s="21" t="s">
        <v>16</v>
      </c>
      <c r="AC22" s="22"/>
      <c r="AD22" s="22">
        <f t="shared" ref="AD22:AD23" si="26">+AE22+AF22+AG22</f>
        <v>6</v>
      </c>
      <c r="AE22" s="15">
        <v>4</v>
      </c>
      <c r="AF22" s="15">
        <v>2</v>
      </c>
      <c r="AG22" s="15">
        <v>0</v>
      </c>
      <c r="AH22" s="80">
        <f t="shared" ref="AH22:AH30" si="27">+(AE22*2+AG22)/(2*AD22)</f>
        <v>0.66666666666666663</v>
      </c>
      <c r="AI22" s="80"/>
      <c r="AJ22" s="15">
        <v>8</v>
      </c>
      <c r="AK22" s="15">
        <v>0</v>
      </c>
      <c r="AL22" s="15">
        <v>1</v>
      </c>
      <c r="AM22" s="54">
        <f t="shared" ref="AM22:AM31" si="28">+AJ22/AD22</f>
        <v>1.3333333333333333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5</v>
      </c>
      <c r="BC22" s="22">
        <v>0</v>
      </c>
      <c r="BD22" s="22">
        <v>2</v>
      </c>
      <c r="BE22" s="22">
        <f t="shared" si="23"/>
        <v>2</v>
      </c>
      <c r="BF22" s="70">
        <v>2</v>
      </c>
      <c r="BG22" s="69">
        <f t="shared" si="24"/>
        <v>18</v>
      </c>
      <c r="BH22" s="22">
        <f t="shared" si="24"/>
        <v>2</v>
      </c>
      <c r="BI22" s="22">
        <f t="shared" si="21"/>
        <v>8</v>
      </c>
      <c r="BJ22" s="22">
        <f t="shared" si="25"/>
        <v>10</v>
      </c>
      <c r="BK22" s="70">
        <f t="shared" si="22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</v>
      </c>
      <c r="BT22" s="21" t="s">
        <v>544</v>
      </c>
      <c r="BU22" s="21"/>
      <c r="BV22" s="21"/>
      <c r="BW22" s="21"/>
      <c r="BX22" s="22"/>
      <c r="BY22" s="21"/>
      <c r="BZ22" s="69">
        <v>0</v>
      </c>
      <c r="CA22" s="22">
        <v>0</v>
      </c>
      <c r="CB22" s="22">
        <v>0</v>
      </c>
      <c r="CC22" s="22">
        <f t="shared" si="14"/>
        <v>0</v>
      </c>
      <c r="CD22" s="70">
        <v>0</v>
      </c>
      <c r="CE22" s="69">
        <f t="shared" si="15"/>
        <v>1</v>
      </c>
      <c r="CF22" s="22">
        <f t="shared" si="15"/>
        <v>0</v>
      </c>
      <c r="CG22" s="22">
        <f t="shared" si="15"/>
        <v>1</v>
      </c>
      <c r="CH22" s="22">
        <f t="shared" si="15"/>
        <v>1</v>
      </c>
      <c r="CI22" s="70">
        <f t="shared" si="15"/>
        <v>0</v>
      </c>
      <c r="CJ22" s="69">
        <v>1</v>
      </c>
      <c r="CK22" s="22">
        <v>0</v>
      </c>
      <c r="CL22" s="22">
        <v>1</v>
      </c>
      <c r="CM22" s="22">
        <f t="shared" si="17"/>
        <v>1</v>
      </c>
      <c r="CN22" s="70">
        <v>0</v>
      </c>
      <c r="CO22" s="39"/>
    </row>
    <row r="23" spans="1:93" ht="15.95" customHeight="1" x14ac:dyDescent="0.25">
      <c r="A23" s="41"/>
      <c r="H23" s="22">
        <v>2</v>
      </c>
      <c r="I23" s="21" t="s">
        <v>96</v>
      </c>
      <c r="L23" s="21" t="s">
        <v>60</v>
      </c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 t="shared" si="26"/>
        <v>5</v>
      </c>
      <c r="AE23" s="22">
        <v>2</v>
      </c>
      <c r="AF23" s="22">
        <v>1</v>
      </c>
      <c r="AG23" s="22">
        <v>2</v>
      </c>
      <c r="AH23" s="79">
        <f t="shared" si="27"/>
        <v>0.6</v>
      </c>
      <c r="AI23" s="79"/>
      <c r="AJ23" s="22">
        <v>8</v>
      </c>
      <c r="AK23" s="22">
        <v>1</v>
      </c>
      <c r="AL23" s="22">
        <v>0</v>
      </c>
      <c r="AM23" s="24">
        <f t="shared" si="28"/>
        <v>1.6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5</v>
      </c>
      <c r="BC23" s="22">
        <v>0</v>
      </c>
      <c r="BD23" s="22">
        <v>2</v>
      </c>
      <c r="BE23" s="22">
        <f t="shared" si="23"/>
        <v>2</v>
      </c>
      <c r="BF23" s="70">
        <v>2</v>
      </c>
      <c r="BG23" s="69">
        <f t="shared" si="24"/>
        <v>18</v>
      </c>
      <c r="BH23" s="22">
        <f t="shared" si="24"/>
        <v>1</v>
      </c>
      <c r="BI23" s="22">
        <f t="shared" si="21"/>
        <v>7</v>
      </c>
      <c r="BJ23" s="22">
        <f t="shared" si="25"/>
        <v>8</v>
      </c>
      <c r="BK23" s="70">
        <f t="shared" si="22"/>
        <v>4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6.5</v>
      </c>
      <c r="BT23" s="21" t="s">
        <v>585</v>
      </c>
      <c r="BU23" s="21"/>
      <c r="BV23" s="21"/>
      <c r="BW23" s="21"/>
      <c r="BX23" s="22"/>
      <c r="BY23" s="21"/>
      <c r="BZ23" s="69">
        <v>4</v>
      </c>
      <c r="CA23" s="22">
        <v>0</v>
      </c>
      <c r="CB23" s="22">
        <v>0</v>
      </c>
      <c r="CC23" s="22">
        <f t="shared" si="14"/>
        <v>0</v>
      </c>
      <c r="CD23" s="70">
        <v>2</v>
      </c>
      <c r="CE23" s="69">
        <f t="shared" ref="CE23:CI41" si="29">+CJ23+BZ23</f>
        <v>6</v>
      </c>
      <c r="CF23" s="22">
        <f t="shared" si="29"/>
        <v>2</v>
      </c>
      <c r="CG23" s="22">
        <f t="shared" si="29"/>
        <v>0</v>
      </c>
      <c r="CH23" s="22">
        <f t="shared" si="29"/>
        <v>2</v>
      </c>
      <c r="CI23" s="70">
        <f t="shared" si="29"/>
        <v>2</v>
      </c>
      <c r="CJ23" s="69">
        <v>2</v>
      </c>
      <c r="CK23" s="22">
        <v>2</v>
      </c>
      <c r="CL23" s="22">
        <v>0</v>
      </c>
      <c r="CM23" s="22">
        <f t="shared" si="17"/>
        <v>2</v>
      </c>
      <c r="CN23" s="70">
        <v>0</v>
      </c>
      <c r="CO23" s="44"/>
    </row>
    <row r="24" spans="1:93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5"/>
      <c r="R24" s="41"/>
      <c r="S24" s="41"/>
      <c r="V24" s="27">
        <v>7.5</v>
      </c>
      <c r="W24" s="21" t="s">
        <v>85</v>
      </c>
      <c r="Y24" s="21"/>
      <c r="AA24" s="21" t="s">
        <v>18</v>
      </c>
      <c r="AC24" s="22"/>
      <c r="AD24" s="22">
        <f t="shared" ref="AD24:AD29" si="30">+AE24+AF24+AG24</f>
        <v>6</v>
      </c>
      <c r="AE24" s="22">
        <v>4</v>
      </c>
      <c r="AF24" s="22">
        <v>1</v>
      </c>
      <c r="AG24" s="22">
        <v>1</v>
      </c>
      <c r="AH24" s="79">
        <f t="shared" ref="AH24:AH29" si="31">+(AE24*2+AG24)/(2*AD24)</f>
        <v>0.75</v>
      </c>
      <c r="AI24" s="79"/>
      <c r="AJ24" s="22">
        <v>10</v>
      </c>
      <c r="AK24" s="22">
        <v>0</v>
      </c>
      <c r="AL24" s="22">
        <v>2</v>
      </c>
      <c r="AM24" s="24">
        <f t="shared" ref="AM24:AM29" si="32">+AJ24/AD24</f>
        <v>1.6666666666666667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5</v>
      </c>
      <c r="BC24" s="22">
        <v>0</v>
      </c>
      <c r="BD24" s="22">
        <v>3</v>
      </c>
      <c r="BE24" s="22">
        <f t="shared" si="23"/>
        <v>3</v>
      </c>
      <c r="BF24" s="70">
        <v>0</v>
      </c>
      <c r="BG24" s="69">
        <f t="shared" si="24"/>
        <v>23</v>
      </c>
      <c r="BH24" s="22">
        <f t="shared" si="24"/>
        <v>4</v>
      </c>
      <c r="BI24" s="22">
        <f t="shared" si="21"/>
        <v>8</v>
      </c>
      <c r="BJ24" s="22">
        <f t="shared" si="25"/>
        <v>12</v>
      </c>
      <c r="BK24" s="70">
        <f t="shared" si="22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</v>
      </c>
      <c r="BT24" s="21" t="s">
        <v>562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4"/>
        <v>0</v>
      </c>
      <c r="CD24" s="70">
        <v>0</v>
      </c>
      <c r="CE24" s="69">
        <f t="shared" si="29"/>
        <v>3</v>
      </c>
      <c r="CF24" s="22">
        <f t="shared" si="29"/>
        <v>0</v>
      </c>
      <c r="CG24" s="22">
        <f t="shared" si="29"/>
        <v>0</v>
      </c>
      <c r="CH24" s="22">
        <f t="shared" si="29"/>
        <v>0</v>
      </c>
      <c r="CI24" s="70">
        <f t="shared" si="29"/>
        <v>0</v>
      </c>
      <c r="CJ24" s="69">
        <v>3</v>
      </c>
      <c r="CK24" s="22">
        <v>0</v>
      </c>
      <c r="CL24" s="22">
        <v>0</v>
      </c>
      <c r="CM24" s="22">
        <f t="shared" si="17"/>
        <v>0</v>
      </c>
      <c r="CN24" s="70">
        <v>0</v>
      </c>
      <c r="CO24" s="36"/>
    </row>
    <row r="25" spans="1:93" ht="15.95" customHeight="1" x14ac:dyDescent="0.25">
      <c r="A25" s="41"/>
      <c r="B25" s="42" t="s">
        <v>173</v>
      </c>
      <c r="C25" s="6" t="s">
        <v>631</v>
      </c>
      <c r="F25" s="21"/>
      <c r="G25" s="5">
        <v>1</v>
      </c>
      <c r="H25" s="22">
        <v>2</v>
      </c>
      <c r="I25" s="21" t="s">
        <v>59</v>
      </c>
      <c r="J25" s="21"/>
      <c r="K25" s="21"/>
      <c r="L25" s="21"/>
      <c r="M25" s="21" t="s">
        <v>134</v>
      </c>
      <c r="N25" s="21"/>
      <c r="O25" s="21"/>
      <c r="P25" s="21"/>
      <c r="Q25" s="21"/>
      <c r="R25" s="41"/>
      <c r="S25" s="41"/>
      <c r="V25" s="27">
        <v>7</v>
      </c>
      <c r="W25" s="21" t="s">
        <v>74</v>
      </c>
      <c r="Y25" s="21"/>
      <c r="AA25" s="21" t="s">
        <v>156</v>
      </c>
      <c r="AC25" s="22"/>
      <c r="AD25" s="22">
        <f t="shared" si="30"/>
        <v>6</v>
      </c>
      <c r="AE25" s="22">
        <v>4</v>
      </c>
      <c r="AF25" s="22">
        <v>2</v>
      </c>
      <c r="AG25" s="22">
        <v>0</v>
      </c>
      <c r="AH25" s="79">
        <f t="shared" si="31"/>
        <v>0.66666666666666663</v>
      </c>
      <c r="AI25" s="79"/>
      <c r="AJ25" s="22">
        <v>14</v>
      </c>
      <c r="AK25" s="22">
        <v>0</v>
      </c>
      <c r="AL25" s="22">
        <v>0</v>
      </c>
      <c r="AM25" s="24">
        <f t="shared" si="32"/>
        <v>2.3333333333333335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5</v>
      </c>
      <c r="BC25" s="22">
        <v>2</v>
      </c>
      <c r="BD25" s="22">
        <v>0</v>
      </c>
      <c r="BE25" s="22">
        <f t="shared" si="23"/>
        <v>2</v>
      </c>
      <c r="BF25" s="70">
        <v>4</v>
      </c>
      <c r="BG25" s="69">
        <f t="shared" si="24"/>
        <v>22</v>
      </c>
      <c r="BH25" s="22">
        <f t="shared" si="24"/>
        <v>3</v>
      </c>
      <c r="BI25" s="22">
        <f t="shared" si="21"/>
        <v>1</v>
      </c>
      <c r="BJ25" s="22">
        <f t="shared" si="25"/>
        <v>4</v>
      </c>
      <c r="BK25" s="70">
        <f t="shared" si="22"/>
        <v>4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7.5</v>
      </c>
      <c r="BT25" s="21" t="s">
        <v>485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4"/>
        <v>0</v>
      </c>
      <c r="CD25" s="70">
        <v>0</v>
      </c>
      <c r="CE25" s="69">
        <f t="shared" si="29"/>
        <v>1</v>
      </c>
      <c r="CF25" s="22">
        <f t="shared" si="29"/>
        <v>0</v>
      </c>
      <c r="CG25" s="22">
        <f t="shared" si="29"/>
        <v>0</v>
      </c>
      <c r="CH25" s="22">
        <f t="shared" si="29"/>
        <v>0</v>
      </c>
      <c r="CI25" s="70">
        <f t="shared" si="29"/>
        <v>0</v>
      </c>
      <c r="CJ25" s="69">
        <v>1</v>
      </c>
      <c r="CK25" s="22">
        <v>0</v>
      </c>
      <c r="CL25" s="22">
        <v>0</v>
      </c>
      <c r="CM25" s="22">
        <f t="shared" si="17"/>
        <v>0</v>
      </c>
      <c r="CN25" s="70">
        <v>0</v>
      </c>
      <c r="CO25" s="36"/>
    </row>
    <row r="26" spans="1:93" ht="15.95" customHeight="1" x14ac:dyDescent="0.25">
      <c r="A26" s="41"/>
      <c r="B26" s="22" t="s">
        <v>28</v>
      </c>
      <c r="C26" s="16"/>
      <c r="D26" s="16" t="s">
        <v>109</v>
      </c>
      <c r="E26" s="16"/>
      <c r="F26" s="16"/>
      <c r="G26" s="5"/>
      <c r="H26" s="22"/>
      <c r="I26" s="21"/>
      <c r="J26" s="21"/>
      <c r="K26" s="21"/>
      <c r="L26" s="21"/>
      <c r="M26" s="21"/>
      <c r="N26" s="21"/>
      <c r="O26" s="21"/>
      <c r="P26" s="21"/>
      <c r="Q26" s="21"/>
      <c r="R26" s="41"/>
      <c r="S26" s="41"/>
      <c r="V26" s="27">
        <v>7</v>
      </c>
      <c r="W26" s="21" t="s">
        <v>171</v>
      </c>
      <c r="Y26" s="21"/>
      <c r="AA26" s="21" t="s">
        <v>19</v>
      </c>
      <c r="AC26" s="22"/>
      <c r="AD26" s="22">
        <f t="shared" si="30"/>
        <v>6</v>
      </c>
      <c r="AE26" s="22">
        <v>3</v>
      </c>
      <c r="AF26" s="22">
        <v>2</v>
      </c>
      <c r="AG26" s="22">
        <v>1</v>
      </c>
      <c r="AH26" s="79">
        <f t="shared" si="31"/>
        <v>0.58333333333333337</v>
      </c>
      <c r="AI26" s="79"/>
      <c r="AJ26" s="22">
        <v>15</v>
      </c>
      <c r="AK26" s="22">
        <v>0</v>
      </c>
      <c r="AL26" s="22">
        <v>0</v>
      </c>
      <c r="AM26" s="24">
        <f t="shared" si="32"/>
        <v>2.5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3</v>
      </c>
      <c r="BC26" s="22">
        <v>0</v>
      </c>
      <c r="BD26" s="22">
        <v>0</v>
      </c>
      <c r="BE26" s="22">
        <f t="shared" si="23"/>
        <v>0</v>
      </c>
      <c r="BF26" s="70">
        <v>0</v>
      </c>
      <c r="BG26" s="69">
        <f t="shared" si="24"/>
        <v>21</v>
      </c>
      <c r="BH26" s="22">
        <f t="shared" si="24"/>
        <v>0</v>
      </c>
      <c r="BI26" s="22">
        <f t="shared" si="21"/>
        <v>4</v>
      </c>
      <c r="BJ26" s="22">
        <f t="shared" si="25"/>
        <v>4</v>
      </c>
      <c r="BK26" s="70">
        <f t="shared" si="22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9.5</v>
      </c>
      <c r="BT26" s="21" t="s">
        <v>471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 t="shared" si="14"/>
        <v>0</v>
      </c>
      <c r="CD26" s="70">
        <v>0</v>
      </c>
      <c r="CE26" s="69">
        <f t="shared" si="29"/>
        <v>1</v>
      </c>
      <c r="CF26" s="22">
        <f t="shared" si="29"/>
        <v>0</v>
      </c>
      <c r="CG26" s="22">
        <f t="shared" si="29"/>
        <v>0</v>
      </c>
      <c r="CH26" s="22">
        <f t="shared" si="29"/>
        <v>0</v>
      </c>
      <c r="CI26" s="70">
        <f t="shared" si="29"/>
        <v>0</v>
      </c>
      <c r="CJ26" s="69">
        <v>1</v>
      </c>
      <c r="CK26" s="22">
        <v>0</v>
      </c>
      <c r="CL26" s="22">
        <v>0</v>
      </c>
      <c r="CM26" s="22">
        <f t="shared" si="17"/>
        <v>0</v>
      </c>
      <c r="CN26" s="70">
        <v>0</v>
      </c>
      <c r="CO26" s="36"/>
    </row>
    <row r="27" spans="1:93" ht="15.95" customHeight="1" x14ac:dyDescent="0.25">
      <c r="A27" s="41"/>
      <c r="D27" s="16"/>
      <c r="E27" s="16"/>
      <c r="F27" s="16"/>
      <c r="R27" s="41"/>
      <c r="S27" s="41"/>
      <c r="V27" s="27">
        <v>8</v>
      </c>
      <c r="W27" s="21" t="s">
        <v>153</v>
      </c>
      <c r="Y27" s="21"/>
      <c r="AA27" s="21" t="s">
        <v>14</v>
      </c>
      <c r="AC27" s="22"/>
      <c r="AD27" s="22">
        <f t="shared" si="30"/>
        <v>5</v>
      </c>
      <c r="AE27" s="22">
        <v>1</v>
      </c>
      <c r="AF27" s="22">
        <v>4</v>
      </c>
      <c r="AG27" s="22">
        <v>0</v>
      </c>
      <c r="AH27" s="79">
        <f t="shared" si="31"/>
        <v>0.2</v>
      </c>
      <c r="AI27" s="79"/>
      <c r="AJ27" s="22">
        <v>13</v>
      </c>
      <c r="AK27" s="22">
        <v>0</v>
      </c>
      <c r="AL27" s="22">
        <v>0</v>
      </c>
      <c r="AM27" s="24">
        <f t="shared" si="32"/>
        <v>2.6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5</v>
      </c>
      <c r="BC27" s="22">
        <v>1</v>
      </c>
      <c r="BD27" s="22">
        <v>2</v>
      </c>
      <c r="BE27" s="22">
        <f t="shared" si="23"/>
        <v>3</v>
      </c>
      <c r="BF27" s="70">
        <v>2</v>
      </c>
      <c r="BG27" s="69">
        <f t="shared" si="24"/>
        <v>25</v>
      </c>
      <c r="BH27" s="22">
        <f t="shared" si="24"/>
        <v>1</v>
      </c>
      <c r="BI27" s="22">
        <f t="shared" si="21"/>
        <v>6</v>
      </c>
      <c r="BJ27" s="22">
        <f t="shared" si="25"/>
        <v>7</v>
      </c>
      <c r="BK27" s="70">
        <f t="shared" si="22"/>
        <v>4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47</v>
      </c>
      <c r="BU27" s="21"/>
      <c r="BV27" s="21"/>
      <c r="BW27" s="21"/>
      <c r="BX27" s="22"/>
      <c r="BY27" s="21" t="s">
        <v>116</v>
      </c>
      <c r="BZ27" s="69">
        <v>0</v>
      </c>
      <c r="CA27" s="22">
        <v>0</v>
      </c>
      <c r="CB27" s="22">
        <v>0</v>
      </c>
      <c r="CC27" s="22">
        <f t="shared" si="14"/>
        <v>0</v>
      </c>
      <c r="CD27" s="70">
        <v>0</v>
      </c>
      <c r="CE27" s="69">
        <f t="shared" si="29"/>
        <v>14</v>
      </c>
      <c r="CF27" s="22">
        <f t="shared" si="29"/>
        <v>4</v>
      </c>
      <c r="CG27" s="22">
        <f t="shared" si="29"/>
        <v>14</v>
      </c>
      <c r="CH27" s="22">
        <f t="shared" si="29"/>
        <v>18</v>
      </c>
      <c r="CI27" s="70">
        <f t="shared" si="29"/>
        <v>2</v>
      </c>
      <c r="CJ27" s="69">
        <v>14</v>
      </c>
      <c r="CK27" s="22">
        <v>4</v>
      </c>
      <c r="CL27" s="22">
        <v>14</v>
      </c>
      <c r="CM27" s="22">
        <f t="shared" si="17"/>
        <v>18</v>
      </c>
      <c r="CN27" s="70">
        <v>2</v>
      </c>
      <c r="CO27" s="36"/>
    </row>
    <row r="28" spans="1:93" ht="15.95" customHeight="1" x14ac:dyDescent="0.25">
      <c r="A28" s="41"/>
      <c r="C28" s="6" t="s">
        <v>633</v>
      </c>
      <c r="F28" s="21"/>
      <c r="G28" s="5">
        <v>0</v>
      </c>
      <c r="H28" s="22"/>
      <c r="I28" s="21"/>
      <c r="J28" s="21"/>
      <c r="K28" s="21"/>
      <c r="L28" s="21"/>
      <c r="M28" s="21"/>
      <c r="N28" s="21"/>
      <c r="O28" s="21"/>
      <c r="P28" s="21"/>
      <c r="Q28" s="21"/>
      <c r="R28" s="41"/>
      <c r="S28" s="41"/>
      <c r="V28" s="27">
        <v>8</v>
      </c>
      <c r="W28" s="21" t="s">
        <v>15</v>
      </c>
      <c r="Y28" s="21"/>
      <c r="Z28" s="21"/>
      <c r="AA28" s="21" t="s">
        <v>17</v>
      </c>
      <c r="AC28" s="22"/>
      <c r="AD28" s="22">
        <f t="shared" si="30"/>
        <v>4</v>
      </c>
      <c r="AE28" s="22">
        <v>1</v>
      </c>
      <c r="AF28" s="22">
        <v>3</v>
      </c>
      <c r="AG28" s="22">
        <v>0</v>
      </c>
      <c r="AH28" s="79">
        <f t="shared" si="31"/>
        <v>0.25</v>
      </c>
      <c r="AI28" s="79"/>
      <c r="AJ28" s="22">
        <v>11</v>
      </c>
      <c r="AK28" s="22">
        <v>2</v>
      </c>
      <c r="AL28" s="22">
        <v>1</v>
      </c>
      <c r="AM28" s="24">
        <f t="shared" si="32"/>
        <v>2.75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6</v>
      </c>
      <c r="BC28" s="22">
        <v>0</v>
      </c>
      <c r="BD28" s="22">
        <v>3</v>
      </c>
      <c r="BE28" s="22">
        <f t="shared" si="23"/>
        <v>3</v>
      </c>
      <c r="BF28" s="70">
        <v>0</v>
      </c>
      <c r="BG28" s="69">
        <f t="shared" si="24"/>
        <v>28</v>
      </c>
      <c r="BH28" s="22">
        <f t="shared" si="24"/>
        <v>0</v>
      </c>
      <c r="BI28" s="22">
        <f t="shared" si="21"/>
        <v>6</v>
      </c>
      <c r="BJ28" s="22">
        <f t="shared" si="25"/>
        <v>6</v>
      </c>
      <c r="BK28" s="70">
        <f t="shared" si="22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525</v>
      </c>
      <c r="BU28" s="21"/>
      <c r="BV28" s="21"/>
      <c r="BW28" s="21"/>
      <c r="BX28" s="22"/>
      <c r="BY28" s="21"/>
      <c r="BZ28" s="69">
        <v>0</v>
      </c>
      <c r="CA28" s="22">
        <v>0</v>
      </c>
      <c r="CB28" s="22">
        <v>0</v>
      </c>
      <c r="CC28" s="22">
        <f t="shared" si="14"/>
        <v>0</v>
      </c>
      <c r="CD28" s="70">
        <v>0</v>
      </c>
      <c r="CE28" s="69">
        <f t="shared" si="29"/>
        <v>1</v>
      </c>
      <c r="CF28" s="22">
        <f t="shared" si="29"/>
        <v>1</v>
      </c>
      <c r="CG28" s="22">
        <f t="shared" si="29"/>
        <v>1</v>
      </c>
      <c r="CH28" s="22">
        <f t="shared" si="29"/>
        <v>2</v>
      </c>
      <c r="CI28" s="70">
        <f t="shared" si="29"/>
        <v>0</v>
      </c>
      <c r="CJ28" s="69">
        <v>1</v>
      </c>
      <c r="CK28" s="22">
        <v>1</v>
      </c>
      <c r="CL28" s="22">
        <v>1</v>
      </c>
      <c r="CM28" s="22">
        <f t="shared" si="17"/>
        <v>2</v>
      </c>
      <c r="CN28" s="70">
        <v>0</v>
      </c>
      <c r="CO28" s="36"/>
    </row>
    <row r="29" spans="1:93" ht="15.95" customHeight="1" x14ac:dyDescent="0.25">
      <c r="A29" s="41"/>
      <c r="B29" s="22" t="s">
        <v>28</v>
      </c>
      <c r="C29" s="21"/>
      <c r="D29" s="16" t="s">
        <v>109</v>
      </c>
      <c r="E29" s="21"/>
      <c r="G29" s="5"/>
      <c r="H29" s="22"/>
      <c r="I29" s="21"/>
      <c r="J29" s="21"/>
      <c r="K29" s="21"/>
      <c r="L29" s="21"/>
      <c r="M29" s="21"/>
      <c r="N29" s="21"/>
      <c r="O29" s="21"/>
      <c r="P29" s="21"/>
      <c r="Q29" s="21"/>
      <c r="R29" s="41"/>
      <c r="S29" s="41"/>
      <c r="V29" s="27">
        <v>7.5</v>
      </c>
      <c r="W29" s="21" t="s">
        <v>61</v>
      </c>
      <c r="AA29" s="21" t="s">
        <v>102</v>
      </c>
      <c r="AC29" s="22"/>
      <c r="AD29" s="22">
        <f t="shared" si="30"/>
        <v>6</v>
      </c>
      <c r="AE29" s="22">
        <v>2</v>
      </c>
      <c r="AF29" s="22">
        <v>3</v>
      </c>
      <c r="AG29" s="22">
        <v>1</v>
      </c>
      <c r="AH29" s="79">
        <f t="shared" si="31"/>
        <v>0.41666666666666669</v>
      </c>
      <c r="AI29" s="79"/>
      <c r="AJ29" s="22">
        <v>17</v>
      </c>
      <c r="AK29" s="22">
        <v>0</v>
      </c>
      <c r="AL29" s="22">
        <v>0</v>
      </c>
      <c r="AM29" s="24">
        <f t="shared" si="32"/>
        <v>2.8333333333333335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6</v>
      </c>
      <c r="BC29" s="22">
        <v>0</v>
      </c>
      <c r="BD29" s="22">
        <v>2</v>
      </c>
      <c r="BE29" s="22">
        <f t="shared" si="23"/>
        <v>2</v>
      </c>
      <c r="BF29" s="70">
        <v>0</v>
      </c>
      <c r="BG29" s="69">
        <f t="shared" si="24"/>
        <v>28</v>
      </c>
      <c r="BH29" s="22">
        <f t="shared" si="24"/>
        <v>3</v>
      </c>
      <c r="BI29" s="22">
        <f t="shared" si="21"/>
        <v>9</v>
      </c>
      <c r="BJ29" s="22">
        <f t="shared" si="25"/>
        <v>12</v>
      </c>
      <c r="BK29" s="70">
        <f t="shared" si="22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239</v>
      </c>
      <c r="BU29" s="21"/>
      <c r="BV29" s="21"/>
      <c r="BW29" s="21"/>
      <c r="BX29" s="22"/>
      <c r="BY29" s="21"/>
      <c r="BZ29" s="69">
        <v>2</v>
      </c>
      <c r="CA29" s="22">
        <v>0</v>
      </c>
      <c r="CB29" s="22">
        <v>0</v>
      </c>
      <c r="CC29" s="22">
        <f t="shared" si="14"/>
        <v>0</v>
      </c>
      <c r="CD29" s="70">
        <v>0</v>
      </c>
      <c r="CE29" s="69">
        <f t="shared" si="29"/>
        <v>12</v>
      </c>
      <c r="CF29" s="22">
        <f t="shared" si="29"/>
        <v>4</v>
      </c>
      <c r="CG29" s="22">
        <f t="shared" si="29"/>
        <v>4</v>
      </c>
      <c r="CH29" s="22">
        <f t="shared" si="29"/>
        <v>8</v>
      </c>
      <c r="CI29" s="70">
        <f t="shared" si="29"/>
        <v>2</v>
      </c>
      <c r="CJ29" s="69">
        <v>10</v>
      </c>
      <c r="CK29" s="22">
        <v>4</v>
      </c>
      <c r="CL29" s="22">
        <v>4</v>
      </c>
      <c r="CM29" s="22">
        <f t="shared" si="17"/>
        <v>8</v>
      </c>
      <c r="CN29" s="70">
        <v>2</v>
      </c>
      <c r="CO29" s="36"/>
    </row>
    <row r="30" spans="1:93" ht="15.95" customHeight="1" thickBot="1" x14ac:dyDescent="0.3">
      <c r="A30" s="41"/>
      <c r="B30" s="36"/>
      <c r="C30" s="46"/>
      <c r="D30" s="46"/>
      <c r="E30" s="46"/>
      <c r="F30" s="46"/>
      <c r="G30" s="42"/>
      <c r="H30" s="45"/>
      <c r="I30" s="46"/>
      <c r="J30" s="46"/>
      <c r="K30" s="45"/>
      <c r="L30" s="45"/>
      <c r="M30" s="45"/>
      <c r="N30" s="45"/>
      <c r="O30" s="45"/>
      <c r="P30" s="45"/>
      <c r="Q30" s="45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+AD98</f>
        <v>4</v>
      </c>
      <c r="AE30" s="22">
        <f>+AE98</f>
        <v>0</v>
      </c>
      <c r="AF30" s="22">
        <f>+AF98</f>
        <v>3</v>
      </c>
      <c r="AG30" s="22">
        <f>+AG98</f>
        <v>1</v>
      </c>
      <c r="AH30" s="79">
        <f t="shared" si="27"/>
        <v>0.125</v>
      </c>
      <c r="AI30" s="79"/>
      <c r="AJ30" s="22">
        <f>+AJ98</f>
        <v>14</v>
      </c>
      <c r="AK30" s="22">
        <f>+AK98</f>
        <v>1</v>
      </c>
      <c r="AL30" s="22">
        <f>+AL98</f>
        <v>0</v>
      </c>
      <c r="AM30" s="24">
        <f t="shared" si="28"/>
        <v>3.5</v>
      </c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4</v>
      </c>
      <c r="BC30" s="22">
        <v>1</v>
      </c>
      <c r="BD30" s="22">
        <v>1</v>
      </c>
      <c r="BE30" s="22">
        <f t="shared" si="23"/>
        <v>2</v>
      </c>
      <c r="BF30" s="70">
        <v>2</v>
      </c>
      <c r="BG30" s="69">
        <f t="shared" si="24"/>
        <v>25</v>
      </c>
      <c r="BH30" s="22">
        <f t="shared" si="24"/>
        <v>2</v>
      </c>
      <c r="BI30" s="22">
        <f t="shared" si="21"/>
        <v>5</v>
      </c>
      <c r="BJ30" s="22">
        <f t="shared" si="25"/>
        <v>7</v>
      </c>
      <c r="BK30" s="70">
        <f t="shared" si="22"/>
        <v>4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7.5</v>
      </c>
      <c r="BT30" s="21" t="s">
        <v>417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4"/>
        <v>0</v>
      </c>
      <c r="CD30" s="70">
        <v>0</v>
      </c>
      <c r="CE30" s="69">
        <f t="shared" si="29"/>
        <v>2</v>
      </c>
      <c r="CF30" s="22">
        <f t="shared" si="29"/>
        <v>0</v>
      </c>
      <c r="CG30" s="22">
        <f t="shared" si="29"/>
        <v>1</v>
      </c>
      <c r="CH30" s="22">
        <f t="shared" si="29"/>
        <v>1</v>
      </c>
      <c r="CI30" s="70">
        <f t="shared" si="29"/>
        <v>0</v>
      </c>
      <c r="CJ30" s="69">
        <v>2</v>
      </c>
      <c r="CK30" s="22">
        <v>0</v>
      </c>
      <c r="CL30" s="22">
        <v>1</v>
      </c>
      <c r="CM30" s="22">
        <f t="shared" si="17"/>
        <v>1</v>
      </c>
      <c r="CN30" s="70">
        <v>0</v>
      </c>
      <c r="CO30" s="36"/>
    </row>
    <row r="31" spans="1:93" ht="15.95" customHeight="1" thickBot="1" x14ac:dyDescent="0.3">
      <c r="A31" s="41"/>
      <c r="B31" s="42" t="s">
        <v>174</v>
      </c>
      <c r="C31" s="6" t="s">
        <v>628</v>
      </c>
      <c r="F31" s="20"/>
      <c r="G31" s="5">
        <v>4</v>
      </c>
      <c r="H31" s="22">
        <v>1</v>
      </c>
      <c r="I31" s="21" t="s">
        <v>474</v>
      </c>
      <c r="J31" s="21"/>
      <c r="L31" s="21" t="s">
        <v>312</v>
      </c>
      <c r="M31" s="21"/>
      <c r="N31" s="21"/>
      <c r="O31" s="21"/>
      <c r="P31" s="21"/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48</v>
      </c>
      <c r="AE31" s="15">
        <f>SUM(AE22:AE30)</f>
        <v>21</v>
      </c>
      <c r="AF31" s="15">
        <f>SUM(AF22:AF30)</f>
        <v>21</v>
      </c>
      <c r="AG31" s="15">
        <f>SUM(AG22:AG30)</f>
        <v>6</v>
      </c>
      <c r="AH31" s="15"/>
      <c r="AI31" s="15"/>
      <c r="AJ31" s="15">
        <f>SUM(AJ22:AJ30)</f>
        <v>110</v>
      </c>
      <c r="AK31" s="15">
        <f>SUM(AK22:AK30)</f>
        <v>4</v>
      </c>
      <c r="AL31" s="15">
        <f>SUM(AL22:AL30)</f>
        <v>4</v>
      </c>
      <c r="AM31" s="33">
        <f t="shared" si="28"/>
        <v>2.2916666666666665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66</v>
      </c>
      <c r="BC31" s="23">
        <f>SUM(BC19:BC30)</f>
        <v>13</v>
      </c>
      <c r="BD31" s="23">
        <f>SUM(BD19:BD30)</f>
        <v>19</v>
      </c>
      <c r="BE31" s="23">
        <f>+BD31+BC31</f>
        <v>32</v>
      </c>
      <c r="BF31" s="73">
        <f>SUM(BF19:BF30)</f>
        <v>14</v>
      </c>
      <c r="BG31" s="72">
        <f>SUM(BG19:BG30)</f>
        <v>308</v>
      </c>
      <c r="BH31" s="23">
        <f>SUM(BH19:BH30)</f>
        <v>46</v>
      </c>
      <c r="BI31" s="23">
        <f>SUM(BI19:BI30)</f>
        <v>80</v>
      </c>
      <c r="BJ31" s="23">
        <f>+BI31+BH31</f>
        <v>126</v>
      </c>
      <c r="BK31" s="73">
        <f>SUM(BK19:BK30)</f>
        <v>36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9.5</v>
      </c>
      <c r="BT31" s="21" t="s">
        <v>272</v>
      </c>
      <c r="BU31" s="21"/>
      <c r="BV31" s="21"/>
      <c r="BW31" s="21"/>
      <c r="BX31" s="22"/>
      <c r="BY31" s="21"/>
      <c r="BZ31" s="69">
        <v>2</v>
      </c>
      <c r="CA31" s="22">
        <v>2</v>
      </c>
      <c r="CB31" s="22">
        <v>4</v>
      </c>
      <c r="CC31" s="22">
        <f t="shared" si="14"/>
        <v>6</v>
      </c>
      <c r="CD31" s="70">
        <v>0</v>
      </c>
      <c r="CE31" s="69">
        <f t="shared" si="29"/>
        <v>7</v>
      </c>
      <c r="CF31" s="22">
        <f t="shared" si="29"/>
        <v>6</v>
      </c>
      <c r="CG31" s="22">
        <f t="shared" si="29"/>
        <v>9</v>
      </c>
      <c r="CH31" s="22">
        <f t="shared" si="29"/>
        <v>15</v>
      </c>
      <c r="CI31" s="70">
        <f t="shared" si="29"/>
        <v>0</v>
      </c>
      <c r="CJ31" s="69">
        <v>5</v>
      </c>
      <c r="CK31" s="22">
        <v>4</v>
      </c>
      <c r="CL31" s="22">
        <v>5</v>
      </c>
      <c r="CM31" s="22">
        <f t="shared" si="17"/>
        <v>9</v>
      </c>
      <c r="CN31" s="70">
        <v>0</v>
      </c>
      <c r="CO31" s="36"/>
    </row>
    <row r="32" spans="1:93" ht="15.95" customHeight="1" x14ac:dyDescent="0.25">
      <c r="A32" s="41"/>
      <c r="B32" s="22" t="s">
        <v>28</v>
      </c>
      <c r="C32" s="21" t="s">
        <v>409</v>
      </c>
      <c r="D32" s="21"/>
      <c r="E32" s="21"/>
      <c r="F32" s="21"/>
      <c r="H32" s="22">
        <v>1</v>
      </c>
      <c r="I32" s="21" t="s">
        <v>474</v>
      </c>
      <c r="J32" s="21"/>
      <c r="K32" s="21"/>
      <c r="L32" s="21" t="s">
        <v>222</v>
      </c>
      <c r="M32" s="21"/>
      <c r="N32" s="21"/>
      <c r="O32" s="21"/>
      <c r="P32" s="21"/>
      <c r="Q32" s="2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8</v>
      </c>
      <c r="BC32" s="22">
        <v>7</v>
      </c>
      <c r="BD32" s="22">
        <v>1</v>
      </c>
      <c r="BE32" s="22">
        <f>+BC32+BD32</f>
        <v>8</v>
      </c>
      <c r="BF32" s="70">
        <v>0</v>
      </c>
      <c r="BG32" s="69">
        <f>+BB32+BL32</f>
        <v>40</v>
      </c>
      <c r="BH32" s="22">
        <f>+BC32+BM32</f>
        <v>21</v>
      </c>
      <c r="BI32" s="22">
        <f t="shared" ref="BI32:BI43" si="33">+BD32+BN32</f>
        <v>15</v>
      </c>
      <c r="BJ32" s="22">
        <f>+BH32+BI32</f>
        <v>36</v>
      </c>
      <c r="BK32" s="70">
        <f t="shared" ref="BK32:BK43" si="34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8.5</v>
      </c>
      <c r="BT32" s="21" t="s">
        <v>472</v>
      </c>
      <c r="BU32" s="21"/>
      <c r="BV32" s="21"/>
      <c r="BW32" s="21"/>
      <c r="BX32" s="22"/>
      <c r="BY32" s="21"/>
      <c r="BZ32" s="69">
        <v>0</v>
      </c>
      <c r="CA32" s="22">
        <v>0</v>
      </c>
      <c r="CB32" s="22">
        <v>0</v>
      </c>
      <c r="CC32" s="22">
        <f t="shared" si="14"/>
        <v>0</v>
      </c>
      <c r="CD32" s="70">
        <v>0</v>
      </c>
      <c r="CE32" s="69">
        <f t="shared" si="29"/>
        <v>1</v>
      </c>
      <c r="CF32" s="22">
        <f t="shared" si="29"/>
        <v>0</v>
      </c>
      <c r="CG32" s="22">
        <f t="shared" si="29"/>
        <v>0</v>
      </c>
      <c r="CH32" s="22">
        <f t="shared" si="29"/>
        <v>0</v>
      </c>
      <c r="CI32" s="70">
        <f t="shared" si="29"/>
        <v>0</v>
      </c>
      <c r="CJ32" s="69">
        <v>1</v>
      </c>
      <c r="CK32" s="22">
        <v>0</v>
      </c>
      <c r="CL32" s="22">
        <v>0</v>
      </c>
      <c r="CM32" s="22">
        <f t="shared" si="17"/>
        <v>0</v>
      </c>
      <c r="CN32" s="70">
        <v>0</v>
      </c>
      <c r="CO32" s="36"/>
    </row>
    <row r="33" spans="1:93" ht="15.95" customHeight="1" x14ac:dyDescent="0.25">
      <c r="A33" s="41"/>
      <c r="C33" s="21"/>
      <c r="D33" s="21"/>
      <c r="E33" s="21"/>
      <c r="F33" s="21"/>
      <c r="H33" s="22">
        <v>2</v>
      </c>
      <c r="I33" s="21" t="s">
        <v>474</v>
      </c>
      <c r="J33" s="21"/>
      <c r="K33" s="21"/>
      <c r="L33" s="21" t="s">
        <v>125</v>
      </c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6</v>
      </c>
      <c r="BC33" s="22">
        <v>0</v>
      </c>
      <c r="BD33" s="22">
        <v>1</v>
      </c>
      <c r="BE33" s="22">
        <f t="shared" ref="BE33:BE43" si="35">+BC33+BD33</f>
        <v>1</v>
      </c>
      <c r="BF33" s="70">
        <v>0</v>
      </c>
      <c r="BG33" s="69">
        <f t="shared" ref="BG33:BH43" si="36">+BB33+BL33</f>
        <v>27</v>
      </c>
      <c r="BH33" s="22">
        <f t="shared" si="36"/>
        <v>0</v>
      </c>
      <c r="BI33" s="22">
        <f t="shared" si="33"/>
        <v>2</v>
      </c>
      <c r="BJ33" s="22">
        <f t="shared" ref="BJ33:BJ43" si="37">+BH33+BI33</f>
        <v>2</v>
      </c>
      <c r="BK33" s="70">
        <f t="shared" si="34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473</v>
      </c>
      <c r="BU33" s="21"/>
      <c r="BV33" s="21"/>
      <c r="BW33" s="21"/>
      <c r="BX33" s="22"/>
      <c r="BY33" s="21"/>
      <c r="BZ33" s="69">
        <v>3</v>
      </c>
      <c r="CA33" s="22">
        <v>3</v>
      </c>
      <c r="CB33" s="22">
        <v>0</v>
      </c>
      <c r="CC33" s="22">
        <f t="shared" si="14"/>
        <v>3</v>
      </c>
      <c r="CD33" s="70">
        <v>0</v>
      </c>
      <c r="CE33" s="69">
        <f t="shared" si="29"/>
        <v>9</v>
      </c>
      <c r="CF33" s="22">
        <f t="shared" si="29"/>
        <v>9</v>
      </c>
      <c r="CG33" s="22">
        <f t="shared" si="29"/>
        <v>0</v>
      </c>
      <c r="CH33" s="22">
        <f t="shared" si="29"/>
        <v>9</v>
      </c>
      <c r="CI33" s="70">
        <f t="shared" si="29"/>
        <v>0</v>
      </c>
      <c r="CJ33" s="69">
        <v>6</v>
      </c>
      <c r="CK33" s="22">
        <v>6</v>
      </c>
      <c r="CL33" s="22">
        <v>0</v>
      </c>
      <c r="CM33" s="22">
        <f t="shared" si="17"/>
        <v>6</v>
      </c>
      <c r="CN33" s="70">
        <v>0</v>
      </c>
      <c r="CO33" s="36"/>
    </row>
    <row r="34" spans="1:93" ht="15.95" customHeight="1" x14ac:dyDescent="0.25">
      <c r="A34" s="41"/>
      <c r="C34" s="21"/>
      <c r="D34" s="21"/>
      <c r="E34" s="21"/>
      <c r="F34" s="21"/>
      <c r="H34" s="22">
        <v>2</v>
      </c>
      <c r="I34" s="21" t="s">
        <v>125</v>
      </c>
      <c r="L34" s="21"/>
      <c r="M34" s="21" t="s">
        <v>134</v>
      </c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6</v>
      </c>
      <c r="BC34" s="22">
        <v>3</v>
      </c>
      <c r="BD34" s="22">
        <v>5</v>
      </c>
      <c r="BE34" s="22">
        <f t="shared" si="35"/>
        <v>8</v>
      </c>
      <c r="BF34" s="70">
        <v>4</v>
      </c>
      <c r="BG34" s="69">
        <f t="shared" si="36"/>
        <v>27</v>
      </c>
      <c r="BH34" s="22">
        <f t="shared" si="36"/>
        <v>27</v>
      </c>
      <c r="BI34" s="22">
        <f t="shared" si="33"/>
        <v>31</v>
      </c>
      <c r="BJ34" s="22">
        <f t="shared" si="37"/>
        <v>58</v>
      </c>
      <c r="BK34" s="70">
        <f t="shared" si="34"/>
        <v>8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319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4"/>
        <v>0</v>
      </c>
      <c r="CD34" s="70">
        <v>0</v>
      </c>
      <c r="CE34" s="69">
        <f t="shared" si="29"/>
        <v>1</v>
      </c>
      <c r="CF34" s="22">
        <f t="shared" si="29"/>
        <v>0</v>
      </c>
      <c r="CG34" s="22">
        <f t="shared" si="29"/>
        <v>0</v>
      </c>
      <c r="CH34" s="22">
        <f t="shared" si="29"/>
        <v>0</v>
      </c>
      <c r="CI34" s="70">
        <f t="shared" si="29"/>
        <v>0</v>
      </c>
      <c r="CJ34" s="69">
        <v>1</v>
      </c>
      <c r="CK34" s="22">
        <v>0</v>
      </c>
      <c r="CL34" s="22">
        <v>0</v>
      </c>
      <c r="CM34" s="22">
        <f t="shared" si="17"/>
        <v>0</v>
      </c>
      <c r="CN34" s="70">
        <v>0</v>
      </c>
      <c r="CO34" s="36"/>
    </row>
    <row r="35" spans="1:93" ht="15.95" customHeight="1" x14ac:dyDescent="0.25">
      <c r="A35" s="41" t="s">
        <v>48</v>
      </c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6</v>
      </c>
      <c r="BC35" s="22">
        <v>3</v>
      </c>
      <c r="BD35" s="22">
        <v>3</v>
      </c>
      <c r="BE35" s="22">
        <f t="shared" si="35"/>
        <v>6</v>
      </c>
      <c r="BF35" s="70">
        <v>0</v>
      </c>
      <c r="BG35" s="69">
        <f t="shared" si="36"/>
        <v>28</v>
      </c>
      <c r="BH35" s="22">
        <f t="shared" si="36"/>
        <v>18</v>
      </c>
      <c r="BI35" s="22">
        <f t="shared" si="33"/>
        <v>32</v>
      </c>
      <c r="BJ35" s="22">
        <f t="shared" si="37"/>
        <v>50</v>
      </c>
      <c r="BK35" s="70">
        <f t="shared" si="34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498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4"/>
        <v>0</v>
      </c>
      <c r="CD35" s="70">
        <v>0</v>
      </c>
      <c r="CE35" s="69">
        <f t="shared" si="29"/>
        <v>1</v>
      </c>
      <c r="CF35" s="22">
        <f t="shared" si="29"/>
        <v>0</v>
      </c>
      <c r="CG35" s="22">
        <f t="shared" si="29"/>
        <v>1</v>
      </c>
      <c r="CH35" s="22">
        <f t="shared" si="29"/>
        <v>1</v>
      </c>
      <c r="CI35" s="70">
        <f t="shared" si="29"/>
        <v>0</v>
      </c>
      <c r="CJ35" s="69">
        <v>1</v>
      </c>
      <c r="CK35" s="22">
        <v>0</v>
      </c>
      <c r="CL35" s="22">
        <v>1</v>
      </c>
      <c r="CM35" s="22">
        <f t="shared" si="17"/>
        <v>1</v>
      </c>
      <c r="CN35" s="70">
        <v>0</v>
      </c>
      <c r="CO35" s="36"/>
    </row>
    <row r="36" spans="1:93" ht="15.95" customHeight="1" thickBot="1" x14ac:dyDescent="0.3">
      <c r="A36" s="41"/>
      <c r="C36" s="6" t="s">
        <v>629</v>
      </c>
      <c r="D36" s="1"/>
      <c r="E36" s="21"/>
      <c r="F36" s="21"/>
      <c r="G36" s="5">
        <v>3</v>
      </c>
      <c r="H36" s="22">
        <v>1</v>
      </c>
      <c r="I36" s="21" t="s">
        <v>707</v>
      </c>
      <c r="J36" s="21"/>
      <c r="K36" s="21"/>
      <c r="L36" s="21" t="s">
        <v>136</v>
      </c>
      <c r="M36" s="21"/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6</v>
      </c>
      <c r="BC36" s="22">
        <v>1</v>
      </c>
      <c r="BD36" s="22">
        <v>3</v>
      </c>
      <c r="BE36" s="22">
        <f t="shared" si="35"/>
        <v>4</v>
      </c>
      <c r="BF36" s="70">
        <v>0</v>
      </c>
      <c r="BG36" s="69">
        <f t="shared" si="36"/>
        <v>25</v>
      </c>
      <c r="BH36" s="22">
        <f t="shared" si="36"/>
        <v>6</v>
      </c>
      <c r="BI36" s="22">
        <f t="shared" si="33"/>
        <v>14</v>
      </c>
      <c r="BJ36" s="22">
        <f t="shared" si="37"/>
        <v>20</v>
      </c>
      <c r="BK36" s="70">
        <f t="shared" si="34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524</v>
      </c>
      <c r="BU36" s="21"/>
      <c r="BV36" s="21"/>
      <c r="BW36" s="21"/>
      <c r="BX36" s="22"/>
      <c r="BY36" s="21"/>
      <c r="BZ36" s="69">
        <v>2</v>
      </c>
      <c r="CA36" s="22">
        <v>0</v>
      </c>
      <c r="CB36" s="22">
        <v>0</v>
      </c>
      <c r="CC36" s="22">
        <f t="shared" si="14"/>
        <v>0</v>
      </c>
      <c r="CD36" s="70">
        <v>0</v>
      </c>
      <c r="CE36" s="69">
        <f t="shared" si="29"/>
        <v>4</v>
      </c>
      <c r="CF36" s="22">
        <f t="shared" si="29"/>
        <v>0</v>
      </c>
      <c r="CG36" s="22">
        <f t="shared" si="29"/>
        <v>0</v>
      </c>
      <c r="CH36" s="22">
        <f t="shared" si="29"/>
        <v>0</v>
      </c>
      <c r="CI36" s="70">
        <f t="shared" si="29"/>
        <v>0</v>
      </c>
      <c r="CJ36" s="69">
        <v>2</v>
      </c>
      <c r="CK36" s="22">
        <v>0</v>
      </c>
      <c r="CL36" s="22">
        <v>0</v>
      </c>
      <c r="CM36" s="22">
        <f t="shared" si="17"/>
        <v>0</v>
      </c>
      <c r="CN36" s="70">
        <v>0</v>
      </c>
      <c r="CO36" s="36"/>
    </row>
    <row r="37" spans="1:93" ht="15.95" customHeight="1" x14ac:dyDescent="0.25">
      <c r="A37" s="41"/>
      <c r="B37" s="22" t="s">
        <v>28</v>
      </c>
      <c r="C37" s="21" t="s">
        <v>706</v>
      </c>
      <c r="D37" s="16"/>
      <c r="H37" s="22">
        <v>1</v>
      </c>
      <c r="I37" s="21" t="s">
        <v>206</v>
      </c>
      <c r="J37" s="21"/>
      <c r="K37" s="21"/>
      <c r="L37" s="21" t="s">
        <v>712</v>
      </c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5</v>
      </c>
      <c r="BC37" s="22">
        <v>0</v>
      </c>
      <c r="BD37" s="22">
        <v>2</v>
      </c>
      <c r="BE37" s="22">
        <f t="shared" si="35"/>
        <v>2</v>
      </c>
      <c r="BF37" s="70">
        <v>0</v>
      </c>
      <c r="BG37" s="69">
        <f t="shared" si="36"/>
        <v>26</v>
      </c>
      <c r="BH37" s="22">
        <f t="shared" si="36"/>
        <v>1</v>
      </c>
      <c r="BI37" s="22">
        <f t="shared" si="33"/>
        <v>21</v>
      </c>
      <c r="BJ37" s="22">
        <f t="shared" si="37"/>
        <v>22</v>
      </c>
      <c r="BK37" s="70">
        <f t="shared" si="34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384</v>
      </c>
      <c r="BU37" s="21"/>
      <c r="BV37" s="21"/>
      <c r="BW37" s="21"/>
      <c r="BX37" s="22"/>
      <c r="BY37" s="21"/>
      <c r="BZ37" s="69">
        <v>1</v>
      </c>
      <c r="CA37" s="22">
        <v>0</v>
      </c>
      <c r="CB37" s="22">
        <v>0</v>
      </c>
      <c r="CC37" s="22">
        <f t="shared" si="14"/>
        <v>0</v>
      </c>
      <c r="CD37" s="70">
        <v>0</v>
      </c>
      <c r="CE37" s="69">
        <f t="shared" si="29"/>
        <v>6</v>
      </c>
      <c r="CF37" s="22">
        <f t="shared" si="29"/>
        <v>0</v>
      </c>
      <c r="CG37" s="22">
        <f t="shared" si="29"/>
        <v>1</v>
      </c>
      <c r="CH37" s="22">
        <f t="shared" si="29"/>
        <v>1</v>
      </c>
      <c r="CI37" s="70">
        <f t="shared" si="29"/>
        <v>0</v>
      </c>
      <c r="CJ37" s="69">
        <v>5</v>
      </c>
      <c r="CK37" s="22">
        <v>0</v>
      </c>
      <c r="CL37" s="22">
        <v>1</v>
      </c>
      <c r="CM37" s="22">
        <f>+CK37+CL37</f>
        <v>1</v>
      </c>
      <c r="CN37" s="70">
        <v>0</v>
      </c>
      <c r="CO37" s="36"/>
    </row>
    <row r="38" spans="1:93" ht="15.95" customHeight="1" x14ac:dyDescent="0.25">
      <c r="A38" s="41"/>
      <c r="H38" s="22">
        <v>2</v>
      </c>
      <c r="I38" s="21" t="s">
        <v>86</v>
      </c>
      <c r="L38" s="21" t="s">
        <v>708</v>
      </c>
      <c r="M38" s="21"/>
      <c r="N38" s="21"/>
      <c r="O38" s="21"/>
      <c r="P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5</v>
      </c>
      <c r="BC38" s="22">
        <v>1</v>
      </c>
      <c r="BD38" s="22">
        <v>2</v>
      </c>
      <c r="BE38" s="22">
        <f t="shared" si="35"/>
        <v>3</v>
      </c>
      <c r="BF38" s="70">
        <v>2</v>
      </c>
      <c r="BG38" s="69">
        <f t="shared" si="36"/>
        <v>25</v>
      </c>
      <c r="BH38" s="22">
        <f t="shared" si="36"/>
        <v>10</v>
      </c>
      <c r="BI38" s="22">
        <f t="shared" si="33"/>
        <v>9</v>
      </c>
      <c r="BJ38" s="22">
        <f t="shared" si="37"/>
        <v>19</v>
      </c>
      <c r="BK38" s="70">
        <f t="shared" si="34"/>
        <v>10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8.5</v>
      </c>
      <c r="BT38" s="21" t="s">
        <v>242</v>
      </c>
      <c r="BU38" s="21"/>
      <c r="BV38" s="21"/>
      <c r="BW38" s="21"/>
      <c r="BX38" s="22"/>
      <c r="BY38" s="21"/>
      <c r="BZ38" s="69">
        <v>1</v>
      </c>
      <c r="CA38" s="22">
        <v>0</v>
      </c>
      <c r="CB38" s="22">
        <v>0</v>
      </c>
      <c r="CC38" s="22">
        <f t="shared" si="14"/>
        <v>0</v>
      </c>
      <c r="CD38" s="70">
        <v>0</v>
      </c>
      <c r="CE38" s="69">
        <f t="shared" si="29"/>
        <v>4</v>
      </c>
      <c r="CF38" s="22">
        <f t="shared" si="29"/>
        <v>2</v>
      </c>
      <c r="CG38" s="22">
        <f t="shared" si="29"/>
        <v>3</v>
      </c>
      <c r="CH38" s="22">
        <f t="shared" si="29"/>
        <v>5</v>
      </c>
      <c r="CI38" s="70">
        <f t="shared" si="29"/>
        <v>0</v>
      </c>
      <c r="CJ38" s="69">
        <v>3</v>
      </c>
      <c r="CK38" s="22">
        <v>2</v>
      </c>
      <c r="CL38" s="22">
        <v>3</v>
      </c>
      <c r="CM38" s="22">
        <f>+CK38+CL38</f>
        <v>5</v>
      </c>
      <c r="CN38" s="70">
        <v>0</v>
      </c>
      <c r="CO38" s="36"/>
    </row>
    <row r="39" spans="1:93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5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6</v>
      </c>
      <c r="BC39" s="22">
        <v>0</v>
      </c>
      <c r="BD39" s="22">
        <v>7</v>
      </c>
      <c r="BE39" s="22">
        <f t="shared" si="35"/>
        <v>7</v>
      </c>
      <c r="BF39" s="70">
        <v>0</v>
      </c>
      <c r="BG39" s="69">
        <f t="shared" si="36"/>
        <v>27</v>
      </c>
      <c r="BH39" s="22">
        <f t="shared" si="36"/>
        <v>7</v>
      </c>
      <c r="BI39" s="22">
        <f t="shared" si="33"/>
        <v>16</v>
      </c>
      <c r="BJ39" s="22">
        <f t="shared" si="37"/>
        <v>23</v>
      </c>
      <c r="BK39" s="70">
        <f t="shared" si="34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238</v>
      </c>
      <c r="BU39" s="21"/>
      <c r="BV39" s="21"/>
      <c r="BW39" s="21"/>
      <c r="BX39" s="22"/>
      <c r="BY39" s="21"/>
      <c r="BZ39" s="69">
        <v>8</v>
      </c>
      <c r="CA39" s="22">
        <v>1</v>
      </c>
      <c r="CB39" s="22">
        <v>1</v>
      </c>
      <c r="CC39" s="22">
        <f t="shared" si="14"/>
        <v>2</v>
      </c>
      <c r="CD39" s="70">
        <v>0</v>
      </c>
      <c r="CE39" s="69">
        <f t="shared" si="29"/>
        <v>21</v>
      </c>
      <c r="CF39" s="22">
        <f t="shared" si="29"/>
        <v>7</v>
      </c>
      <c r="CG39" s="22">
        <f t="shared" si="29"/>
        <v>5</v>
      </c>
      <c r="CH39" s="22">
        <f t="shared" si="29"/>
        <v>12</v>
      </c>
      <c r="CI39" s="70">
        <f t="shared" si="29"/>
        <v>2</v>
      </c>
      <c r="CJ39" s="69">
        <v>13</v>
      </c>
      <c r="CK39" s="22">
        <v>6</v>
      </c>
      <c r="CL39" s="22">
        <v>4</v>
      </c>
      <c r="CM39" s="22">
        <f>+CK39+CL39</f>
        <v>10</v>
      </c>
      <c r="CN39" s="70">
        <v>2</v>
      </c>
      <c r="CO39" s="36"/>
    </row>
    <row r="40" spans="1:93" ht="15.95" customHeight="1" x14ac:dyDescent="0.25">
      <c r="A40" s="41"/>
      <c r="B40" s="42" t="s">
        <v>175</v>
      </c>
      <c r="C40" s="6" t="s">
        <v>634</v>
      </c>
      <c r="E40" s="11"/>
      <c r="F40" s="11"/>
      <c r="G40" s="5">
        <v>4</v>
      </c>
      <c r="H40" s="22">
        <v>1</v>
      </c>
      <c r="I40" s="21" t="s">
        <v>164</v>
      </c>
      <c r="J40" s="21"/>
      <c r="K40" s="21"/>
      <c r="L40" s="21" t="s">
        <v>347</v>
      </c>
      <c r="M40" s="21"/>
      <c r="N40" s="21"/>
      <c r="O40" s="21"/>
      <c r="P40" s="21"/>
      <c r="Q40" s="21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5"/>
        <v>0</v>
      </c>
      <c r="BF40" s="70">
        <v>0</v>
      </c>
      <c r="BG40" s="69">
        <f t="shared" si="36"/>
        <v>10</v>
      </c>
      <c r="BH40" s="22">
        <f t="shared" si="36"/>
        <v>0</v>
      </c>
      <c r="BI40" s="22">
        <f t="shared" si="33"/>
        <v>3</v>
      </c>
      <c r="BJ40" s="22">
        <f t="shared" si="37"/>
        <v>3</v>
      </c>
      <c r="BK40" s="70">
        <f t="shared" si="34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159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4"/>
        <v>0</v>
      </c>
      <c r="CD40" s="70">
        <v>0</v>
      </c>
      <c r="CE40" s="69">
        <f t="shared" si="29"/>
        <v>2</v>
      </c>
      <c r="CF40" s="22">
        <f t="shared" si="29"/>
        <v>1</v>
      </c>
      <c r="CG40" s="22">
        <f t="shared" si="29"/>
        <v>0</v>
      </c>
      <c r="CH40" s="22">
        <f t="shared" si="29"/>
        <v>1</v>
      </c>
      <c r="CI40" s="70">
        <f t="shared" si="29"/>
        <v>0</v>
      </c>
      <c r="CJ40" s="69">
        <v>2</v>
      </c>
      <c r="CK40" s="22">
        <v>1</v>
      </c>
      <c r="CL40" s="22">
        <v>0</v>
      </c>
      <c r="CM40" s="22">
        <f>+CK40+CL40</f>
        <v>1</v>
      </c>
      <c r="CN40" s="70">
        <v>0</v>
      </c>
      <c r="CO40" s="36"/>
    </row>
    <row r="41" spans="1:93" ht="15.95" customHeight="1" thickBot="1" x14ac:dyDescent="0.3">
      <c r="A41" s="41"/>
      <c r="B41" s="22" t="s">
        <v>28</v>
      </c>
      <c r="C41" s="21"/>
      <c r="D41" s="21" t="s">
        <v>109</v>
      </c>
      <c r="E41" s="21"/>
      <c r="H41" s="22">
        <v>1</v>
      </c>
      <c r="I41" s="21" t="s">
        <v>291</v>
      </c>
      <c r="J41" s="21"/>
      <c r="K41" s="21"/>
      <c r="L41" s="21" t="s">
        <v>675</v>
      </c>
      <c r="M41" s="21"/>
      <c r="N41" s="21"/>
      <c r="O41" s="21"/>
      <c r="P41" s="21"/>
      <c r="Q41" s="2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6</v>
      </c>
      <c r="BC41" s="22">
        <v>0</v>
      </c>
      <c r="BD41" s="22">
        <v>0</v>
      </c>
      <c r="BE41" s="22">
        <f t="shared" si="35"/>
        <v>0</v>
      </c>
      <c r="BF41" s="70">
        <v>0</v>
      </c>
      <c r="BG41" s="69">
        <f t="shared" si="36"/>
        <v>25</v>
      </c>
      <c r="BH41" s="22">
        <f t="shared" si="36"/>
        <v>0</v>
      </c>
      <c r="BI41" s="22">
        <f t="shared" si="33"/>
        <v>4</v>
      </c>
      <c r="BJ41" s="22">
        <f t="shared" si="37"/>
        <v>4</v>
      </c>
      <c r="BK41" s="70">
        <f t="shared" si="34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418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 t="shared" si="14"/>
        <v>0</v>
      </c>
      <c r="CD41" s="70">
        <v>0</v>
      </c>
      <c r="CE41" s="69">
        <f t="shared" si="29"/>
        <v>2</v>
      </c>
      <c r="CF41" s="22">
        <f t="shared" si="29"/>
        <v>0</v>
      </c>
      <c r="CG41" s="22">
        <f t="shared" si="29"/>
        <v>0</v>
      </c>
      <c r="CH41" s="22">
        <f t="shared" si="29"/>
        <v>0</v>
      </c>
      <c r="CI41" s="70">
        <f t="shared" si="29"/>
        <v>0</v>
      </c>
      <c r="CJ41" s="69">
        <v>2</v>
      </c>
      <c r="CK41" s="22">
        <v>0</v>
      </c>
      <c r="CL41" s="22">
        <v>0</v>
      </c>
      <c r="CM41" s="22">
        <f>+CK41+CL41</f>
        <v>0</v>
      </c>
      <c r="CN41" s="70">
        <v>0</v>
      </c>
      <c r="CO41" s="36"/>
    </row>
    <row r="42" spans="1:93" ht="15.95" customHeight="1" x14ac:dyDescent="0.25">
      <c r="A42" s="41"/>
      <c r="H42" s="22">
        <v>2</v>
      </c>
      <c r="I42" s="21" t="s">
        <v>92</v>
      </c>
      <c r="J42" s="21"/>
      <c r="K42" s="21"/>
      <c r="L42" s="21" t="s">
        <v>338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6</v>
      </c>
      <c r="BC42" s="22">
        <v>0</v>
      </c>
      <c r="BD42" s="22">
        <v>1</v>
      </c>
      <c r="BE42" s="22">
        <f t="shared" si="35"/>
        <v>1</v>
      </c>
      <c r="BF42" s="70">
        <v>0</v>
      </c>
      <c r="BG42" s="69">
        <f t="shared" si="36"/>
        <v>24</v>
      </c>
      <c r="BH42" s="22">
        <f t="shared" si="36"/>
        <v>0</v>
      </c>
      <c r="BI42" s="22">
        <f t="shared" si="33"/>
        <v>7</v>
      </c>
      <c r="BJ42" s="22">
        <f t="shared" si="37"/>
        <v>7</v>
      </c>
      <c r="BK42" s="70">
        <f t="shared" si="34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15"/>
      <c r="BT42" s="31" t="s">
        <v>93</v>
      </c>
      <c r="BU42" s="31"/>
      <c r="BV42" s="31"/>
      <c r="BW42" s="31"/>
      <c r="BX42" s="15"/>
      <c r="BY42" s="31"/>
      <c r="BZ42" s="75">
        <f t="shared" ref="BZ42:CN42" si="38">SUM(BZ6:BZ41)</f>
        <v>61</v>
      </c>
      <c r="CA42" s="15">
        <f t="shared" si="38"/>
        <v>21</v>
      </c>
      <c r="CB42" s="15">
        <f t="shared" si="38"/>
        <v>22</v>
      </c>
      <c r="CC42" s="15">
        <f t="shared" si="38"/>
        <v>43</v>
      </c>
      <c r="CD42" s="71">
        <f t="shared" si="38"/>
        <v>4</v>
      </c>
      <c r="CE42" s="75">
        <f t="shared" si="38"/>
        <v>245</v>
      </c>
      <c r="CF42" s="15">
        <f t="shared" si="38"/>
        <v>99</v>
      </c>
      <c r="CG42" s="15">
        <f t="shared" si="38"/>
        <v>92</v>
      </c>
      <c r="CH42" s="15">
        <f t="shared" si="38"/>
        <v>191</v>
      </c>
      <c r="CI42" s="71">
        <f t="shared" si="38"/>
        <v>16</v>
      </c>
      <c r="CJ42" s="75">
        <f t="shared" si="38"/>
        <v>184</v>
      </c>
      <c r="CK42" s="15">
        <f t="shared" si="38"/>
        <v>78</v>
      </c>
      <c r="CL42" s="15">
        <f t="shared" si="38"/>
        <v>70</v>
      </c>
      <c r="CM42" s="15">
        <f t="shared" si="38"/>
        <v>148</v>
      </c>
      <c r="CN42" s="71">
        <f t="shared" si="38"/>
        <v>12</v>
      </c>
      <c r="CO42" s="36"/>
    </row>
    <row r="43" spans="1:93" ht="15.95" customHeight="1" x14ac:dyDescent="0.25">
      <c r="A43" s="41"/>
      <c r="H43" s="22">
        <v>2</v>
      </c>
      <c r="I43" s="21" t="s">
        <v>164</v>
      </c>
      <c r="J43" s="21"/>
      <c r="K43" s="21"/>
      <c r="L43" s="21" t="s">
        <v>675</v>
      </c>
      <c r="M43" s="21"/>
      <c r="N43" s="21"/>
      <c r="O43" s="21"/>
      <c r="P43" s="21" t="s">
        <v>226</v>
      </c>
      <c r="Q43" s="2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6</v>
      </c>
      <c r="BC43" s="22">
        <v>0</v>
      </c>
      <c r="BD43" s="22">
        <v>1</v>
      </c>
      <c r="BE43" s="22">
        <f t="shared" si="35"/>
        <v>1</v>
      </c>
      <c r="BF43" s="70">
        <v>0</v>
      </c>
      <c r="BG43" s="69">
        <f t="shared" si="36"/>
        <v>24</v>
      </c>
      <c r="BH43" s="22">
        <f t="shared" si="36"/>
        <v>4</v>
      </c>
      <c r="BI43" s="22">
        <f t="shared" si="33"/>
        <v>15</v>
      </c>
      <c r="BJ43" s="22">
        <f t="shared" si="37"/>
        <v>19</v>
      </c>
      <c r="BK43" s="70">
        <f t="shared" si="34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H44" s="22"/>
      <c r="I44" s="21"/>
      <c r="L44" s="2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66</v>
      </c>
      <c r="BC44" s="23">
        <f>SUM(BC32:BC43)</f>
        <v>15</v>
      </c>
      <c r="BD44" s="23">
        <f>SUM(BD32:BD43)</f>
        <v>26</v>
      </c>
      <c r="BE44" s="23">
        <f>+BD44+BC44</f>
        <v>41</v>
      </c>
      <c r="BF44" s="73">
        <f>SUM(BF32:BF43)</f>
        <v>6</v>
      </c>
      <c r="BG44" s="72">
        <f>SUM(BG32:BG43)</f>
        <v>308</v>
      </c>
      <c r="BH44" s="23">
        <f>SUM(BH32:BH43)</f>
        <v>94</v>
      </c>
      <c r="BI44" s="23">
        <f>SUM(BI32:BI43)</f>
        <v>169</v>
      </c>
      <c r="BJ44" s="23">
        <f>+BI44+BH44</f>
        <v>263</v>
      </c>
      <c r="BK44" s="73">
        <f>SUM(BK32:BK43)</f>
        <v>32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C45" s="6" t="s">
        <v>627</v>
      </c>
      <c r="G45" s="5">
        <v>1</v>
      </c>
      <c r="H45" s="22">
        <v>1</v>
      </c>
      <c r="I45" s="21" t="s">
        <v>705</v>
      </c>
      <c r="J45" s="21"/>
      <c r="K45" s="21"/>
      <c r="L45" s="21"/>
      <c r="M45" s="21" t="s">
        <v>134</v>
      </c>
      <c r="N45" s="21"/>
      <c r="O45" s="21"/>
      <c r="P45" s="21"/>
      <c r="Q45" s="2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8</v>
      </c>
      <c r="BC45" s="22">
        <v>3</v>
      </c>
      <c r="BD45" s="22">
        <v>3</v>
      </c>
      <c r="BE45" s="22">
        <f>+BC45+BD45</f>
        <v>6</v>
      </c>
      <c r="BF45" s="70">
        <v>0</v>
      </c>
      <c r="BG45" s="69">
        <f>+BB45+BL45</f>
        <v>34</v>
      </c>
      <c r="BH45" s="22">
        <f>+BC45+BM45</f>
        <v>15</v>
      </c>
      <c r="BI45" s="22">
        <f t="shared" ref="BI45:BI56" si="39">+BD45+BN45</f>
        <v>12</v>
      </c>
      <c r="BJ45" s="22">
        <f>+BH45+BI45</f>
        <v>27</v>
      </c>
      <c r="BK45" s="70">
        <f t="shared" ref="BK45:BK56" si="40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B46" s="22" t="s">
        <v>28</v>
      </c>
      <c r="D46" s="21" t="s">
        <v>109</v>
      </c>
      <c r="E46" s="21"/>
      <c r="F46" s="21"/>
      <c r="G46" s="21"/>
      <c r="H46" s="22"/>
      <c r="I46" s="21"/>
      <c r="J46" s="21"/>
      <c r="K46" s="21"/>
      <c r="L46" s="21"/>
      <c r="M46" s="21"/>
      <c r="N46" s="21"/>
      <c r="O46" s="21"/>
      <c r="P46" s="21"/>
      <c r="Q46" s="21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6</v>
      </c>
      <c r="BC46" s="22">
        <v>0</v>
      </c>
      <c r="BD46" s="22">
        <v>0</v>
      </c>
      <c r="BE46" s="22">
        <f t="shared" ref="BE46:BE56" si="41">+BC46+BD46</f>
        <v>0</v>
      </c>
      <c r="BF46" s="70">
        <v>0</v>
      </c>
      <c r="BG46" s="69">
        <f t="shared" ref="BG46:BH56" si="42">+BB46+BL46</f>
        <v>28</v>
      </c>
      <c r="BH46" s="22">
        <f t="shared" si="42"/>
        <v>0</v>
      </c>
      <c r="BI46" s="22">
        <f t="shared" si="39"/>
        <v>0</v>
      </c>
      <c r="BJ46" s="22">
        <f t="shared" ref="BJ46:BJ56" si="43">+BH46+BI46</f>
        <v>0</v>
      </c>
      <c r="BK46" s="70">
        <f t="shared" si="40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B47" s="36"/>
      <c r="C47" s="46"/>
      <c r="D47" s="46"/>
      <c r="E47" s="46"/>
      <c r="F47" s="46"/>
      <c r="G47" s="42"/>
      <c r="H47" s="45"/>
      <c r="I47" s="46"/>
      <c r="J47" s="46"/>
      <c r="K47" s="45"/>
      <c r="L47" s="45"/>
      <c r="M47" s="45"/>
      <c r="N47" s="45"/>
      <c r="O47" s="45"/>
      <c r="P47" s="45"/>
      <c r="Q47" s="45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6</v>
      </c>
      <c r="BC47" s="22">
        <v>3</v>
      </c>
      <c r="BD47" s="22">
        <v>4</v>
      </c>
      <c r="BE47" s="22">
        <f t="shared" si="41"/>
        <v>7</v>
      </c>
      <c r="BF47" s="70">
        <v>0</v>
      </c>
      <c r="BG47" s="69">
        <f t="shared" si="42"/>
        <v>28</v>
      </c>
      <c r="BH47" s="22">
        <f t="shared" si="42"/>
        <v>12</v>
      </c>
      <c r="BI47" s="22">
        <f t="shared" si="39"/>
        <v>13</v>
      </c>
      <c r="BJ47" s="22">
        <f t="shared" si="43"/>
        <v>25</v>
      </c>
      <c r="BK47" s="70">
        <f t="shared" si="40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B48" s="11"/>
      <c r="C48" s="11"/>
      <c r="D48" s="11"/>
      <c r="E48" s="21" t="s">
        <v>111</v>
      </c>
      <c r="F48" s="21"/>
      <c r="G48" s="5">
        <f>SUM(G14:G47)</f>
        <v>21</v>
      </c>
      <c r="H48" s="5"/>
      <c r="I48" s="20"/>
      <c r="J48" s="21" t="s">
        <v>62</v>
      </c>
      <c r="K48" s="20"/>
      <c r="L48" s="5">
        <f>COUNTA(C14:C47)-8</f>
        <v>2</v>
      </c>
      <c r="O48" s="21" t="s">
        <v>79</v>
      </c>
      <c r="P48" s="5">
        <f>+L48*2</f>
        <v>4</v>
      </c>
      <c r="Q48" s="11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6</v>
      </c>
      <c r="BC48" s="22">
        <v>0</v>
      </c>
      <c r="BD48" s="22">
        <v>3</v>
      </c>
      <c r="BE48" s="22">
        <f t="shared" si="41"/>
        <v>3</v>
      </c>
      <c r="BF48" s="70">
        <v>0</v>
      </c>
      <c r="BG48" s="69">
        <f t="shared" si="42"/>
        <v>26</v>
      </c>
      <c r="BH48" s="22">
        <f t="shared" si="42"/>
        <v>2</v>
      </c>
      <c r="BI48" s="22">
        <f t="shared" si="39"/>
        <v>16</v>
      </c>
      <c r="BJ48" s="22">
        <f t="shared" si="43"/>
        <v>18</v>
      </c>
      <c r="BK48" s="70">
        <f t="shared" si="40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E49" s="21" t="s">
        <v>110</v>
      </c>
      <c r="F49" s="21"/>
      <c r="G49" s="5">
        <f>COUNTA(L15:L47)+COUNTIF(L15:L47,"*&amp;*")</f>
        <v>31</v>
      </c>
      <c r="P49" t="s">
        <v>169</v>
      </c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5</v>
      </c>
      <c r="BC49" s="22">
        <v>1</v>
      </c>
      <c r="BD49" s="22">
        <v>3</v>
      </c>
      <c r="BE49" s="22">
        <f t="shared" si="41"/>
        <v>4</v>
      </c>
      <c r="BF49" s="70">
        <v>0</v>
      </c>
      <c r="BG49" s="69">
        <f t="shared" si="42"/>
        <v>23</v>
      </c>
      <c r="BH49" s="22">
        <f t="shared" si="42"/>
        <v>10</v>
      </c>
      <c r="BI49" s="22">
        <f t="shared" si="39"/>
        <v>16</v>
      </c>
      <c r="BJ49" s="22">
        <f t="shared" si="43"/>
        <v>26</v>
      </c>
      <c r="BK49" s="70">
        <f t="shared" si="40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41"/>
        <v>0</v>
      </c>
      <c r="BF50" s="70">
        <v>0</v>
      </c>
      <c r="BG50" s="69">
        <f t="shared" si="42"/>
        <v>21</v>
      </c>
      <c r="BH50" s="22">
        <f t="shared" si="42"/>
        <v>5</v>
      </c>
      <c r="BI50" s="22">
        <f t="shared" si="39"/>
        <v>14</v>
      </c>
      <c r="BJ50" s="22">
        <f t="shared" si="43"/>
        <v>19</v>
      </c>
      <c r="BK50" s="70">
        <f t="shared" si="40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B51" s="6" t="s">
        <v>90</v>
      </c>
      <c r="C51" s="6"/>
      <c r="O51" s="6"/>
      <c r="P51" s="6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5</v>
      </c>
      <c r="BC51" s="22">
        <v>1</v>
      </c>
      <c r="BD51" s="22">
        <v>0</v>
      </c>
      <c r="BE51" s="22">
        <f t="shared" si="41"/>
        <v>1</v>
      </c>
      <c r="BF51" s="70">
        <v>2</v>
      </c>
      <c r="BG51" s="69">
        <f t="shared" si="42"/>
        <v>13</v>
      </c>
      <c r="BH51" s="22">
        <f t="shared" si="42"/>
        <v>7</v>
      </c>
      <c r="BI51" s="22">
        <f t="shared" si="39"/>
        <v>3</v>
      </c>
      <c r="BJ51" s="22">
        <f t="shared" si="43"/>
        <v>10</v>
      </c>
      <c r="BK51" s="70">
        <f t="shared" si="40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C52" s="6" t="s">
        <v>64</v>
      </c>
      <c r="H52" s="6" t="s">
        <v>71</v>
      </c>
      <c r="M52" s="6" t="s">
        <v>72</v>
      </c>
      <c r="N52" s="6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6</v>
      </c>
      <c r="BC52" s="22">
        <v>2</v>
      </c>
      <c r="BD52" s="22">
        <v>1</v>
      </c>
      <c r="BE52" s="22">
        <f t="shared" si="41"/>
        <v>3</v>
      </c>
      <c r="BF52" s="70">
        <v>0</v>
      </c>
      <c r="BG52" s="69">
        <f t="shared" si="42"/>
        <v>25</v>
      </c>
      <c r="BH52" s="22">
        <f t="shared" si="42"/>
        <v>11</v>
      </c>
      <c r="BI52" s="22">
        <f t="shared" si="39"/>
        <v>7</v>
      </c>
      <c r="BJ52" s="22">
        <f t="shared" si="43"/>
        <v>18</v>
      </c>
      <c r="BK52" s="70">
        <f t="shared" si="40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C53" s="21" t="s">
        <v>694</v>
      </c>
      <c r="D53" s="21"/>
      <c r="E53" s="21"/>
      <c r="F53" s="21"/>
      <c r="G53" s="21"/>
      <c r="H53" s="21" t="s">
        <v>681</v>
      </c>
      <c r="I53" s="21"/>
      <c r="J53" s="21"/>
      <c r="K53" s="21"/>
      <c r="L53" s="21"/>
      <c r="M53" s="21" t="s">
        <v>714</v>
      </c>
      <c r="N53" s="21"/>
      <c r="O53" s="21"/>
      <c r="P53" s="21"/>
      <c r="Q53" s="2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6</v>
      </c>
      <c r="BC53" s="22">
        <v>0</v>
      </c>
      <c r="BD53" s="22">
        <v>1</v>
      </c>
      <c r="BE53" s="22">
        <f t="shared" si="41"/>
        <v>1</v>
      </c>
      <c r="BF53" s="70">
        <v>0</v>
      </c>
      <c r="BG53" s="69">
        <f t="shared" si="42"/>
        <v>26</v>
      </c>
      <c r="BH53" s="22">
        <f t="shared" si="42"/>
        <v>0</v>
      </c>
      <c r="BI53" s="22">
        <f t="shared" si="39"/>
        <v>7</v>
      </c>
      <c r="BJ53" s="22">
        <f t="shared" si="43"/>
        <v>7</v>
      </c>
      <c r="BK53" s="70">
        <f t="shared" si="40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 t="s">
        <v>321</v>
      </c>
      <c r="N54" s="21"/>
      <c r="O54" s="21"/>
      <c r="P54" s="21"/>
      <c r="Q54" s="2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6</v>
      </c>
      <c r="BC54" s="22">
        <v>2</v>
      </c>
      <c r="BD54" s="22">
        <v>3</v>
      </c>
      <c r="BE54" s="22">
        <f t="shared" si="41"/>
        <v>5</v>
      </c>
      <c r="BF54" s="70">
        <v>0</v>
      </c>
      <c r="BG54" s="69">
        <f t="shared" si="42"/>
        <v>28</v>
      </c>
      <c r="BH54" s="22">
        <f t="shared" si="42"/>
        <v>3</v>
      </c>
      <c r="BI54" s="22">
        <f t="shared" si="39"/>
        <v>21</v>
      </c>
      <c r="BJ54" s="22">
        <f t="shared" si="43"/>
        <v>24</v>
      </c>
      <c r="BK54" s="70">
        <f t="shared" si="40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6</v>
      </c>
      <c r="BC55" s="22">
        <v>1</v>
      </c>
      <c r="BD55" s="22">
        <v>2</v>
      </c>
      <c r="BE55" s="22">
        <f t="shared" si="41"/>
        <v>3</v>
      </c>
      <c r="BF55" s="70">
        <v>0</v>
      </c>
      <c r="BG55" s="69">
        <f t="shared" si="42"/>
        <v>27</v>
      </c>
      <c r="BH55" s="22">
        <f t="shared" si="42"/>
        <v>5</v>
      </c>
      <c r="BI55" s="22">
        <f t="shared" si="39"/>
        <v>11</v>
      </c>
      <c r="BJ55" s="22">
        <f t="shared" si="43"/>
        <v>16</v>
      </c>
      <c r="BK55" s="70">
        <f t="shared" si="40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6</v>
      </c>
      <c r="BC56" s="22">
        <v>0</v>
      </c>
      <c r="BD56" s="22">
        <v>0</v>
      </c>
      <c r="BE56" s="22">
        <f t="shared" si="41"/>
        <v>0</v>
      </c>
      <c r="BF56" s="70">
        <v>0</v>
      </c>
      <c r="BG56" s="69">
        <f t="shared" si="42"/>
        <v>28</v>
      </c>
      <c r="BH56" s="22">
        <f t="shared" si="42"/>
        <v>0</v>
      </c>
      <c r="BI56" s="22">
        <f t="shared" si="39"/>
        <v>3</v>
      </c>
      <c r="BJ56" s="22">
        <f t="shared" si="43"/>
        <v>3</v>
      </c>
      <c r="BK56" s="70">
        <f t="shared" si="40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66</v>
      </c>
      <c r="BC57" s="23">
        <f>SUM(BC45:BC56)</f>
        <v>13</v>
      </c>
      <c r="BD57" s="23">
        <f>SUM(BD45:BD56)</f>
        <v>20</v>
      </c>
      <c r="BE57" s="23">
        <f>+BD57+BC57</f>
        <v>33</v>
      </c>
      <c r="BF57" s="73">
        <f>SUM(BF45:BF56)</f>
        <v>2</v>
      </c>
      <c r="BG57" s="72">
        <f>SUM(BG45:BG56)</f>
        <v>307</v>
      </c>
      <c r="BH57" s="23">
        <f>SUM(BH45:BH56)</f>
        <v>70</v>
      </c>
      <c r="BI57" s="23">
        <f>SUM(BI45:BI56)</f>
        <v>123</v>
      </c>
      <c r="BJ57" s="23">
        <f>+BI57+BH57</f>
        <v>193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28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13</v>
      </c>
      <c r="BC78" s="22">
        <v>0</v>
      </c>
      <c r="BD78" s="22">
        <v>4</v>
      </c>
      <c r="BE78" s="22">
        <f>+BC78+BD78</f>
        <v>4</v>
      </c>
      <c r="BF78" s="70">
        <v>0</v>
      </c>
      <c r="BG78" s="69">
        <f>+BB78+BL78</f>
        <v>46</v>
      </c>
      <c r="BH78" s="22">
        <f>+BC78+BM78</f>
        <v>14</v>
      </c>
      <c r="BI78" s="22">
        <f t="shared" ref="BI78:BI89" si="44">+BD78+BN78</f>
        <v>13</v>
      </c>
      <c r="BJ78" s="22">
        <f>+BH78+BI78</f>
        <v>27</v>
      </c>
      <c r="BK78" s="70">
        <f t="shared" ref="BK78:BK89" si="45">+BF78+BP78</f>
        <v>2</v>
      </c>
      <c r="BL78" s="69">
        <v>33</v>
      </c>
      <c r="BM78" s="15">
        <v>14</v>
      </c>
      <c r="BN78" s="15">
        <v>9</v>
      </c>
      <c r="BO78" s="15">
        <f t="shared" ref="BO78:BO89" si="46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83" si="47">+CA78+CB78</f>
        <v>0</v>
      </c>
      <c r="CD78" s="70">
        <v>0</v>
      </c>
      <c r="CE78" s="69">
        <f t="shared" ref="CE78:CI84" si="48">+CJ78+BZ78</f>
        <v>1</v>
      </c>
      <c r="CF78" s="22">
        <f t="shared" si="48"/>
        <v>0</v>
      </c>
      <c r="CG78" s="22">
        <f t="shared" si="48"/>
        <v>1</v>
      </c>
      <c r="CH78" s="22">
        <f t="shared" si="48"/>
        <v>1</v>
      </c>
      <c r="CI78" s="70">
        <f t="shared" si="48"/>
        <v>0</v>
      </c>
      <c r="CJ78" s="22">
        <v>1</v>
      </c>
      <c r="CK78" s="22">
        <v>0</v>
      </c>
      <c r="CL78" s="22">
        <v>1</v>
      </c>
      <c r="CM78" s="22">
        <f t="shared" ref="CM78:CM83" si="49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2"/>
      <c r="J79" s="22">
        <v>27</v>
      </c>
      <c r="K79" s="22">
        <v>27</v>
      </c>
      <c r="L79" s="22">
        <v>31</v>
      </c>
      <c r="M79" s="49">
        <v>58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5</v>
      </c>
      <c r="BC79" s="22">
        <v>0</v>
      </c>
      <c r="BD79" s="22">
        <v>0</v>
      </c>
      <c r="BE79" s="22">
        <f t="shared" ref="BE79:BE89" si="50">+BC79+BD79</f>
        <v>0</v>
      </c>
      <c r="BF79" s="70">
        <v>0</v>
      </c>
      <c r="BG79" s="69">
        <f t="shared" ref="BG79:BH89" si="51">+BB79+BL79</f>
        <v>20</v>
      </c>
      <c r="BH79" s="22">
        <f t="shared" si="51"/>
        <v>0</v>
      </c>
      <c r="BI79" s="22">
        <f t="shared" si="44"/>
        <v>0</v>
      </c>
      <c r="BJ79" s="22">
        <f t="shared" ref="BJ79:BJ89" si="52">+BH79+BI79</f>
        <v>0</v>
      </c>
      <c r="BK79" s="70">
        <f t="shared" si="45"/>
        <v>0</v>
      </c>
      <c r="BL79" s="69">
        <v>15</v>
      </c>
      <c r="BM79" s="22">
        <v>0</v>
      </c>
      <c r="BN79" s="22">
        <v>0</v>
      </c>
      <c r="BO79" s="22">
        <f t="shared" si="46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47"/>
        <v>0</v>
      </c>
      <c r="CD79" s="70">
        <v>0</v>
      </c>
      <c r="CE79" s="69">
        <f t="shared" si="48"/>
        <v>1</v>
      </c>
      <c r="CF79" s="22">
        <f t="shared" si="48"/>
        <v>0</v>
      </c>
      <c r="CG79" s="22">
        <f t="shared" si="48"/>
        <v>2</v>
      </c>
      <c r="CH79" s="22">
        <f t="shared" si="48"/>
        <v>2</v>
      </c>
      <c r="CI79" s="70">
        <f t="shared" si="48"/>
        <v>0</v>
      </c>
      <c r="CJ79" s="22">
        <v>1</v>
      </c>
      <c r="CK79" s="22">
        <v>0</v>
      </c>
      <c r="CL79" s="22">
        <v>2</v>
      </c>
      <c r="CM79" s="22">
        <f t="shared" si="49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2"/>
      <c r="J80" s="22">
        <v>28</v>
      </c>
      <c r="K80" s="22">
        <v>18</v>
      </c>
      <c r="L80" s="22">
        <v>32</v>
      </c>
      <c r="M80" s="49">
        <v>50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>SUMIF($W$95:$W$98,$W80,AE$95:AE$98)+SUMIF($W$104:$W$113,$W80,AE$104:AE$113)</f>
        <v>0</v>
      </c>
      <c r="AF80" s="22">
        <f t="shared" ref="AF80:AG80" si="53">SUMIF($W$95:$W$98,$W80,AF$95:AF$98)+SUMIF($W$104:$W$113,$W80,AF$104:AF$113)</f>
        <v>1</v>
      </c>
      <c r="AG80" s="22">
        <f t="shared" si="53"/>
        <v>1</v>
      </c>
      <c r="AH80" s="79">
        <f t="shared" ref="AH80:AH89" si="54">+(AE80*2+AG80)/(2*AD80)</f>
        <v>0.25</v>
      </c>
      <c r="AI80" s="79"/>
      <c r="AJ80" s="22">
        <f t="shared" ref="AJ80:AO89" si="55">SUMIF($W$95:$W$98,$W80,AJ$95:AJ$98)+SUMIF($W$104:$W$113,$W80,AJ$104:AJ$113)</f>
        <v>3</v>
      </c>
      <c r="AK80" s="22">
        <f t="shared" si="55"/>
        <v>0</v>
      </c>
      <c r="AL80" s="22">
        <f t="shared" si="55"/>
        <v>0</v>
      </c>
      <c r="AM80" s="24">
        <f t="shared" ref="AM80:AM89" si="56">+AJ80/AD80</f>
        <v>1.5</v>
      </c>
      <c r="AN80" s="22">
        <f t="shared" si="55"/>
        <v>0</v>
      </c>
      <c r="AO80" s="22">
        <f t="shared" si="55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6</v>
      </c>
      <c r="BC80" s="22">
        <v>4</v>
      </c>
      <c r="BD80" s="22">
        <v>4</v>
      </c>
      <c r="BE80" s="22">
        <f t="shared" si="50"/>
        <v>8</v>
      </c>
      <c r="BF80" s="70">
        <v>0</v>
      </c>
      <c r="BG80" s="69">
        <f t="shared" si="51"/>
        <v>24</v>
      </c>
      <c r="BH80" s="22">
        <f t="shared" si="51"/>
        <v>20</v>
      </c>
      <c r="BI80" s="22">
        <f t="shared" si="44"/>
        <v>15</v>
      </c>
      <c r="BJ80" s="22">
        <f t="shared" si="52"/>
        <v>35</v>
      </c>
      <c r="BK80" s="70">
        <f t="shared" si="45"/>
        <v>0</v>
      </c>
      <c r="BL80" s="69">
        <v>18</v>
      </c>
      <c r="BM80" s="22">
        <v>16</v>
      </c>
      <c r="BN80" s="22">
        <v>11</v>
      </c>
      <c r="BO80" s="22">
        <f t="shared" si="46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47"/>
        <v>0</v>
      </c>
      <c r="CD80" s="70">
        <v>0</v>
      </c>
      <c r="CE80" s="69">
        <f t="shared" si="48"/>
        <v>2</v>
      </c>
      <c r="CF80" s="22">
        <f t="shared" si="48"/>
        <v>0</v>
      </c>
      <c r="CG80" s="22">
        <f t="shared" si="48"/>
        <v>1</v>
      </c>
      <c r="CH80" s="22">
        <f t="shared" si="48"/>
        <v>1</v>
      </c>
      <c r="CI80" s="70">
        <f t="shared" si="48"/>
        <v>0</v>
      </c>
      <c r="CJ80" s="22">
        <v>1</v>
      </c>
      <c r="CK80" s="22">
        <v>0</v>
      </c>
      <c r="CL80" s="22">
        <v>1</v>
      </c>
      <c r="CM80" s="22">
        <f t="shared" si="49"/>
        <v>1</v>
      </c>
      <c r="CN80" s="70">
        <v>0</v>
      </c>
      <c r="CO80" s="36"/>
    </row>
    <row r="81" spans="1:93" ht="15.75" customHeight="1" x14ac:dyDescent="0.25">
      <c r="A81" s="36"/>
      <c r="E81" s="21" t="s">
        <v>147</v>
      </c>
      <c r="F81" s="21"/>
      <c r="G81" s="21"/>
      <c r="H81" s="21" t="s">
        <v>154</v>
      </c>
      <c r="I81" s="22"/>
      <c r="J81" s="22">
        <v>26</v>
      </c>
      <c r="K81" s="22">
        <v>28</v>
      </c>
      <c r="L81" s="22">
        <v>20</v>
      </c>
      <c r="M81" s="49">
        <v>48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9</v>
      </c>
      <c r="AE81" s="22">
        <f t="shared" ref="AE81:AG89" si="57">SUMIF($W$95:$W$98,$W81,AE$95:AE$98)+SUMIF($W$104:$W$113,$W81,AE$104:AE$113)</f>
        <v>2</v>
      </c>
      <c r="AF81" s="22">
        <f t="shared" si="57"/>
        <v>6</v>
      </c>
      <c r="AG81" s="22">
        <f t="shared" si="57"/>
        <v>1</v>
      </c>
      <c r="AH81" s="79">
        <f t="shared" si="54"/>
        <v>0.27777777777777779</v>
      </c>
      <c r="AI81" s="79"/>
      <c r="AJ81" s="22">
        <f t="shared" si="55"/>
        <v>27</v>
      </c>
      <c r="AK81" s="22">
        <f t="shared" si="55"/>
        <v>1</v>
      </c>
      <c r="AL81" s="22">
        <f t="shared" si="55"/>
        <v>0</v>
      </c>
      <c r="AM81" s="24">
        <f t="shared" si="56"/>
        <v>3</v>
      </c>
      <c r="AN81" s="22">
        <f t="shared" si="55"/>
        <v>0</v>
      </c>
      <c r="AO81" s="22">
        <f t="shared" si="55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5</v>
      </c>
      <c r="BC81" s="22">
        <v>3</v>
      </c>
      <c r="BD81" s="22">
        <v>4</v>
      </c>
      <c r="BE81" s="22">
        <f t="shared" si="50"/>
        <v>7</v>
      </c>
      <c r="BF81" s="70">
        <v>0</v>
      </c>
      <c r="BG81" s="69">
        <f t="shared" si="51"/>
        <v>24</v>
      </c>
      <c r="BH81" s="22">
        <f t="shared" si="51"/>
        <v>12</v>
      </c>
      <c r="BI81" s="22">
        <f t="shared" si="44"/>
        <v>15</v>
      </c>
      <c r="BJ81" s="22">
        <f t="shared" si="52"/>
        <v>27</v>
      </c>
      <c r="BK81" s="70">
        <f t="shared" si="45"/>
        <v>0</v>
      </c>
      <c r="BL81" s="69">
        <v>19</v>
      </c>
      <c r="BM81" s="22">
        <v>9</v>
      </c>
      <c r="BN81" s="22">
        <v>11</v>
      </c>
      <c r="BO81" s="22">
        <f t="shared" si="46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1</v>
      </c>
      <c r="CA81" s="22">
        <v>0</v>
      </c>
      <c r="CB81" s="22">
        <v>0</v>
      </c>
      <c r="CC81" s="22">
        <f t="shared" si="47"/>
        <v>0</v>
      </c>
      <c r="CD81" s="70">
        <v>0</v>
      </c>
      <c r="CE81" s="69">
        <f t="shared" si="48"/>
        <v>3</v>
      </c>
      <c r="CF81" s="22">
        <f t="shared" si="48"/>
        <v>1</v>
      </c>
      <c r="CG81" s="22">
        <f t="shared" si="48"/>
        <v>0</v>
      </c>
      <c r="CH81" s="22">
        <f t="shared" si="48"/>
        <v>1</v>
      </c>
      <c r="CI81" s="70">
        <f t="shared" si="48"/>
        <v>0</v>
      </c>
      <c r="CJ81" s="22">
        <v>2</v>
      </c>
      <c r="CK81" s="22">
        <v>1</v>
      </c>
      <c r="CL81" s="22">
        <v>0</v>
      </c>
      <c r="CM81" s="22">
        <f t="shared" si="49"/>
        <v>1</v>
      </c>
      <c r="CN81" s="70">
        <v>0</v>
      </c>
      <c r="CO81" s="36"/>
    </row>
    <row r="82" spans="1:93" ht="15.75" customHeight="1" x14ac:dyDescent="0.25">
      <c r="A82" s="36"/>
      <c r="E82" s="21" t="s">
        <v>125</v>
      </c>
      <c r="F82" s="21"/>
      <c r="G82" s="21"/>
      <c r="H82" s="21" t="s">
        <v>116</v>
      </c>
      <c r="I82" s="22"/>
      <c r="J82" s="22">
        <v>28</v>
      </c>
      <c r="K82" s="22">
        <v>29</v>
      </c>
      <c r="L82" s="22">
        <v>17</v>
      </c>
      <c r="M82" s="49">
        <v>46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57"/>
        <v>0</v>
      </c>
      <c r="AF82" s="22">
        <f t="shared" si="57"/>
        <v>1</v>
      </c>
      <c r="AG82" s="22">
        <f t="shared" si="57"/>
        <v>0</v>
      </c>
      <c r="AH82" s="79">
        <f t="shared" si="54"/>
        <v>0</v>
      </c>
      <c r="AI82" s="79"/>
      <c r="AJ82" s="22">
        <f t="shared" si="55"/>
        <v>7</v>
      </c>
      <c r="AK82" s="22">
        <f t="shared" si="55"/>
        <v>0</v>
      </c>
      <c r="AL82" s="22">
        <f t="shared" si="55"/>
        <v>0</v>
      </c>
      <c r="AM82" s="24">
        <f t="shared" si="56"/>
        <v>7</v>
      </c>
      <c r="AN82" s="22">
        <f t="shared" si="55"/>
        <v>0</v>
      </c>
      <c r="AO82" s="22">
        <f t="shared" si="55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6</v>
      </c>
      <c r="BC82" s="22">
        <v>2</v>
      </c>
      <c r="BD82" s="22">
        <v>4</v>
      </c>
      <c r="BE82" s="22">
        <f t="shared" si="50"/>
        <v>6</v>
      </c>
      <c r="BF82" s="70">
        <v>0</v>
      </c>
      <c r="BG82" s="69">
        <f t="shared" si="51"/>
        <v>28</v>
      </c>
      <c r="BH82" s="22">
        <f t="shared" si="51"/>
        <v>14</v>
      </c>
      <c r="BI82" s="22">
        <f t="shared" si="44"/>
        <v>18</v>
      </c>
      <c r="BJ82" s="22">
        <f t="shared" si="52"/>
        <v>32</v>
      </c>
      <c r="BK82" s="70">
        <f t="shared" si="45"/>
        <v>2</v>
      </c>
      <c r="BL82" s="69">
        <v>22</v>
      </c>
      <c r="BM82" s="22">
        <v>12</v>
      </c>
      <c r="BN82" s="22">
        <v>14</v>
      </c>
      <c r="BO82" s="22">
        <f t="shared" si="46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47"/>
        <v>0</v>
      </c>
      <c r="CD82" s="70">
        <v>0</v>
      </c>
      <c r="CE82" s="69">
        <f t="shared" si="48"/>
        <v>1</v>
      </c>
      <c r="CF82" s="22">
        <f t="shared" si="48"/>
        <v>0</v>
      </c>
      <c r="CG82" s="22">
        <f t="shared" si="48"/>
        <v>0</v>
      </c>
      <c r="CH82" s="22">
        <f t="shared" si="48"/>
        <v>0</v>
      </c>
      <c r="CI82" s="70">
        <f t="shared" si="48"/>
        <v>0</v>
      </c>
      <c r="CJ82" s="22">
        <v>1</v>
      </c>
      <c r="CK82" s="22">
        <v>0</v>
      </c>
      <c r="CL82" s="22">
        <v>0</v>
      </c>
      <c r="CM82" s="22">
        <f t="shared" si="49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2"/>
      <c r="J83" s="22">
        <v>28</v>
      </c>
      <c r="K83" s="22">
        <v>34</v>
      </c>
      <c r="L83" s="22">
        <v>10</v>
      </c>
      <c r="M83" s="49">
        <v>44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57"/>
        <v>2</v>
      </c>
      <c r="AF83" s="22">
        <f t="shared" si="57"/>
        <v>3</v>
      </c>
      <c r="AG83" s="22">
        <f t="shared" si="57"/>
        <v>0</v>
      </c>
      <c r="AH83" s="79">
        <f t="shared" si="54"/>
        <v>0.4</v>
      </c>
      <c r="AI83" s="79"/>
      <c r="AJ83" s="22">
        <f t="shared" si="55"/>
        <v>9</v>
      </c>
      <c r="AK83" s="22">
        <f t="shared" si="55"/>
        <v>1</v>
      </c>
      <c r="AL83" s="22">
        <f t="shared" si="55"/>
        <v>1</v>
      </c>
      <c r="AM83" s="24">
        <f t="shared" si="56"/>
        <v>1.8</v>
      </c>
      <c r="AN83" s="22">
        <f t="shared" si="55"/>
        <v>0</v>
      </c>
      <c r="AO83" s="22">
        <f t="shared" si="55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6</v>
      </c>
      <c r="BC83" s="22">
        <v>0</v>
      </c>
      <c r="BD83" s="22">
        <v>0</v>
      </c>
      <c r="BE83" s="22">
        <f t="shared" si="50"/>
        <v>0</v>
      </c>
      <c r="BF83" s="70">
        <v>0</v>
      </c>
      <c r="BG83" s="69">
        <f t="shared" si="51"/>
        <v>24</v>
      </c>
      <c r="BH83" s="22">
        <f t="shared" si="51"/>
        <v>2</v>
      </c>
      <c r="BI83" s="22">
        <f t="shared" si="44"/>
        <v>3</v>
      </c>
      <c r="BJ83" s="22">
        <f t="shared" si="52"/>
        <v>5</v>
      </c>
      <c r="BK83" s="70">
        <f t="shared" si="45"/>
        <v>0</v>
      </c>
      <c r="BL83" s="69">
        <v>18</v>
      </c>
      <c r="BM83" s="22">
        <v>2</v>
      </c>
      <c r="BN83" s="22">
        <v>3</v>
      </c>
      <c r="BO83" s="22">
        <f t="shared" si="46"/>
        <v>5</v>
      </c>
      <c r="BP83" s="70">
        <v>0</v>
      </c>
      <c r="BQ83" s="36"/>
      <c r="BR83" s="36"/>
      <c r="BS83" s="27">
        <v>7.5</v>
      </c>
      <c r="BT83" s="21" t="s">
        <v>163</v>
      </c>
      <c r="BU83" s="21"/>
      <c r="BV83" s="21"/>
      <c r="BZ83" s="69">
        <v>2</v>
      </c>
      <c r="CA83" s="22">
        <v>1</v>
      </c>
      <c r="CB83" s="22">
        <v>0</v>
      </c>
      <c r="CC83" s="22">
        <f t="shared" si="47"/>
        <v>1</v>
      </c>
      <c r="CD83" s="70">
        <v>0</v>
      </c>
      <c r="CE83" s="69">
        <f t="shared" si="48"/>
        <v>2</v>
      </c>
      <c r="CF83" s="22">
        <f t="shared" si="48"/>
        <v>1</v>
      </c>
      <c r="CG83" s="22">
        <f t="shared" si="48"/>
        <v>0</v>
      </c>
      <c r="CH83" s="22">
        <f t="shared" si="48"/>
        <v>1</v>
      </c>
      <c r="CI83" s="70">
        <f t="shared" si="48"/>
        <v>0</v>
      </c>
      <c r="CJ83" s="22">
        <v>0</v>
      </c>
      <c r="CK83" s="22">
        <v>0</v>
      </c>
      <c r="CL83" s="22">
        <v>0</v>
      </c>
      <c r="CM83" s="22">
        <f t="shared" si="49"/>
        <v>0</v>
      </c>
      <c r="CN83" s="70">
        <v>0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1" t="s">
        <v>117</v>
      </c>
      <c r="I84" s="22"/>
      <c r="J84" s="22">
        <v>24</v>
      </c>
      <c r="K84" s="22">
        <v>20</v>
      </c>
      <c r="L84" s="22">
        <v>15</v>
      </c>
      <c r="M84" s="49">
        <v>35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57"/>
        <v>0</v>
      </c>
      <c r="AF84" s="22">
        <f t="shared" si="57"/>
        <v>0</v>
      </c>
      <c r="AG84" s="22">
        <f t="shared" si="57"/>
        <v>0</v>
      </c>
      <c r="AH84" s="79">
        <f t="shared" si="54"/>
        <v>0</v>
      </c>
      <c r="AI84" s="79"/>
      <c r="AJ84" s="22">
        <f t="shared" si="55"/>
        <v>0</v>
      </c>
      <c r="AK84" s="22">
        <f t="shared" si="55"/>
        <v>0</v>
      </c>
      <c r="AL84" s="22">
        <f t="shared" si="55"/>
        <v>0</v>
      </c>
      <c r="AM84" s="24">
        <f t="shared" si="56"/>
        <v>0</v>
      </c>
      <c r="AN84" s="22">
        <f t="shared" si="55"/>
        <v>0</v>
      </c>
      <c r="AO84" s="22">
        <f t="shared" si="55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4</v>
      </c>
      <c r="BC84" s="22">
        <v>0</v>
      </c>
      <c r="BD84" s="22">
        <v>2</v>
      </c>
      <c r="BE84" s="22">
        <f t="shared" si="50"/>
        <v>2</v>
      </c>
      <c r="BF84" s="70">
        <v>0</v>
      </c>
      <c r="BG84" s="69">
        <f t="shared" si="51"/>
        <v>21</v>
      </c>
      <c r="BH84" s="22">
        <f t="shared" si="51"/>
        <v>0</v>
      </c>
      <c r="BI84" s="22">
        <f t="shared" si="44"/>
        <v>6</v>
      </c>
      <c r="BJ84" s="22">
        <f t="shared" si="52"/>
        <v>6</v>
      </c>
      <c r="BK84" s="70">
        <f t="shared" si="45"/>
        <v>0</v>
      </c>
      <c r="BL84" s="69">
        <v>17</v>
      </c>
      <c r="BM84" s="22">
        <v>0</v>
      </c>
      <c r="BN84" s="22">
        <v>4</v>
      </c>
      <c r="BO84" s="22">
        <f t="shared" si="46"/>
        <v>4</v>
      </c>
      <c r="BP84" s="70">
        <v>0</v>
      </c>
      <c r="BQ84" s="36"/>
      <c r="BR84" s="36"/>
      <c r="BS84" s="27">
        <v>7.5</v>
      </c>
      <c r="BT84" s="21" t="s">
        <v>88</v>
      </c>
      <c r="BU84" s="21"/>
      <c r="BV84" s="21"/>
      <c r="BZ84" s="69">
        <v>1</v>
      </c>
      <c r="CA84" s="22">
        <v>0</v>
      </c>
      <c r="CB84" s="22">
        <v>0</v>
      </c>
      <c r="CC84" s="22">
        <f t="shared" ref="CC84:CC109" si="58">+CA84+CB84</f>
        <v>0</v>
      </c>
      <c r="CD84" s="70">
        <v>0</v>
      </c>
      <c r="CE84" s="69">
        <f t="shared" si="48"/>
        <v>1</v>
      </c>
      <c r="CF84" s="22">
        <f t="shared" si="48"/>
        <v>0</v>
      </c>
      <c r="CG84" s="22">
        <f t="shared" si="48"/>
        <v>0</v>
      </c>
      <c r="CH84" s="22">
        <f t="shared" si="48"/>
        <v>0</v>
      </c>
      <c r="CI84" s="70">
        <f t="shared" si="48"/>
        <v>0</v>
      </c>
      <c r="CJ84" s="22">
        <v>0</v>
      </c>
      <c r="CK84" s="22">
        <v>0</v>
      </c>
      <c r="CL84" s="22">
        <v>0</v>
      </c>
      <c r="CM84" s="22">
        <f t="shared" ref="CM84:CM109" si="59">+CK84+CL84</f>
        <v>0</v>
      </c>
      <c r="CN84" s="70">
        <v>0</v>
      </c>
      <c r="CO84" s="36"/>
    </row>
    <row r="85" spans="1:93" ht="15.75" customHeight="1" x14ac:dyDescent="0.25">
      <c r="A85" s="36"/>
      <c r="E85" s="21" t="s">
        <v>59</v>
      </c>
      <c r="F85" s="21"/>
      <c r="G85" s="21"/>
      <c r="H85" s="21" t="s">
        <v>118</v>
      </c>
      <c r="I85" s="22"/>
      <c r="J85" s="22">
        <v>25</v>
      </c>
      <c r="K85" s="22">
        <v>22</v>
      </c>
      <c r="L85" s="22">
        <v>11</v>
      </c>
      <c r="M85" s="49">
        <v>33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57"/>
        <v>0</v>
      </c>
      <c r="AF85" s="22">
        <f t="shared" si="57"/>
        <v>1</v>
      </c>
      <c r="AG85" s="22">
        <f t="shared" si="57"/>
        <v>0</v>
      </c>
      <c r="AH85" s="79">
        <f t="shared" si="54"/>
        <v>0</v>
      </c>
      <c r="AI85" s="79"/>
      <c r="AJ85" s="22">
        <f t="shared" si="55"/>
        <v>1</v>
      </c>
      <c r="AK85" s="22">
        <f t="shared" si="55"/>
        <v>0</v>
      </c>
      <c r="AL85" s="22">
        <f t="shared" si="55"/>
        <v>0</v>
      </c>
      <c r="AM85" s="24">
        <f t="shared" si="56"/>
        <v>1</v>
      </c>
      <c r="AN85" s="22">
        <f t="shared" si="55"/>
        <v>0</v>
      </c>
      <c r="AO85" s="22">
        <f t="shared" si="55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6</v>
      </c>
      <c r="BC85" s="22">
        <v>2</v>
      </c>
      <c r="BD85" s="22">
        <v>0</v>
      </c>
      <c r="BE85" s="22">
        <f t="shared" si="50"/>
        <v>2</v>
      </c>
      <c r="BF85" s="70">
        <v>0</v>
      </c>
      <c r="BG85" s="69">
        <f t="shared" si="51"/>
        <v>24</v>
      </c>
      <c r="BH85" s="22">
        <f t="shared" si="51"/>
        <v>5</v>
      </c>
      <c r="BI85" s="22">
        <f t="shared" si="44"/>
        <v>6</v>
      </c>
      <c r="BJ85" s="22">
        <f t="shared" si="52"/>
        <v>11</v>
      </c>
      <c r="BK85" s="70">
        <f t="shared" si="45"/>
        <v>0</v>
      </c>
      <c r="BL85" s="69">
        <v>18</v>
      </c>
      <c r="BM85" s="22">
        <v>3</v>
      </c>
      <c r="BN85" s="22">
        <v>6</v>
      </c>
      <c r="BO85" s="22">
        <f t="shared" si="46"/>
        <v>9</v>
      </c>
      <c r="BP85" s="70">
        <v>0</v>
      </c>
      <c r="BQ85" s="36"/>
      <c r="BR85" s="36"/>
      <c r="BS85" s="27">
        <v>6.5</v>
      </c>
      <c r="BT85" s="21" t="s">
        <v>43</v>
      </c>
      <c r="BX85" s="22"/>
      <c r="BY85" s="21"/>
      <c r="BZ85" s="69">
        <v>0</v>
      </c>
      <c r="CA85" s="22">
        <v>0</v>
      </c>
      <c r="CB85" s="22">
        <v>0</v>
      </c>
      <c r="CC85" s="22">
        <f t="shared" si="58"/>
        <v>0</v>
      </c>
      <c r="CD85" s="70">
        <v>0</v>
      </c>
      <c r="CE85" s="69">
        <f t="shared" ref="CE85:CE94" si="60">+CJ85+BZ85</f>
        <v>5</v>
      </c>
      <c r="CF85" s="22">
        <f t="shared" ref="CF85:CF94" si="61">+CK85+CA85</f>
        <v>0</v>
      </c>
      <c r="CG85" s="22">
        <f t="shared" ref="CG85:CG94" si="62">+CL85+CB85</f>
        <v>0</v>
      </c>
      <c r="CH85" s="22">
        <f t="shared" ref="CH85:CH94" si="63">+CM85+CC85</f>
        <v>0</v>
      </c>
      <c r="CI85" s="70">
        <f t="shared" ref="CI85:CI94" si="64">+CN85+CD85</f>
        <v>2</v>
      </c>
      <c r="CJ85" s="22">
        <v>5</v>
      </c>
      <c r="CK85" s="22">
        <v>0</v>
      </c>
      <c r="CL85" s="22">
        <v>0</v>
      </c>
      <c r="CM85" s="22">
        <f t="shared" si="59"/>
        <v>0</v>
      </c>
      <c r="CN85" s="70">
        <v>2</v>
      </c>
      <c r="CO85" s="36"/>
    </row>
    <row r="86" spans="1:93" ht="15.75" customHeight="1" x14ac:dyDescent="0.25">
      <c r="A86" s="36"/>
      <c r="E86" s="21" t="s">
        <v>34</v>
      </c>
      <c r="F86" s="21"/>
      <c r="G86" s="21"/>
      <c r="H86" s="21" t="s">
        <v>106</v>
      </c>
      <c r="I86" s="22"/>
      <c r="J86" s="22">
        <v>28</v>
      </c>
      <c r="K86" s="22">
        <v>12</v>
      </c>
      <c r="L86" s="22">
        <v>21</v>
      </c>
      <c r="M86" s="49">
        <v>33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57"/>
        <v>0</v>
      </c>
      <c r="AF86" s="22">
        <f t="shared" si="57"/>
        <v>0</v>
      </c>
      <c r="AG86" s="22">
        <f t="shared" si="57"/>
        <v>1</v>
      </c>
      <c r="AH86" s="79">
        <f t="shared" si="54"/>
        <v>0.5</v>
      </c>
      <c r="AI86" s="79"/>
      <c r="AJ86" s="22">
        <f t="shared" si="55"/>
        <v>2</v>
      </c>
      <c r="AK86" s="22">
        <f t="shared" si="55"/>
        <v>0</v>
      </c>
      <c r="AL86" s="22">
        <f t="shared" si="55"/>
        <v>0</v>
      </c>
      <c r="AM86" s="24">
        <f t="shared" si="56"/>
        <v>2</v>
      </c>
      <c r="AN86" s="22">
        <f t="shared" si="55"/>
        <v>0</v>
      </c>
      <c r="AO86" s="22">
        <f t="shared" si="55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5</v>
      </c>
      <c r="BC86" s="22">
        <v>0</v>
      </c>
      <c r="BD86" s="22">
        <v>0</v>
      </c>
      <c r="BE86" s="22">
        <f t="shared" si="50"/>
        <v>0</v>
      </c>
      <c r="BF86" s="70">
        <v>0</v>
      </c>
      <c r="BG86" s="69">
        <f t="shared" si="51"/>
        <v>25</v>
      </c>
      <c r="BH86" s="22">
        <f t="shared" si="51"/>
        <v>2</v>
      </c>
      <c r="BI86" s="22">
        <f t="shared" si="44"/>
        <v>15</v>
      </c>
      <c r="BJ86" s="22">
        <f t="shared" si="52"/>
        <v>17</v>
      </c>
      <c r="BK86" s="70">
        <f t="shared" si="45"/>
        <v>2</v>
      </c>
      <c r="BL86" s="69">
        <v>20</v>
      </c>
      <c r="BM86" s="22">
        <v>2</v>
      </c>
      <c r="BN86" s="22">
        <v>15</v>
      </c>
      <c r="BO86" s="22">
        <f t="shared" si="46"/>
        <v>17</v>
      </c>
      <c r="BP86" s="70">
        <v>2</v>
      </c>
      <c r="BQ86" s="40"/>
      <c r="BR86" s="40"/>
      <c r="BS86" s="27">
        <v>6.5</v>
      </c>
      <c r="BT86" s="21" t="s">
        <v>136</v>
      </c>
      <c r="BX86" s="22"/>
      <c r="BY86" s="21"/>
      <c r="BZ86" s="69">
        <v>2</v>
      </c>
      <c r="CA86" s="22">
        <v>0</v>
      </c>
      <c r="CB86" s="22">
        <v>0</v>
      </c>
      <c r="CC86" s="22">
        <f t="shared" si="58"/>
        <v>0</v>
      </c>
      <c r="CD86" s="70">
        <v>0</v>
      </c>
      <c r="CE86" s="69">
        <f t="shared" si="60"/>
        <v>7</v>
      </c>
      <c r="CF86" s="22">
        <f t="shared" si="61"/>
        <v>0</v>
      </c>
      <c r="CG86" s="22">
        <f t="shared" si="62"/>
        <v>1</v>
      </c>
      <c r="CH86" s="22">
        <f t="shared" si="63"/>
        <v>1</v>
      </c>
      <c r="CI86" s="70">
        <f t="shared" si="64"/>
        <v>0</v>
      </c>
      <c r="CJ86" s="22">
        <v>5</v>
      </c>
      <c r="CK86" s="22">
        <v>0</v>
      </c>
      <c r="CL86" s="22">
        <v>1</v>
      </c>
      <c r="CM86" s="22">
        <f t="shared" si="59"/>
        <v>1</v>
      </c>
      <c r="CN86" s="70">
        <v>0</v>
      </c>
      <c r="CO86" s="40"/>
    </row>
    <row r="87" spans="1:93" ht="15.75" customHeight="1" x14ac:dyDescent="0.25">
      <c r="A87" s="36"/>
      <c r="E87" s="21" t="s">
        <v>80</v>
      </c>
      <c r="H87" s="21" t="s">
        <v>117</v>
      </c>
      <c r="I87" s="22"/>
      <c r="J87" s="22">
        <v>28</v>
      </c>
      <c r="K87" s="22">
        <v>14</v>
      </c>
      <c r="L87" s="22">
        <v>18</v>
      </c>
      <c r="M87" s="49">
        <v>32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57"/>
        <v>0</v>
      </c>
      <c r="AF87" s="22">
        <f t="shared" si="57"/>
        <v>0</v>
      </c>
      <c r="AG87" s="22">
        <f t="shared" si="57"/>
        <v>2</v>
      </c>
      <c r="AH87" s="79">
        <f t="shared" si="54"/>
        <v>0.5</v>
      </c>
      <c r="AI87" s="79"/>
      <c r="AJ87" s="22">
        <f t="shared" si="55"/>
        <v>4</v>
      </c>
      <c r="AK87" s="22">
        <f t="shared" si="55"/>
        <v>0</v>
      </c>
      <c r="AL87" s="22">
        <f t="shared" si="55"/>
        <v>1</v>
      </c>
      <c r="AM87" s="24">
        <f t="shared" si="56"/>
        <v>2</v>
      </c>
      <c r="AN87" s="22">
        <f t="shared" si="55"/>
        <v>0</v>
      </c>
      <c r="AO87" s="22">
        <f t="shared" si="55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50"/>
        <v>0</v>
      </c>
      <c r="BF87" s="70">
        <v>0</v>
      </c>
      <c r="BG87" s="69">
        <f t="shared" si="51"/>
        <v>21</v>
      </c>
      <c r="BH87" s="22">
        <f t="shared" si="51"/>
        <v>0</v>
      </c>
      <c r="BI87" s="22">
        <f t="shared" si="44"/>
        <v>6</v>
      </c>
      <c r="BJ87" s="22">
        <f t="shared" si="52"/>
        <v>6</v>
      </c>
      <c r="BK87" s="70">
        <f t="shared" si="45"/>
        <v>0</v>
      </c>
      <c r="BL87" s="69">
        <v>21</v>
      </c>
      <c r="BM87" s="22">
        <v>0</v>
      </c>
      <c r="BN87" s="22">
        <v>6</v>
      </c>
      <c r="BO87" s="22">
        <f t="shared" si="46"/>
        <v>6</v>
      </c>
      <c r="BP87" s="70">
        <v>0</v>
      </c>
      <c r="BQ87" s="40"/>
      <c r="BR87" s="40"/>
      <c r="BS87" s="27">
        <v>6.5</v>
      </c>
      <c r="BT87" s="21" t="s">
        <v>44</v>
      </c>
      <c r="BX87" s="22"/>
      <c r="BY87" s="21"/>
      <c r="BZ87" s="69">
        <v>2</v>
      </c>
      <c r="CA87" s="22">
        <v>0</v>
      </c>
      <c r="CB87" s="22">
        <v>0</v>
      </c>
      <c r="CC87" s="22">
        <f t="shared" si="58"/>
        <v>0</v>
      </c>
      <c r="CD87" s="70">
        <v>0</v>
      </c>
      <c r="CE87" s="69">
        <f t="shared" si="60"/>
        <v>4</v>
      </c>
      <c r="CF87" s="22">
        <f t="shared" si="61"/>
        <v>0</v>
      </c>
      <c r="CG87" s="22">
        <f t="shared" si="62"/>
        <v>0</v>
      </c>
      <c r="CH87" s="22">
        <f t="shared" si="63"/>
        <v>0</v>
      </c>
      <c r="CI87" s="70">
        <f t="shared" si="64"/>
        <v>0</v>
      </c>
      <c r="CJ87" s="22">
        <v>2</v>
      </c>
      <c r="CK87" s="22">
        <v>0</v>
      </c>
      <c r="CL87" s="22">
        <v>0</v>
      </c>
      <c r="CM87" s="22">
        <f t="shared" si="59"/>
        <v>0</v>
      </c>
      <c r="CN87" s="70">
        <v>0</v>
      </c>
      <c r="CO87" s="40"/>
    </row>
    <row r="88" spans="1:93" ht="15.75" customHeight="1" x14ac:dyDescent="0.25">
      <c r="A88" s="36"/>
      <c r="E88" s="21" t="s">
        <v>184</v>
      </c>
      <c r="H88" s="21" t="s">
        <v>154</v>
      </c>
      <c r="I88" s="22"/>
      <c r="J88" s="22">
        <v>23</v>
      </c>
      <c r="K88" s="22">
        <v>14</v>
      </c>
      <c r="L88" s="22">
        <v>17</v>
      </c>
      <c r="M88" s="49">
        <v>31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57"/>
        <v>0</v>
      </c>
      <c r="AF88" s="22">
        <f t="shared" si="57"/>
        <v>0</v>
      </c>
      <c r="AG88" s="22">
        <f t="shared" si="57"/>
        <v>1</v>
      </c>
      <c r="AH88" s="79">
        <f t="shared" si="54"/>
        <v>0.5</v>
      </c>
      <c r="AI88" s="79"/>
      <c r="AJ88" s="22">
        <f t="shared" si="55"/>
        <v>4</v>
      </c>
      <c r="AK88" s="22">
        <f t="shared" si="55"/>
        <v>0</v>
      </c>
      <c r="AL88" s="22">
        <f t="shared" si="55"/>
        <v>0</v>
      </c>
      <c r="AM88" s="24">
        <f t="shared" si="56"/>
        <v>4</v>
      </c>
      <c r="AN88" s="22">
        <f t="shared" si="55"/>
        <v>1</v>
      </c>
      <c r="AO88" s="22">
        <f t="shared" si="55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4</v>
      </c>
      <c r="BC88" s="22">
        <v>0</v>
      </c>
      <c r="BD88" s="22">
        <v>1</v>
      </c>
      <c r="BE88" s="22">
        <f t="shared" si="50"/>
        <v>1</v>
      </c>
      <c r="BF88" s="70">
        <v>0</v>
      </c>
      <c r="BG88" s="69">
        <f t="shared" si="51"/>
        <v>24</v>
      </c>
      <c r="BH88" s="22">
        <f t="shared" si="51"/>
        <v>0</v>
      </c>
      <c r="BI88" s="22">
        <f t="shared" si="44"/>
        <v>2</v>
      </c>
      <c r="BJ88" s="22">
        <f t="shared" si="52"/>
        <v>2</v>
      </c>
      <c r="BK88" s="70">
        <f t="shared" si="45"/>
        <v>0</v>
      </c>
      <c r="BL88" s="69">
        <v>20</v>
      </c>
      <c r="BM88" s="22">
        <v>0</v>
      </c>
      <c r="BN88" s="22">
        <v>1</v>
      </c>
      <c r="BO88" s="22">
        <f t="shared" si="46"/>
        <v>1</v>
      </c>
      <c r="BP88" s="70">
        <v>0</v>
      </c>
      <c r="BQ88" s="40"/>
      <c r="BR88" s="40"/>
      <c r="BS88" s="27">
        <v>9.5</v>
      </c>
      <c r="BT88" s="21" t="s">
        <v>125</v>
      </c>
      <c r="BX88" s="22"/>
      <c r="BY88" s="21"/>
      <c r="BZ88" s="69">
        <v>0</v>
      </c>
      <c r="CA88" s="22">
        <v>0</v>
      </c>
      <c r="CB88" s="22">
        <v>0</v>
      </c>
      <c r="CC88" s="22">
        <f t="shared" si="58"/>
        <v>0</v>
      </c>
      <c r="CD88" s="70">
        <v>0</v>
      </c>
      <c r="CE88" s="69">
        <f t="shared" si="60"/>
        <v>1</v>
      </c>
      <c r="CF88" s="22">
        <f t="shared" si="61"/>
        <v>1</v>
      </c>
      <c r="CG88" s="22">
        <f t="shared" si="62"/>
        <v>0</v>
      </c>
      <c r="CH88" s="22">
        <f t="shared" si="63"/>
        <v>1</v>
      </c>
      <c r="CI88" s="70">
        <f t="shared" si="64"/>
        <v>0</v>
      </c>
      <c r="CJ88" s="22">
        <v>1</v>
      </c>
      <c r="CK88" s="22">
        <v>1</v>
      </c>
      <c r="CL88" s="22">
        <v>0</v>
      </c>
      <c r="CM88" s="22">
        <f t="shared" si="59"/>
        <v>1</v>
      </c>
      <c r="CN88" s="70">
        <v>0</v>
      </c>
      <c r="CO88" s="40"/>
    </row>
    <row r="89" spans="1:93" ht="15.75" customHeight="1" thickBot="1" x14ac:dyDescent="0.3">
      <c r="A89" s="36"/>
      <c r="E89" s="21" t="s">
        <v>176</v>
      </c>
      <c r="F89" s="21"/>
      <c r="G89" s="21"/>
      <c r="H89" s="21" t="s">
        <v>106</v>
      </c>
      <c r="I89" s="22"/>
      <c r="J89" s="22">
        <v>13</v>
      </c>
      <c r="K89" s="22">
        <v>13</v>
      </c>
      <c r="L89" s="22">
        <v>17</v>
      </c>
      <c r="M89" s="49">
        <v>30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9</v>
      </c>
      <c r="AE89" s="22">
        <f t="shared" si="57"/>
        <v>1</v>
      </c>
      <c r="AF89" s="22">
        <f t="shared" si="57"/>
        <v>6</v>
      </c>
      <c r="AG89" s="22">
        <f t="shared" si="57"/>
        <v>2</v>
      </c>
      <c r="AH89" s="79">
        <f t="shared" si="54"/>
        <v>0.22222222222222221</v>
      </c>
      <c r="AI89" s="79"/>
      <c r="AJ89" s="22">
        <f t="shared" si="55"/>
        <v>26</v>
      </c>
      <c r="AK89" s="22">
        <f t="shared" si="55"/>
        <v>2</v>
      </c>
      <c r="AL89" s="22">
        <f t="shared" si="55"/>
        <v>0</v>
      </c>
      <c r="AM89" s="24">
        <f t="shared" si="56"/>
        <v>2.8888888888888888</v>
      </c>
      <c r="AN89" s="22">
        <f t="shared" si="55"/>
        <v>0</v>
      </c>
      <c r="AO89" s="22">
        <f t="shared" si="55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6</v>
      </c>
      <c r="BC89" s="22">
        <v>0</v>
      </c>
      <c r="BD89" s="22">
        <v>1</v>
      </c>
      <c r="BE89" s="22">
        <f t="shared" si="50"/>
        <v>1</v>
      </c>
      <c r="BF89" s="70">
        <v>0</v>
      </c>
      <c r="BG89" s="69">
        <f t="shared" si="51"/>
        <v>27</v>
      </c>
      <c r="BH89" s="22">
        <f t="shared" si="51"/>
        <v>0</v>
      </c>
      <c r="BI89" s="22">
        <f t="shared" si="44"/>
        <v>4</v>
      </c>
      <c r="BJ89" s="22">
        <f t="shared" si="52"/>
        <v>4</v>
      </c>
      <c r="BK89" s="70">
        <f t="shared" si="45"/>
        <v>6</v>
      </c>
      <c r="BL89" s="69">
        <v>21</v>
      </c>
      <c r="BM89" s="22">
        <v>0</v>
      </c>
      <c r="BN89" s="22">
        <v>3</v>
      </c>
      <c r="BO89" s="22">
        <f t="shared" si="46"/>
        <v>3</v>
      </c>
      <c r="BP89" s="70">
        <v>6</v>
      </c>
      <c r="BQ89" s="41"/>
      <c r="BR89" s="41"/>
      <c r="BS89" s="27">
        <v>6.5</v>
      </c>
      <c r="BT89" s="21" t="s">
        <v>69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58"/>
        <v>0</v>
      </c>
      <c r="CD89" s="70">
        <v>0</v>
      </c>
      <c r="CE89" s="69">
        <f t="shared" si="60"/>
        <v>1</v>
      </c>
      <c r="CF89" s="22">
        <f t="shared" si="61"/>
        <v>0</v>
      </c>
      <c r="CG89" s="22">
        <f t="shared" si="62"/>
        <v>0</v>
      </c>
      <c r="CH89" s="22">
        <f t="shared" si="63"/>
        <v>0</v>
      </c>
      <c r="CI89" s="70">
        <f t="shared" si="64"/>
        <v>0</v>
      </c>
      <c r="CJ89" s="22">
        <v>1</v>
      </c>
      <c r="CK89" s="22">
        <v>0</v>
      </c>
      <c r="CL89" s="22">
        <v>0</v>
      </c>
      <c r="CM89" s="22">
        <f t="shared" si="59"/>
        <v>0</v>
      </c>
      <c r="CN89" s="70">
        <v>0</v>
      </c>
      <c r="CO89" s="41"/>
    </row>
    <row r="90" spans="1:93" ht="15.75" customHeight="1" thickBot="1" x14ac:dyDescent="0.3">
      <c r="A90" s="36"/>
      <c r="E90" s="21" t="s">
        <v>46</v>
      </c>
      <c r="H90" s="21" t="s">
        <v>117</v>
      </c>
      <c r="I90" s="22"/>
      <c r="J90" s="22">
        <v>24</v>
      </c>
      <c r="K90" s="22">
        <v>12</v>
      </c>
      <c r="L90" s="22">
        <v>15</v>
      </c>
      <c r="M90" s="49">
        <v>27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31.3</v>
      </c>
      <c r="AE90" s="15">
        <f>SUM(AE80:AE89)</f>
        <v>5</v>
      </c>
      <c r="AF90" s="15">
        <f>SUM(AF80:AF89)</f>
        <v>18</v>
      </c>
      <c r="AG90" s="15">
        <f>SUM(AG80:AG89)</f>
        <v>8</v>
      </c>
      <c r="AH90" s="80">
        <f>+(AE90*2+AG90)/(2*AD90)</f>
        <v>0.28753993610223644</v>
      </c>
      <c r="AI90" s="80"/>
      <c r="AJ90" s="15">
        <f>SUM(AJ80:AJ89)</f>
        <v>83</v>
      </c>
      <c r="AK90" s="15">
        <f>SUM(AK80:AK89)</f>
        <v>4</v>
      </c>
      <c r="AL90" s="15">
        <f>SUM(AL80:AL89)</f>
        <v>2</v>
      </c>
      <c r="AM90" s="33">
        <f>+AJ90/AD90</f>
        <v>2.6517571884984026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66</v>
      </c>
      <c r="BC90" s="23">
        <f>SUM(BC78:BC89)</f>
        <v>11</v>
      </c>
      <c r="BD90" s="23">
        <f>SUM(BD78:BD89)</f>
        <v>20</v>
      </c>
      <c r="BE90" s="23">
        <f>+BD90+BC90</f>
        <v>31</v>
      </c>
      <c r="BF90" s="73">
        <f>SUM(BF78:BF89)</f>
        <v>0</v>
      </c>
      <c r="BG90" s="72">
        <f>SUM(BG78:BG89)</f>
        <v>308</v>
      </c>
      <c r="BH90" s="23">
        <f>SUM(BH78:BH89)</f>
        <v>69</v>
      </c>
      <c r="BI90" s="23">
        <f>SUM(BI78:BI89)</f>
        <v>103</v>
      </c>
      <c r="BJ90" s="23">
        <f>+BI90+BH90</f>
        <v>172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6.5</v>
      </c>
      <c r="BT90" s="21" t="s">
        <v>54</v>
      </c>
      <c r="BY90" s="21"/>
      <c r="BZ90" s="69">
        <v>1</v>
      </c>
      <c r="CA90" s="22">
        <v>0</v>
      </c>
      <c r="CB90" s="22">
        <v>0</v>
      </c>
      <c r="CC90" s="22">
        <f t="shared" si="58"/>
        <v>0</v>
      </c>
      <c r="CD90" s="70">
        <v>0</v>
      </c>
      <c r="CE90" s="69">
        <f t="shared" si="60"/>
        <v>1</v>
      </c>
      <c r="CF90" s="22">
        <f t="shared" si="61"/>
        <v>0</v>
      </c>
      <c r="CG90" s="22">
        <f t="shared" si="62"/>
        <v>0</v>
      </c>
      <c r="CH90" s="22">
        <f t="shared" si="63"/>
        <v>0</v>
      </c>
      <c r="CI90" s="70">
        <f t="shared" si="64"/>
        <v>0</v>
      </c>
      <c r="CJ90" s="22">
        <v>0</v>
      </c>
      <c r="CK90" s="22">
        <v>0</v>
      </c>
      <c r="CL90" s="22">
        <v>0</v>
      </c>
      <c r="CM90" s="22">
        <f t="shared" si="59"/>
        <v>0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2"/>
      <c r="J91" s="22">
        <v>23</v>
      </c>
      <c r="K91" s="22">
        <v>10</v>
      </c>
      <c r="L91" s="22">
        <v>16</v>
      </c>
      <c r="M91" s="49">
        <v>26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10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61</v>
      </c>
      <c r="BH91" s="22">
        <f>+BC91+BM91</f>
        <v>10</v>
      </c>
      <c r="BI91" s="22">
        <f t="shared" ref="BI91:BI102" si="65">+BD91+BN91</f>
        <v>17</v>
      </c>
      <c r="BJ91" s="22">
        <f>+BH91+BI91</f>
        <v>27</v>
      </c>
      <c r="BK91" s="70">
        <f t="shared" ref="BK91:BK102" si="66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67">+BM91+BN91</f>
        <v>27</v>
      </c>
      <c r="BP91" s="71">
        <v>8</v>
      </c>
      <c r="BQ91" s="41"/>
      <c r="BR91" s="41"/>
      <c r="BS91" s="27">
        <v>9.5</v>
      </c>
      <c r="BT91" s="21" t="s">
        <v>176</v>
      </c>
      <c r="BX91" s="22"/>
      <c r="BY91" s="21"/>
      <c r="BZ91" s="69">
        <v>0</v>
      </c>
      <c r="CA91" s="22">
        <v>0</v>
      </c>
      <c r="CB91" s="22">
        <v>0</v>
      </c>
      <c r="CC91" s="22">
        <f t="shared" si="58"/>
        <v>0</v>
      </c>
      <c r="CD91" s="70">
        <v>0</v>
      </c>
      <c r="CE91" s="69">
        <f t="shared" si="60"/>
        <v>1</v>
      </c>
      <c r="CF91" s="22">
        <f t="shared" si="61"/>
        <v>0</v>
      </c>
      <c r="CG91" s="22">
        <f t="shared" si="62"/>
        <v>2</v>
      </c>
      <c r="CH91" s="22">
        <f t="shared" si="63"/>
        <v>2</v>
      </c>
      <c r="CI91" s="70">
        <f t="shared" si="64"/>
        <v>0</v>
      </c>
      <c r="CJ91" s="22">
        <v>1</v>
      </c>
      <c r="CK91" s="22">
        <v>0</v>
      </c>
      <c r="CL91" s="22">
        <v>2</v>
      </c>
      <c r="CM91" s="22">
        <f t="shared" si="59"/>
        <v>2</v>
      </c>
      <c r="CN91" s="70">
        <v>0</v>
      </c>
      <c r="CO91" s="41"/>
    </row>
    <row r="92" spans="1:93" ht="15.75" customHeight="1" x14ac:dyDescent="0.25">
      <c r="A92" s="36"/>
      <c r="E92" s="21" t="s">
        <v>142</v>
      </c>
      <c r="F92" s="21"/>
      <c r="G92" s="21"/>
      <c r="H92" s="21" t="s">
        <v>107</v>
      </c>
      <c r="I92" s="22"/>
      <c r="J92" s="22">
        <v>28</v>
      </c>
      <c r="K92" s="22">
        <v>12</v>
      </c>
      <c r="L92" s="22">
        <v>13</v>
      </c>
      <c r="M92" s="49">
        <v>25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6</v>
      </c>
      <c r="BC92" s="22">
        <v>0</v>
      </c>
      <c r="BD92" s="22">
        <v>0</v>
      </c>
      <c r="BE92" s="22">
        <f t="shared" ref="BE92:BE102" si="68">+BC92+BD92</f>
        <v>0</v>
      </c>
      <c r="BF92" s="70">
        <v>0</v>
      </c>
      <c r="BG92" s="69">
        <f t="shared" ref="BG92:BH102" si="69">+BB92+BL92</f>
        <v>23</v>
      </c>
      <c r="BH92" s="22">
        <f t="shared" si="69"/>
        <v>0</v>
      </c>
      <c r="BI92" s="22">
        <f t="shared" si="65"/>
        <v>0</v>
      </c>
      <c r="BJ92" s="22">
        <f t="shared" ref="BJ92:BJ102" si="70">+BH92+BI92</f>
        <v>0</v>
      </c>
      <c r="BK92" s="70">
        <f t="shared" si="66"/>
        <v>0</v>
      </c>
      <c r="BL92" s="69">
        <v>17</v>
      </c>
      <c r="BM92" s="22">
        <v>0</v>
      </c>
      <c r="BN92" s="22">
        <v>0</v>
      </c>
      <c r="BO92" s="22">
        <f t="shared" si="67"/>
        <v>0</v>
      </c>
      <c r="BP92" s="70">
        <v>0</v>
      </c>
      <c r="BQ92" s="41"/>
      <c r="BR92" s="41"/>
      <c r="BS92" s="27">
        <v>7.5</v>
      </c>
      <c r="BT92" s="21" t="s">
        <v>160</v>
      </c>
      <c r="BZ92" s="69">
        <v>3</v>
      </c>
      <c r="CA92" s="22">
        <v>0</v>
      </c>
      <c r="CB92" s="22">
        <v>0</v>
      </c>
      <c r="CC92" s="22">
        <f t="shared" si="58"/>
        <v>0</v>
      </c>
      <c r="CD92" s="70">
        <v>0</v>
      </c>
      <c r="CE92" s="69">
        <f t="shared" si="60"/>
        <v>3</v>
      </c>
      <c r="CF92" s="22">
        <f t="shared" si="61"/>
        <v>0</v>
      </c>
      <c r="CG92" s="22">
        <f t="shared" si="62"/>
        <v>0</v>
      </c>
      <c r="CH92" s="22">
        <f t="shared" si="63"/>
        <v>0</v>
      </c>
      <c r="CI92" s="70">
        <f t="shared" si="64"/>
        <v>0</v>
      </c>
      <c r="CJ92" s="22">
        <v>0</v>
      </c>
      <c r="CK92" s="22">
        <v>0</v>
      </c>
      <c r="CL92" s="22">
        <v>0</v>
      </c>
      <c r="CM92" s="22">
        <f t="shared" si="59"/>
        <v>0</v>
      </c>
      <c r="CN92" s="70">
        <v>0</v>
      </c>
      <c r="CO92" s="41"/>
    </row>
    <row r="93" spans="1:93" ht="15.75" customHeight="1" x14ac:dyDescent="0.25">
      <c r="A93" s="36"/>
      <c r="E93" s="21" t="s">
        <v>41</v>
      </c>
      <c r="H93" s="21" t="s">
        <v>106</v>
      </c>
      <c r="I93" s="22"/>
      <c r="J93" s="22">
        <v>28</v>
      </c>
      <c r="K93" s="22">
        <v>13</v>
      </c>
      <c r="L93" s="22">
        <v>11</v>
      </c>
      <c r="M93" s="49">
        <v>24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6</v>
      </c>
      <c r="BC93" s="22">
        <v>4</v>
      </c>
      <c r="BD93" s="22">
        <v>5</v>
      </c>
      <c r="BE93" s="22">
        <f t="shared" si="68"/>
        <v>9</v>
      </c>
      <c r="BF93" s="70">
        <v>0</v>
      </c>
      <c r="BG93" s="69">
        <f t="shared" si="69"/>
        <v>28</v>
      </c>
      <c r="BH93" s="22">
        <f t="shared" si="69"/>
        <v>29</v>
      </c>
      <c r="BI93" s="22">
        <f t="shared" si="65"/>
        <v>17</v>
      </c>
      <c r="BJ93" s="22">
        <f t="shared" si="70"/>
        <v>46</v>
      </c>
      <c r="BK93" s="70">
        <f t="shared" si="66"/>
        <v>4</v>
      </c>
      <c r="BL93" s="69">
        <v>22</v>
      </c>
      <c r="BM93" s="22">
        <v>25</v>
      </c>
      <c r="BN93" s="22">
        <v>12</v>
      </c>
      <c r="BO93" s="22">
        <f t="shared" si="67"/>
        <v>37</v>
      </c>
      <c r="BP93" s="70">
        <v>4</v>
      </c>
      <c r="BQ93" s="41"/>
      <c r="BR93" s="41"/>
      <c r="BS93" s="27">
        <v>9</v>
      </c>
      <c r="BT93" s="21" t="s">
        <v>474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58"/>
        <v>0</v>
      </c>
      <c r="CD93" s="70">
        <v>0</v>
      </c>
      <c r="CE93" s="69">
        <f t="shared" si="60"/>
        <v>1</v>
      </c>
      <c r="CF93" s="22">
        <f t="shared" si="61"/>
        <v>0</v>
      </c>
      <c r="CG93" s="22">
        <f t="shared" si="62"/>
        <v>0</v>
      </c>
      <c r="CH93" s="22">
        <f t="shared" si="63"/>
        <v>0</v>
      </c>
      <c r="CI93" s="70">
        <f t="shared" si="64"/>
        <v>0</v>
      </c>
      <c r="CJ93" s="22">
        <v>1</v>
      </c>
      <c r="CK93" s="22">
        <v>0</v>
      </c>
      <c r="CL93" s="22">
        <v>0</v>
      </c>
      <c r="CM93" s="22">
        <f t="shared" si="59"/>
        <v>0</v>
      </c>
      <c r="CN93" s="70">
        <v>0</v>
      </c>
      <c r="CO93" s="41"/>
    </row>
    <row r="94" spans="1:93" ht="15.75" customHeight="1" x14ac:dyDescent="0.25">
      <c r="A94" s="36"/>
      <c r="E94" s="21" t="s">
        <v>86</v>
      </c>
      <c r="F94" s="21"/>
      <c r="G94" s="21"/>
      <c r="H94" s="21" t="s">
        <v>17</v>
      </c>
      <c r="I94" s="22"/>
      <c r="J94" s="22">
        <v>24</v>
      </c>
      <c r="K94" s="22">
        <v>12</v>
      </c>
      <c r="L94" s="22">
        <v>12</v>
      </c>
      <c r="M94" s="49">
        <v>24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5</v>
      </c>
      <c r="BC94" s="22">
        <v>6</v>
      </c>
      <c r="BD94" s="22">
        <v>4</v>
      </c>
      <c r="BE94" s="22">
        <f t="shared" si="68"/>
        <v>10</v>
      </c>
      <c r="BF94" s="70">
        <v>0</v>
      </c>
      <c r="BG94" s="69">
        <f t="shared" si="69"/>
        <v>8</v>
      </c>
      <c r="BH94" s="22">
        <f t="shared" si="69"/>
        <v>6</v>
      </c>
      <c r="BI94" s="22">
        <f t="shared" si="65"/>
        <v>6</v>
      </c>
      <c r="BJ94" s="22">
        <f t="shared" si="70"/>
        <v>12</v>
      </c>
      <c r="BK94" s="70">
        <f t="shared" si="66"/>
        <v>0</v>
      </c>
      <c r="BL94" s="69">
        <v>3</v>
      </c>
      <c r="BM94" s="22">
        <v>0</v>
      </c>
      <c r="BN94" s="22">
        <v>2</v>
      </c>
      <c r="BO94" s="22">
        <f t="shared" si="67"/>
        <v>2</v>
      </c>
      <c r="BP94" s="70">
        <v>0</v>
      </c>
      <c r="BQ94" s="41"/>
      <c r="BR94" s="41"/>
      <c r="BS94" s="27">
        <v>6.5</v>
      </c>
      <c r="BT94" s="21" t="s">
        <v>49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58"/>
        <v>0</v>
      </c>
      <c r="CD94" s="70">
        <v>0</v>
      </c>
      <c r="CE94" s="69">
        <f t="shared" si="60"/>
        <v>2</v>
      </c>
      <c r="CF94" s="22">
        <f t="shared" si="61"/>
        <v>0</v>
      </c>
      <c r="CG94" s="22">
        <f t="shared" si="62"/>
        <v>1</v>
      </c>
      <c r="CH94" s="22">
        <f t="shared" si="63"/>
        <v>1</v>
      </c>
      <c r="CI94" s="70">
        <f t="shared" si="64"/>
        <v>0</v>
      </c>
      <c r="CJ94" s="22">
        <v>2</v>
      </c>
      <c r="CK94" s="22">
        <v>0</v>
      </c>
      <c r="CL94" s="22">
        <v>1</v>
      </c>
      <c r="CM94" s="22">
        <f t="shared" si="59"/>
        <v>1</v>
      </c>
      <c r="CN94" s="70">
        <v>0</v>
      </c>
      <c r="CO94" s="41"/>
    </row>
    <row r="95" spans="1:93" ht="15.75" customHeight="1" thickBot="1" x14ac:dyDescent="0.3">
      <c r="A95" s="36"/>
      <c r="E95" s="21" t="s">
        <v>60</v>
      </c>
      <c r="F95" s="21"/>
      <c r="G95" s="21"/>
      <c r="H95" s="21" t="s">
        <v>154</v>
      </c>
      <c r="I95" s="22"/>
      <c r="J95" s="22">
        <v>25</v>
      </c>
      <c r="K95" s="22">
        <v>10</v>
      </c>
      <c r="L95" s="22">
        <v>14</v>
      </c>
      <c r="M95" s="49">
        <v>24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5</v>
      </c>
      <c r="BC95" s="22">
        <v>0</v>
      </c>
      <c r="BD95" s="22">
        <v>2</v>
      </c>
      <c r="BE95" s="22">
        <f t="shared" si="68"/>
        <v>2</v>
      </c>
      <c r="BF95" s="70">
        <v>4</v>
      </c>
      <c r="BG95" s="69">
        <f t="shared" si="69"/>
        <v>24</v>
      </c>
      <c r="BH95" s="22">
        <f t="shared" si="69"/>
        <v>0</v>
      </c>
      <c r="BI95" s="22">
        <f t="shared" si="65"/>
        <v>14</v>
      </c>
      <c r="BJ95" s="22">
        <f t="shared" si="70"/>
        <v>14</v>
      </c>
      <c r="BK95" s="70">
        <f t="shared" si="66"/>
        <v>12</v>
      </c>
      <c r="BL95" s="69">
        <v>19</v>
      </c>
      <c r="BM95" s="22">
        <v>0</v>
      </c>
      <c r="BN95" s="22">
        <v>12</v>
      </c>
      <c r="BO95" s="22">
        <f t="shared" si="67"/>
        <v>12</v>
      </c>
      <c r="BP95" s="70">
        <v>8</v>
      </c>
      <c r="BQ95" s="41"/>
      <c r="BR95" s="41"/>
      <c r="BS95" s="27">
        <v>7.5</v>
      </c>
      <c r="BT95" s="21" t="s">
        <v>146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58"/>
        <v>0</v>
      </c>
      <c r="CD95" s="70">
        <v>0</v>
      </c>
      <c r="CE95" s="69">
        <f t="shared" ref="CE95:CI109" si="71">+CJ95+BZ95</f>
        <v>1</v>
      </c>
      <c r="CF95" s="22">
        <f t="shared" si="71"/>
        <v>0</v>
      </c>
      <c r="CG95" s="22">
        <f t="shared" si="71"/>
        <v>0</v>
      </c>
      <c r="CH95" s="22">
        <f t="shared" si="71"/>
        <v>0</v>
      </c>
      <c r="CI95" s="70">
        <f t="shared" si="71"/>
        <v>0</v>
      </c>
      <c r="CJ95" s="22">
        <v>1</v>
      </c>
      <c r="CK95" s="22">
        <v>0</v>
      </c>
      <c r="CL95" s="22">
        <v>0</v>
      </c>
      <c r="CM95" s="22">
        <f t="shared" si="59"/>
        <v>0</v>
      </c>
      <c r="CN95" s="70">
        <v>0</v>
      </c>
      <c r="CO95" s="41"/>
    </row>
    <row r="96" spans="1:93" ht="15.75" customHeight="1" x14ac:dyDescent="0.25">
      <c r="A96" s="36"/>
      <c r="E96" s="21" t="s">
        <v>108</v>
      </c>
      <c r="F96" s="21"/>
      <c r="G96" s="21"/>
      <c r="H96" s="21" t="s">
        <v>106</v>
      </c>
      <c r="I96" s="22"/>
      <c r="J96" s="22">
        <v>28</v>
      </c>
      <c r="K96" s="22">
        <v>8</v>
      </c>
      <c r="L96" s="22">
        <v>16</v>
      </c>
      <c r="M96" s="49">
        <v>24</v>
      </c>
      <c r="N96" s="22"/>
      <c r="O96" s="22"/>
      <c r="R96" s="41"/>
      <c r="S96" s="41"/>
      <c r="V96" s="27">
        <v>7</v>
      </c>
      <c r="W96" s="21" t="s">
        <v>366</v>
      </c>
      <c r="X96" s="21"/>
      <c r="Y96" s="21"/>
      <c r="AD96" s="22">
        <f>+AE96+AF96+AG96</f>
        <v>1</v>
      </c>
      <c r="AE96" s="22">
        <v>0</v>
      </c>
      <c r="AF96" s="22">
        <v>1</v>
      </c>
      <c r="AG96" s="22">
        <v>0</v>
      </c>
      <c r="AH96" s="79">
        <f t="shared" ref="AH96" si="72">+(AE96*2+AG96)/(2*AD96)</f>
        <v>0</v>
      </c>
      <c r="AI96" s="79"/>
      <c r="AJ96" s="22">
        <v>4</v>
      </c>
      <c r="AK96" s="22">
        <v>0</v>
      </c>
      <c r="AL96" s="22">
        <v>0</v>
      </c>
      <c r="AM96" s="24">
        <f t="shared" ref="AM96:AM97" si="73">+AJ96/AD96</f>
        <v>4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5</v>
      </c>
      <c r="BC96" s="22">
        <v>0</v>
      </c>
      <c r="BD96" s="22">
        <v>1</v>
      </c>
      <c r="BE96" s="22">
        <f t="shared" si="68"/>
        <v>1</v>
      </c>
      <c r="BF96" s="70">
        <v>0</v>
      </c>
      <c r="BG96" s="69">
        <f t="shared" si="69"/>
        <v>20</v>
      </c>
      <c r="BH96" s="22">
        <f t="shared" si="69"/>
        <v>0</v>
      </c>
      <c r="BI96" s="22">
        <f t="shared" si="65"/>
        <v>5</v>
      </c>
      <c r="BJ96" s="22">
        <f t="shared" si="70"/>
        <v>5</v>
      </c>
      <c r="BK96" s="70">
        <f t="shared" si="66"/>
        <v>0</v>
      </c>
      <c r="BL96" s="69">
        <v>15</v>
      </c>
      <c r="BM96" s="22">
        <v>0</v>
      </c>
      <c r="BN96" s="22">
        <v>4</v>
      </c>
      <c r="BO96" s="22">
        <f t="shared" si="67"/>
        <v>4</v>
      </c>
      <c r="BP96" s="70">
        <v>0</v>
      </c>
      <c r="BQ96" s="41"/>
      <c r="BR96" s="41"/>
      <c r="BS96" s="27">
        <v>6.5</v>
      </c>
      <c r="BT96" s="21" t="s">
        <v>32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58"/>
        <v>0</v>
      </c>
      <c r="CD96" s="70">
        <v>0</v>
      </c>
      <c r="CE96" s="69">
        <f t="shared" si="71"/>
        <v>7</v>
      </c>
      <c r="CF96" s="22">
        <f t="shared" si="71"/>
        <v>0</v>
      </c>
      <c r="CG96" s="22">
        <f t="shared" si="71"/>
        <v>2</v>
      </c>
      <c r="CH96" s="22">
        <f t="shared" si="71"/>
        <v>2</v>
      </c>
      <c r="CI96" s="70">
        <f t="shared" si="71"/>
        <v>2</v>
      </c>
      <c r="CJ96" s="22">
        <v>7</v>
      </c>
      <c r="CK96" s="22">
        <v>0</v>
      </c>
      <c r="CL96" s="22">
        <v>2</v>
      </c>
      <c r="CM96" s="22">
        <f t="shared" si="59"/>
        <v>2</v>
      </c>
      <c r="CN96" s="70">
        <v>2</v>
      </c>
      <c r="CO96" s="41"/>
    </row>
    <row r="97" spans="1:93" ht="15.75" customHeight="1" thickBot="1" x14ac:dyDescent="0.3">
      <c r="A97" s="36"/>
      <c r="E97" s="21" t="s">
        <v>49</v>
      </c>
      <c r="H97" s="21" t="s">
        <v>107</v>
      </c>
      <c r="I97" s="22"/>
      <c r="J97" s="22">
        <v>28</v>
      </c>
      <c r="K97" s="22">
        <v>3</v>
      </c>
      <c r="L97" s="22">
        <v>21</v>
      </c>
      <c r="M97" s="49">
        <v>24</v>
      </c>
      <c r="N97" s="22"/>
      <c r="O97" s="22"/>
      <c r="R97" s="41"/>
      <c r="S97" s="41"/>
      <c r="V97" s="27">
        <v>8</v>
      </c>
      <c r="W97" s="21" t="s">
        <v>267</v>
      </c>
      <c r="Y97" s="21"/>
      <c r="Z97" s="28"/>
      <c r="AA97" s="38"/>
      <c r="AB97" s="3"/>
      <c r="AC97" s="3"/>
      <c r="AD97" s="22">
        <f>+AE97+AF97+AG97</f>
        <v>3</v>
      </c>
      <c r="AE97" s="22">
        <v>0</v>
      </c>
      <c r="AF97" s="22">
        <v>2</v>
      </c>
      <c r="AG97" s="22">
        <v>1</v>
      </c>
      <c r="AH97" s="79">
        <f t="shared" ref="AH97" si="74">+(AE97*2+AG97)/(2*AD97)</f>
        <v>0.16666666666666666</v>
      </c>
      <c r="AI97" s="79"/>
      <c r="AJ97" s="22">
        <v>10</v>
      </c>
      <c r="AK97" s="22">
        <v>1</v>
      </c>
      <c r="AL97" s="22">
        <v>0</v>
      </c>
      <c r="AM97" s="24">
        <f t="shared" si="73"/>
        <v>3.3333333333333335</v>
      </c>
      <c r="AN97" s="22">
        <v>0</v>
      </c>
      <c r="AO97" s="22"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5</v>
      </c>
      <c r="BC97" s="22">
        <v>2</v>
      </c>
      <c r="BD97" s="22">
        <v>1</v>
      </c>
      <c r="BE97" s="22">
        <f t="shared" si="68"/>
        <v>3</v>
      </c>
      <c r="BF97" s="70">
        <v>0</v>
      </c>
      <c r="BG97" s="69">
        <f t="shared" si="69"/>
        <v>27</v>
      </c>
      <c r="BH97" s="22">
        <f t="shared" si="69"/>
        <v>11</v>
      </c>
      <c r="BI97" s="22">
        <f t="shared" si="65"/>
        <v>6</v>
      </c>
      <c r="BJ97" s="22">
        <f t="shared" si="70"/>
        <v>17</v>
      </c>
      <c r="BK97" s="70">
        <f t="shared" si="66"/>
        <v>0</v>
      </c>
      <c r="BL97" s="69">
        <v>22</v>
      </c>
      <c r="BM97" s="22">
        <v>9</v>
      </c>
      <c r="BN97" s="22">
        <v>5</v>
      </c>
      <c r="BO97" s="22">
        <f t="shared" si="67"/>
        <v>14</v>
      </c>
      <c r="BP97" s="70">
        <v>0</v>
      </c>
      <c r="BQ97" s="41"/>
      <c r="BR97" s="41"/>
      <c r="BS97" s="27">
        <v>8</v>
      </c>
      <c r="BT97" s="21" t="s">
        <v>149</v>
      </c>
      <c r="BX97" s="22"/>
      <c r="BY97" s="21"/>
      <c r="BZ97" s="69">
        <v>1</v>
      </c>
      <c r="CA97" s="22">
        <v>0</v>
      </c>
      <c r="CB97" s="22">
        <v>0</v>
      </c>
      <c r="CC97" s="22">
        <f t="shared" si="58"/>
        <v>0</v>
      </c>
      <c r="CD97" s="70">
        <v>0</v>
      </c>
      <c r="CE97" s="69">
        <f t="shared" si="71"/>
        <v>3</v>
      </c>
      <c r="CF97" s="22">
        <f t="shared" si="71"/>
        <v>0</v>
      </c>
      <c r="CG97" s="22">
        <f t="shared" si="71"/>
        <v>1</v>
      </c>
      <c r="CH97" s="22">
        <f t="shared" si="71"/>
        <v>1</v>
      </c>
      <c r="CI97" s="70">
        <f t="shared" si="71"/>
        <v>0</v>
      </c>
      <c r="CJ97" s="22">
        <v>2</v>
      </c>
      <c r="CK97" s="22">
        <v>0</v>
      </c>
      <c r="CL97" s="22">
        <v>1</v>
      </c>
      <c r="CM97" s="22">
        <f t="shared" si="59"/>
        <v>1</v>
      </c>
      <c r="CN97" s="70">
        <v>0</v>
      </c>
      <c r="CO97" s="41"/>
    </row>
    <row r="98" spans="1:93" ht="15.75" customHeight="1" x14ac:dyDescent="0.25">
      <c r="A98" s="36"/>
      <c r="E98" s="21" t="s">
        <v>66</v>
      </c>
      <c r="F98" s="21"/>
      <c r="G98" s="21"/>
      <c r="H98" s="21" t="s">
        <v>115</v>
      </c>
      <c r="I98" s="22"/>
      <c r="J98" s="22">
        <v>27</v>
      </c>
      <c r="K98" s="22">
        <v>7</v>
      </c>
      <c r="L98" s="22">
        <v>16</v>
      </c>
      <c r="M98" s="49">
        <v>23</v>
      </c>
      <c r="N98" s="22"/>
      <c r="O98" s="22"/>
      <c r="R98" s="41"/>
      <c r="S98" s="41"/>
      <c r="V98" s="8"/>
      <c r="W98" s="31" t="s">
        <v>646</v>
      </c>
      <c r="X98" s="31"/>
      <c r="Y98" s="32"/>
      <c r="Z98" s="32"/>
      <c r="AA98" s="15"/>
      <c r="AB98" s="8"/>
      <c r="AC98" s="8"/>
      <c r="AD98" s="15">
        <f>SUM(AD96:AD97)</f>
        <v>4</v>
      </c>
      <c r="AE98" s="15">
        <f>SUM(AE96:AE97)</f>
        <v>0</v>
      </c>
      <c r="AF98" s="15">
        <f>SUM(AF96:AF97)</f>
        <v>3</v>
      </c>
      <c r="AG98" s="15">
        <f>SUM(AG96:AG97)</f>
        <v>1</v>
      </c>
      <c r="AH98" s="80">
        <f>+(AE98*2+AG98)/(2*AD98)</f>
        <v>0.125</v>
      </c>
      <c r="AI98" s="80"/>
      <c r="AJ98" s="15">
        <f>SUM(AJ96:AJ97)</f>
        <v>14</v>
      </c>
      <c r="AK98" s="15">
        <f>SUM(AK96:AK97)</f>
        <v>1</v>
      </c>
      <c r="AL98" s="15">
        <f>SUM(AL96:AL97)</f>
        <v>0</v>
      </c>
      <c r="AM98" s="33">
        <f>+AJ98/AD98</f>
        <v>3.5</v>
      </c>
      <c r="AN98" s="15">
        <f>SUM(AN96:AN97)</f>
        <v>0</v>
      </c>
      <c r="AO98" s="15">
        <f>SUM(AO96:AO97)</f>
        <v>0</v>
      </c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3</v>
      </c>
      <c r="BC98" s="22">
        <v>0</v>
      </c>
      <c r="BD98" s="22">
        <v>2</v>
      </c>
      <c r="BE98" s="22">
        <f t="shared" si="68"/>
        <v>2</v>
      </c>
      <c r="BF98" s="70">
        <v>2</v>
      </c>
      <c r="BG98" s="69">
        <f t="shared" si="69"/>
        <v>23</v>
      </c>
      <c r="BH98" s="22">
        <f t="shared" si="69"/>
        <v>5</v>
      </c>
      <c r="BI98" s="22">
        <f t="shared" si="65"/>
        <v>10</v>
      </c>
      <c r="BJ98" s="22">
        <f t="shared" si="70"/>
        <v>15</v>
      </c>
      <c r="BK98" s="70">
        <f t="shared" si="66"/>
        <v>6</v>
      </c>
      <c r="BL98" s="69">
        <v>20</v>
      </c>
      <c r="BM98" s="22">
        <v>5</v>
      </c>
      <c r="BN98" s="22">
        <v>8</v>
      </c>
      <c r="BO98" s="22">
        <f t="shared" si="67"/>
        <v>13</v>
      </c>
      <c r="BP98" s="70">
        <v>4</v>
      </c>
      <c r="BQ98" s="41"/>
      <c r="BR98" s="41"/>
      <c r="BS98" s="27">
        <v>8.5</v>
      </c>
      <c r="BT98" s="21" t="s">
        <v>132</v>
      </c>
      <c r="BX98" s="22"/>
      <c r="BY98" s="21"/>
      <c r="BZ98" s="69">
        <v>0</v>
      </c>
      <c r="CA98" s="22">
        <v>0</v>
      </c>
      <c r="CB98" s="22">
        <v>0</v>
      </c>
      <c r="CC98" s="22">
        <f t="shared" si="58"/>
        <v>0</v>
      </c>
      <c r="CD98" s="70">
        <v>0</v>
      </c>
      <c r="CE98" s="69">
        <f t="shared" si="71"/>
        <v>4</v>
      </c>
      <c r="CF98" s="22">
        <f t="shared" si="71"/>
        <v>0</v>
      </c>
      <c r="CG98" s="22">
        <f t="shared" si="71"/>
        <v>2</v>
      </c>
      <c r="CH98" s="22">
        <f t="shared" si="71"/>
        <v>2</v>
      </c>
      <c r="CI98" s="70">
        <f t="shared" si="71"/>
        <v>0</v>
      </c>
      <c r="CJ98" s="22">
        <v>4</v>
      </c>
      <c r="CK98" s="22">
        <v>0</v>
      </c>
      <c r="CL98" s="22">
        <v>2</v>
      </c>
      <c r="CM98" s="22">
        <f t="shared" si="59"/>
        <v>2</v>
      </c>
      <c r="CN98" s="70">
        <v>0</v>
      </c>
      <c r="CO98" s="41"/>
    </row>
    <row r="99" spans="1:93" ht="15.75" customHeight="1" x14ac:dyDescent="0.25">
      <c r="A99" s="36"/>
      <c r="E99" s="21" t="s">
        <v>151</v>
      </c>
      <c r="H99" s="21" t="s">
        <v>106</v>
      </c>
      <c r="I99" s="22"/>
      <c r="J99" s="22">
        <v>28</v>
      </c>
      <c r="K99" s="22">
        <v>10</v>
      </c>
      <c r="L99" s="22">
        <v>12</v>
      </c>
      <c r="M99" s="49">
        <v>22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5</v>
      </c>
      <c r="BC99" s="22">
        <v>0</v>
      </c>
      <c r="BD99" s="22">
        <v>0</v>
      </c>
      <c r="BE99" s="22">
        <f t="shared" si="68"/>
        <v>0</v>
      </c>
      <c r="BF99" s="70">
        <v>0</v>
      </c>
      <c r="BG99" s="69">
        <f t="shared" si="69"/>
        <v>25</v>
      </c>
      <c r="BH99" s="22">
        <f t="shared" si="69"/>
        <v>0</v>
      </c>
      <c r="BI99" s="22">
        <f t="shared" si="65"/>
        <v>1</v>
      </c>
      <c r="BJ99" s="22">
        <f t="shared" si="70"/>
        <v>1</v>
      </c>
      <c r="BK99" s="70">
        <f t="shared" si="66"/>
        <v>0</v>
      </c>
      <c r="BL99" s="69">
        <v>20</v>
      </c>
      <c r="BM99" s="22">
        <v>0</v>
      </c>
      <c r="BN99" s="22">
        <v>1</v>
      </c>
      <c r="BO99" s="22">
        <f t="shared" si="67"/>
        <v>1</v>
      </c>
      <c r="BP99" s="70">
        <v>0</v>
      </c>
      <c r="BQ99" s="41"/>
      <c r="BR99" s="41"/>
      <c r="BS99" s="27">
        <v>8.5</v>
      </c>
      <c r="BT99" s="21" t="s">
        <v>30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si="58"/>
        <v>0</v>
      </c>
      <c r="CD99" s="70">
        <v>0</v>
      </c>
      <c r="CE99" s="69">
        <f t="shared" si="71"/>
        <v>1</v>
      </c>
      <c r="CF99" s="22">
        <f t="shared" si="71"/>
        <v>0</v>
      </c>
      <c r="CG99" s="22">
        <f t="shared" si="71"/>
        <v>0</v>
      </c>
      <c r="CH99" s="22">
        <f t="shared" si="71"/>
        <v>0</v>
      </c>
      <c r="CI99" s="70">
        <f t="shared" si="71"/>
        <v>0</v>
      </c>
      <c r="CJ99" s="22">
        <v>1</v>
      </c>
      <c r="CK99" s="22">
        <v>0</v>
      </c>
      <c r="CL99" s="22">
        <v>0</v>
      </c>
      <c r="CM99" s="22">
        <f t="shared" si="59"/>
        <v>0</v>
      </c>
      <c r="CN99" s="70">
        <v>0</v>
      </c>
      <c r="CO99" s="41"/>
    </row>
    <row r="100" spans="1:93" ht="15.75" customHeight="1" x14ac:dyDescent="0.25">
      <c r="A100" s="36"/>
      <c r="E100" s="21" t="s">
        <v>130</v>
      </c>
      <c r="F100" s="21"/>
      <c r="G100" s="21"/>
      <c r="H100" s="21" t="s">
        <v>115</v>
      </c>
      <c r="I100" s="22"/>
      <c r="J100" s="22">
        <v>26</v>
      </c>
      <c r="K100" s="22">
        <v>1</v>
      </c>
      <c r="L100" s="22">
        <v>21</v>
      </c>
      <c r="M100" s="49">
        <v>22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5</v>
      </c>
      <c r="BC100" s="22">
        <v>1</v>
      </c>
      <c r="BD100" s="22">
        <v>0</v>
      </c>
      <c r="BE100" s="22">
        <f t="shared" si="68"/>
        <v>1</v>
      </c>
      <c r="BF100" s="70">
        <v>0</v>
      </c>
      <c r="BG100" s="69">
        <f t="shared" si="69"/>
        <v>21</v>
      </c>
      <c r="BH100" s="22">
        <f t="shared" si="69"/>
        <v>4</v>
      </c>
      <c r="BI100" s="22">
        <f t="shared" si="65"/>
        <v>3</v>
      </c>
      <c r="BJ100" s="22">
        <f t="shared" si="70"/>
        <v>7</v>
      </c>
      <c r="BK100" s="70">
        <f t="shared" si="66"/>
        <v>4</v>
      </c>
      <c r="BL100" s="69">
        <v>16</v>
      </c>
      <c r="BM100" s="22">
        <v>3</v>
      </c>
      <c r="BN100" s="22">
        <v>3</v>
      </c>
      <c r="BO100" s="22">
        <f t="shared" si="67"/>
        <v>6</v>
      </c>
      <c r="BP100" s="70">
        <v>4</v>
      </c>
      <c r="BQ100" s="41"/>
      <c r="BR100" s="41"/>
      <c r="BS100" s="27">
        <v>7.5</v>
      </c>
      <c r="BT100" s="21" t="s">
        <v>34</v>
      </c>
      <c r="BX100" s="22"/>
      <c r="BY100" s="21"/>
      <c r="BZ100" s="69">
        <v>1</v>
      </c>
      <c r="CA100" s="22">
        <v>0</v>
      </c>
      <c r="CB100" s="22">
        <v>0</v>
      </c>
      <c r="CC100" s="22">
        <f t="shared" si="58"/>
        <v>0</v>
      </c>
      <c r="CD100" s="70">
        <v>0</v>
      </c>
      <c r="CE100" s="69">
        <f t="shared" si="71"/>
        <v>1</v>
      </c>
      <c r="CF100" s="22">
        <f t="shared" si="71"/>
        <v>0</v>
      </c>
      <c r="CG100" s="22">
        <f t="shared" si="71"/>
        <v>0</v>
      </c>
      <c r="CH100" s="22">
        <f t="shared" si="71"/>
        <v>0</v>
      </c>
      <c r="CI100" s="70">
        <f t="shared" si="71"/>
        <v>0</v>
      </c>
      <c r="CJ100" s="22">
        <v>0</v>
      </c>
      <c r="CK100" s="22">
        <v>0</v>
      </c>
      <c r="CL100" s="22">
        <v>0</v>
      </c>
      <c r="CM100" s="22">
        <f t="shared" si="59"/>
        <v>0</v>
      </c>
      <c r="CN100" s="70">
        <v>0</v>
      </c>
      <c r="CO100" s="41"/>
    </row>
    <row r="101" spans="1:93" ht="15.75" customHeight="1" x14ac:dyDescent="0.25">
      <c r="A101" s="36"/>
      <c r="E101" s="21" t="s">
        <v>140</v>
      </c>
      <c r="F101" s="21"/>
      <c r="G101" s="21"/>
      <c r="H101" s="21" t="s">
        <v>115</v>
      </c>
      <c r="I101" s="22"/>
      <c r="J101" s="22">
        <v>25</v>
      </c>
      <c r="K101" s="22">
        <v>6</v>
      </c>
      <c r="L101" s="22">
        <v>14</v>
      </c>
      <c r="M101" s="49">
        <v>20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6</v>
      </c>
      <c r="BC101" s="22">
        <v>2</v>
      </c>
      <c r="BD101" s="22">
        <v>2</v>
      </c>
      <c r="BE101" s="22">
        <f t="shared" si="68"/>
        <v>4</v>
      </c>
      <c r="BF101" s="70">
        <v>0</v>
      </c>
      <c r="BG101" s="69">
        <f t="shared" si="69"/>
        <v>27</v>
      </c>
      <c r="BH101" s="22">
        <f t="shared" si="69"/>
        <v>4</v>
      </c>
      <c r="BI101" s="22">
        <f t="shared" si="65"/>
        <v>12</v>
      </c>
      <c r="BJ101" s="22">
        <f t="shared" si="70"/>
        <v>16</v>
      </c>
      <c r="BK101" s="70">
        <f t="shared" si="66"/>
        <v>2</v>
      </c>
      <c r="BL101" s="69">
        <v>21</v>
      </c>
      <c r="BM101" s="22">
        <v>2</v>
      </c>
      <c r="BN101" s="22">
        <v>10</v>
      </c>
      <c r="BO101" s="22">
        <f t="shared" si="67"/>
        <v>12</v>
      </c>
      <c r="BP101" s="70">
        <v>2</v>
      </c>
      <c r="BQ101" s="41"/>
      <c r="BR101" s="41"/>
      <c r="BS101" s="27">
        <v>7</v>
      </c>
      <c r="BT101" s="21" t="s">
        <v>113</v>
      </c>
      <c r="BX101" s="22"/>
      <c r="BY101" s="21"/>
      <c r="BZ101" s="69">
        <v>0</v>
      </c>
      <c r="CA101" s="22">
        <v>0</v>
      </c>
      <c r="CB101" s="22">
        <v>0</v>
      </c>
      <c r="CC101" s="22">
        <f t="shared" si="58"/>
        <v>0</v>
      </c>
      <c r="CD101" s="70">
        <v>0</v>
      </c>
      <c r="CE101" s="69">
        <f t="shared" si="71"/>
        <v>1</v>
      </c>
      <c r="CF101" s="22">
        <f t="shared" si="71"/>
        <v>0</v>
      </c>
      <c r="CG101" s="22">
        <f t="shared" si="71"/>
        <v>0</v>
      </c>
      <c r="CH101" s="22">
        <f t="shared" si="71"/>
        <v>0</v>
      </c>
      <c r="CI101" s="70">
        <f t="shared" si="71"/>
        <v>0</v>
      </c>
      <c r="CJ101" s="22">
        <v>1</v>
      </c>
      <c r="CK101" s="22">
        <v>0</v>
      </c>
      <c r="CL101" s="22">
        <v>0</v>
      </c>
      <c r="CM101" s="22">
        <f t="shared" si="59"/>
        <v>0</v>
      </c>
      <c r="CN101" s="70">
        <v>0</v>
      </c>
      <c r="CO101" s="41"/>
    </row>
    <row r="102" spans="1:93" ht="15.75" customHeight="1" x14ac:dyDescent="0.25">
      <c r="A102" s="36"/>
      <c r="E102" s="21" t="s">
        <v>149</v>
      </c>
      <c r="F102" s="21"/>
      <c r="G102" s="21"/>
      <c r="H102" s="21" t="s">
        <v>154</v>
      </c>
      <c r="I102" s="22"/>
      <c r="J102" s="22">
        <v>25</v>
      </c>
      <c r="K102" s="22">
        <v>2</v>
      </c>
      <c r="L102" s="22">
        <v>18</v>
      </c>
      <c r="M102" s="49">
        <v>20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5</v>
      </c>
      <c r="BC102" s="22">
        <v>0</v>
      </c>
      <c r="BD102" s="22">
        <v>0</v>
      </c>
      <c r="BE102" s="22">
        <f t="shared" si="68"/>
        <v>0</v>
      </c>
      <c r="BF102" s="70">
        <v>0</v>
      </c>
      <c r="BG102" s="69">
        <f t="shared" si="69"/>
        <v>20</v>
      </c>
      <c r="BH102" s="22">
        <f t="shared" si="69"/>
        <v>1</v>
      </c>
      <c r="BI102" s="22">
        <f t="shared" si="65"/>
        <v>0</v>
      </c>
      <c r="BJ102" s="22">
        <f t="shared" si="70"/>
        <v>1</v>
      </c>
      <c r="BK102" s="70">
        <f t="shared" si="66"/>
        <v>0</v>
      </c>
      <c r="BL102" s="69">
        <v>15</v>
      </c>
      <c r="BM102" s="22">
        <v>1</v>
      </c>
      <c r="BN102" s="22">
        <v>0</v>
      </c>
      <c r="BO102" s="22">
        <f t="shared" si="67"/>
        <v>1</v>
      </c>
      <c r="BP102" s="70">
        <v>0</v>
      </c>
      <c r="BQ102" s="41"/>
      <c r="BR102" s="41"/>
      <c r="BS102" s="27">
        <v>6.5</v>
      </c>
      <c r="BT102" s="21" t="s">
        <v>55</v>
      </c>
      <c r="BX102" s="22"/>
      <c r="BY102" s="21"/>
      <c r="BZ102" s="69">
        <v>0</v>
      </c>
      <c r="CA102" s="22">
        <v>0</v>
      </c>
      <c r="CB102" s="22">
        <v>0</v>
      </c>
      <c r="CC102" s="22">
        <f t="shared" si="58"/>
        <v>0</v>
      </c>
      <c r="CD102" s="70">
        <v>0</v>
      </c>
      <c r="CE102" s="69">
        <f t="shared" si="71"/>
        <v>4</v>
      </c>
      <c r="CF102" s="22">
        <f t="shared" si="71"/>
        <v>0</v>
      </c>
      <c r="CG102" s="22">
        <f t="shared" si="71"/>
        <v>0</v>
      </c>
      <c r="CH102" s="22">
        <f t="shared" si="71"/>
        <v>0</v>
      </c>
      <c r="CI102" s="70">
        <f t="shared" si="71"/>
        <v>0</v>
      </c>
      <c r="CJ102" s="22">
        <v>4</v>
      </c>
      <c r="CK102" s="22">
        <v>0</v>
      </c>
      <c r="CL102" s="22">
        <v>0</v>
      </c>
      <c r="CM102" s="22">
        <f t="shared" si="59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144</v>
      </c>
      <c r="F103" s="21"/>
      <c r="G103" s="21"/>
      <c r="H103" s="21" t="s">
        <v>115</v>
      </c>
      <c r="I103" s="22"/>
      <c r="J103" s="22">
        <v>25</v>
      </c>
      <c r="K103" s="22">
        <v>10</v>
      </c>
      <c r="L103" s="22">
        <v>9</v>
      </c>
      <c r="M103" s="49">
        <v>19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66</v>
      </c>
      <c r="BC103" s="23">
        <f>SUM(BC91:BC102)</f>
        <v>15</v>
      </c>
      <c r="BD103" s="23">
        <f>SUM(BD91:BD102)</f>
        <v>17</v>
      </c>
      <c r="BE103" s="23">
        <f>+BD103+BC103</f>
        <v>32</v>
      </c>
      <c r="BF103" s="73">
        <f>SUM(BF91:BF102)</f>
        <v>10</v>
      </c>
      <c r="BG103" s="72">
        <f>SUM(BG91:BG102)</f>
        <v>307</v>
      </c>
      <c r="BH103" s="23">
        <f>SUM(BH91:BH102)</f>
        <v>70</v>
      </c>
      <c r="BI103" s="23">
        <f>SUM(BI91:BI102)</f>
        <v>91</v>
      </c>
      <c r="BJ103" s="23">
        <f>+BI103+BH103</f>
        <v>161</v>
      </c>
      <c r="BK103" s="73">
        <f>SUM(BK91:BK102)</f>
        <v>40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7</v>
      </c>
      <c r="BT103" s="21" t="s">
        <v>36</v>
      </c>
      <c r="BX103" s="22"/>
      <c r="BY103" s="21"/>
      <c r="BZ103" s="69">
        <v>3</v>
      </c>
      <c r="CA103" s="22">
        <v>0</v>
      </c>
      <c r="CB103" s="22">
        <v>0</v>
      </c>
      <c r="CC103" s="22">
        <f t="shared" si="58"/>
        <v>0</v>
      </c>
      <c r="CD103" s="70">
        <v>0</v>
      </c>
      <c r="CE103" s="69">
        <f t="shared" si="71"/>
        <v>7</v>
      </c>
      <c r="CF103" s="22">
        <f t="shared" si="71"/>
        <v>0</v>
      </c>
      <c r="CG103" s="22">
        <f t="shared" si="71"/>
        <v>0</v>
      </c>
      <c r="CH103" s="22">
        <f t="shared" si="71"/>
        <v>0</v>
      </c>
      <c r="CI103" s="70">
        <f t="shared" si="71"/>
        <v>0</v>
      </c>
      <c r="CJ103" s="22">
        <v>4</v>
      </c>
      <c r="CK103" s="22">
        <v>0</v>
      </c>
      <c r="CL103" s="22">
        <v>0</v>
      </c>
      <c r="CM103" s="22">
        <f t="shared" si="59"/>
        <v>0</v>
      </c>
      <c r="CN103" s="70">
        <v>0</v>
      </c>
      <c r="CO103" s="41"/>
    </row>
    <row r="104" spans="1:93" ht="15.75" customHeight="1" x14ac:dyDescent="0.25">
      <c r="A104" s="36"/>
      <c r="E104" s="21" t="s">
        <v>29</v>
      </c>
      <c r="H104" s="21" t="s">
        <v>107</v>
      </c>
      <c r="I104" s="22"/>
      <c r="J104" s="22">
        <v>21</v>
      </c>
      <c r="K104" s="22">
        <v>5</v>
      </c>
      <c r="L104" s="22">
        <v>14</v>
      </c>
      <c r="M104" s="49">
        <v>19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75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76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18</v>
      </c>
      <c r="BC104" s="22">
        <v>4</v>
      </c>
      <c r="BD104" s="22">
        <v>6</v>
      </c>
      <c r="BE104" s="22">
        <f>+BC104+BD104</f>
        <v>10</v>
      </c>
      <c r="BF104" s="70">
        <v>0</v>
      </c>
      <c r="BG104" s="69">
        <f>+BB104+BL104</f>
        <v>65</v>
      </c>
      <c r="BH104" s="22">
        <f>+BC104+BM104</f>
        <v>7</v>
      </c>
      <c r="BI104" s="22">
        <f t="shared" ref="BI104:BI115" si="77">+BD104+BN104</f>
        <v>14</v>
      </c>
      <c r="BJ104" s="22">
        <f>+BH104+BI104</f>
        <v>21</v>
      </c>
      <c r="BK104" s="70">
        <f t="shared" ref="BK104:BK115" si="78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79">+BM104+BN104</f>
        <v>11</v>
      </c>
      <c r="BP104" s="71">
        <v>2</v>
      </c>
      <c r="BQ104" s="41"/>
      <c r="BR104" s="41"/>
      <c r="BS104" s="27">
        <v>6</v>
      </c>
      <c r="BT104" s="21" t="s">
        <v>114</v>
      </c>
      <c r="BX104" s="22"/>
      <c r="BY104" s="21"/>
      <c r="BZ104" s="69">
        <v>0</v>
      </c>
      <c r="CA104" s="22">
        <v>0</v>
      </c>
      <c r="CB104" s="22">
        <v>0</v>
      </c>
      <c r="CC104" s="22">
        <f t="shared" si="58"/>
        <v>0</v>
      </c>
      <c r="CD104" s="70">
        <v>0</v>
      </c>
      <c r="CE104" s="69">
        <f t="shared" si="71"/>
        <v>1</v>
      </c>
      <c r="CF104" s="22">
        <f t="shared" si="71"/>
        <v>0</v>
      </c>
      <c r="CG104" s="22">
        <f t="shared" si="71"/>
        <v>0</v>
      </c>
      <c r="CH104" s="22">
        <f t="shared" si="71"/>
        <v>0</v>
      </c>
      <c r="CI104" s="70">
        <f t="shared" si="71"/>
        <v>0</v>
      </c>
      <c r="CJ104" s="22">
        <v>1</v>
      </c>
      <c r="CK104" s="22">
        <v>0</v>
      </c>
      <c r="CL104" s="22">
        <v>0</v>
      </c>
      <c r="CM104" s="22">
        <f t="shared" si="59"/>
        <v>0</v>
      </c>
      <c r="CN104" s="70">
        <v>0</v>
      </c>
      <c r="CO104" s="41"/>
    </row>
    <row r="105" spans="1:93" ht="15.75" customHeight="1" x14ac:dyDescent="0.25">
      <c r="A105" s="36"/>
      <c r="E105" s="21" t="s">
        <v>123</v>
      </c>
      <c r="F105" s="21"/>
      <c r="G105" s="21"/>
      <c r="H105" s="21" t="s">
        <v>115</v>
      </c>
      <c r="I105" s="22"/>
      <c r="J105" s="22">
        <v>24</v>
      </c>
      <c r="K105" s="22">
        <v>4</v>
      </c>
      <c r="L105" s="22">
        <v>15</v>
      </c>
      <c r="M105" s="49">
        <v>19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75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76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6</v>
      </c>
      <c r="BC105" s="22">
        <v>0</v>
      </c>
      <c r="BD105" s="22">
        <v>0</v>
      </c>
      <c r="BE105" s="22">
        <f t="shared" ref="BE105:BE115" si="80">+BC105+BD105</f>
        <v>0</v>
      </c>
      <c r="BF105" s="70">
        <v>0</v>
      </c>
      <c r="BG105" s="69">
        <f t="shared" ref="BG105:BH115" si="81">+BB105+BL105</f>
        <v>18</v>
      </c>
      <c r="BH105" s="22">
        <f t="shared" si="81"/>
        <v>0</v>
      </c>
      <c r="BI105" s="22">
        <f t="shared" si="77"/>
        <v>2</v>
      </c>
      <c r="BJ105" s="22">
        <f t="shared" ref="BJ105:BJ115" si="82">+BH105+BI105</f>
        <v>2</v>
      </c>
      <c r="BK105" s="70">
        <f t="shared" si="78"/>
        <v>0</v>
      </c>
      <c r="BL105" s="69">
        <v>12</v>
      </c>
      <c r="BM105" s="22">
        <v>0</v>
      </c>
      <c r="BN105" s="22">
        <v>2</v>
      </c>
      <c r="BO105" s="22">
        <f t="shared" si="79"/>
        <v>2</v>
      </c>
      <c r="BP105" s="70">
        <v>0</v>
      </c>
      <c r="BQ105" s="41"/>
      <c r="BR105" s="41"/>
      <c r="BS105" s="27">
        <v>8.5</v>
      </c>
      <c r="BT105" s="21" t="s">
        <v>140</v>
      </c>
      <c r="BX105" s="22"/>
      <c r="BY105" s="21"/>
      <c r="BZ105" s="69">
        <v>0</v>
      </c>
      <c r="CA105" s="22">
        <v>0</v>
      </c>
      <c r="CB105" s="22">
        <v>0</v>
      </c>
      <c r="CC105" s="22">
        <f t="shared" si="58"/>
        <v>0</v>
      </c>
      <c r="CD105" s="70">
        <v>0</v>
      </c>
      <c r="CE105" s="69">
        <f t="shared" si="71"/>
        <v>1</v>
      </c>
      <c r="CF105" s="22">
        <f t="shared" si="71"/>
        <v>0</v>
      </c>
      <c r="CG105" s="22">
        <f t="shared" si="71"/>
        <v>0</v>
      </c>
      <c r="CH105" s="22">
        <f t="shared" si="71"/>
        <v>0</v>
      </c>
      <c r="CI105" s="70">
        <f t="shared" si="71"/>
        <v>0</v>
      </c>
      <c r="CJ105" s="22">
        <v>1</v>
      </c>
      <c r="CK105" s="22">
        <v>0</v>
      </c>
      <c r="CL105" s="22">
        <v>0</v>
      </c>
      <c r="CM105" s="22">
        <f t="shared" si="59"/>
        <v>0</v>
      </c>
      <c r="CN105" s="70">
        <v>0</v>
      </c>
      <c r="CO105" s="41"/>
    </row>
    <row r="106" spans="1:93" ht="15.75" customHeight="1" x14ac:dyDescent="0.25">
      <c r="A106" s="36"/>
      <c r="E106" s="21" t="s">
        <v>68</v>
      </c>
      <c r="F106" s="21"/>
      <c r="G106" s="21"/>
      <c r="H106" s="21" t="s">
        <v>107</v>
      </c>
      <c r="I106" s="22"/>
      <c r="J106" s="22">
        <v>25</v>
      </c>
      <c r="K106" s="22">
        <v>11</v>
      </c>
      <c r="L106" s="22">
        <v>7</v>
      </c>
      <c r="M106" s="49">
        <v>18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75"/>
        <v>0</v>
      </c>
      <c r="AI106" s="79"/>
      <c r="AJ106" s="22">
        <v>7</v>
      </c>
      <c r="AK106" s="22">
        <v>0</v>
      </c>
      <c r="AL106" s="22">
        <v>0</v>
      </c>
      <c r="AM106" s="24">
        <f t="shared" si="76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6</v>
      </c>
      <c r="BC106" s="22">
        <v>7</v>
      </c>
      <c r="BD106" s="22">
        <v>3</v>
      </c>
      <c r="BE106" s="22">
        <f t="shared" si="80"/>
        <v>10</v>
      </c>
      <c r="BF106" s="70">
        <v>0</v>
      </c>
      <c r="BG106" s="69">
        <f t="shared" si="81"/>
        <v>25</v>
      </c>
      <c r="BH106" s="22">
        <f t="shared" si="81"/>
        <v>22</v>
      </c>
      <c r="BI106" s="22">
        <f t="shared" si="77"/>
        <v>11</v>
      </c>
      <c r="BJ106" s="22">
        <f t="shared" si="82"/>
        <v>33</v>
      </c>
      <c r="BK106" s="70">
        <f t="shared" si="78"/>
        <v>6</v>
      </c>
      <c r="BL106" s="69">
        <v>19</v>
      </c>
      <c r="BM106" s="22">
        <v>15</v>
      </c>
      <c r="BN106" s="22">
        <v>8</v>
      </c>
      <c r="BO106" s="22">
        <f t="shared" si="79"/>
        <v>23</v>
      </c>
      <c r="BP106" s="70">
        <v>6</v>
      </c>
      <c r="BQ106" s="41"/>
      <c r="BR106" s="41"/>
      <c r="BS106" s="27">
        <v>6</v>
      </c>
      <c r="BT106" s="21" t="s">
        <v>100</v>
      </c>
      <c r="BX106" s="22"/>
      <c r="BY106" s="21"/>
      <c r="BZ106" s="69">
        <v>0</v>
      </c>
      <c r="CA106" s="22">
        <v>0</v>
      </c>
      <c r="CB106" s="22">
        <v>0</v>
      </c>
      <c r="CC106" s="22">
        <f t="shared" si="58"/>
        <v>0</v>
      </c>
      <c r="CD106" s="70">
        <v>0</v>
      </c>
      <c r="CE106" s="69">
        <f t="shared" si="71"/>
        <v>4</v>
      </c>
      <c r="CF106" s="22">
        <f t="shared" si="71"/>
        <v>0</v>
      </c>
      <c r="CG106" s="22">
        <f t="shared" si="71"/>
        <v>1</v>
      </c>
      <c r="CH106" s="22">
        <f t="shared" si="71"/>
        <v>1</v>
      </c>
      <c r="CI106" s="70">
        <f t="shared" si="71"/>
        <v>0</v>
      </c>
      <c r="CJ106" s="22">
        <v>4</v>
      </c>
      <c r="CK106" s="22">
        <v>0</v>
      </c>
      <c r="CL106" s="22">
        <v>1</v>
      </c>
      <c r="CM106" s="22">
        <f t="shared" si="59"/>
        <v>1</v>
      </c>
      <c r="CN106" s="70">
        <v>0</v>
      </c>
      <c r="CO106" s="41"/>
    </row>
    <row r="107" spans="1:93" ht="15.75" customHeight="1" x14ac:dyDescent="0.25">
      <c r="A107" s="36"/>
      <c r="E107" s="21" t="s">
        <v>50</v>
      </c>
      <c r="F107" s="21"/>
      <c r="G107" s="21"/>
      <c r="H107" s="21" t="s">
        <v>154</v>
      </c>
      <c r="I107" s="22"/>
      <c r="J107" s="22">
        <v>27</v>
      </c>
      <c r="K107" s="22">
        <v>3</v>
      </c>
      <c r="L107" s="22">
        <v>15</v>
      </c>
      <c r="M107" s="49">
        <v>18</v>
      </c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75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76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0"/>
        <v>0</v>
      </c>
      <c r="BF107" s="70">
        <v>0</v>
      </c>
      <c r="BG107" s="69">
        <f t="shared" si="81"/>
        <v>16</v>
      </c>
      <c r="BH107" s="22">
        <f t="shared" si="81"/>
        <v>7</v>
      </c>
      <c r="BI107" s="22">
        <f t="shared" si="77"/>
        <v>6</v>
      </c>
      <c r="BJ107" s="22">
        <f t="shared" si="82"/>
        <v>13</v>
      </c>
      <c r="BK107" s="70">
        <f t="shared" si="78"/>
        <v>4</v>
      </c>
      <c r="BL107" s="69">
        <v>16</v>
      </c>
      <c r="BM107" s="22">
        <v>7</v>
      </c>
      <c r="BN107" s="22">
        <v>6</v>
      </c>
      <c r="BO107" s="22">
        <f t="shared" si="79"/>
        <v>13</v>
      </c>
      <c r="BP107" s="70">
        <v>4</v>
      </c>
      <c r="BQ107" s="41"/>
      <c r="BR107" s="41"/>
      <c r="BS107" s="27">
        <v>8.5</v>
      </c>
      <c r="BT107" s="21" t="s">
        <v>164</v>
      </c>
      <c r="BX107" s="22"/>
      <c r="BY107" s="21"/>
      <c r="BZ107" s="69">
        <v>1</v>
      </c>
      <c r="CA107" s="22">
        <v>0</v>
      </c>
      <c r="CB107" s="22">
        <v>0</v>
      </c>
      <c r="CC107" s="22">
        <f t="shared" si="58"/>
        <v>0</v>
      </c>
      <c r="CD107" s="70">
        <v>0</v>
      </c>
      <c r="CE107" s="69">
        <f t="shared" si="71"/>
        <v>2</v>
      </c>
      <c r="CF107" s="22">
        <f t="shared" si="71"/>
        <v>0</v>
      </c>
      <c r="CG107" s="22">
        <f t="shared" si="71"/>
        <v>0</v>
      </c>
      <c r="CH107" s="22">
        <f t="shared" si="71"/>
        <v>0</v>
      </c>
      <c r="CI107" s="70">
        <f t="shared" si="71"/>
        <v>0</v>
      </c>
      <c r="CJ107" s="22">
        <v>1</v>
      </c>
      <c r="CK107" s="22">
        <v>0</v>
      </c>
      <c r="CL107" s="22">
        <v>0</v>
      </c>
      <c r="CM107" s="22">
        <f t="shared" si="59"/>
        <v>0</v>
      </c>
      <c r="CN107" s="70">
        <v>0</v>
      </c>
      <c r="CO107" s="41"/>
    </row>
    <row r="108" spans="1:93" ht="15.75" customHeight="1" x14ac:dyDescent="0.25">
      <c r="A108" s="36"/>
      <c r="E108" s="21" t="s">
        <v>89</v>
      </c>
      <c r="F108" s="21"/>
      <c r="G108" s="21"/>
      <c r="H108" s="21" t="s">
        <v>107</v>
      </c>
      <c r="I108" s="22"/>
      <c r="J108" s="22">
        <v>26</v>
      </c>
      <c r="K108" s="22">
        <v>2</v>
      </c>
      <c r="L108" s="22">
        <v>16</v>
      </c>
      <c r="M108" s="49">
        <v>18</v>
      </c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75"/>
        <v>0</v>
      </c>
      <c r="AI108" s="79"/>
      <c r="AJ108" s="22">
        <v>0</v>
      </c>
      <c r="AK108" s="22">
        <v>0</v>
      </c>
      <c r="AL108" s="22">
        <v>0</v>
      </c>
      <c r="AM108" s="24">
        <f t="shared" si="76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6</v>
      </c>
      <c r="BC108" s="22">
        <v>0</v>
      </c>
      <c r="BD108" s="22">
        <v>4</v>
      </c>
      <c r="BE108" s="22">
        <f t="shared" si="80"/>
        <v>4</v>
      </c>
      <c r="BF108" s="70">
        <v>0</v>
      </c>
      <c r="BG108" s="69">
        <f t="shared" si="81"/>
        <v>22</v>
      </c>
      <c r="BH108" s="22">
        <f t="shared" si="81"/>
        <v>0</v>
      </c>
      <c r="BI108" s="22">
        <f t="shared" si="77"/>
        <v>11</v>
      </c>
      <c r="BJ108" s="22">
        <f t="shared" si="82"/>
        <v>11</v>
      </c>
      <c r="BK108" s="70">
        <f t="shared" si="78"/>
        <v>2</v>
      </c>
      <c r="BL108" s="69">
        <v>16</v>
      </c>
      <c r="BM108" s="22">
        <v>0</v>
      </c>
      <c r="BN108" s="22">
        <v>7</v>
      </c>
      <c r="BO108" s="22">
        <f t="shared" si="79"/>
        <v>7</v>
      </c>
      <c r="BP108" s="70">
        <v>2</v>
      </c>
      <c r="BQ108" s="41"/>
      <c r="BR108" s="41"/>
      <c r="BS108" s="27">
        <v>9</v>
      </c>
      <c r="BT108" s="21" t="s">
        <v>96</v>
      </c>
      <c r="BX108" s="22"/>
      <c r="BY108" s="21"/>
      <c r="BZ108" s="69">
        <v>2</v>
      </c>
      <c r="CA108" s="22">
        <v>3</v>
      </c>
      <c r="CB108" s="22">
        <v>1</v>
      </c>
      <c r="CC108" s="22">
        <f t="shared" si="58"/>
        <v>4</v>
      </c>
      <c r="CD108" s="70">
        <v>0</v>
      </c>
      <c r="CE108" s="69">
        <f t="shared" si="71"/>
        <v>3</v>
      </c>
      <c r="CF108" s="22">
        <f t="shared" si="71"/>
        <v>3</v>
      </c>
      <c r="CG108" s="22">
        <f t="shared" si="71"/>
        <v>1</v>
      </c>
      <c r="CH108" s="22">
        <f t="shared" si="71"/>
        <v>4</v>
      </c>
      <c r="CI108" s="70">
        <f t="shared" si="71"/>
        <v>0</v>
      </c>
      <c r="CJ108" s="22">
        <v>1</v>
      </c>
      <c r="CK108" s="22">
        <v>0</v>
      </c>
      <c r="CL108" s="22">
        <v>0</v>
      </c>
      <c r="CM108" s="22">
        <f t="shared" si="59"/>
        <v>0</v>
      </c>
      <c r="CN108" s="70">
        <v>0</v>
      </c>
      <c r="CO108" s="41"/>
    </row>
    <row r="109" spans="1:93" ht="15.75" customHeight="1" x14ac:dyDescent="0.25">
      <c r="A109" s="36"/>
      <c r="E109" s="21" t="s">
        <v>113</v>
      </c>
      <c r="F109" s="21"/>
      <c r="G109" s="21"/>
      <c r="H109" s="21" t="s">
        <v>116</v>
      </c>
      <c r="I109" s="22"/>
      <c r="J109" s="22">
        <v>27</v>
      </c>
      <c r="K109" s="22">
        <v>11</v>
      </c>
      <c r="L109" s="22">
        <v>6</v>
      </c>
      <c r="M109" s="49">
        <v>17</v>
      </c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75"/>
        <v>0</v>
      </c>
      <c r="AI109" s="79"/>
      <c r="AJ109" s="22">
        <v>1</v>
      </c>
      <c r="AK109" s="22">
        <v>0</v>
      </c>
      <c r="AL109" s="22">
        <v>0</v>
      </c>
      <c r="AM109" s="24">
        <f t="shared" si="76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2</v>
      </c>
      <c r="BC109" s="22">
        <v>0</v>
      </c>
      <c r="BD109" s="22">
        <v>2</v>
      </c>
      <c r="BE109" s="22">
        <f t="shared" si="80"/>
        <v>2</v>
      </c>
      <c r="BF109" s="70">
        <v>0</v>
      </c>
      <c r="BG109" s="69">
        <f t="shared" si="81"/>
        <v>20</v>
      </c>
      <c r="BH109" s="22">
        <f t="shared" si="81"/>
        <v>1</v>
      </c>
      <c r="BI109" s="22">
        <f t="shared" si="77"/>
        <v>8</v>
      </c>
      <c r="BJ109" s="22">
        <f t="shared" si="82"/>
        <v>9</v>
      </c>
      <c r="BK109" s="70">
        <f t="shared" si="78"/>
        <v>4</v>
      </c>
      <c r="BL109" s="69">
        <v>18</v>
      </c>
      <c r="BM109" s="22">
        <v>1</v>
      </c>
      <c r="BN109" s="22">
        <v>6</v>
      </c>
      <c r="BO109" s="22">
        <f t="shared" si="79"/>
        <v>7</v>
      </c>
      <c r="BP109" s="70">
        <v>4</v>
      </c>
      <c r="BQ109" s="41"/>
      <c r="BR109" s="41"/>
      <c r="BS109" s="27">
        <v>7.5</v>
      </c>
      <c r="BT109" s="21" t="s">
        <v>50</v>
      </c>
      <c r="BX109" s="22"/>
      <c r="BY109" s="21"/>
      <c r="BZ109" s="69">
        <v>0</v>
      </c>
      <c r="CA109" s="22">
        <v>0</v>
      </c>
      <c r="CB109" s="22">
        <v>0</v>
      </c>
      <c r="CC109" s="22">
        <f t="shared" si="58"/>
        <v>0</v>
      </c>
      <c r="CD109" s="70">
        <v>0</v>
      </c>
      <c r="CE109" s="69">
        <f t="shared" si="71"/>
        <v>1</v>
      </c>
      <c r="CF109" s="22">
        <f t="shared" si="71"/>
        <v>0</v>
      </c>
      <c r="CG109" s="22">
        <f t="shared" si="71"/>
        <v>0</v>
      </c>
      <c r="CH109" s="22">
        <f t="shared" si="71"/>
        <v>0</v>
      </c>
      <c r="CI109" s="70">
        <f t="shared" si="71"/>
        <v>0</v>
      </c>
      <c r="CJ109" s="22">
        <v>1</v>
      </c>
      <c r="CK109" s="22">
        <v>0</v>
      </c>
      <c r="CL109" s="22">
        <v>0</v>
      </c>
      <c r="CM109" s="22">
        <f t="shared" si="59"/>
        <v>0</v>
      </c>
      <c r="CN109" s="70">
        <v>0</v>
      </c>
      <c r="CO109" s="41"/>
    </row>
    <row r="110" spans="1:93" ht="15.75" customHeight="1" thickBot="1" x14ac:dyDescent="0.3">
      <c r="A110" s="36"/>
      <c r="E110" s="21" t="s">
        <v>67</v>
      </c>
      <c r="F110" s="21"/>
      <c r="G110" s="21"/>
      <c r="H110" s="21" t="s">
        <v>117</v>
      </c>
      <c r="I110" s="22"/>
      <c r="J110" s="22">
        <v>25</v>
      </c>
      <c r="K110" s="22">
        <v>2</v>
      </c>
      <c r="L110" s="22">
        <v>15</v>
      </c>
      <c r="M110" s="49">
        <v>17</v>
      </c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75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76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6</v>
      </c>
      <c r="BC110" s="22">
        <v>1</v>
      </c>
      <c r="BD110" s="22">
        <v>0</v>
      </c>
      <c r="BE110" s="22">
        <f t="shared" si="80"/>
        <v>1</v>
      </c>
      <c r="BF110" s="70">
        <v>0</v>
      </c>
      <c r="BG110" s="69">
        <f t="shared" si="81"/>
        <v>28</v>
      </c>
      <c r="BH110" s="22">
        <f t="shared" si="81"/>
        <v>5</v>
      </c>
      <c r="BI110" s="22">
        <f t="shared" si="77"/>
        <v>9</v>
      </c>
      <c r="BJ110" s="22">
        <f t="shared" si="82"/>
        <v>14</v>
      </c>
      <c r="BK110" s="70">
        <f t="shared" si="78"/>
        <v>0</v>
      </c>
      <c r="BL110" s="69">
        <v>22</v>
      </c>
      <c r="BM110" s="22">
        <v>4</v>
      </c>
      <c r="BN110" s="22">
        <v>9</v>
      </c>
      <c r="BO110" s="22">
        <f t="shared" si="79"/>
        <v>13</v>
      </c>
      <c r="BP110" s="70">
        <v>0</v>
      </c>
      <c r="BQ110" s="41"/>
      <c r="BR110" s="41"/>
      <c r="BS110" s="27">
        <v>9.5</v>
      </c>
      <c r="BT110" s="21" t="s">
        <v>59</v>
      </c>
      <c r="BX110" s="22"/>
      <c r="BY110" s="21"/>
      <c r="BZ110" s="69">
        <v>1</v>
      </c>
      <c r="CA110" s="22">
        <v>1</v>
      </c>
      <c r="CB110" s="22">
        <v>0</v>
      </c>
      <c r="CC110" s="22">
        <f t="shared" ref="CC110" si="83">+CA110+CB110</f>
        <v>1</v>
      </c>
      <c r="CD110" s="70">
        <v>0</v>
      </c>
      <c r="CE110" s="69">
        <f t="shared" ref="CE110" si="84">+CJ110+BZ110</f>
        <v>1</v>
      </c>
      <c r="CF110" s="22">
        <f t="shared" ref="CF110" si="85">+CK110+CA110</f>
        <v>1</v>
      </c>
      <c r="CG110" s="22">
        <f t="shared" ref="CG110" si="86">+CL110+CB110</f>
        <v>0</v>
      </c>
      <c r="CH110" s="22">
        <f t="shared" ref="CH110" si="87">+CM110+CC110</f>
        <v>1</v>
      </c>
      <c r="CI110" s="70">
        <f t="shared" ref="CI110" si="88">+CN110+CD110</f>
        <v>0</v>
      </c>
      <c r="CJ110" s="22">
        <v>0</v>
      </c>
      <c r="CK110" s="22">
        <v>0</v>
      </c>
      <c r="CL110" s="22">
        <v>0</v>
      </c>
      <c r="CM110" s="22">
        <f t="shared" ref="CM110" si="89">+CK110+CL110</f>
        <v>0</v>
      </c>
      <c r="CN110" s="70">
        <v>0</v>
      </c>
      <c r="CO110" s="41"/>
    </row>
    <row r="111" spans="1:93" ht="15.75" customHeight="1" x14ac:dyDescent="0.25">
      <c r="A111" s="36"/>
      <c r="B111" s="21"/>
      <c r="E111" s="21"/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5</v>
      </c>
      <c r="BC111" s="22">
        <v>1</v>
      </c>
      <c r="BD111" s="22">
        <v>2</v>
      </c>
      <c r="BE111" s="22">
        <f t="shared" si="80"/>
        <v>3</v>
      </c>
      <c r="BF111" s="70">
        <v>0</v>
      </c>
      <c r="BG111" s="69">
        <f t="shared" si="81"/>
        <v>26</v>
      </c>
      <c r="BH111" s="22">
        <f t="shared" si="81"/>
        <v>9</v>
      </c>
      <c r="BI111" s="22">
        <f t="shared" si="77"/>
        <v>6</v>
      </c>
      <c r="BJ111" s="22">
        <f t="shared" si="82"/>
        <v>15</v>
      </c>
      <c r="BK111" s="70">
        <f t="shared" si="78"/>
        <v>2</v>
      </c>
      <c r="BL111" s="69">
        <v>21</v>
      </c>
      <c r="BM111" s="22">
        <v>8</v>
      </c>
      <c r="BN111" s="22">
        <v>4</v>
      </c>
      <c r="BO111" s="22">
        <f t="shared" si="79"/>
        <v>12</v>
      </c>
      <c r="BP111" s="70">
        <v>2</v>
      </c>
      <c r="BQ111" s="41"/>
      <c r="BR111" s="41"/>
      <c r="BS111" s="76"/>
      <c r="BT111" s="31" t="s">
        <v>626</v>
      </c>
      <c r="BU111" s="31"/>
      <c r="BV111" s="31"/>
      <c r="BW111" s="31"/>
      <c r="BX111" s="15"/>
      <c r="BY111" s="31"/>
      <c r="BZ111" s="75">
        <f t="shared" ref="BZ111:CN111" si="90">+SUM(BZ78:BZ110)</f>
        <v>22</v>
      </c>
      <c r="CA111" s="15">
        <f t="shared" si="90"/>
        <v>5</v>
      </c>
      <c r="CB111" s="15">
        <f t="shared" si="90"/>
        <v>1</v>
      </c>
      <c r="CC111" s="15">
        <f t="shared" si="90"/>
        <v>6</v>
      </c>
      <c r="CD111" s="71">
        <f t="shared" si="90"/>
        <v>0</v>
      </c>
      <c r="CE111" s="75">
        <f t="shared" si="90"/>
        <v>79</v>
      </c>
      <c r="CF111" s="15">
        <f t="shared" si="90"/>
        <v>7</v>
      </c>
      <c r="CG111" s="15">
        <f t="shared" si="90"/>
        <v>15</v>
      </c>
      <c r="CH111" s="15">
        <f t="shared" si="90"/>
        <v>22</v>
      </c>
      <c r="CI111" s="71">
        <f t="shared" si="90"/>
        <v>4</v>
      </c>
      <c r="CJ111" s="75">
        <f t="shared" si="90"/>
        <v>57</v>
      </c>
      <c r="CK111" s="15">
        <f t="shared" si="90"/>
        <v>2</v>
      </c>
      <c r="CL111" s="15">
        <f t="shared" si="90"/>
        <v>14</v>
      </c>
      <c r="CM111" s="15">
        <f t="shared" si="90"/>
        <v>16</v>
      </c>
      <c r="CN111" s="71">
        <f t="shared" si="90"/>
        <v>4</v>
      </c>
      <c r="CO111" s="41"/>
    </row>
    <row r="112" spans="1:93" ht="15.75" customHeight="1" x14ac:dyDescent="0.25">
      <c r="A112" s="36"/>
      <c r="B112" s="21"/>
      <c r="E112" s="21"/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6</v>
      </c>
      <c r="BC112" s="22">
        <v>0</v>
      </c>
      <c r="BD112" s="22">
        <v>2</v>
      </c>
      <c r="BE112" s="22">
        <f t="shared" si="80"/>
        <v>2</v>
      </c>
      <c r="BF112" s="70">
        <v>0</v>
      </c>
      <c r="BG112" s="69">
        <f t="shared" si="81"/>
        <v>26</v>
      </c>
      <c r="BH112" s="22">
        <f t="shared" si="81"/>
        <v>5</v>
      </c>
      <c r="BI112" s="22">
        <f t="shared" si="77"/>
        <v>7</v>
      </c>
      <c r="BJ112" s="22">
        <f t="shared" si="82"/>
        <v>12</v>
      </c>
      <c r="BK112" s="70">
        <f t="shared" si="78"/>
        <v>0</v>
      </c>
      <c r="BL112" s="69">
        <v>20</v>
      </c>
      <c r="BM112" s="22">
        <v>5</v>
      </c>
      <c r="BN112" s="22">
        <v>5</v>
      </c>
      <c r="BO112" s="22">
        <f t="shared" si="79"/>
        <v>10</v>
      </c>
      <c r="BP112" s="70">
        <v>0</v>
      </c>
      <c r="BQ112" s="41"/>
      <c r="BR112" s="41"/>
      <c r="BS112" s="27"/>
      <c r="BT112" s="21"/>
      <c r="BU112" s="21"/>
      <c r="BV112" s="21"/>
      <c r="BW112" s="27"/>
      <c r="BX112" s="22"/>
      <c r="BY112" s="21"/>
      <c r="BZ112" s="69"/>
      <c r="CA112" s="22"/>
      <c r="CB112" s="22"/>
      <c r="CC112" s="22"/>
      <c r="CD112" s="70"/>
      <c r="CE112" s="69"/>
      <c r="CF112" s="22"/>
      <c r="CG112" s="22"/>
      <c r="CH112" s="22"/>
      <c r="CI112" s="70"/>
      <c r="CJ112" s="22"/>
      <c r="CK112" s="22"/>
      <c r="CL112" s="22"/>
      <c r="CM112" s="22"/>
      <c r="CN112" s="70"/>
      <c r="CO112" s="41"/>
    </row>
    <row r="113" spans="1:93" ht="15.75" customHeight="1" thickBot="1" x14ac:dyDescent="0.3">
      <c r="A113" s="36"/>
      <c r="B113" s="21"/>
      <c r="E113" s="21"/>
      <c r="F113" s="2" t="s">
        <v>84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6</v>
      </c>
      <c r="BC113" s="22">
        <v>0</v>
      </c>
      <c r="BD113" s="22">
        <v>4</v>
      </c>
      <c r="BE113" s="22">
        <f t="shared" si="80"/>
        <v>4</v>
      </c>
      <c r="BF113" s="70">
        <v>0</v>
      </c>
      <c r="BG113" s="69">
        <f t="shared" si="81"/>
        <v>24</v>
      </c>
      <c r="BH113" s="22">
        <f t="shared" si="81"/>
        <v>0</v>
      </c>
      <c r="BI113" s="22">
        <f t="shared" si="77"/>
        <v>12</v>
      </c>
      <c r="BJ113" s="22">
        <f t="shared" si="82"/>
        <v>12</v>
      </c>
      <c r="BK113" s="70">
        <f t="shared" si="78"/>
        <v>0</v>
      </c>
      <c r="BL113" s="69">
        <v>18</v>
      </c>
      <c r="BM113" s="22">
        <v>0</v>
      </c>
      <c r="BN113" s="22">
        <v>8</v>
      </c>
      <c r="BO113" s="22">
        <f t="shared" si="79"/>
        <v>8</v>
      </c>
      <c r="BP113" s="70">
        <v>0</v>
      </c>
      <c r="BQ113" s="41"/>
      <c r="BR113" s="41"/>
      <c r="BS113" s="27"/>
      <c r="BT113" s="21" t="s">
        <v>93</v>
      </c>
      <c r="BU113" s="21"/>
      <c r="BV113" s="21"/>
      <c r="BW113" s="27"/>
      <c r="BX113" s="22"/>
      <c r="BY113" s="21"/>
      <c r="BZ113" s="69">
        <f>+BZ111+BZ42+AD98</f>
        <v>87</v>
      </c>
      <c r="CA113" s="22">
        <f>+CA111+CA42</f>
        <v>26</v>
      </c>
      <c r="CB113" s="22">
        <f>+CB111+CB42+AN98</f>
        <v>23</v>
      </c>
      <c r="CC113" s="22">
        <f>+CB113+CA113</f>
        <v>49</v>
      </c>
      <c r="CD113" s="70">
        <f>+CD111+CD42+AO98</f>
        <v>4</v>
      </c>
      <c r="CE113" s="69">
        <f>+CE111+CE42+AD90-0.3</f>
        <v>355</v>
      </c>
      <c r="CF113" s="22">
        <f>+CF111+CF42</f>
        <v>106</v>
      </c>
      <c r="CG113" s="22">
        <f>+CG111+CG42+AN90</f>
        <v>108</v>
      </c>
      <c r="CH113" s="22">
        <f>+CG113+CF113</f>
        <v>214</v>
      </c>
      <c r="CI113" s="70">
        <f>+CI111+CI42+AO90</f>
        <v>20</v>
      </c>
      <c r="CJ113" s="22">
        <f>+CJ111+CJ42+AD114-0.3</f>
        <v>268</v>
      </c>
      <c r="CK113" s="22">
        <f>+CK111+CK42</f>
        <v>80</v>
      </c>
      <c r="CL113" s="22">
        <f>+CL111+CL42+AN114</f>
        <v>85</v>
      </c>
      <c r="CM113" s="22">
        <f>+CL113+CK113</f>
        <v>165</v>
      </c>
      <c r="CN113" s="70">
        <f>+CN111+CN42+AO114</f>
        <v>16</v>
      </c>
      <c r="CO113" s="41"/>
    </row>
    <row r="114" spans="1:93" ht="15.75" customHeight="1" x14ac:dyDescent="0.25">
      <c r="A114" s="36"/>
      <c r="B114" s="21"/>
      <c r="E114" s="21"/>
      <c r="F114" s="21" t="s">
        <v>162</v>
      </c>
      <c r="G114" s="21"/>
      <c r="I114" s="21" t="s">
        <v>116</v>
      </c>
      <c r="J114" s="21"/>
      <c r="K114" s="22">
        <v>24</v>
      </c>
      <c r="L114" s="49">
        <v>12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0"/>
        <v>0</v>
      </c>
      <c r="BF114" s="70">
        <v>0</v>
      </c>
      <c r="BG114" s="69">
        <f t="shared" si="81"/>
        <v>15</v>
      </c>
      <c r="BH114" s="22">
        <f t="shared" si="81"/>
        <v>0</v>
      </c>
      <c r="BI114" s="22">
        <f t="shared" si="77"/>
        <v>3</v>
      </c>
      <c r="BJ114" s="22">
        <f t="shared" si="82"/>
        <v>3</v>
      </c>
      <c r="BK114" s="70">
        <f t="shared" si="78"/>
        <v>10</v>
      </c>
      <c r="BL114" s="69">
        <v>15</v>
      </c>
      <c r="BM114" s="22">
        <v>0</v>
      </c>
      <c r="BN114" s="22">
        <v>3</v>
      </c>
      <c r="BO114" s="22">
        <f t="shared" si="79"/>
        <v>3</v>
      </c>
      <c r="BP114" s="70">
        <v>10</v>
      </c>
      <c r="BQ114" s="41"/>
      <c r="BR114" s="41"/>
      <c r="BS114" s="27"/>
      <c r="BT114" s="21" t="s">
        <v>82</v>
      </c>
      <c r="BU114" s="21"/>
      <c r="BV114" s="21"/>
      <c r="BW114" s="27"/>
      <c r="BX114" s="22"/>
      <c r="BY114" s="21"/>
      <c r="BZ114" s="69">
        <f t="shared" ref="BZ114:CN114" si="91">+BB6+BB19+BB32+BB45+BB78+BB91+BB104+BB117</f>
        <v>87</v>
      </c>
      <c r="CA114" s="22">
        <f t="shared" si="91"/>
        <v>26</v>
      </c>
      <c r="CB114" s="22">
        <f t="shared" si="91"/>
        <v>23</v>
      </c>
      <c r="CC114" s="22">
        <f t="shared" si="91"/>
        <v>49</v>
      </c>
      <c r="CD114" s="70">
        <f t="shared" si="91"/>
        <v>4</v>
      </c>
      <c r="CE114" s="69">
        <f t="shared" si="91"/>
        <v>355</v>
      </c>
      <c r="CF114" s="22">
        <f t="shared" si="91"/>
        <v>106</v>
      </c>
      <c r="CG114" s="22">
        <f t="shared" si="91"/>
        <v>108</v>
      </c>
      <c r="CH114" s="22">
        <f t="shared" si="91"/>
        <v>214</v>
      </c>
      <c r="CI114" s="70">
        <f t="shared" si="91"/>
        <v>20</v>
      </c>
      <c r="CJ114" s="22">
        <f t="shared" si="91"/>
        <v>268</v>
      </c>
      <c r="CK114" s="22">
        <f t="shared" si="91"/>
        <v>80</v>
      </c>
      <c r="CL114" s="22">
        <f t="shared" si="91"/>
        <v>85</v>
      </c>
      <c r="CM114" s="22">
        <f t="shared" si="91"/>
        <v>165</v>
      </c>
      <c r="CN114" s="70">
        <f t="shared" si="91"/>
        <v>16</v>
      </c>
      <c r="CO114" s="41"/>
    </row>
    <row r="115" spans="1:93" ht="15.75" customHeight="1" x14ac:dyDescent="0.25">
      <c r="A115" s="36"/>
      <c r="B115" s="21"/>
      <c r="F115" s="21" t="s">
        <v>126</v>
      </c>
      <c r="G115" s="21"/>
      <c r="I115" s="21" t="s">
        <v>118</v>
      </c>
      <c r="J115" s="21"/>
      <c r="K115" s="22">
        <v>15</v>
      </c>
      <c r="L115" s="49">
        <v>10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5</v>
      </c>
      <c r="BC115" s="22">
        <v>0</v>
      </c>
      <c r="BD115" s="22">
        <v>0</v>
      </c>
      <c r="BE115" s="22">
        <f t="shared" si="80"/>
        <v>0</v>
      </c>
      <c r="BF115" s="70">
        <v>0</v>
      </c>
      <c r="BG115" s="69">
        <f t="shared" si="81"/>
        <v>23</v>
      </c>
      <c r="BH115" s="22">
        <f t="shared" si="81"/>
        <v>1</v>
      </c>
      <c r="BI115" s="22">
        <f t="shared" si="77"/>
        <v>1</v>
      </c>
      <c r="BJ115" s="22">
        <f t="shared" si="82"/>
        <v>2</v>
      </c>
      <c r="BK115" s="70">
        <f t="shared" si="78"/>
        <v>2</v>
      </c>
      <c r="BL115" s="69">
        <v>18</v>
      </c>
      <c r="BM115" s="22">
        <v>1</v>
      </c>
      <c r="BN115" s="22">
        <v>1</v>
      </c>
      <c r="BO115" s="22">
        <f t="shared" si="79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57"/>
      <c r="CH115" s="57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144</v>
      </c>
      <c r="G116" s="21"/>
      <c r="I116" s="21" t="s">
        <v>115</v>
      </c>
      <c r="J116" s="21"/>
      <c r="K116" s="22">
        <v>25</v>
      </c>
      <c r="L116" s="49">
        <v>10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66</v>
      </c>
      <c r="BC116" s="23">
        <f>SUM(BC104:BC115)</f>
        <v>13</v>
      </c>
      <c r="BD116" s="23">
        <f>SUM(BD104:BD115)</f>
        <v>23</v>
      </c>
      <c r="BE116" s="23">
        <f>+BD116+BC116</f>
        <v>36</v>
      </c>
      <c r="BF116" s="73">
        <f>SUM(BF104:BF115)</f>
        <v>0</v>
      </c>
      <c r="BG116" s="72">
        <f>SUM(BG104:BG115)</f>
        <v>308</v>
      </c>
      <c r="BH116" s="23">
        <f>SUM(BH104:BH115)</f>
        <v>57</v>
      </c>
      <c r="BI116" s="23">
        <f>SUM(BI104:BI115)</f>
        <v>90</v>
      </c>
      <c r="BJ116" s="23">
        <f>+BI116+BH116</f>
        <v>147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86</v>
      </c>
      <c r="G117" s="21"/>
      <c r="I117" s="21" t="s">
        <v>17</v>
      </c>
      <c r="J117" s="21"/>
      <c r="K117" s="22">
        <v>24</v>
      </c>
      <c r="L117" s="49">
        <v>8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8</v>
      </c>
      <c r="BC117" s="22">
        <v>4</v>
      </c>
      <c r="BD117" s="22">
        <v>3</v>
      </c>
      <c r="BE117" s="22">
        <f>+BC117+BD117</f>
        <v>7</v>
      </c>
      <c r="BF117" s="70">
        <v>0</v>
      </c>
      <c r="BG117" s="69">
        <f>+BB117+BL117</f>
        <v>28</v>
      </c>
      <c r="BH117" s="22">
        <f>+BC117+BM117</f>
        <v>8</v>
      </c>
      <c r="BI117" s="22">
        <f t="shared" ref="BI117:BI128" si="92">+BD117+BN117</f>
        <v>11</v>
      </c>
      <c r="BJ117" s="22">
        <f>+BH117+BI117</f>
        <v>19</v>
      </c>
      <c r="BK117" s="70">
        <f t="shared" ref="BK117:BK128" si="93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94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92</v>
      </c>
      <c r="G118" s="21"/>
      <c r="I118" s="21" t="s">
        <v>115</v>
      </c>
      <c r="J118" s="21"/>
      <c r="K118" s="22">
        <v>27</v>
      </c>
      <c r="L118" s="49">
        <v>8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6</v>
      </c>
      <c r="BC118" s="22">
        <v>0</v>
      </c>
      <c r="BD118" s="22">
        <v>0</v>
      </c>
      <c r="BE118" s="22">
        <f t="shared" ref="BE118:BE128" si="95">+BC118+BD118</f>
        <v>0</v>
      </c>
      <c r="BF118" s="70">
        <v>0</v>
      </c>
      <c r="BG118" s="69">
        <f t="shared" ref="BG118:BH128" si="96">+BB118+BL118</f>
        <v>27</v>
      </c>
      <c r="BH118" s="22">
        <f t="shared" si="96"/>
        <v>0</v>
      </c>
      <c r="BI118" s="22">
        <f t="shared" si="92"/>
        <v>0</v>
      </c>
      <c r="BJ118" s="22">
        <f t="shared" ref="BJ118:BJ128" si="97">+BH118+BI118</f>
        <v>0</v>
      </c>
      <c r="BK118" s="70">
        <f t="shared" si="93"/>
        <v>0</v>
      </c>
      <c r="BL118" s="69">
        <v>21</v>
      </c>
      <c r="BM118" s="22">
        <v>0</v>
      </c>
      <c r="BN118" s="22">
        <v>0</v>
      </c>
      <c r="BO118" s="22">
        <f t="shared" si="94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88</v>
      </c>
      <c r="G119" s="21"/>
      <c r="I119" s="21" t="s">
        <v>116</v>
      </c>
      <c r="J119" s="21"/>
      <c r="K119" s="22">
        <v>23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6</v>
      </c>
      <c r="BC119" s="22">
        <v>7</v>
      </c>
      <c r="BD119" s="22">
        <v>6</v>
      </c>
      <c r="BE119" s="22">
        <f t="shared" si="95"/>
        <v>13</v>
      </c>
      <c r="BF119" s="70">
        <v>0</v>
      </c>
      <c r="BG119" s="69">
        <f t="shared" si="96"/>
        <v>26</v>
      </c>
      <c r="BH119" s="22">
        <f t="shared" si="96"/>
        <v>28</v>
      </c>
      <c r="BI119" s="22">
        <f t="shared" si="92"/>
        <v>20</v>
      </c>
      <c r="BJ119" s="22">
        <f t="shared" si="97"/>
        <v>48</v>
      </c>
      <c r="BK119" s="70">
        <f t="shared" si="93"/>
        <v>2</v>
      </c>
      <c r="BL119" s="69">
        <v>20</v>
      </c>
      <c r="BM119" s="22">
        <v>21</v>
      </c>
      <c r="BN119" s="22">
        <v>14</v>
      </c>
      <c r="BO119" s="22">
        <f t="shared" si="94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59</v>
      </c>
      <c r="G120" s="21"/>
      <c r="I120" s="21" t="s">
        <v>118</v>
      </c>
      <c r="J120" s="21"/>
      <c r="K120" s="22">
        <v>25</v>
      </c>
      <c r="L120" s="49">
        <v>6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6</v>
      </c>
      <c r="BC120" s="22">
        <v>8</v>
      </c>
      <c r="BD120" s="22">
        <v>1</v>
      </c>
      <c r="BE120" s="22">
        <f t="shared" si="95"/>
        <v>9</v>
      </c>
      <c r="BF120" s="70">
        <v>0</v>
      </c>
      <c r="BG120" s="69">
        <f t="shared" si="96"/>
        <v>28</v>
      </c>
      <c r="BH120" s="22">
        <f t="shared" si="96"/>
        <v>34</v>
      </c>
      <c r="BI120" s="22">
        <f t="shared" si="92"/>
        <v>10</v>
      </c>
      <c r="BJ120" s="22">
        <f t="shared" si="97"/>
        <v>44</v>
      </c>
      <c r="BK120" s="70">
        <f t="shared" si="93"/>
        <v>4</v>
      </c>
      <c r="BL120" s="69">
        <v>22</v>
      </c>
      <c r="BM120" s="22">
        <v>26</v>
      </c>
      <c r="BN120" s="22">
        <v>9</v>
      </c>
      <c r="BO120" s="22">
        <f t="shared" si="94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185</v>
      </c>
      <c r="G121" s="21"/>
      <c r="I121" s="21" t="s">
        <v>154</v>
      </c>
      <c r="J121" s="21"/>
      <c r="K121" s="22">
        <v>27</v>
      </c>
      <c r="L121" s="49">
        <v>6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6</v>
      </c>
      <c r="BC121" s="22">
        <v>0</v>
      </c>
      <c r="BD121" s="22">
        <v>4</v>
      </c>
      <c r="BE121" s="22">
        <f t="shared" si="95"/>
        <v>4</v>
      </c>
      <c r="BF121" s="70">
        <v>0</v>
      </c>
      <c r="BG121" s="69">
        <f t="shared" si="96"/>
        <v>25</v>
      </c>
      <c r="BH121" s="22">
        <f t="shared" si="96"/>
        <v>2</v>
      </c>
      <c r="BI121" s="22">
        <f t="shared" si="92"/>
        <v>18</v>
      </c>
      <c r="BJ121" s="22">
        <f t="shared" si="97"/>
        <v>20</v>
      </c>
      <c r="BK121" s="70">
        <f t="shared" si="93"/>
        <v>2</v>
      </c>
      <c r="BL121" s="69">
        <v>19</v>
      </c>
      <c r="BM121" s="22">
        <v>2</v>
      </c>
      <c r="BN121" s="22">
        <v>14</v>
      </c>
      <c r="BO121" s="22">
        <f t="shared" si="94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55</v>
      </c>
      <c r="G122" s="21"/>
      <c r="I122" s="21" t="s">
        <v>117</v>
      </c>
      <c r="J122" s="21"/>
      <c r="K122" s="22">
        <v>27</v>
      </c>
      <c r="L122" s="49">
        <v>6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3</v>
      </c>
      <c r="BC122" s="22">
        <v>1</v>
      </c>
      <c r="BD122" s="22">
        <v>2</v>
      </c>
      <c r="BE122" s="22">
        <f t="shared" si="95"/>
        <v>3</v>
      </c>
      <c r="BF122" s="70">
        <v>0</v>
      </c>
      <c r="BG122" s="69">
        <f t="shared" si="96"/>
        <v>23</v>
      </c>
      <c r="BH122" s="22">
        <f t="shared" si="96"/>
        <v>14</v>
      </c>
      <c r="BI122" s="22">
        <f t="shared" si="92"/>
        <v>17</v>
      </c>
      <c r="BJ122" s="22">
        <f t="shared" si="97"/>
        <v>31</v>
      </c>
      <c r="BK122" s="70">
        <f t="shared" si="93"/>
        <v>0</v>
      </c>
      <c r="BL122" s="69">
        <v>20</v>
      </c>
      <c r="BM122" s="22">
        <v>13</v>
      </c>
      <c r="BN122" s="22">
        <v>15</v>
      </c>
      <c r="BO122" s="22">
        <f t="shared" si="94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34</v>
      </c>
      <c r="G123" s="21"/>
      <c r="I123" s="21" t="s">
        <v>106</v>
      </c>
      <c r="J123" s="21"/>
      <c r="K123" s="22">
        <v>28</v>
      </c>
      <c r="L123" s="49">
        <v>6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6</v>
      </c>
      <c r="BC123" s="22">
        <v>1</v>
      </c>
      <c r="BD123" s="22">
        <v>3</v>
      </c>
      <c r="BE123" s="22">
        <f t="shared" si="95"/>
        <v>4</v>
      </c>
      <c r="BF123" s="70">
        <v>0</v>
      </c>
      <c r="BG123" s="69">
        <f t="shared" si="96"/>
        <v>27</v>
      </c>
      <c r="BH123" s="22">
        <f t="shared" si="96"/>
        <v>3</v>
      </c>
      <c r="BI123" s="22">
        <f t="shared" si="92"/>
        <v>15</v>
      </c>
      <c r="BJ123" s="22">
        <f t="shared" si="97"/>
        <v>18</v>
      </c>
      <c r="BK123" s="70">
        <f t="shared" si="93"/>
        <v>2</v>
      </c>
      <c r="BL123" s="69">
        <v>21</v>
      </c>
      <c r="BM123" s="22">
        <v>2</v>
      </c>
      <c r="BN123" s="22">
        <v>12</v>
      </c>
      <c r="BO123" s="22">
        <f t="shared" si="94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41</v>
      </c>
      <c r="G124" s="21"/>
      <c r="I124" s="21" t="s">
        <v>106</v>
      </c>
      <c r="J124" s="21"/>
      <c r="K124" s="22">
        <v>28</v>
      </c>
      <c r="L124" s="49">
        <v>6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5</v>
      </c>
      <c r="BC124" s="22">
        <v>1</v>
      </c>
      <c r="BD124" s="22">
        <v>4</v>
      </c>
      <c r="BE124" s="22">
        <f t="shared" si="95"/>
        <v>5</v>
      </c>
      <c r="BF124" s="70">
        <v>0</v>
      </c>
      <c r="BG124" s="69">
        <f t="shared" si="96"/>
        <v>25</v>
      </c>
      <c r="BH124" s="22">
        <f t="shared" si="96"/>
        <v>10</v>
      </c>
      <c r="BI124" s="22">
        <f t="shared" si="92"/>
        <v>14</v>
      </c>
      <c r="BJ124" s="22">
        <f t="shared" si="97"/>
        <v>24</v>
      </c>
      <c r="BK124" s="70">
        <f t="shared" si="93"/>
        <v>0</v>
      </c>
      <c r="BL124" s="69">
        <v>20</v>
      </c>
      <c r="BM124" s="22">
        <v>9</v>
      </c>
      <c r="BN124" s="22">
        <v>10</v>
      </c>
      <c r="BO124" s="22">
        <f t="shared" si="94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95</v>
      </c>
      <c r="G125" s="21"/>
      <c r="I125" s="21" t="s">
        <v>118</v>
      </c>
      <c r="J125" s="21"/>
      <c r="K125" s="22">
        <v>16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4</v>
      </c>
      <c r="BC125" s="22">
        <v>0</v>
      </c>
      <c r="BD125" s="22">
        <v>5</v>
      </c>
      <c r="BE125" s="22">
        <f t="shared" si="95"/>
        <v>5</v>
      </c>
      <c r="BF125" s="70">
        <v>0</v>
      </c>
      <c r="BG125" s="69">
        <f t="shared" si="96"/>
        <v>24</v>
      </c>
      <c r="BH125" s="22">
        <f t="shared" si="96"/>
        <v>2</v>
      </c>
      <c r="BI125" s="22">
        <f t="shared" si="92"/>
        <v>12</v>
      </c>
      <c r="BJ125" s="22">
        <f t="shared" si="97"/>
        <v>14</v>
      </c>
      <c r="BK125" s="70">
        <f t="shared" si="93"/>
        <v>0</v>
      </c>
      <c r="BL125" s="69">
        <v>20</v>
      </c>
      <c r="BM125" s="22">
        <v>2</v>
      </c>
      <c r="BN125" s="22">
        <v>7</v>
      </c>
      <c r="BO125" s="22">
        <f t="shared" si="94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124</v>
      </c>
      <c r="G126" s="21"/>
      <c r="I126" s="21" t="s">
        <v>17</v>
      </c>
      <c r="J126" s="21"/>
      <c r="K126" s="22">
        <v>18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4</v>
      </c>
      <c r="BC126" s="22">
        <v>0</v>
      </c>
      <c r="BD126" s="22">
        <v>3</v>
      </c>
      <c r="BE126" s="22">
        <f t="shared" si="95"/>
        <v>3</v>
      </c>
      <c r="BF126" s="70">
        <v>0</v>
      </c>
      <c r="BG126" s="69">
        <f t="shared" si="96"/>
        <v>24</v>
      </c>
      <c r="BH126" s="22">
        <f t="shared" si="96"/>
        <v>1</v>
      </c>
      <c r="BI126" s="22">
        <f t="shared" si="92"/>
        <v>8</v>
      </c>
      <c r="BJ126" s="22">
        <f t="shared" si="97"/>
        <v>9</v>
      </c>
      <c r="BK126" s="70">
        <f t="shared" si="93"/>
        <v>4</v>
      </c>
      <c r="BL126" s="69">
        <v>20</v>
      </c>
      <c r="BM126" s="22">
        <v>1</v>
      </c>
      <c r="BN126" s="22">
        <v>5</v>
      </c>
      <c r="BO126" s="22">
        <f t="shared" si="94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141</v>
      </c>
      <c r="G127" s="21"/>
      <c r="I127" s="21" t="s">
        <v>17</v>
      </c>
      <c r="J127" s="21"/>
      <c r="K127" s="22">
        <v>18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6</v>
      </c>
      <c r="BC127" s="22">
        <v>0</v>
      </c>
      <c r="BD127" s="22">
        <v>0</v>
      </c>
      <c r="BE127" s="22">
        <f t="shared" si="95"/>
        <v>0</v>
      </c>
      <c r="BF127" s="70">
        <v>0</v>
      </c>
      <c r="BG127" s="69">
        <f t="shared" si="96"/>
        <v>24</v>
      </c>
      <c r="BH127" s="22">
        <f t="shared" si="96"/>
        <v>0</v>
      </c>
      <c r="BI127" s="22">
        <f t="shared" si="92"/>
        <v>7</v>
      </c>
      <c r="BJ127" s="22">
        <f t="shared" si="97"/>
        <v>7</v>
      </c>
      <c r="BK127" s="70">
        <f t="shared" si="93"/>
        <v>2</v>
      </c>
      <c r="BL127" s="69">
        <v>18</v>
      </c>
      <c r="BM127" s="22">
        <v>0</v>
      </c>
      <c r="BN127" s="22">
        <v>7</v>
      </c>
      <c r="BO127" s="22">
        <f t="shared" si="94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51</v>
      </c>
      <c r="G128" s="21"/>
      <c r="I128" s="21" t="s">
        <v>118</v>
      </c>
      <c r="J128" s="21"/>
      <c r="K128" s="22">
        <v>20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6</v>
      </c>
      <c r="BC128" s="22">
        <v>0</v>
      </c>
      <c r="BD128" s="22">
        <v>2</v>
      </c>
      <c r="BE128" s="22">
        <f t="shared" si="95"/>
        <v>2</v>
      </c>
      <c r="BF128" s="70">
        <v>2</v>
      </c>
      <c r="BG128" s="69">
        <f t="shared" si="96"/>
        <v>27</v>
      </c>
      <c r="BH128" s="22">
        <f t="shared" si="96"/>
        <v>0</v>
      </c>
      <c r="BI128" s="22">
        <f t="shared" si="92"/>
        <v>6</v>
      </c>
      <c r="BJ128" s="22">
        <f t="shared" si="97"/>
        <v>6</v>
      </c>
      <c r="BK128" s="70">
        <f t="shared" si="93"/>
        <v>6</v>
      </c>
      <c r="BL128" s="69">
        <v>21</v>
      </c>
      <c r="BM128" s="22">
        <v>0</v>
      </c>
      <c r="BN128" s="22">
        <v>4</v>
      </c>
      <c r="BO128" s="22">
        <f t="shared" si="94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170</v>
      </c>
      <c r="G129" s="21"/>
      <c r="I129" s="21" t="s">
        <v>116</v>
      </c>
      <c r="J129" s="21"/>
      <c r="K129" s="22">
        <v>21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66</v>
      </c>
      <c r="BC129" s="23">
        <f>SUM(BC117:BC128)</f>
        <v>22</v>
      </c>
      <c r="BD129" s="23">
        <f>SUM(BD117:BD128)</f>
        <v>33</v>
      </c>
      <c r="BE129" s="23">
        <f>+BD129+BC129</f>
        <v>55</v>
      </c>
      <c r="BF129" s="73">
        <f>SUM(BF117:BF128)</f>
        <v>2</v>
      </c>
      <c r="BG129" s="72">
        <f>SUM(BG117:BG128)</f>
        <v>308</v>
      </c>
      <c r="BH129" s="23">
        <f>SUM(BH117:BH128)</f>
        <v>102</v>
      </c>
      <c r="BI129" s="23">
        <f>SUM(BI117:BI128)</f>
        <v>138</v>
      </c>
      <c r="BJ129" s="23">
        <f>+BI129+BH129</f>
        <v>240</v>
      </c>
      <c r="BK129" s="73">
        <f>SUM(BK117:BK128)</f>
        <v>24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91</v>
      </c>
      <c r="G130" s="21"/>
      <c r="I130" s="21" t="s">
        <v>17</v>
      </c>
      <c r="J130" s="21"/>
      <c r="K130" s="22">
        <v>22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528</v>
      </c>
      <c r="BC130" s="15">
        <f t="shared" ref="BC130:BF130" si="98">+BC129+BC116+BC103+BC90+BC57+BC44+BC31+BC18</f>
        <v>114</v>
      </c>
      <c r="BD130" s="15">
        <f t="shared" si="98"/>
        <v>176</v>
      </c>
      <c r="BE130" s="15">
        <f t="shared" si="98"/>
        <v>290</v>
      </c>
      <c r="BF130" s="15">
        <f t="shared" si="98"/>
        <v>40</v>
      </c>
      <c r="BG130" s="15">
        <f>+BG129+BG116+BG103+BG90+BG57+BG44+BG31+BG18</f>
        <v>2462</v>
      </c>
      <c r="BH130" s="15">
        <f t="shared" ref="BH130:BK130" si="99">+BH129+BH116+BH103+BH90+BH57+BH44+BH31+BH18</f>
        <v>589</v>
      </c>
      <c r="BI130" s="15">
        <f t="shared" si="99"/>
        <v>917</v>
      </c>
      <c r="BJ130" s="15">
        <f t="shared" si="99"/>
        <v>1506</v>
      </c>
      <c r="BK130" s="15">
        <f t="shared" si="99"/>
        <v>208</v>
      </c>
      <c r="BL130" s="15">
        <f>+BL129+BL116+BL103+BL90+BL57+BL44+BL31+BL18</f>
        <v>1934</v>
      </c>
      <c r="BM130" s="15">
        <f t="shared" ref="BM130:BP130" si="100">+BM129+BM116+BM103+BM90+BM57+BM44+BM31+BM18</f>
        <v>475</v>
      </c>
      <c r="BN130" s="15">
        <f t="shared" si="100"/>
        <v>741</v>
      </c>
      <c r="BO130" s="15">
        <f t="shared" si="100"/>
        <v>1216</v>
      </c>
      <c r="BP130" s="15">
        <f t="shared" si="100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165</v>
      </c>
      <c r="G131" s="21"/>
      <c r="I131" s="21" t="s">
        <v>17</v>
      </c>
      <c r="J131" s="21"/>
      <c r="K131" s="22">
        <v>23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166</v>
      </c>
      <c r="G132" s="21"/>
      <c r="I132" s="21" t="s">
        <v>154</v>
      </c>
      <c r="J132" s="21"/>
      <c r="K132" s="22">
        <v>24</v>
      </c>
      <c r="L132" s="49">
        <v>4</v>
      </c>
      <c r="M132" s="22"/>
      <c r="N132" s="22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F133" s="21" t="s">
        <v>100</v>
      </c>
      <c r="G133" s="21"/>
      <c r="I133" s="21" t="s">
        <v>17</v>
      </c>
      <c r="J133" s="21"/>
      <c r="K133" s="22">
        <v>25</v>
      </c>
      <c r="L133" s="49">
        <v>4</v>
      </c>
      <c r="M133" s="22"/>
      <c r="N133" s="22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F134" s="21" t="s">
        <v>70</v>
      </c>
      <c r="G134" s="21"/>
      <c r="I134" s="21" t="s">
        <v>17</v>
      </c>
      <c r="J134" s="21"/>
      <c r="K134" s="22">
        <v>25</v>
      </c>
      <c r="L134" s="49">
        <v>4</v>
      </c>
      <c r="M134" s="22"/>
      <c r="N134" s="22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F135" s="21" t="s">
        <v>167</v>
      </c>
      <c r="G135" s="21"/>
      <c r="I135" s="21" t="s">
        <v>106</v>
      </c>
      <c r="J135" s="21"/>
      <c r="K135" s="22">
        <v>25</v>
      </c>
      <c r="L135" s="49">
        <v>4</v>
      </c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F136" s="21" t="s">
        <v>130</v>
      </c>
      <c r="G136" s="21"/>
      <c r="I136" s="21" t="s">
        <v>115</v>
      </c>
      <c r="J136" s="21"/>
      <c r="K136" s="22">
        <v>26</v>
      </c>
      <c r="L136" s="49">
        <v>4</v>
      </c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F137" s="21" t="s">
        <v>66</v>
      </c>
      <c r="G137" s="21"/>
      <c r="I137" s="21" t="s">
        <v>115</v>
      </c>
      <c r="J137" s="21"/>
      <c r="K137" s="22">
        <v>27</v>
      </c>
      <c r="L137" s="49">
        <v>4</v>
      </c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F138" s="21" t="s">
        <v>164</v>
      </c>
      <c r="G138" s="21"/>
      <c r="I138" s="21" t="s">
        <v>115</v>
      </c>
      <c r="K138" s="22">
        <v>28</v>
      </c>
      <c r="L138" s="49">
        <v>4</v>
      </c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F139" s="21" t="s">
        <v>125</v>
      </c>
      <c r="G139" s="21"/>
      <c r="I139" s="21" t="s">
        <v>116</v>
      </c>
      <c r="K139" s="22">
        <v>28</v>
      </c>
      <c r="L139" s="49">
        <v>4</v>
      </c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F140" s="21" t="s">
        <v>96</v>
      </c>
      <c r="G140" s="21"/>
      <c r="I140" s="21" t="s">
        <v>154</v>
      </c>
      <c r="K140" s="22">
        <v>28</v>
      </c>
      <c r="L140" s="49">
        <v>4</v>
      </c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101">SUMIF($C$4:$C$11,$C149,G$4:G$11)+SUMIF($C$162:$C$169,$C149,G$162:G$169)</f>
        <v>16</v>
      </c>
      <c r="H149" s="5">
        <f t="shared" si="101"/>
        <v>7</v>
      </c>
      <c r="I149" s="5">
        <f t="shared" si="101"/>
        <v>5</v>
      </c>
      <c r="J149" s="5">
        <f t="shared" ref="J149:J156" si="102">2*G149+I149</f>
        <v>37</v>
      </c>
      <c r="K149" s="35">
        <f t="shared" ref="K149:K156" si="103">+J149/((G149+H149+I149)*2)</f>
        <v>0.6607142857142857</v>
      </c>
      <c r="L149" s="5">
        <f t="shared" ref="L149:M156" si="104">SUMIF($C$4:$C$11,$C149,L$4:L$11)+SUMIF($C$162:$C$169,$C149,L$162:L$169)</f>
        <v>81</v>
      </c>
      <c r="M149" s="5">
        <f t="shared" si="104"/>
        <v>52</v>
      </c>
      <c r="N149" s="5">
        <f>+L149-M149</f>
        <v>29</v>
      </c>
      <c r="O149" s="5">
        <f t="shared" ref="O149:P156" si="105">SUMIF($C$4:$C$11,$C149,O$4:O$11)+SUMIF($C$162:$C$169,$C149,O$162:O$169)</f>
        <v>123</v>
      </c>
      <c r="P149" s="5">
        <f t="shared" si="105"/>
        <v>24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101"/>
        <v>17</v>
      </c>
      <c r="H150" s="5">
        <f t="shared" si="101"/>
        <v>8</v>
      </c>
      <c r="I150" s="5">
        <f t="shared" si="101"/>
        <v>3</v>
      </c>
      <c r="J150" s="5">
        <f t="shared" si="102"/>
        <v>37</v>
      </c>
      <c r="K150" s="35">
        <f t="shared" si="103"/>
        <v>0.6607142857142857</v>
      </c>
      <c r="L150" s="5">
        <f t="shared" si="104"/>
        <v>94</v>
      </c>
      <c r="M150" s="5">
        <f t="shared" si="104"/>
        <v>49</v>
      </c>
      <c r="N150" s="5">
        <f t="shared" ref="N150:N156" si="106">+L150-M150</f>
        <v>45</v>
      </c>
      <c r="O150" s="5">
        <f t="shared" si="105"/>
        <v>169</v>
      </c>
      <c r="P150" s="5">
        <f t="shared" si="105"/>
        <v>32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101"/>
        <v>16</v>
      </c>
      <c r="H151" s="5">
        <f t="shared" si="101"/>
        <v>9</v>
      </c>
      <c r="I151" s="5">
        <f t="shared" si="101"/>
        <v>3</v>
      </c>
      <c r="J151" s="5">
        <f t="shared" si="102"/>
        <v>35</v>
      </c>
      <c r="K151" s="35">
        <f t="shared" si="103"/>
        <v>0.625</v>
      </c>
      <c r="L151" s="5">
        <f t="shared" si="104"/>
        <v>102</v>
      </c>
      <c r="M151" s="5">
        <f t="shared" si="104"/>
        <v>79</v>
      </c>
      <c r="N151" s="5">
        <f t="shared" si="106"/>
        <v>23</v>
      </c>
      <c r="O151" s="5">
        <f t="shared" si="105"/>
        <v>138</v>
      </c>
      <c r="P151" s="5">
        <f t="shared" si="105"/>
        <v>24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101"/>
        <v>13</v>
      </c>
      <c r="H152" s="5">
        <f t="shared" si="101"/>
        <v>13</v>
      </c>
      <c r="I152" s="5">
        <f t="shared" si="101"/>
        <v>2</v>
      </c>
      <c r="J152" s="5">
        <f t="shared" si="102"/>
        <v>28</v>
      </c>
      <c r="K152" s="35">
        <f t="shared" si="103"/>
        <v>0.5</v>
      </c>
      <c r="L152" s="5">
        <f t="shared" si="104"/>
        <v>70</v>
      </c>
      <c r="M152" s="5">
        <f t="shared" si="104"/>
        <v>66</v>
      </c>
      <c r="N152" s="5">
        <f t="shared" si="106"/>
        <v>4</v>
      </c>
      <c r="O152" s="5">
        <f t="shared" si="105"/>
        <v>123</v>
      </c>
      <c r="P152" s="5">
        <f t="shared" si="105"/>
        <v>8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101"/>
        <v>9</v>
      </c>
      <c r="H153" s="5">
        <f t="shared" si="101"/>
        <v>15</v>
      </c>
      <c r="I153" s="5">
        <f t="shared" si="101"/>
        <v>4</v>
      </c>
      <c r="J153" s="5">
        <f t="shared" si="102"/>
        <v>22</v>
      </c>
      <c r="K153" s="35">
        <f t="shared" si="103"/>
        <v>0.39285714285714285</v>
      </c>
      <c r="L153" s="5">
        <f t="shared" si="104"/>
        <v>69</v>
      </c>
      <c r="M153" s="5">
        <f t="shared" si="104"/>
        <v>92</v>
      </c>
      <c r="N153" s="5">
        <f t="shared" si="106"/>
        <v>-23</v>
      </c>
      <c r="O153" s="5">
        <f t="shared" si="105"/>
        <v>103</v>
      </c>
      <c r="P153" s="5">
        <f t="shared" si="105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101"/>
        <v>10</v>
      </c>
      <c r="H154" s="5">
        <f t="shared" si="101"/>
        <v>12</v>
      </c>
      <c r="I154" s="5">
        <f t="shared" si="101"/>
        <v>6</v>
      </c>
      <c r="J154" s="5">
        <f t="shared" si="102"/>
        <v>26</v>
      </c>
      <c r="K154" s="35">
        <f t="shared" si="103"/>
        <v>0.4642857142857143</v>
      </c>
      <c r="L154" s="5">
        <f t="shared" si="104"/>
        <v>57</v>
      </c>
      <c r="M154" s="5">
        <f t="shared" si="104"/>
        <v>79</v>
      </c>
      <c r="N154" s="5">
        <f t="shared" si="106"/>
        <v>-22</v>
      </c>
      <c r="O154" s="5">
        <f t="shared" si="105"/>
        <v>90</v>
      </c>
      <c r="P154" s="5">
        <f t="shared" si="105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101"/>
        <v>6</v>
      </c>
      <c r="H155" s="5">
        <f t="shared" si="101"/>
        <v>16</v>
      </c>
      <c r="I155" s="5">
        <f t="shared" si="101"/>
        <v>6</v>
      </c>
      <c r="J155" s="5">
        <f t="shared" si="102"/>
        <v>18</v>
      </c>
      <c r="K155" s="35">
        <f t="shared" si="103"/>
        <v>0.32142857142857145</v>
      </c>
      <c r="L155" s="5">
        <f t="shared" si="104"/>
        <v>46</v>
      </c>
      <c r="M155" s="5">
        <f t="shared" si="104"/>
        <v>76</v>
      </c>
      <c r="N155" s="5">
        <f t="shared" si="106"/>
        <v>-30</v>
      </c>
      <c r="O155" s="5">
        <f t="shared" si="105"/>
        <v>80</v>
      </c>
      <c r="P155" s="5">
        <f t="shared" si="105"/>
        <v>36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101"/>
        <v>8</v>
      </c>
      <c r="H156" s="5">
        <f t="shared" si="101"/>
        <v>15</v>
      </c>
      <c r="I156" s="5">
        <f t="shared" si="101"/>
        <v>5</v>
      </c>
      <c r="J156" s="5">
        <f t="shared" si="102"/>
        <v>21</v>
      </c>
      <c r="K156" s="35">
        <f t="shared" si="103"/>
        <v>0.375</v>
      </c>
      <c r="L156" s="5">
        <f t="shared" si="104"/>
        <v>70</v>
      </c>
      <c r="M156" s="5">
        <f t="shared" si="104"/>
        <v>96</v>
      </c>
      <c r="N156" s="5">
        <f t="shared" si="106"/>
        <v>-26</v>
      </c>
      <c r="O156" s="5">
        <f t="shared" si="105"/>
        <v>91</v>
      </c>
      <c r="P156" s="5">
        <f t="shared" si="105"/>
        <v>40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95</v>
      </c>
      <c r="H157" s="9">
        <f>SUM(H149:H156)</f>
        <v>95</v>
      </c>
      <c r="I157" s="9">
        <f>SUM(I149:I156)</f>
        <v>34</v>
      </c>
      <c r="J157" s="9"/>
      <c r="K157" s="9"/>
      <c r="L157" s="9">
        <f>SUM(L149:L156)</f>
        <v>589</v>
      </c>
      <c r="M157" s="9">
        <f>SUM(M149:M156)</f>
        <v>589</v>
      </c>
      <c r="N157" s="9"/>
      <c r="O157" s="9">
        <f>SUM(O149:O156)</f>
        <v>917</v>
      </c>
      <c r="P157" s="9">
        <f>SUM(P149:P156)</f>
        <v>208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147</v>
      </c>
      <c r="E176" s="21"/>
      <c r="F176" s="21"/>
      <c r="G176" s="21" t="s">
        <v>154</v>
      </c>
      <c r="H176" s="21"/>
      <c r="I176" s="22">
        <v>6</v>
      </c>
      <c r="J176" s="22">
        <v>7</v>
      </c>
      <c r="K176" s="22">
        <v>6</v>
      </c>
      <c r="L176" s="49">
        <v>13</v>
      </c>
      <c r="R176" s="40"/>
    </row>
    <row r="177" spans="1:18" ht="15.75" x14ac:dyDescent="0.25">
      <c r="A177" s="40"/>
      <c r="D177" s="21" t="s">
        <v>59</v>
      </c>
      <c r="E177" s="21"/>
      <c r="F177" s="21"/>
      <c r="G177" s="21" t="s">
        <v>118</v>
      </c>
      <c r="H177" s="21"/>
      <c r="I177" s="22">
        <v>6</v>
      </c>
      <c r="J177" s="22">
        <v>7</v>
      </c>
      <c r="K177" s="22">
        <v>3</v>
      </c>
      <c r="L177" s="49">
        <v>10</v>
      </c>
      <c r="R177" s="40"/>
    </row>
    <row r="178" spans="1:18" ht="15.75" x14ac:dyDescent="0.25">
      <c r="A178" s="40"/>
      <c r="D178" s="21" t="s">
        <v>474</v>
      </c>
      <c r="E178" s="21"/>
      <c r="F178" s="21"/>
      <c r="G178" s="21" t="s">
        <v>116</v>
      </c>
      <c r="H178" s="21"/>
      <c r="I178" s="22">
        <v>5</v>
      </c>
      <c r="J178" s="22">
        <v>6</v>
      </c>
      <c r="K178" s="22">
        <v>4</v>
      </c>
      <c r="L178" s="49">
        <v>10</v>
      </c>
      <c r="R178" s="40"/>
    </row>
    <row r="179" spans="1:18" ht="15.75" x14ac:dyDescent="0.25">
      <c r="A179" s="40"/>
      <c r="D179" s="21" t="s">
        <v>96</v>
      </c>
      <c r="E179" s="21"/>
      <c r="F179" s="21"/>
      <c r="G179" s="21" t="s">
        <v>154</v>
      </c>
      <c r="H179" s="21"/>
      <c r="I179" s="22">
        <v>6</v>
      </c>
      <c r="J179" s="22">
        <v>8</v>
      </c>
      <c r="K179" s="22">
        <v>1</v>
      </c>
      <c r="L179" s="49">
        <v>9</v>
      </c>
      <c r="R179" s="40"/>
    </row>
    <row r="180" spans="1:18" ht="15.75" x14ac:dyDescent="0.25">
      <c r="A180" s="40"/>
      <c r="D180" s="21" t="s">
        <v>125</v>
      </c>
      <c r="E180" s="21"/>
      <c r="F180" s="21"/>
      <c r="G180" s="21" t="s">
        <v>116</v>
      </c>
      <c r="H180" s="21"/>
      <c r="I180" s="22">
        <v>6</v>
      </c>
      <c r="J180" s="22">
        <v>4</v>
      </c>
      <c r="K180" s="22">
        <v>5</v>
      </c>
      <c r="L180" s="49">
        <v>9</v>
      </c>
      <c r="R180" s="40"/>
    </row>
    <row r="181" spans="1:18" ht="15.75" x14ac:dyDescent="0.25">
      <c r="A181" s="40"/>
      <c r="D181" s="21" t="s">
        <v>86</v>
      </c>
      <c r="F181" s="21"/>
      <c r="G181" s="21" t="s">
        <v>17</v>
      </c>
      <c r="H181" s="21"/>
      <c r="I181" s="22">
        <v>5</v>
      </c>
      <c r="J181" s="22">
        <v>5</v>
      </c>
      <c r="K181" s="22">
        <v>3</v>
      </c>
      <c r="L181" s="49">
        <v>8</v>
      </c>
      <c r="R181" s="40"/>
    </row>
    <row r="182" spans="1:18" ht="15.75" x14ac:dyDescent="0.25">
      <c r="A182" s="40"/>
      <c r="D182" s="21" t="s">
        <v>182</v>
      </c>
      <c r="E182" s="21"/>
      <c r="F182" s="21"/>
      <c r="G182" s="21" t="s">
        <v>117</v>
      </c>
      <c r="H182" s="21"/>
      <c r="I182" s="22">
        <v>6</v>
      </c>
      <c r="J182" s="22">
        <v>4</v>
      </c>
      <c r="K182" s="22">
        <v>4</v>
      </c>
      <c r="L182" s="49">
        <v>8</v>
      </c>
      <c r="R182" s="40"/>
    </row>
    <row r="183" spans="1:18" ht="15.75" x14ac:dyDescent="0.25">
      <c r="A183" s="40"/>
      <c r="D183" s="21" t="s">
        <v>92</v>
      </c>
      <c r="E183" s="21"/>
      <c r="F183" s="21"/>
      <c r="G183" s="21" t="s">
        <v>115</v>
      </c>
      <c r="H183" s="21"/>
      <c r="I183" s="22">
        <v>6</v>
      </c>
      <c r="J183" s="22">
        <v>3</v>
      </c>
      <c r="K183" s="22">
        <v>5</v>
      </c>
      <c r="L183" s="49">
        <v>8</v>
      </c>
      <c r="R183" s="40"/>
    </row>
    <row r="184" spans="1:18" ht="15.75" x14ac:dyDescent="0.25">
      <c r="A184" s="40"/>
      <c r="D184" s="21" t="s">
        <v>46</v>
      </c>
      <c r="E184" s="21"/>
      <c r="F184" s="21"/>
      <c r="G184" s="21" t="s">
        <v>117</v>
      </c>
      <c r="H184" s="21"/>
      <c r="I184" s="22">
        <v>5</v>
      </c>
      <c r="J184" s="22">
        <v>3</v>
      </c>
      <c r="K184" s="22">
        <v>4</v>
      </c>
      <c r="L184" s="49">
        <v>7</v>
      </c>
      <c r="R184" s="40"/>
    </row>
    <row r="185" spans="1:18" ht="15.75" x14ac:dyDescent="0.25">
      <c r="A185" s="40"/>
      <c r="D185" s="21" t="s">
        <v>142</v>
      </c>
      <c r="E185" s="21"/>
      <c r="F185" s="21"/>
      <c r="G185" s="21" t="s">
        <v>107</v>
      </c>
      <c r="H185" s="21"/>
      <c r="I185" s="22">
        <v>6</v>
      </c>
      <c r="J185" s="22">
        <v>3</v>
      </c>
      <c r="K185" s="22">
        <v>4</v>
      </c>
      <c r="L185" s="49">
        <v>7</v>
      </c>
      <c r="R185" s="40"/>
    </row>
    <row r="186" spans="1:18" ht="15.75" x14ac:dyDescent="0.25">
      <c r="A186" s="40"/>
      <c r="D186" s="21" t="s">
        <v>108</v>
      </c>
      <c r="E186" s="21"/>
      <c r="F186" s="21"/>
      <c r="G186" s="21" t="s">
        <v>106</v>
      </c>
      <c r="H186" s="21"/>
      <c r="I186" s="22">
        <v>6</v>
      </c>
      <c r="J186" s="22">
        <v>2</v>
      </c>
      <c r="K186" s="22">
        <v>5</v>
      </c>
      <c r="L186" s="49">
        <v>7</v>
      </c>
      <c r="R186" s="40"/>
    </row>
    <row r="187" spans="1:18" ht="15.75" x14ac:dyDescent="0.25">
      <c r="A187" s="40"/>
      <c r="D187" s="21" t="s">
        <v>66</v>
      </c>
      <c r="F187" s="21"/>
      <c r="G187" s="21" t="s">
        <v>115</v>
      </c>
      <c r="H187" s="21"/>
      <c r="I187" s="22">
        <v>6</v>
      </c>
      <c r="J187" s="22">
        <v>0</v>
      </c>
      <c r="K187" s="22">
        <v>7</v>
      </c>
      <c r="L187" s="49">
        <v>7</v>
      </c>
      <c r="R187" s="40"/>
    </row>
    <row r="188" spans="1:18" ht="15.75" x14ac:dyDescent="0.25">
      <c r="A188" s="40"/>
      <c r="D188" s="21" t="s">
        <v>34</v>
      </c>
      <c r="E188" s="21"/>
      <c r="F188" s="21"/>
      <c r="G188" s="21" t="s">
        <v>106</v>
      </c>
      <c r="H188" s="21"/>
      <c r="I188" s="22">
        <v>6</v>
      </c>
      <c r="J188" s="22">
        <v>4</v>
      </c>
      <c r="K188" s="22">
        <v>2</v>
      </c>
      <c r="L188" s="49">
        <v>6</v>
      </c>
      <c r="R188" s="40"/>
    </row>
    <row r="189" spans="1:18" ht="15.75" x14ac:dyDescent="0.25">
      <c r="A189" s="40"/>
      <c r="D189" s="21" t="s">
        <v>164</v>
      </c>
      <c r="E189" s="21"/>
      <c r="F189" s="21"/>
      <c r="G189" s="21" t="s">
        <v>115</v>
      </c>
      <c r="H189" s="21"/>
      <c r="I189" s="22">
        <v>6</v>
      </c>
      <c r="J189" s="22">
        <v>3</v>
      </c>
      <c r="K189" s="22">
        <v>3</v>
      </c>
      <c r="L189" s="49">
        <v>6</v>
      </c>
      <c r="R189" s="40"/>
    </row>
    <row r="190" spans="1:18" ht="15.75" x14ac:dyDescent="0.25">
      <c r="A190" s="40"/>
      <c r="D190" s="21" t="s">
        <v>80</v>
      </c>
      <c r="E190" s="21"/>
      <c r="F190" s="21"/>
      <c r="G190" s="21" t="s">
        <v>117</v>
      </c>
      <c r="H190" s="21"/>
      <c r="I190" s="22">
        <v>6</v>
      </c>
      <c r="J190" s="22">
        <v>2</v>
      </c>
      <c r="K190" s="22">
        <v>4</v>
      </c>
      <c r="L190" s="49">
        <v>6</v>
      </c>
      <c r="R190" s="40"/>
    </row>
    <row r="191" spans="1:18" ht="15.75" x14ac:dyDescent="0.25">
      <c r="A191" s="40"/>
      <c r="D191" s="21" t="s">
        <v>49</v>
      </c>
      <c r="F191" s="21"/>
      <c r="G191" s="21" t="s">
        <v>107</v>
      </c>
      <c r="H191" s="21"/>
      <c r="I191" s="22">
        <v>6</v>
      </c>
      <c r="J191" s="22">
        <v>2</v>
      </c>
      <c r="K191" s="22">
        <v>3</v>
      </c>
      <c r="L191" s="49">
        <v>5</v>
      </c>
      <c r="R191" s="40"/>
    </row>
    <row r="192" spans="1:18" ht="15.75" x14ac:dyDescent="0.25">
      <c r="A192" s="40"/>
      <c r="D192" s="21" t="s">
        <v>60</v>
      </c>
      <c r="E192" s="21"/>
      <c r="F192" s="21"/>
      <c r="G192" s="21" t="s">
        <v>154</v>
      </c>
      <c r="H192" s="21"/>
      <c r="I192" s="22">
        <v>5</v>
      </c>
      <c r="J192" s="22">
        <v>1</v>
      </c>
      <c r="K192" s="22">
        <v>4</v>
      </c>
      <c r="L192" s="49">
        <v>5</v>
      </c>
      <c r="R192" s="40"/>
    </row>
    <row r="193" spans="1:20" ht="15.75" x14ac:dyDescent="0.25">
      <c r="A193" s="40"/>
      <c r="D193" s="21" t="s">
        <v>43</v>
      </c>
      <c r="E193" s="21"/>
      <c r="F193" s="21"/>
      <c r="G193" s="21" t="s">
        <v>154</v>
      </c>
      <c r="H193" s="21"/>
      <c r="I193" s="22">
        <v>4</v>
      </c>
      <c r="J193" s="22">
        <v>0</v>
      </c>
      <c r="K193" s="22">
        <v>5</v>
      </c>
      <c r="L193" s="49">
        <v>5</v>
      </c>
      <c r="R193" s="40"/>
    </row>
    <row r="194" spans="1:20" ht="15.75" x14ac:dyDescent="0.25">
      <c r="A194" s="40"/>
      <c r="D194" s="21"/>
      <c r="E194" s="21"/>
      <c r="F194" s="21"/>
      <c r="G194" s="21"/>
      <c r="H194" s="21"/>
      <c r="I194" s="22"/>
      <c r="J194" s="22"/>
      <c r="K194" s="22"/>
      <c r="L194" s="22"/>
      <c r="R194" s="40"/>
    </row>
    <row r="195" spans="1:20" ht="15.75" x14ac:dyDescent="0.25">
      <c r="A195" s="40"/>
      <c r="D195" s="21"/>
      <c r="L195" s="22"/>
      <c r="M195" s="22"/>
      <c r="N195" s="22"/>
      <c r="R195" s="40"/>
    </row>
    <row r="196" spans="1:20" ht="18.75" thickBot="1" x14ac:dyDescent="0.3">
      <c r="A196" s="40"/>
      <c r="D196" s="21"/>
      <c r="E196" s="2" t="s">
        <v>84</v>
      </c>
      <c r="F196" s="2"/>
      <c r="G196" s="2"/>
      <c r="H196" s="4" t="s">
        <v>1</v>
      </c>
      <c r="I196" s="4"/>
      <c r="J196" s="4" t="s">
        <v>3</v>
      </c>
      <c r="K196" s="50" t="s">
        <v>2</v>
      </c>
      <c r="L196" s="22"/>
      <c r="M196" s="22"/>
      <c r="P196" s="21"/>
      <c r="Q196" s="21"/>
      <c r="R196" s="40"/>
      <c r="S196" s="22"/>
      <c r="T196" s="21"/>
    </row>
    <row r="197" spans="1:20" ht="15.75" x14ac:dyDescent="0.25">
      <c r="A197" s="40"/>
      <c r="D197" s="21"/>
      <c r="E197" s="21" t="s">
        <v>91</v>
      </c>
      <c r="F197" s="21"/>
      <c r="G197" s="21"/>
      <c r="H197" s="21" t="s">
        <v>17</v>
      </c>
      <c r="I197" s="22"/>
      <c r="J197" s="22">
        <v>5</v>
      </c>
      <c r="K197" s="49">
        <v>4</v>
      </c>
      <c r="L197" s="22"/>
      <c r="M197" s="22"/>
      <c r="P197" s="21"/>
      <c r="Q197" s="21"/>
      <c r="R197" s="40"/>
      <c r="S197" s="22"/>
      <c r="T197" s="21"/>
    </row>
    <row r="198" spans="1:20" ht="15.75" x14ac:dyDescent="0.25">
      <c r="A198" s="40"/>
      <c r="D198" s="21"/>
      <c r="E198" s="21" t="s">
        <v>162</v>
      </c>
      <c r="F198" s="21"/>
      <c r="G198" s="21"/>
      <c r="H198" s="21" t="s">
        <v>116</v>
      </c>
      <c r="I198" s="22"/>
      <c r="J198" s="22">
        <v>5</v>
      </c>
      <c r="K198" s="49">
        <v>4</v>
      </c>
      <c r="L198" s="22"/>
      <c r="M198" s="22"/>
      <c r="P198" s="21"/>
      <c r="Q198" s="21"/>
      <c r="R198" s="40"/>
      <c r="S198" s="22"/>
      <c r="T198" s="21"/>
    </row>
    <row r="199" spans="1:20" ht="15.75" x14ac:dyDescent="0.25">
      <c r="A199" s="40"/>
      <c r="D199" s="21"/>
      <c r="E199" s="21" t="s">
        <v>92</v>
      </c>
      <c r="F199" s="21"/>
      <c r="G199" s="21"/>
      <c r="H199" s="21" t="s">
        <v>115</v>
      </c>
      <c r="I199" s="22"/>
      <c r="J199" s="22">
        <v>6</v>
      </c>
      <c r="K199" s="49">
        <v>4</v>
      </c>
      <c r="L199" s="22"/>
      <c r="M199" s="22"/>
      <c r="P199" s="21"/>
      <c r="Q199" s="21"/>
      <c r="R199" s="40"/>
      <c r="S199" s="22"/>
      <c r="T199" s="21"/>
    </row>
    <row r="200" spans="1:20" ht="15.75" x14ac:dyDescent="0.25">
      <c r="A200" s="40"/>
      <c r="D200" s="21"/>
      <c r="E200" s="21" t="s">
        <v>88</v>
      </c>
      <c r="F200" s="21"/>
      <c r="G200" s="21"/>
      <c r="H200" s="21" t="s">
        <v>116</v>
      </c>
      <c r="I200" s="22"/>
      <c r="J200" s="22">
        <v>3</v>
      </c>
      <c r="K200" s="49">
        <v>2</v>
      </c>
      <c r="L200" s="22"/>
      <c r="M200" s="22"/>
      <c r="P200" s="21"/>
      <c r="Q200" s="21"/>
      <c r="R200" s="40"/>
      <c r="S200" s="22"/>
      <c r="T200" s="21"/>
    </row>
    <row r="201" spans="1:20" ht="15.75" x14ac:dyDescent="0.25">
      <c r="A201" s="40"/>
      <c r="D201" s="21"/>
      <c r="E201" s="21" t="s">
        <v>100</v>
      </c>
      <c r="F201" s="21"/>
      <c r="G201" s="21"/>
      <c r="H201" s="21" t="s">
        <v>17</v>
      </c>
      <c r="I201" s="22"/>
      <c r="J201" s="22">
        <v>4</v>
      </c>
      <c r="K201" s="49">
        <v>2</v>
      </c>
      <c r="L201" s="22"/>
      <c r="M201" s="22"/>
      <c r="P201" s="21"/>
      <c r="Q201" s="21"/>
      <c r="R201" s="40"/>
      <c r="S201" s="22"/>
      <c r="T201" s="21"/>
    </row>
    <row r="202" spans="1:20" ht="15.75" x14ac:dyDescent="0.25">
      <c r="A202" s="40"/>
      <c r="D202" s="21"/>
      <c r="E202" s="21" t="s">
        <v>132</v>
      </c>
      <c r="H202" s="21" t="s">
        <v>106</v>
      </c>
      <c r="I202" s="22"/>
      <c r="J202" s="22">
        <v>4</v>
      </c>
      <c r="K202" s="49">
        <v>2</v>
      </c>
      <c r="L202" s="22"/>
      <c r="M202" s="22"/>
      <c r="P202" s="21"/>
      <c r="Q202" s="21"/>
      <c r="R202" s="40"/>
      <c r="S202" s="22"/>
      <c r="T202" s="21"/>
    </row>
    <row r="203" spans="1:20" ht="15.75" x14ac:dyDescent="0.25">
      <c r="A203" s="40"/>
      <c r="D203" s="21"/>
      <c r="E203" s="21" t="s">
        <v>86</v>
      </c>
      <c r="F203" s="21"/>
      <c r="G203" s="21"/>
      <c r="H203" s="21" t="s">
        <v>17</v>
      </c>
      <c r="I203" s="22"/>
      <c r="J203" s="22">
        <v>5</v>
      </c>
      <c r="K203" s="49">
        <v>2</v>
      </c>
      <c r="L203" s="22"/>
      <c r="M203" s="22"/>
      <c r="P203" s="21"/>
      <c r="Q203" s="21"/>
      <c r="R203" s="40"/>
      <c r="S203" s="22"/>
      <c r="T203" s="21"/>
    </row>
    <row r="204" spans="1:20" ht="15.75" x14ac:dyDescent="0.25">
      <c r="A204" s="40"/>
      <c r="D204" s="21"/>
      <c r="E204" s="21" t="s">
        <v>144</v>
      </c>
      <c r="F204" s="21"/>
      <c r="G204" s="21"/>
      <c r="H204" s="21" t="s">
        <v>115</v>
      </c>
      <c r="I204" s="22"/>
      <c r="J204" s="22">
        <v>5</v>
      </c>
      <c r="K204" s="49">
        <v>2</v>
      </c>
      <c r="L204" s="22"/>
      <c r="M204" s="22"/>
      <c r="R204" s="40"/>
      <c r="S204" s="22"/>
      <c r="T204" s="21"/>
    </row>
    <row r="205" spans="1:20" ht="15.75" x14ac:dyDescent="0.25">
      <c r="A205" s="40"/>
      <c r="D205" s="21"/>
      <c r="E205" s="21" t="s">
        <v>70</v>
      </c>
      <c r="F205" s="21"/>
      <c r="G205" s="21"/>
      <c r="H205" s="21" t="s">
        <v>17</v>
      </c>
      <c r="I205" s="22"/>
      <c r="J205" s="22">
        <v>5</v>
      </c>
      <c r="K205" s="49">
        <v>2</v>
      </c>
      <c r="L205" s="22"/>
      <c r="M205" s="22"/>
      <c r="P205" s="21"/>
      <c r="Q205" s="21"/>
      <c r="R205" s="40"/>
      <c r="S205" s="22"/>
      <c r="T205" s="21"/>
    </row>
    <row r="206" spans="1:20" ht="15.75" x14ac:dyDescent="0.25">
      <c r="A206" s="40"/>
      <c r="D206" s="21"/>
      <c r="E206" s="21" t="s">
        <v>124</v>
      </c>
      <c r="F206" s="21"/>
      <c r="G206" s="21"/>
      <c r="H206" s="21" t="s">
        <v>17</v>
      </c>
      <c r="I206" s="22"/>
      <c r="J206" s="22">
        <v>5</v>
      </c>
      <c r="K206" s="49">
        <v>2</v>
      </c>
      <c r="L206" s="22"/>
      <c r="M206" s="22"/>
      <c r="P206" s="21"/>
      <c r="Q206" s="21"/>
      <c r="R206" s="40"/>
      <c r="S206" s="22"/>
      <c r="T206" s="21"/>
    </row>
    <row r="207" spans="1:20" ht="15.75" x14ac:dyDescent="0.25">
      <c r="A207" s="40"/>
      <c r="D207" s="21"/>
      <c r="E207" s="21" t="s">
        <v>141</v>
      </c>
      <c r="F207" s="21"/>
      <c r="G207" s="21"/>
      <c r="H207" s="21" t="s">
        <v>17</v>
      </c>
      <c r="I207" s="22"/>
      <c r="J207" s="22">
        <v>5</v>
      </c>
      <c r="K207" s="49">
        <v>2</v>
      </c>
      <c r="L207" s="22"/>
      <c r="M207" s="22"/>
      <c r="R207" s="40"/>
      <c r="S207" s="22"/>
      <c r="T207" s="21"/>
    </row>
    <row r="208" spans="1:20" ht="15.75" x14ac:dyDescent="0.25">
      <c r="A208" s="40"/>
      <c r="D208" s="21"/>
      <c r="E208" s="21" t="s">
        <v>158</v>
      </c>
      <c r="F208" s="21"/>
      <c r="G208" s="21"/>
      <c r="H208" s="21" t="s">
        <v>107</v>
      </c>
      <c r="I208" s="22"/>
      <c r="J208" s="22">
        <v>5</v>
      </c>
      <c r="K208" s="49">
        <v>2</v>
      </c>
      <c r="L208" s="22"/>
      <c r="M208" s="22"/>
      <c r="P208" s="21"/>
      <c r="Q208" s="21"/>
      <c r="R208" s="40"/>
      <c r="S208" s="22"/>
      <c r="T208" s="21"/>
    </row>
    <row r="209" spans="1:20" ht="15.75" x14ac:dyDescent="0.25">
      <c r="A209" s="40"/>
      <c r="D209" s="21"/>
      <c r="E209" s="21" t="s">
        <v>108</v>
      </c>
      <c r="F209" s="21"/>
      <c r="G209" s="21"/>
      <c r="H209" s="21" t="s">
        <v>106</v>
      </c>
      <c r="I209" s="22"/>
      <c r="J209" s="22">
        <v>6</v>
      </c>
      <c r="K209" s="49">
        <v>2</v>
      </c>
      <c r="L209" s="22"/>
      <c r="M209" s="22"/>
      <c r="P209" s="21"/>
      <c r="Q209" s="21"/>
      <c r="R209" s="40"/>
      <c r="S209" s="22"/>
      <c r="T209" s="21"/>
    </row>
    <row r="210" spans="1:20" ht="15.75" x14ac:dyDescent="0.25">
      <c r="A210" s="40"/>
      <c r="D210" s="21"/>
      <c r="E210" s="21" t="s">
        <v>185</v>
      </c>
      <c r="F210" s="21"/>
      <c r="G210" s="21"/>
      <c r="H210" s="21" t="s">
        <v>154</v>
      </c>
      <c r="I210" s="22"/>
      <c r="J210" s="22">
        <v>6</v>
      </c>
      <c r="K210" s="49">
        <v>2</v>
      </c>
      <c r="L210" s="22"/>
      <c r="M210" s="22"/>
      <c r="R210" s="40"/>
    </row>
    <row r="211" spans="1:20" ht="15.75" x14ac:dyDescent="0.25">
      <c r="A211" s="40"/>
      <c r="D211" s="21"/>
      <c r="E211" s="21" t="s">
        <v>41</v>
      </c>
      <c r="H211" s="21" t="s">
        <v>106</v>
      </c>
      <c r="I211" s="22"/>
      <c r="J211" s="22">
        <v>6</v>
      </c>
      <c r="K211" s="49">
        <v>2</v>
      </c>
      <c r="L211" s="22"/>
      <c r="M211" s="22"/>
      <c r="R211" s="40"/>
    </row>
    <row r="212" spans="1:20" ht="15.75" x14ac:dyDescent="0.25">
      <c r="A212" s="40"/>
      <c r="L212" s="22"/>
      <c r="R212" s="40"/>
    </row>
    <row r="213" spans="1:20" ht="15.75" x14ac:dyDescent="0.25">
      <c r="A213" s="40"/>
      <c r="L213" s="22"/>
      <c r="R213" s="40"/>
    </row>
    <row r="214" spans="1:20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4">
    <mergeCell ref="G160:M160"/>
    <mergeCell ref="D173:L173"/>
    <mergeCell ref="B214:Q214"/>
    <mergeCell ref="AH96:AI96"/>
    <mergeCell ref="AH98:AI98"/>
    <mergeCell ref="BI135:BJ135"/>
    <mergeCell ref="CG135:CH135"/>
    <mergeCell ref="BI136:BJ136"/>
    <mergeCell ref="CG136:CH136"/>
    <mergeCell ref="B146:Q146"/>
    <mergeCell ref="E147:N147"/>
    <mergeCell ref="BI132:BJ132"/>
    <mergeCell ref="CG132:CH132"/>
    <mergeCell ref="BI133:BJ133"/>
    <mergeCell ref="CG133:CH133"/>
    <mergeCell ref="BI134:BJ134"/>
    <mergeCell ref="CG134:CH134"/>
    <mergeCell ref="CG127:CH127"/>
    <mergeCell ref="CG128:CH128"/>
    <mergeCell ref="CG129:CH129"/>
    <mergeCell ref="CG130:CH130"/>
    <mergeCell ref="BI131:BJ131"/>
    <mergeCell ref="CG131:CH131"/>
    <mergeCell ref="CG121:CH121"/>
    <mergeCell ref="CG122:CH122"/>
    <mergeCell ref="CG123:CH123"/>
    <mergeCell ref="CG124:CH124"/>
    <mergeCell ref="CG125:CH125"/>
    <mergeCell ref="CG126:CH126"/>
    <mergeCell ref="CG116:CH116"/>
    <mergeCell ref="CG117:CH117"/>
    <mergeCell ref="CG118:CH118"/>
    <mergeCell ref="CG119:CH119"/>
    <mergeCell ref="CG120:CH120"/>
    <mergeCell ref="AH110:AI110"/>
    <mergeCell ref="AH111:AI111"/>
    <mergeCell ref="AH112:AI112"/>
    <mergeCell ref="AH113:AI113"/>
    <mergeCell ref="AH114:AI114"/>
    <mergeCell ref="AH104:AI104"/>
    <mergeCell ref="AH105:AI105"/>
    <mergeCell ref="AH106:AI106"/>
    <mergeCell ref="AH107:AI107"/>
    <mergeCell ref="AH108:AI108"/>
    <mergeCell ref="AH109:AI109"/>
    <mergeCell ref="AH90:AI90"/>
    <mergeCell ref="V93:AO93"/>
    <mergeCell ref="AH95:AI95"/>
    <mergeCell ref="AH97:AI97"/>
    <mergeCell ref="V101:AO101"/>
    <mergeCell ref="AH84:AI84"/>
    <mergeCell ref="AH85:AI85"/>
    <mergeCell ref="AH86:AI86"/>
    <mergeCell ref="AH87:AI87"/>
    <mergeCell ref="AH88:AI88"/>
    <mergeCell ref="AH89:AI89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AH42:AI42"/>
    <mergeCell ref="AH43:AI43"/>
    <mergeCell ref="AH44:AI44"/>
    <mergeCell ref="AH45:AI45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B1:Q1"/>
    <mergeCell ref="T1:AR1"/>
    <mergeCell ref="AU1:BP1"/>
    <mergeCell ref="BS1:CN1"/>
    <mergeCell ref="G2:M2"/>
    <mergeCell ref="T2:AR2"/>
    <mergeCell ref="AU2:BP2"/>
    <mergeCell ref="BS2:CN2"/>
    <mergeCell ref="AH11:AI11"/>
  </mergeCells>
  <conditionalFormatting sqref="BZ114:CI114">
    <cfRule type="cellIs" dxfId="113" priority="1" operator="notEqual">
      <formula>BZ113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9CEE-2248-4C07-95E0-D7D7A5B37C45}">
  <dimension ref="A1:AR147"/>
  <sheetViews>
    <sheetView topLeftCell="A66" zoomScale="70" zoomScaleNormal="70" zoomScaleSheetLayoutView="78" workbookViewId="0">
      <selection activeCell="Z79" sqref="Z79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5" width="10.7109375" customWidth="1"/>
    <col min="16" max="16" width="18.7109375" customWidth="1"/>
    <col min="17" max="18" width="2.7109375" customWidth="1"/>
    <col min="19" max="19" width="5.85546875" customWidth="1"/>
    <col min="20" max="23" width="6" customWidth="1"/>
    <col min="24" max="24" width="4.7109375" customWidth="1"/>
    <col min="25" max="25" width="10.7109375" customWidth="1"/>
    <col min="26" max="30" width="5.85546875" customWidth="1"/>
    <col min="31" max="31" width="5.28515625" customWidth="1"/>
    <col min="32" max="32" width="5.85546875" customWidth="1"/>
    <col min="33" max="36" width="6" customWidth="1"/>
    <col min="37" max="37" width="4.7109375" customWidth="1"/>
    <col min="38" max="38" width="10.7109375" customWidth="1"/>
    <col min="39" max="43" width="5.85546875" customWidth="1"/>
    <col min="44" max="44" width="2.7109375" customWidth="1"/>
  </cols>
  <sheetData>
    <row r="1" spans="1:44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39"/>
      <c r="R1" s="39"/>
      <c r="S1" s="78" t="s">
        <v>143</v>
      </c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39"/>
    </row>
    <row r="2" spans="1:44" ht="18.600000000000001" customHeight="1" thickBot="1" x14ac:dyDescent="0.35">
      <c r="A2" s="36"/>
      <c r="B2" s="26" t="s">
        <v>83</v>
      </c>
      <c r="C2" s="26">
        <v>1</v>
      </c>
      <c r="D2" s="25"/>
      <c r="E2" s="25"/>
      <c r="F2" s="25"/>
      <c r="G2" s="77" t="s">
        <v>178</v>
      </c>
      <c r="H2" s="77"/>
      <c r="I2" s="77"/>
      <c r="J2" s="77"/>
      <c r="K2" s="77"/>
      <c r="L2" s="77"/>
      <c r="M2" s="77"/>
      <c r="N2" s="25"/>
      <c r="O2" s="25"/>
      <c r="P2" s="25"/>
      <c r="Q2" s="36"/>
      <c r="R2" s="36"/>
      <c r="U2" s="37" t="s">
        <v>119</v>
      </c>
      <c r="V2" s="10" t="s">
        <v>0</v>
      </c>
      <c r="W2" s="10"/>
      <c r="X2" s="10"/>
      <c r="Y2" s="10"/>
      <c r="Z2" s="10" t="s">
        <v>1</v>
      </c>
      <c r="AA2" s="10"/>
      <c r="AB2" s="10"/>
      <c r="AC2" s="37" t="s">
        <v>3</v>
      </c>
      <c r="AD2" s="37" t="s">
        <v>7</v>
      </c>
      <c r="AE2" s="37" t="s">
        <v>8</v>
      </c>
      <c r="AF2" s="37" t="s">
        <v>9</v>
      </c>
      <c r="AG2" s="82" t="s">
        <v>77</v>
      </c>
      <c r="AH2" s="82"/>
      <c r="AI2" s="37" t="s">
        <v>4</v>
      </c>
      <c r="AJ2" s="37" t="s">
        <v>6</v>
      </c>
      <c r="AK2" s="37" t="s">
        <v>5</v>
      </c>
      <c r="AL2" s="37" t="s">
        <v>78</v>
      </c>
      <c r="AM2" s="21"/>
      <c r="AN2" s="11"/>
      <c r="AO2" s="11"/>
      <c r="AP2" s="22"/>
      <c r="AQ2" s="22"/>
      <c r="AR2" s="39"/>
    </row>
    <row r="3" spans="1:44" ht="18.75" thickBot="1" x14ac:dyDescent="0.3">
      <c r="A3" s="36"/>
      <c r="B3" s="4" t="s">
        <v>120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11</v>
      </c>
      <c r="K3" s="4" t="s">
        <v>12</v>
      </c>
      <c r="L3" s="4" t="s">
        <v>10</v>
      </c>
      <c r="M3" s="4" t="s">
        <v>4</v>
      </c>
      <c r="N3" s="4" t="s">
        <v>13</v>
      </c>
      <c r="O3" s="4" t="s">
        <v>2</v>
      </c>
      <c r="P3" s="4"/>
      <c r="Q3" s="36"/>
      <c r="R3" s="36"/>
      <c r="U3" s="27">
        <v>7.5</v>
      </c>
      <c r="V3" s="21" t="s">
        <v>61</v>
      </c>
      <c r="Z3" s="21" t="s">
        <v>102</v>
      </c>
      <c r="AB3" s="22"/>
      <c r="AC3" s="15">
        <f t="shared" ref="AC3:AC10" si="0">+AD3+AE3+AF3</f>
        <v>1</v>
      </c>
      <c r="AD3" s="15">
        <v>1</v>
      </c>
      <c r="AE3" s="15">
        <v>0</v>
      </c>
      <c r="AF3" s="15">
        <v>0</v>
      </c>
      <c r="AG3" s="80">
        <f t="shared" ref="AG3:AG10" si="1">+(AD3*2+AF3)/(2*AC3)</f>
        <v>1</v>
      </c>
      <c r="AH3" s="80"/>
      <c r="AI3" s="15">
        <v>0</v>
      </c>
      <c r="AJ3" s="15">
        <v>0</v>
      </c>
      <c r="AK3" s="15">
        <v>1</v>
      </c>
      <c r="AL3" s="54">
        <f t="shared" ref="AL3:AL10" si="2">+AI3/AC3</f>
        <v>0</v>
      </c>
      <c r="AN3" s="22"/>
      <c r="AQ3" s="22"/>
      <c r="AR3" s="39"/>
    </row>
    <row r="4" spans="1:44" ht="18" x14ac:dyDescent="0.25">
      <c r="A4" s="36"/>
      <c r="B4" s="5">
        <v>1</v>
      </c>
      <c r="C4" s="6" t="s">
        <v>101</v>
      </c>
      <c r="D4" s="11"/>
      <c r="E4" s="6"/>
      <c r="F4" s="11"/>
      <c r="G4" s="5">
        <v>1</v>
      </c>
      <c r="H4" s="5">
        <v>0</v>
      </c>
      <c r="I4" s="5">
        <v>0</v>
      </c>
      <c r="J4" s="5">
        <f t="shared" ref="J4:J11" si="3">2*G4+I4</f>
        <v>2</v>
      </c>
      <c r="K4" s="35">
        <f t="shared" ref="K4:K11" si="4">+J4/((G4+H4+I4)*2)</f>
        <v>1</v>
      </c>
      <c r="L4" s="5">
        <f>+$AA$27</f>
        <v>3</v>
      </c>
      <c r="M4" s="5">
        <v>1</v>
      </c>
      <c r="N4" s="5">
        <f>+$AB$27</f>
        <v>6</v>
      </c>
      <c r="O4" s="5">
        <f>+$AD$27</f>
        <v>2</v>
      </c>
      <c r="P4" s="5"/>
      <c r="Q4" s="40"/>
      <c r="R4" s="36"/>
      <c r="U4" s="27">
        <v>8</v>
      </c>
      <c r="V4" s="21" t="s">
        <v>167</v>
      </c>
      <c r="X4" s="21"/>
      <c r="Z4" s="21" t="s">
        <v>106</v>
      </c>
      <c r="AB4" s="22"/>
      <c r="AC4" s="22">
        <f t="shared" si="0"/>
        <v>1</v>
      </c>
      <c r="AD4" s="22">
        <v>1</v>
      </c>
      <c r="AE4" s="22">
        <v>0</v>
      </c>
      <c r="AF4" s="22">
        <v>0</v>
      </c>
      <c r="AG4" s="79">
        <f t="shared" si="1"/>
        <v>1</v>
      </c>
      <c r="AH4" s="79"/>
      <c r="AI4" s="22">
        <v>1</v>
      </c>
      <c r="AJ4" s="22">
        <v>0</v>
      </c>
      <c r="AK4" s="22">
        <v>0</v>
      </c>
      <c r="AL4" s="24">
        <f t="shared" si="2"/>
        <v>1</v>
      </c>
      <c r="AN4" s="22"/>
      <c r="AO4" s="5"/>
      <c r="AQ4" s="22"/>
      <c r="AR4" s="39"/>
    </row>
    <row r="5" spans="1:44" ht="18" x14ac:dyDescent="0.25">
      <c r="A5" s="36"/>
      <c r="B5" s="5">
        <v>4</v>
      </c>
      <c r="C5" s="6" t="s">
        <v>102</v>
      </c>
      <c r="D5" s="11"/>
      <c r="E5" s="11"/>
      <c r="F5" s="11"/>
      <c r="G5" s="5">
        <v>1</v>
      </c>
      <c r="H5" s="5">
        <v>0</v>
      </c>
      <c r="I5" s="5">
        <v>0</v>
      </c>
      <c r="J5" s="5">
        <f t="shared" si="3"/>
        <v>2</v>
      </c>
      <c r="K5" s="35">
        <f t="shared" si="4"/>
        <v>1</v>
      </c>
      <c r="L5" s="5">
        <f>+$AA$66</f>
        <v>3</v>
      </c>
      <c r="M5" s="5">
        <v>0</v>
      </c>
      <c r="N5" s="5">
        <f>+$AB$66</f>
        <v>4</v>
      </c>
      <c r="O5" s="5">
        <f>+$AD$66</f>
        <v>0</v>
      </c>
      <c r="P5" s="5"/>
      <c r="Q5" s="40"/>
      <c r="R5" s="36"/>
      <c r="U5" s="27">
        <v>8</v>
      </c>
      <c r="V5" s="21" t="s">
        <v>153</v>
      </c>
      <c r="X5" s="21"/>
      <c r="Z5" s="21" t="s">
        <v>14</v>
      </c>
      <c r="AB5" s="22"/>
      <c r="AC5" s="22">
        <f t="shared" si="0"/>
        <v>1</v>
      </c>
      <c r="AD5" s="22">
        <v>1</v>
      </c>
      <c r="AE5" s="22">
        <v>0</v>
      </c>
      <c r="AF5" s="22">
        <v>0</v>
      </c>
      <c r="AG5" s="79">
        <f t="shared" si="1"/>
        <v>1</v>
      </c>
      <c r="AH5" s="79"/>
      <c r="AI5" s="22">
        <v>2</v>
      </c>
      <c r="AJ5" s="22">
        <v>0</v>
      </c>
      <c r="AK5" s="22">
        <v>0</v>
      </c>
      <c r="AL5" s="24">
        <f t="shared" si="2"/>
        <v>2</v>
      </c>
      <c r="AN5" s="22"/>
      <c r="AO5" s="5"/>
      <c r="AQ5" s="22"/>
      <c r="AR5" s="39"/>
    </row>
    <row r="6" spans="1:44" ht="18" x14ac:dyDescent="0.25">
      <c r="A6" s="36"/>
      <c r="B6" s="5">
        <v>5</v>
      </c>
      <c r="C6" s="6" t="s">
        <v>14</v>
      </c>
      <c r="D6" s="11"/>
      <c r="E6" s="6"/>
      <c r="F6" s="11"/>
      <c r="G6" s="5">
        <v>1</v>
      </c>
      <c r="H6" s="5">
        <v>0</v>
      </c>
      <c r="I6" s="5">
        <v>0</v>
      </c>
      <c r="J6" s="5">
        <f t="shared" si="3"/>
        <v>2</v>
      </c>
      <c r="K6" s="35">
        <f t="shared" si="4"/>
        <v>1</v>
      </c>
      <c r="L6" s="5">
        <f>+$AN$27</f>
        <v>4</v>
      </c>
      <c r="M6" s="5">
        <v>2</v>
      </c>
      <c r="N6" s="5">
        <f>$AO$27</f>
        <v>5</v>
      </c>
      <c r="O6" s="5">
        <f>$AQ$27</f>
        <v>2</v>
      </c>
      <c r="P6" s="5"/>
      <c r="Q6" s="40"/>
      <c r="R6" s="36"/>
      <c r="U6" s="27">
        <v>7.5</v>
      </c>
      <c r="V6" s="21" t="s">
        <v>85</v>
      </c>
      <c r="X6" s="21"/>
      <c r="Z6" s="21" t="s">
        <v>18</v>
      </c>
      <c r="AB6" s="22"/>
      <c r="AC6" s="22">
        <f t="shared" si="0"/>
        <v>1</v>
      </c>
      <c r="AD6" s="22">
        <v>1</v>
      </c>
      <c r="AE6" s="22">
        <v>0</v>
      </c>
      <c r="AF6" s="22">
        <v>0</v>
      </c>
      <c r="AG6" s="79">
        <f t="shared" si="1"/>
        <v>1</v>
      </c>
      <c r="AH6" s="79"/>
      <c r="AI6" s="22">
        <v>2</v>
      </c>
      <c r="AJ6" s="22">
        <v>0</v>
      </c>
      <c r="AK6" s="22">
        <v>0</v>
      </c>
      <c r="AL6" s="24">
        <f t="shared" si="2"/>
        <v>2</v>
      </c>
      <c r="AN6" s="22"/>
      <c r="AO6" s="5"/>
      <c r="AQ6" s="22"/>
      <c r="AR6" s="39"/>
    </row>
    <row r="7" spans="1:44" ht="18" x14ac:dyDescent="0.25">
      <c r="A7" s="36"/>
      <c r="B7" s="5">
        <v>7</v>
      </c>
      <c r="C7" s="6" t="s">
        <v>18</v>
      </c>
      <c r="D7" s="11"/>
      <c r="E7" s="6"/>
      <c r="F7" s="11"/>
      <c r="G7" s="5">
        <v>1</v>
      </c>
      <c r="H7" s="5">
        <v>0</v>
      </c>
      <c r="I7" s="5">
        <v>0</v>
      </c>
      <c r="J7" s="5">
        <f t="shared" si="3"/>
        <v>2</v>
      </c>
      <c r="K7" s="35">
        <f t="shared" si="4"/>
        <v>1</v>
      </c>
      <c r="L7" s="5">
        <f>+$AN$53</f>
        <v>6</v>
      </c>
      <c r="M7" s="5">
        <v>2</v>
      </c>
      <c r="N7" s="5">
        <f>$AO$53</f>
        <v>10</v>
      </c>
      <c r="O7" s="5">
        <f>$AQ$53</f>
        <v>0</v>
      </c>
      <c r="P7" s="5"/>
      <c r="Q7" s="40"/>
      <c r="R7" s="36"/>
      <c r="U7" s="27">
        <v>8</v>
      </c>
      <c r="V7" s="21" t="s">
        <v>15</v>
      </c>
      <c r="X7" s="21"/>
      <c r="Y7" s="21"/>
      <c r="Z7" s="21" t="s">
        <v>17</v>
      </c>
      <c r="AB7" s="22"/>
      <c r="AC7" s="22">
        <f t="shared" si="0"/>
        <v>1</v>
      </c>
      <c r="AD7" s="22">
        <v>0</v>
      </c>
      <c r="AE7" s="22">
        <v>1</v>
      </c>
      <c r="AF7" s="22">
        <v>0</v>
      </c>
      <c r="AG7" s="79">
        <f t="shared" si="1"/>
        <v>0</v>
      </c>
      <c r="AH7" s="79"/>
      <c r="AI7" s="22">
        <v>3</v>
      </c>
      <c r="AJ7" s="22">
        <v>0</v>
      </c>
      <c r="AK7" s="22">
        <v>0</v>
      </c>
      <c r="AL7" s="24">
        <f t="shared" si="2"/>
        <v>3</v>
      </c>
      <c r="AN7" s="22"/>
      <c r="AO7" s="5"/>
      <c r="AQ7" s="22"/>
      <c r="AR7" s="39"/>
    </row>
    <row r="8" spans="1:44" ht="18" x14ac:dyDescent="0.25">
      <c r="A8" s="36"/>
      <c r="B8" s="5">
        <v>2</v>
      </c>
      <c r="C8" s="6" t="s">
        <v>17</v>
      </c>
      <c r="D8" s="11"/>
      <c r="E8" s="6"/>
      <c r="F8" s="11"/>
      <c r="G8" s="5">
        <v>0</v>
      </c>
      <c r="H8" s="5">
        <v>1</v>
      </c>
      <c r="I8" s="5">
        <v>0</v>
      </c>
      <c r="J8" s="5">
        <f t="shared" si="3"/>
        <v>0</v>
      </c>
      <c r="K8" s="35">
        <f t="shared" si="4"/>
        <v>0</v>
      </c>
      <c r="L8" s="5">
        <f>+$AA$40</f>
        <v>1</v>
      </c>
      <c r="M8" s="5">
        <v>3</v>
      </c>
      <c r="N8" s="5">
        <f>+$AB$40</f>
        <v>2</v>
      </c>
      <c r="O8" s="5">
        <f>+$AD$40</f>
        <v>2</v>
      </c>
      <c r="P8" s="5"/>
      <c r="Q8" s="40"/>
      <c r="R8" s="36"/>
      <c r="U8" s="27">
        <v>7.5</v>
      </c>
      <c r="V8" s="21" t="s">
        <v>75</v>
      </c>
      <c r="X8" s="21"/>
      <c r="Z8" s="21" t="s">
        <v>16</v>
      </c>
      <c r="AB8" s="22"/>
      <c r="AC8" s="22">
        <f t="shared" si="0"/>
        <v>1</v>
      </c>
      <c r="AD8" s="22">
        <v>0</v>
      </c>
      <c r="AE8" s="22">
        <v>1</v>
      </c>
      <c r="AF8" s="22">
        <v>0</v>
      </c>
      <c r="AG8" s="79">
        <f t="shared" si="1"/>
        <v>0</v>
      </c>
      <c r="AH8" s="79"/>
      <c r="AI8" s="22">
        <v>3</v>
      </c>
      <c r="AJ8" s="22">
        <v>0</v>
      </c>
      <c r="AK8" s="22">
        <v>0</v>
      </c>
      <c r="AL8" s="24">
        <f t="shared" si="2"/>
        <v>3</v>
      </c>
      <c r="AN8" s="22"/>
      <c r="AO8" s="5"/>
      <c r="AQ8" s="22"/>
      <c r="AR8" s="39"/>
    </row>
    <row r="9" spans="1:44" ht="18" x14ac:dyDescent="0.25">
      <c r="A9" s="36"/>
      <c r="B9" s="5">
        <v>3</v>
      </c>
      <c r="C9" s="6" t="s">
        <v>127</v>
      </c>
      <c r="D9" s="11"/>
      <c r="E9" s="11"/>
      <c r="F9" s="11"/>
      <c r="G9" s="5">
        <v>0</v>
      </c>
      <c r="H9" s="5">
        <v>1</v>
      </c>
      <c r="I9" s="5">
        <v>0</v>
      </c>
      <c r="J9" s="5">
        <f t="shared" si="3"/>
        <v>0</v>
      </c>
      <c r="K9" s="35">
        <f t="shared" si="4"/>
        <v>0</v>
      </c>
      <c r="L9" s="5">
        <f>+$AA$53</f>
        <v>0</v>
      </c>
      <c r="M9" s="5">
        <v>3</v>
      </c>
      <c r="N9" s="5">
        <f>+$AB$53</f>
        <v>0</v>
      </c>
      <c r="O9" s="5">
        <f>+$AD$53</f>
        <v>0</v>
      </c>
      <c r="P9" s="5"/>
      <c r="Q9" s="40"/>
      <c r="R9" s="36"/>
      <c r="U9" s="27">
        <v>7</v>
      </c>
      <c r="V9" s="21" t="s">
        <v>171</v>
      </c>
      <c r="X9" s="21"/>
      <c r="Z9" s="21" t="s">
        <v>19</v>
      </c>
      <c r="AB9" s="22"/>
      <c r="AC9" s="22">
        <f t="shared" si="0"/>
        <v>1</v>
      </c>
      <c r="AD9" s="22">
        <v>0</v>
      </c>
      <c r="AE9" s="22">
        <v>1</v>
      </c>
      <c r="AF9" s="22">
        <v>0</v>
      </c>
      <c r="AG9" s="79">
        <f t="shared" si="1"/>
        <v>0</v>
      </c>
      <c r="AH9" s="79"/>
      <c r="AI9" s="22">
        <v>4</v>
      </c>
      <c r="AJ9" s="22">
        <v>0</v>
      </c>
      <c r="AK9" s="22">
        <v>0</v>
      </c>
      <c r="AL9" s="24">
        <f t="shared" si="2"/>
        <v>4</v>
      </c>
      <c r="AN9" s="22"/>
      <c r="AO9" s="5"/>
      <c r="AQ9" s="22"/>
      <c r="AR9" s="39"/>
    </row>
    <row r="10" spans="1:44" ht="18" x14ac:dyDescent="0.25">
      <c r="A10" s="40"/>
      <c r="B10" s="5">
        <v>6</v>
      </c>
      <c r="C10" s="6" t="s">
        <v>39</v>
      </c>
      <c r="D10" s="11"/>
      <c r="E10" s="11"/>
      <c r="F10" s="11"/>
      <c r="G10" s="5">
        <v>0</v>
      </c>
      <c r="H10" s="5">
        <v>1</v>
      </c>
      <c r="I10" s="5">
        <v>0</v>
      </c>
      <c r="J10" s="5">
        <f t="shared" si="3"/>
        <v>0</v>
      </c>
      <c r="K10" s="35">
        <f t="shared" si="4"/>
        <v>0</v>
      </c>
      <c r="L10" s="5">
        <f>+$AN$40</f>
        <v>2</v>
      </c>
      <c r="M10" s="5">
        <v>4</v>
      </c>
      <c r="N10" s="5">
        <f>$AO$40</f>
        <v>2</v>
      </c>
      <c r="O10" s="5">
        <f>$AQ$40</f>
        <v>0</v>
      </c>
      <c r="P10" s="5"/>
      <c r="Q10" s="40"/>
      <c r="R10" s="40"/>
      <c r="U10" s="27">
        <v>7</v>
      </c>
      <c r="V10" s="21" t="s">
        <v>74</v>
      </c>
      <c r="X10" s="21"/>
      <c r="Z10" s="21" t="s">
        <v>156</v>
      </c>
      <c r="AB10" s="22"/>
      <c r="AC10" s="22">
        <f t="shared" si="0"/>
        <v>1</v>
      </c>
      <c r="AD10" s="22">
        <v>0</v>
      </c>
      <c r="AE10" s="22">
        <v>1</v>
      </c>
      <c r="AF10" s="22">
        <v>0</v>
      </c>
      <c r="AG10" s="79">
        <f t="shared" si="1"/>
        <v>0</v>
      </c>
      <c r="AH10" s="79"/>
      <c r="AI10" s="22">
        <v>6</v>
      </c>
      <c r="AJ10" s="22">
        <v>0</v>
      </c>
      <c r="AK10" s="22">
        <v>0</v>
      </c>
      <c r="AL10" s="24">
        <f t="shared" si="2"/>
        <v>6</v>
      </c>
      <c r="AN10" s="22"/>
      <c r="AO10" s="5"/>
      <c r="AQ10" s="22"/>
      <c r="AR10" s="39"/>
    </row>
    <row r="11" spans="1:44" ht="18.75" thickBot="1" x14ac:dyDescent="0.3">
      <c r="A11" s="40"/>
      <c r="B11" s="5">
        <v>8</v>
      </c>
      <c r="C11" s="6" t="s">
        <v>148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 t="shared" si="3"/>
        <v>0</v>
      </c>
      <c r="K11" s="35">
        <f t="shared" si="4"/>
        <v>0</v>
      </c>
      <c r="L11" s="5">
        <f>+$AN$66</f>
        <v>2</v>
      </c>
      <c r="M11" s="5">
        <v>6</v>
      </c>
      <c r="N11" s="5">
        <f>$AO$66</f>
        <v>3</v>
      </c>
      <c r="O11" s="5">
        <f>$AQ$66</f>
        <v>0</v>
      </c>
      <c r="P11" s="5"/>
      <c r="Q11" s="40"/>
      <c r="R11" s="40"/>
      <c r="V11" s="21" t="s">
        <v>20</v>
      </c>
      <c r="X11" s="21"/>
      <c r="Y11" s="21"/>
      <c r="Z11" s="11"/>
      <c r="AA11" s="21"/>
      <c r="AB11" s="22"/>
      <c r="AC11" s="22">
        <f>+AC98</f>
        <v>0</v>
      </c>
      <c r="AD11" s="22">
        <f>+AD98</f>
        <v>0</v>
      </c>
      <c r="AE11" s="22">
        <f>+AE98</f>
        <v>0</v>
      </c>
      <c r="AF11" s="22">
        <f>+AF98</f>
        <v>0</v>
      </c>
      <c r="AG11" s="79"/>
      <c r="AH11" s="79"/>
      <c r="AI11" s="22">
        <f>+AI98</f>
        <v>0</v>
      </c>
      <c r="AJ11" s="22">
        <f>+AJ98</f>
        <v>0</v>
      </c>
      <c r="AK11" s="22">
        <f>+AK98</f>
        <v>0</v>
      </c>
      <c r="AL11" s="24"/>
      <c r="AM11" s="21"/>
      <c r="AN11" s="11"/>
      <c r="AO11" s="5"/>
      <c r="AQ11" s="11"/>
      <c r="AR11" s="39"/>
    </row>
    <row r="12" spans="1:44" ht="18" x14ac:dyDescent="0.25">
      <c r="A12" s="40"/>
      <c r="B12" s="7"/>
      <c r="C12" s="7"/>
      <c r="D12" s="7"/>
      <c r="E12" s="8"/>
      <c r="F12" s="7"/>
      <c r="G12" s="9">
        <f>SUM(G4:G11)</f>
        <v>4</v>
      </c>
      <c r="H12" s="9">
        <f>SUM(H4:H11)</f>
        <v>4</v>
      </c>
      <c r="I12" s="9">
        <f>SUM(I4:I11)</f>
        <v>0</v>
      </c>
      <c r="J12" s="9"/>
      <c r="K12" s="9"/>
      <c r="L12" s="9">
        <f>SUM(L4:L11)</f>
        <v>21</v>
      </c>
      <c r="M12" s="9">
        <f>SUM(M4:M11)</f>
        <v>21</v>
      </c>
      <c r="N12" s="9">
        <f>SUM(N4:N11)</f>
        <v>32</v>
      </c>
      <c r="O12" s="9">
        <f>SUM(O4:O11)</f>
        <v>6</v>
      </c>
      <c r="P12" s="9"/>
      <c r="Q12" s="40"/>
      <c r="R12" s="40"/>
      <c r="U12" s="32"/>
      <c r="V12" s="32"/>
      <c r="W12" s="31" t="s">
        <v>21</v>
      </c>
      <c r="X12" s="32"/>
      <c r="Y12" s="32"/>
      <c r="Z12" s="32"/>
      <c r="AA12" s="31"/>
      <c r="AB12" s="15"/>
      <c r="AC12" s="15">
        <f>SUM(AC3:AC11)</f>
        <v>8</v>
      </c>
      <c r="AD12" s="15">
        <f>SUM(AD3:AD11)</f>
        <v>4</v>
      </c>
      <c r="AE12" s="15">
        <f>SUM(AE3:AE11)</f>
        <v>4</v>
      </c>
      <c r="AF12" s="15">
        <f>SUM(AF3:AF11)</f>
        <v>0</v>
      </c>
      <c r="AG12" s="15"/>
      <c r="AH12" s="15"/>
      <c r="AI12" s="15">
        <f>SUM(AI3:AI11)</f>
        <v>21</v>
      </c>
      <c r="AJ12" s="15">
        <f>SUM(AJ3:AJ11)</f>
        <v>0</v>
      </c>
      <c r="AK12" s="15">
        <f>SUM(AK3:AK11)</f>
        <v>1</v>
      </c>
      <c r="AL12" s="33">
        <f>+AI12/AC12</f>
        <v>2.625</v>
      </c>
      <c r="AR12" s="39"/>
    </row>
    <row r="13" spans="1:44" ht="15.75" x14ac:dyDescent="0.25">
      <c r="A13" s="41"/>
      <c r="B13" s="1"/>
      <c r="C13" s="1"/>
      <c r="D13" s="1"/>
      <c r="P13" s="1"/>
      <c r="Q13" s="41"/>
      <c r="R13" s="41"/>
      <c r="AR13" s="39"/>
    </row>
    <row r="14" spans="1:44" ht="15.95" customHeight="1" thickBot="1" x14ac:dyDescent="0.3">
      <c r="A14" s="41"/>
      <c r="B14" s="47" t="str">
        <f>"Week "&amp;TEXT(C2,"##")&amp;" Summary:"</f>
        <v>Week 1 Summary:</v>
      </c>
      <c r="C14" s="48"/>
      <c r="D14" s="48"/>
      <c r="E14" s="90">
        <v>45544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41"/>
      <c r="R14" s="41"/>
      <c r="S14" s="23" t="s">
        <v>119</v>
      </c>
      <c r="T14" s="53" t="s">
        <v>87</v>
      </c>
      <c r="U14" s="53"/>
      <c r="V14" s="53"/>
      <c r="W14" s="53"/>
      <c r="X14" s="53" t="s">
        <v>120</v>
      </c>
      <c r="Y14" s="17" t="s">
        <v>22</v>
      </c>
      <c r="Z14" s="23" t="s">
        <v>3</v>
      </c>
      <c r="AA14" s="23" t="s">
        <v>23</v>
      </c>
      <c r="AB14" s="23" t="s">
        <v>24</v>
      </c>
      <c r="AC14" s="23" t="s">
        <v>25</v>
      </c>
      <c r="AD14" s="23" t="s">
        <v>2</v>
      </c>
      <c r="AE14" s="45"/>
      <c r="AF14" s="23" t="s">
        <v>119</v>
      </c>
      <c r="AG14" s="53" t="s">
        <v>87</v>
      </c>
      <c r="AH14" s="53"/>
      <c r="AI14" s="53"/>
      <c r="AJ14" s="53"/>
      <c r="AK14" s="53" t="s">
        <v>120</v>
      </c>
      <c r="AL14" s="17" t="s">
        <v>22</v>
      </c>
      <c r="AM14" s="23" t="s">
        <v>3</v>
      </c>
      <c r="AN14" s="23" t="s">
        <v>23</v>
      </c>
      <c r="AO14" s="23" t="s">
        <v>24</v>
      </c>
      <c r="AP14" s="23" t="s">
        <v>25</v>
      </c>
      <c r="AQ14" s="23" t="s">
        <v>2</v>
      </c>
      <c r="AR14" s="39"/>
    </row>
    <row r="15" spans="1:44" ht="15.95" customHeight="1" x14ac:dyDescent="0.25">
      <c r="A15" s="41"/>
      <c r="B15" s="42" t="s">
        <v>172</v>
      </c>
      <c r="C15" s="6" t="s">
        <v>186</v>
      </c>
      <c r="E15" s="21"/>
      <c r="F15" s="21"/>
      <c r="G15" s="5">
        <v>3</v>
      </c>
      <c r="H15" s="22">
        <v>2</v>
      </c>
      <c r="I15" s="21" t="s">
        <v>197</v>
      </c>
      <c r="J15" s="21"/>
      <c r="K15" s="21"/>
      <c r="L15" s="21" t="s">
        <v>198</v>
      </c>
      <c r="M15" s="21"/>
      <c r="N15" s="21"/>
      <c r="O15" s="21"/>
      <c r="P15" s="21"/>
      <c r="Q15" s="41"/>
      <c r="R15" s="41"/>
      <c r="S15" s="12" t="s">
        <v>101</v>
      </c>
      <c r="T15" s="12"/>
      <c r="U15" s="12"/>
      <c r="V15" s="12"/>
      <c r="W15" s="13"/>
      <c r="X15" s="14" t="s">
        <v>105</v>
      </c>
      <c r="Z15" s="22">
        <v>0</v>
      </c>
      <c r="AA15" s="22">
        <v>0</v>
      </c>
      <c r="AB15" s="22">
        <v>0</v>
      </c>
      <c r="AC15" s="22">
        <f>+AA15+AB15</f>
        <v>0</v>
      </c>
      <c r="AD15" s="22">
        <v>0</v>
      </c>
      <c r="AE15" s="45"/>
      <c r="AF15" s="19" t="s">
        <v>14</v>
      </c>
      <c r="AG15" s="19"/>
      <c r="AH15" s="19"/>
      <c r="AI15" s="19"/>
      <c r="AJ15" s="19"/>
      <c r="AK15" s="16" t="s">
        <v>27</v>
      </c>
      <c r="AM15" s="22">
        <v>1</v>
      </c>
      <c r="AN15" s="22">
        <v>1</v>
      </c>
      <c r="AO15" s="22">
        <v>0</v>
      </c>
      <c r="AP15" s="22">
        <f t="shared" ref="AP15:AP26" si="5">+AN15+AO15</f>
        <v>1</v>
      </c>
      <c r="AQ15" s="22">
        <v>0</v>
      </c>
      <c r="AR15" s="39"/>
    </row>
    <row r="16" spans="1:44" ht="15.95" customHeight="1" x14ac:dyDescent="0.25">
      <c r="A16" s="41"/>
      <c r="B16" s="22" t="s">
        <v>28</v>
      </c>
      <c r="C16" s="16" t="s">
        <v>213</v>
      </c>
      <c r="D16" s="16"/>
      <c r="E16" s="16"/>
      <c r="F16" s="21"/>
      <c r="G16" s="5"/>
      <c r="H16" s="22">
        <v>2</v>
      </c>
      <c r="I16" s="21" t="s">
        <v>132</v>
      </c>
      <c r="J16" s="21"/>
      <c r="K16" s="21"/>
      <c r="L16" s="21" t="s">
        <v>204</v>
      </c>
      <c r="M16" s="21"/>
      <c r="N16" s="21"/>
      <c r="O16" s="21"/>
      <c r="P16" s="21"/>
      <c r="Q16" s="41"/>
      <c r="R16" s="41"/>
      <c r="S16" s="27">
        <v>8</v>
      </c>
      <c r="T16" s="21" t="s">
        <v>167</v>
      </c>
      <c r="U16" s="21"/>
      <c r="V16" s="21"/>
      <c r="W16" s="27"/>
      <c r="X16" s="22">
        <v>1</v>
      </c>
      <c r="Y16" s="21" t="s">
        <v>106</v>
      </c>
      <c r="Z16" s="22">
        <v>1</v>
      </c>
      <c r="AA16" s="22">
        <v>0</v>
      </c>
      <c r="AB16" s="22">
        <v>0</v>
      </c>
      <c r="AC16" s="22">
        <f t="shared" ref="AC16:AC26" si="6">+AA16+AB16</f>
        <v>0</v>
      </c>
      <c r="AD16" s="22">
        <v>0</v>
      </c>
      <c r="AE16" s="45"/>
      <c r="AF16" s="27">
        <v>8</v>
      </c>
      <c r="AG16" s="21" t="s">
        <v>153</v>
      </c>
      <c r="AK16" s="22">
        <v>1</v>
      </c>
      <c r="AL16" s="21" t="s">
        <v>117</v>
      </c>
      <c r="AM16" s="22">
        <v>1</v>
      </c>
      <c r="AN16" s="22">
        <v>0</v>
      </c>
      <c r="AO16" s="22">
        <v>0</v>
      </c>
      <c r="AP16" s="22">
        <f t="shared" si="5"/>
        <v>0</v>
      </c>
      <c r="AQ16" s="22">
        <v>0</v>
      </c>
      <c r="AR16" s="39"/>
    </row>
    <row r="17" spans="1:44" ht="15.95" customHeight="1" x14ac:dyDescent="0.25">
      <c r="A17" s="41"/>
      <c r="B17" s="22"/>
      <c r="C17" s="16"/>
      <c r="D17" s="16"/>
      <c r="E17" s="16"/>
      <c r="F17" s="21"/>
      <c r="H17" s="22">
        <v>2</v>
      </c>
      <c r="I17" s="21" t="s">
        <v>108</v>
      </c>
      <c r="J17" s="21"/>
      <c r="K17" s="21"/>
      <c r="L17" s="21" t="s">
        <v>205</v>
      </c>
      <c r="M17" s="21"/>
      <c r="N17" s="21"/>
      <c r="O17" s="21"/>
      <c r="P17" s="21"/>
      <c r="Q17" s="41"/>
      <c r="R17" s="41"/>
      <c r="S17" s="27">
        <v>9.5</v>
      </c>
      <c r="T17" s="21" t="s">
        <v>176</v>
      </c>
      <c r="U17" s="21"/>
      <c r="V17" s="21"/>
      <c r="W17" s="27"/>
      <c r="X17" s="22">
        <v>2</v>
      </c>
      <c r="Y17" s="21" t="s">
        <v>106</v>
      </c>
      <c r="Z17" s="22">
        <v>1</v>
      </c>
      <c r="AA17" s="22">
        <v>0</v>
      </c>
      <c r="AB17" s="22">
        <v>3</v>
      </c>
      <c r="AC17" s="22">
        <f t="shared" si="6"/>
        <v>3</v>
      </c>
      <c r="AD17" s="22">
        <v>2</v>
      </c>
      <c r="AE17" s="45"/>
      <c r="AF17" s="27">
        <v>9</v>
      </c>
      <c r="AG17" s="21" t="s">
        <v>182</v>
      </c>
      <c r="AH17" s="21"/>
      <c r="AI17" s="21"/>
      <c r="AJ17" s="21"/>
      <c r="AK17" s="22">
        <v>75</v>
      </c>
      <c r="AL17" s="21" t="s">
        <v>117</v>
      </c>
      <c r="AM17" s="22">
        <v>1</v>
      </c>
      <c r="AN17" s="22">
        <v>1</v>
      </c>
      <c r="AO17" s="22">
        <v>0</v>
      </c>
      <c r="AP17" s="22">
        <f t="shared" si="5"/>
        <v>1</v>
      </c>
      <c r="AQ17" s="22">
        <v>0</v>
      </c>
      <c r="AR17" s="39"/>
    </row>
    <row r="18" spans="1:44" ht="15.95" customHeight="1" x14ac:dyDescent="0.25">
      <c r="A18" s="41"/>
      <c r="C18" s="16"/>
      <c r="D18" s="16"/>
      <c r="E18" s="16"/>
      <c r="H18" s="22"/>
      <c r="I18" s="21"/>
      <c r="L18" s="21"/>
      <c r="Q18" s="41"/>
      <c r="R18" s="41"/>
      <c r="S18" s="27">
        <v>8.5</v>
      </c>
      <c r="T18" s="21" t="s">
        <v>132</v>
      </c>
      <c r="U18" s="21"/>
      <c r="V18" s="21"/>
      <c r="W18" s="27"/>
      <c r="X18" s="22">
        <v>55</v>
      </c>
      <c r="Y18" s="21" t="s">
        <v>106</v>
      </c>
      <c r="Z18" s="22">
        <v>1</v>
      </c>
      <c r="AA18" s="22">
        <v>1</v>
      </c>
      <c r="AB18" s="22">
        <v>0</v>
      </c>
      <c r="AC18" s="22">
        <f t="shared" si="6"/>
        <v>1</v>
      </c>
      <c r="AD18" s="22">
        <v>0</v>
      </c>
      <c r="AE18" s="45"/>
      <c r="AF18" s="27">
        <v>8.5</v>
      </c>
      <c r="AG18" s="21" t="s">
        <v>46</v>
      </c>
      <c r="AH18" s="21"/>
      <c r="AI18" s="21"/>
      <c r="AJ18" s="21"/>
      <c r="AK18" s="22">
        <v>10</v>
      </c>
      <c r="AL18" s="21" t="s">
        <v>117</v>
      </c>
      <c r="AM18" s="22">
        <v>1</v>
      </c>
      <c r="AN18" s="22">
        <v>1</v>
      </c>
      <c r="AO18" s="22">
        <v>0</v>
      </c>
      <c r="AP18" s="22">
        <f t="shared" si="5"/>
        <v>1</v>
      </c>
      <c r="AQ18" s="22">
        <v>0</v>
      </c>
      <c r="AR18" s="39"/>
    </row>
    <row r="19" spans="1:44" ht="15.95" customHeight="1" x14ac:dyDescent="0.25">
      <c r="A19" s="41"/>
      <c r="B19" s="22" t="s">
        <v>42</v>
      </c>
      <c r="C19" s="6" t="s">
        <v>187</v>
      </c>
      <c r="D19" s="11"/>
      <c r="E19" s="21"/>
      <c r="F19" s="21"/>
      <c r="G19" s="5">
        <v>1</v>
      </c>
      <c r="H19" s="22">
        <v>1</v>
      </c>
      <c r="I19" s="21" t="s">
        <v>206</v>
      </c>
      <c r="J19" s="21"/>
      <c r="K19" s="21"/>
      <c r="L19" s="21" t="s">
        <v>196</v>
      </c>
      <c r="M19" s="21"/>
      <c r="N19" s="21"/>
      <c r="O19" s="21"/>
      <c r="P19" s="21"/>
      <c r="Q19" s="41"/>
      <c r="R19" s="41"/>
      <c r="S19" s="27">
        <v>7.5</v>
      </c>
      <c r="T19" s="21" t="s">
        <v>151</v>
      </c>
      <c r="U19" s="21"/>
      <c r="V19" s="21"/>
      <c r="W19" s="27"/>
      <c r="X19" s="22">
        <v>5</v>
      </c>
      <c r="Y19" s="21" t="s">
        <v>106</v>
      </c>
      <c r="Z19" s="22">
        <v>1</v>
      </c>
      <c r="AA19" s="22">
        <v>1</v>
      </c>
      <c r="AB19" s="22">
        <v>0</v>
      </c>
      <c r="AC19" s="22">
        <f t="shared" si="6"/>
        <v>1</v>
      </c>
      <c r="AD19" s="22">
        <v>0</v>
      </c>
      <c r="AE19" s="45"/>
      <c r="AF19" s="27">
        <v>8</v>
      </c>
      <c r="AG19" s="21" t="s">
        <v>80</v>
      </c>
      <c r="AH19" s="21"/>
      <c r="AI19" s="21"/>
      <c r="AJ19" s="21"/>
      <c r="AK19" s="22">
        <v>71</v>
      </c>
      <c r="AL19" s="21" t="s">
        <v>117</v>
      </c>
      <c r="AM19" s="22">
        <v>1</v>
      </c>
      <c r="AN19" s="22">
        <v>0</v>
      </c>
      <c r="AO19" s="22">
        <v>0</v>
      </c>
      <c r="AP19" s="22">
        <f t="shared" si="5"/>
        <v>0</v>
      </c>
      <c r="AQ19" s="22">
        <v>0</v>
      </c>
      <c r="AR19" s="39"/>
    </row>
    <row r="20" spans="1:44" ht="15.95" customHeight="1" x14ac:dyDescent="0.25">
      <c r="A20" s="41"/>
      <c r="B20" s="22" t="s">
        <v>28</v>
      </c>
      <c r="C20" s="21" t="s">
        <v>214</v>
      </c>
      <c r="D20" s="16"/>
      <c r="E20" s="21"/>
      <c r="F20" s="21"/>
      <c r="G20" s="5"/>
      <c r="H20" s="22"/>
      <c r="I20" s="21"/>
      <c r="J20" s="21"/>
      <c r="K20" s="21"/>
      <c r="L20" s="21"/>
      <c r="M20" s="21"/>
      <c r="N20" s="21"/>
      <c r="O20" s="21"/>
      <c r="P20" s="21"/>
      <c r="Q20" s="41"/>
      <c r="R20" s="41"/>
      <c r="S20" s="27">
        <v>8</v>
      </c>
      <c r="T20" s="21" t="s">
        <v>41</v>
      </c>
      <c r="U20" s="21"/>
      <c r="V20" s="21"/>
      <c r="W20" s="27"/>
      <c r="X20" s="22">
        <v>91</v>
      </c>
      <c r="Y20" s="21" t="s">
        <v>106</v>
      </c>
      <c r="Z20" s="22">
        <v>1</v>
      </c>
      <c r="AA20" s="22">
        <v>0</v>
      </c>
      <c r="AB20" s="22">
        <v>0</v>
      </c>
      <c r="AC20" s="22">
        <f t="shared" si="6"/>
        <v>0</v>
      </c>
      <c r="AD20" s="22">
        <v>0</v>
      </c>
      <c r="AE20" s="45"/>
      <c r="AF20" s="27">
        <v>7.5</v>
      </c>
      <c r="AG20" s="21" t="s">
        <v>160</v>
      </c>
      <c r="AH20" s="21"/>
      <c r="AI20" s="21"/>
      <c r="AJ20" s="21"/>
      <c r="AK20" s="22">
        <v>97</v>
      </c>
      <c r="AL20" s="21" t="s">
        <v>117</v>
      </c>
      <c r="AM20" s="22">
        <v>1</v>
      </c>
      <c r="AN20" s="22">
        <v>0</v>
      </c>
      <c r="AO20" s="22">
        <v>0</v>
      </c>
      <c r="AP20" s="22">
        <f t="shared" si="5"/>
        <v>0</v>
      </c>
      <c r="AQ20" s="22">
        <v>0</v>
      </c>
      <c r="AR20" s="39"/>
    </row>
    <row r="21" spans="1:44" ht="15.95" customHeight="1" x14ac:dyDescent="0.25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1"/>
      <c r="R21" s="41"/>
      <c r="S21" s="27">
        <v>7.5</v>
      </c>
      <c r="T21" s="21" t="s">
        <v>34</v>
      </c>
      <c r="U21" s="21"/>
      <c r="V21" s="21"/>
      <c r="W21" s="27"/>
      <c r="X21" s="22">
        <v>7</v>
      </c>
      <c r="Y21" s="21" t="s">
        <v>106</v>
      </c>
      <c r="Z21" s="22">
        <v>1</v>
      </c>
      <c r="AA21" s="22">
        <v>0</v>
      </c>
      <c r="AB21" s="22">
        <v>1</v>
      </c>
      <c r="AC21" s="22">
        <f t="shared" si="6"/>
        <v>1</v>
      </c>
      <c r="AD21" s="22">
        <v>0</v>
      </c>
      <c r="AE21" s="45"/>
      <c r="AF21" s="27">
        <v>7.5</v>
      </c>
      <c r="AG21" s="21" t="s">
        <v>168</v>
      </c>
      <c r="AH21" s="21"/>
      <c r="AI21" s="21"/>
      <c r="AJ21" s="21"/>
      <c r="AK21" s="22">
        <v>59</v>
      </c>
      <c r="AL21" s="21" t="s">
        <v>117</v>
      </c>
      <c r="AM21" s="22">
        <v>0</v>
      </c>
      <c r="AN21" s="22">
        <v>0</v>
      </c>
      <c r="AO21" s="22">
        <v>0</v>
      </c>
      <c r="AP21" s="22">
        <f t="shared" si="5"/>
        <v>0</v>
      </c>
      <c r="AQ21" s="22">
        <v>0</v>
      </c>
      <c r="AR21" s="39"/>
    </row>
    <row r="22" spans="1:44" ht="15.95" customHeight="1" x14ac:dyDescent="0.25">
      <c r="A22" s="41"/>
      <c r="B22" s="42" t="s">
        <v>173</v>
      </c>
      <c r="C22" s="6" t="s">
        <v>189</v>
      </c>
      <c r="F22" s="21"/>
      <c r="G22" s="5">
        <v>0</v>
      </c>
      <c r="H22" s="22"/>
      <c r="I22" s="21"/>
      <c r="J22" s="21"/>
      <c r="K22" s="21"/>
      <c r="L22" s="21"/>
      <c r="M22" s="21"/>
      <c r="N22" s="21"/>
      <c r="O22" s="21"/>
      <c r="P22" s="21"/>
      <c r="Q22" s="41"/>
      <c r="R22" s="41"/>
      <c r="S22" s="27">
        <v>7</v>
      </c>
      <c r="T22" s="21" t="s">
        <v>131</v>
      </c>
      <c r="U22" s="21"/>
      <c r="V22" s="21"/>
      <c r="W22" s="27"/>
      <c r="X22" s="22">
        <v>6</v>
      </c>
      <c r="Y22" s="21" t="s">
        <v>106</v>
      </c>
      <c r="Z22" s="22">
        <v>1</v>
      </c>
      <c r="AA22" s="22">
        <v>0</v>
      </c>
      <c r="AB22" s="22">
        <v>1</v>
      </c>
      <c r="AC22" s="22">
        <f t="shared" si="6"/>
        <v>1</v>
      </c>
      <c r="AD22" s="22">
        <v>0</v>
      </c>
      <c r="AE22" s="45"/>
      <c r="AF22" s="27">
        <v>7.5</v>
      </c>
      <c r="AG22" s="21" t="s">
        <v>146</v>
      </c>
      <c r="AH22" s="21"/>
      <c r="AI22" s="21"/>
      <c r="AJ22" s="21"/>
      <c r="AK22" s="22">
        <v>24</v>
      </c>
      <c r="AL22" s="21" t="s">
        <v>117</v>
      </c>
      <c r="AM22" s="22">
        <v>1</v>
      </c>
      <c r="AN22" s="22">
        <v>0</v>
      </c>
      <c r="AO22" s="22">
        <v>2</v>
      </c>
      <c r="AP22" s="22">
        <f t="shared" si="5"/>
        <v>2</v>
      </c>
      <c r="AQ22" s="22">
        <v>0</v>
      </c>
      <c r="AR22" s="39"/>
    </row>
    <row r="23" spans="1:44" ht="15.95" customHeight="1" x14ac:dyDescent="0.25">
      <c r="A23" s="41"/>
      <c r="B23" s="22" t="s">
        <v>28</v>
      </c>
      <c r="C23" s="21"/>
      <c r="D23" s="21" t="s">
        <v>109</v>
      </c>
      <c r="E23" s="21"/>
      <c r="F23" s="21"/>
      <c r="G23" s="5"/>
      <c r="H23" s="22"/>
      <c r="I23" s="21"/>
      <c r="J23" s="21"/>
      <c r="K23" s="21"/>
      <c r="L23" s="21"/>
      <c r="M23" s="21"/>
      <c r="N23" s="21"/>
      <c r="O23" s="21"/>
      <c r="P23" s="21"/>
      <c r="Q23" s="41"/>
      <c r="R23" s="41"/>
      <c r="S23" s="27">
        <v>7</v>
      </c>
      <c r="T23" s="21" t="s">
        <v>36</v>
      </c>
      <c r="U23" s="21"/>
      <c r="V23" s="21"/>
      <c r="W23" s="27"/>
      <c r="X23" s="22">
        <v>4</v>
      </c>
      <c r="Y23" s="21" t="s">
        <v>106</v>
      </c>
      <c r="Z23" s="22">
        <v>1</v>
      </c>
      <c r="AA23" s="22">
        <v>0</v>
      </c>
      <c r="AB23" s="22">
        <v>1</v>
      </c>
      <c r="AC23" s="22">
        <f t="shared" si="6"/>
        <v>1</v>
      </c>
      <c r="AD23" s="22">
        <v>0</v>
      </c>
      <c r="AE23" s="45"/>
      <c r="AF23" s="27">
        <v>7</v>
      </c>
      <c r="AG23" s="21" t="s">
        <v>67</v>
      </c>
      <c r="AH23" s="21"/>
      <c r="AI23" s="21"/>
      <c r="AJ23" s="21"/>
      <c r="AK23" s="22">
        <v>7</v>
      </c>
      <c r="AL23" s="21" t="s">
        <v>117</v>
      </c>
      <c r="AM23" s="22">
        <v>1</v>
      </c>
      <c r="AN23" s="22">
        <v>1</v>
      </c>
      <c r="AO23" s="22">
        <v>3</v>
      </c>
      <c r="AP23" s="22">
        <f t="shared" si="5"/>
        <v>4</v>
      </c>
      <c r="AQ23" s="22">
        <v>0</v>
      </c>
      <c r="AR23" s="44"/>
    </row>
    <row r="24" spans="1:44" ht="15.95" customHeight="1" x14ac:dyDescent="0.25">
      <c r="A24" s="41"/>
      <c r="D24" s="21"/>
      <c r="E24" s="21"/>
      <c r="F24" s="21"/>
      <c r="H24" s="22"/>
      <c r="I24" s="21"/>
      <c r="L24" s="21"/>
      <c r="M24" s="21"/>
      <c r="N24" s="21"/>
      <c r="O24" s="21"/>
      <c r="P24" s="21"/>
      <c r="Q24" s="41"/>
      <c r="R24" s="41"/>
      <c r="S24" s="27">
        <v>6.5</v>
      </c>
      <c r="T24" s="21" t="s">
        <v>54</v>
      </c>
      <c r="U24" s="21"/>
      <c r="V24" s="21"/>
      <c r="W24" s="27"/>
      <c r="X24" s="22">
        <v>3</v>
      </c>
      <c r="Y24" s="21" t="s">
        <v>106</v>
      </c>
      <c r="Z24" s="22">
        <v>1</v>
      </c>
      <c r="AA24" s="22">
        <v>0</v>
      </c>
      <c r="AB24" s="22">
        <v>0</v>
      </c>
      <c r="AC24" s="22">
        <f t="shared" si="6"/>
        <v>0</v>
      </c>
      <c r="AD24" s="22">
        <v>0</v>
      </c>
      <c r="AE24" s="45"/>
      <c r="AF24" s="27">
        <v>6.5</v>
      </c>
      <c r="AG24" s="21" t="s">
        <v>32</v>
      </c>
      <c r="AH24" s="21"/>
      <c r="AI24" s="21"/>
      <c r="AJ24" s="21"/>
      <c r="AK24" s="22">
        <v>53</v>
      </c>
      <c r="AL24" s="21" t="s">
        <v>117</v>
      </c>
      <c r="AM24" s="22">
        <v>1</v>
      </c>
      <c r="AN24" s="22">
        <v>0</v>
      </c>
      <c r="AO24" s="22">
        <v>0</v>
      </c>
      <c r="AP24" s="22">
        <f t="shared" si="5"/>
        <v>0</v>
      </c>
      <c r="AQ24" s="22">
        <v>0</v>
      </c>
      <c r="AR24" s="36"/>
    </row>
    <row r="25" spans="1:44" ht="15.95" customHeight="1" x14ac:dyDescent="0.25">
      <c r="A25" s="41"/>
      <c r="C25" s="6" t="s">
        <v>193</v>
      </c>
      <c r="E25" s="21"/>
      <c r="F25" s="21"/>
      <c r="G25" s="5">
        <v>3</v>
      </c>
      <c r="H25" s="22">
        <v>2</v>
      </c>
      <c r="I25" s="21" t="s">
        <v>142</v>
      </c>
      <c r="J25" s="21"/>
      <c r="K25" s="21"/>
      <c r="L25" s="21" t="s">
        <v>194</v>
      </c>
      <c r="M25" s="21"/>
      <c r="N25" s="21"/>
      <c r="O25" s="21"/>
      <c r="P25" s="21"/>
      <c r="Q25" s="41"/>
      <c r="R25" s="41"/>
      <c r="S25" s="27">
        <v>6</v>
      </c>
      <c r="T25" s="21" t="s">
        <v>179</v>
      </c>
      <c r="X25" s="22">
        <v>19</v>
      </c>
      <c r="Y25" s="21" t="s">
        <v>106</v>
      </c>
      <c r="Z25" s="22">
        <v>1</v>
      </c>
      <c r="AA25" s="22">
        <v>0</v>
      </c>
      <c r="AB25" s="22">
        <v>0</v>
      </c>
      <c r="AC25" s="22">
        <f t="shared" si="6"/>
        <v>0</v>
      </c>
      <c r="AD25" s="22">
        <v>0</v>
      </c>
      <c r="AE25" s="45"/>
      <c r="AF25" s="27">
        <v>6.5</v>
      </c>
      <c r="AG25" s="21" t="s">
        <v>35</v>
      </c>
      <c r="AH25" s="21"/>
      <c r="AI25" s="21"/>
      <c r="AJ25" s="21"/>
      <c r="AK25" s="22">
        <v>66</v>
      </c>
      <c r="AL25" s="21" t="s">
        <v>117</v>
      </c>
      <c r="AM25" s="22">
        <v>1</v>
      </c>
      <c r="AN25" s="22">
        <v>0</v>
      </c>
      <c r="AO25" s="22">
        <v>0</v>
      </c>
      <c r="AP25" s="22">
        <f t="shared" si="5"/>
        <v>0</v>
      </c>
      <c r="AQ25" s="22">
        <v>0</v>
      </c>
      <c r="AR25" s="36"/>
    </row>
    <row r="26" spans="1:44" ht="15.95" customHeight="1" x14ac:dyDescent="0.25">
      <c r="A26" s="41"/>
      <c r="B26" s="22" t="s">
        <v>28</v>
      </c>
      <c r="C26" s="21"/>
      <c r="D26" s="16" t="s">
        <v>109</v>
      </c>
      <c r="E26" s="21"/>
      <c r="G26" s="5"/>
      <c r="H26" s="22">
        <v>2</v>
      </c>
      <c r="I26" s="21" t="s">
        <v>177</v>
      </c>
      <c r="J26" s="21"/>
      <c r="K26" s="21"/>
      <c r="L26" s="21"/>
      <c r="M26" s="21" t="s">
        <v>134</v>
      </c>
      <c r="N26" s="21"/>
      <c r="O26" s="21"/>
      <c r="P26" s="21"/>
      <c r="Q26" s="41"/>
      <c r="R26" s="41"/>
      <c r="S26" s="27">
        <v>6.5</v>
      </c>
      <c r="T26" s="21" t="s">
        <v>108</v>
      </c>
      <c r="U26" s="21"/>
      <c r="V26" s="21"/>
      <c r="W26" s="27"/>
      <c r="X26" s="22">
        <v>27</v>
      </c>
      <c r="Y26" s="21" t="s">
        <v>106</v>
      </c>
      <c r="Z26" s="22">
        <v>1</v>
      </c>
      <c r="AA26" s="22">
        <v>1</v>
      </c>
      <c r="AB26" s="22">
        <v>0</v>
      </c>
      <c r="AC26" s="22">
        <f t="shared" si="6"/>
        <v>1</v>
      </c>
      <c r="AD26" s="22">
        <v>0</v>
      </c>
      <c r="AE26" s="45"/>
      <c r="AF26" s="27">
        <v>6.5</v>
      </c>
      <c r="AG26" s="21" t="s">
        <v>55</v>
      </c>
      <c r="AH26" s="21"/>
      <c r="AI26" s="21"/>
      <c r="AJ26" s="21"/>
      <c r="AK26" s="22">
        <v>2</v>
      </c>
      <c r="AL26" s="21" t="s">
        <v>117</v>
      </c>
      <c r="AM26" s="22">
        <v>1</v>
      </c>
      <c r="AN26" s="22">
        <v>0</v>
      </c>
      <c r="AO26" s="22">
        <v>0</v>
      </c>
      <c r="AP26" s="22">
        <f t="shared" si="5"/>
        <v>0</v>
      </c>
      <c r="AQ26" s="22">
        <v>2</v>
      </c>
      <c r="AR26" s="36"/>
    </row>
    <row r="27" spans="1:44" ht="15.95" customHeight="1" thickBot="1" x14ac:dyDescent="0.3">
      <c r="A27" s="41"/>
      <c r="H27" s="22">
        <v>2</v>
      </c>
      <c r="I27" s="21" t="s">
        <v>68</v>
      </c>
      <c r="L27" s="21" t="s">
        <v>195</v>
      </c>
      <c r="Q27" s="41"/>
      <c r="R27" s="41"/>
      <c r="S27" s="17" t="s">
        <v>103</v>
      </c>
      <c r="T27" s="17"/>
      <c r="U27" s="17"/>
      <c r="V27" s="17"/>
      <c r="W27" s="17"/>
      <c r="X27" s="17"/>
      <c r="Y27" s="17"/>
      <c r="Z27" s="23">
        <f>SUM(Z15:Z26)</f>
        <v>11</v>
      </c>
      <c r="AA27" s="23">
        <f>SUM(AA15:AA26)</f>
        <v>3</v>
      </c>
      <c r="AB27" s="23">
        <f>SUM(AB15:AB26)</f>
        <v>6</v>
      </c>
      <c r="AC27" s="23">
        <f>+AB27+AA27</f>
        <v>9</v>
      </c>
      <c r="AD27" s="23">
        <f>SUM(AD15:AD26)</f>
        <v>2</v>
      </c>
      <c r="AE27" s="45"/>
      <c r="AF27" s="17" t="s">
        <v>37</v>
      </c>
      <c r="AG27" s="17"/>
      <c r="AH27" s="17"/>
      <c r="AI27" s="17"/>
      <c r="AJ27" s="17"/>
      <c r="AK27" s="17"/>
      <c r="AL27" s="17"/>
      <c r="AM27" s="23">
        <f>SUM(AM15:AM26)</f>
        <v>11</v>
      </c>
      <c r="AN27" s="23">
        <f>SUM(AN15:AN26)</f>
        <v>4</v>
      </c>
      <c r="AO27" s="23">
        <f>SUM(AO15:AO26)</f>
        <v>5</v>
      </c>
      <c r="AP27" s="23">
        <f>+AO27+AN27</f>
        <v>9</v>
      </c>
      <c r="AQ27" s="23">
        <f>SUM(AQ15:AQ26)</f>
        <v>2</v>
      </c>
      <c r="AR27" s="36"/>
    </row>
    <row r="28" spans="1:44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1"/>
      <c r="R28" s="41"/>
      <c r="S28" s="19" t="s">
        <v>17</v>
      </c>
      <c r="T28" s="19"/>
      <c r="U28" s="19"/>
      <c r="V28" s="19"/>
      <c r="W28" s="19"/>
      <c r="X28" s="16" t="s">
        <v>57</v>
      </c>
      <c r="Z28" s="22">
        <v>2</v>
      </c>
      <c r="AA28" s="22">
        <v>1</v>
      </c>
      <c r="AB28" s="22">
        <v>0</v>
      </c>
      <c r="AC28" s="22">
        <f t="shared" ref="AC28:AC39" si="7">+AA28+AB28</f>
        <v>1</v>
      </c>
      <c r="AD28" s="22">
        <v>0</v>
      </c>
      <c r="AE28" s="45"/>
      <c r="AF28" s="18" t="s">
        <v>39</v>
      </c>
      <c r="AG28" s="18"/>
      <c r="AH28" s="18"/>
      <c r="AI28" s="18"/>
      <c r="AJ28" s="18"/>
      <c r="AK28" s="16" t="s">
        <v>40</v>
      </c>
      <c r="AM28" s="22">
        <v>2</v>
      </c>
      <c r="AN28" s="22">
        <v>0</v>
      </c>
      <c r="AO28" s="22">
        <v>1</v>
      </c>
      <c r="AP28" s="22">
        <f t="shared" ref="AP28:AP39" si="8">+AN28+AO28</f>
        <v>1</v>
      </c>
      <c r="AQ28" s="22">
        <v>0</v>
      </c>
      <c r="AR28" s="36"/>
    </row>
    <row r="29" spans="1:44" ht="15.95" customHeight="1" x14ac:dyDescent="0.25">
      <c r="A29" s="41"/>
      <c r="B29" s="42" t="s">
        <v>174</v>
      </c>
      <c r="C29" s="6" t="s">
        <v>191</v>
      </c>
      <c r="F29" s="20"/>
      <c r="G29" s="5">
        <v>2</v>
      </c>
      <c r="H29" s="22">
        <v>2</v>
      </c>
      <c r="I29" s="21" t="s">
        <v>113</v>
      </c>
      <c r="J29" s="21"/>
      <c r="K29" s="21"/>
      <c r="L29" s="21"/>
      <c r="M29" s="21" t="s">
        <v>134</v>
      </c>
      <c r="N29" s="21"/>
      <c r="O29" s="21"/>
      <c r="P29" s="21"/>
      <c r="Q29" s="41"/>
      <c r="R29" s="41"/>
      <c r="S29" s="27">
        <v>8</v>
      </c>
      <c r="T29" s="21" t="s">
        <v>15</v>
      </c>
      <c r="U29" s="21"/>
      <c r="V29" s="21"/>
      <c r="W29" s="21"/>
      <c r="X29" s="22">
        <v>1</v>
      </c>
      <c r="Y29" s="21" t="s">
        <v>17</v>
      </c>
      <c r="Z29" s="22">
        <v>1</v>
      </c>
      <c r="AA29" s="22">
        <v>0</v>
      </c>
      <c r="AB29" s="22">
        <v>0</v>
      </c>
      <c r="AC29" s="22">
        <f t="shared" si="7"/>
        <v>0</v>
      </c>
      <c r="AD29" s="22">
        <v>0</v>
      </c>
      <c r="AE29" s="45"/>
      <c r="AF29" s="27">
        <v>7</v>
      </c>
      <c r="AG29" s="21" t="s">
        <v>171</v>
      </c>
      <c r="AK29" s="22"/>
      <c r="AL29" s="21" t="s">
        <v>116</v>
      </c>
      <c r="AM29" s="22">
        <v>1</v>
      </c>
      <c r="AN29" s="22">
        <v>0</v>
      </c>
      <c r="AO29" s="22">
        <v>0</v>
      </c>
      <c r="AP29" s="22">
        <f t="shared" si="8"/>
        <v>0</v>
      </c>
      <c r="AQ29" s="22">
        <v>0</v>
      </c>
      <c r="AR29" s="36"/>
    </row>
    <row r="30" spans="1:44" ht="15.95" customHeight="1" x14ac:dyDescent="0.25">
      <c r="A30" s="41"/>
      <c r="B30" s="22" t="s">
        <v>28</v>
      </c>
      <c r="C30" s="16"/>
      <c r="D30" s="21" t="s">
        <v>109</v>
      </c>
      <c r="E30" s="21"/>
      <c r="H30" s="22">
        <v>2</v>
      </c>
      <c r="I30" s="21" t="s">
        <v>125</v>
      </c>
      <c r="L30" s="21" t="s">
        <v>200</v>
      </c>
      <c r="N30" s="21"/>
      <c r="O30" s="21"/>
      <c r="P30" s="21"/>
      <c r="Q30" s="41"/>
      <c r="R30" s="41"/>
      <c r="S30" s="27">
        <v>9</v>
      </c>
      <c r="T30" s="21" t="s">
        <v>86</v>
      </c>
      <c r="U30" s="21"/>
      <c r="V30" s="21"/>
      <c r="W30" s="21"/>
      <c r="X30" s="22">
        <v>44</v>
      </c>
      <c r="Y30" s="21" t="s">
        <v>17</v>
      </c>
      <c r="Z30" s="22">
        <v>1</v>
      </c>
      <c r="AA30" s="22">
        <v>0</v>
      </c>
      <c r="AB30" s="22">
        <v>0</v>
      </c>
      <c r="AC30" s="22">
        <f t="shared" si="7"/>
        <v>0</v>
      </c>
      <c r="AD30" s="22">
        <v>0</v>
      </c>
      <c r="AE30" s="45"/>
      <c r="AF30" s="27">
        <v>9.5</v>
      </c>
      <c r="AG30" s="21" t="s">
        <v>125</v>
      </c>
      <c r="AH30" s="21"/>
      <c r="AI30" s="21"/>
      <c r="AJ30" s="21"/>
      <c r="AK30" s="22">
        <v>9</v>
      </c>
      <c r="AL30" s="21" t="s">
        <v>116</v>
      </c>
      <c r="AM30" s="22">
        <v>1</v>
      </c>
      <c r="AN30" s="22">
        <v>1</v>
      </c>
      <c r="AO30" s="22">
        <v>0</v>
      </c>
      <c r="AP30" s="22">
        <f t="shared" si="8"/>
        <v>1</v>
      </c>
      <c r="AQ30" s="22">
        <v>0</v>
      </c>
      <c r="AR30" s="36"/>
    </row>
    <row r="31" spans="1:44" ht="15.95" customHeight="1" x14ac:dyDescent="0.25">
      <c r="A31" s="41"/>
      <c r="Q31" s="41"/>
      <c r="R31" s="41"/>
      <c r="S31" s="27">
        <v>8.5</v>
      </c>
      <c r="T31" s="21" t="s">
        <v>124</v>
      </c>
      <c r="U31" s="21"/>
      <c r="V31" s="21"/>
      <c r="W31" s="21"/>
      <c r="X31" s="22">
        <v>11</v>
      </c>
      <c r="Y31" s="21" t="s">
        <v>17</v>
      </c>
      <c r="Z31" s="22">
        <v>1</v>
      </c>
      <c r="AA31" s="22">
        <v>0</v>
      </c>
      <c r="AB31" s="22">
        <v>0</v>
      </c>
      <c r="AC31" s="22">
        <f t="shared" si="7"/>
        <v>0</v>
      </c>
      <c r="AD31" s="22">
        <v>0</v>
      </c>
      <c r="AE31" s="45"/>
      <c r="AF31" s="27">
        <v>9</v>
      </c>
      <c r="AG31" s="21" t="s">
        <v>47</v>
      </c>
      <c r="AH31" s="21"/>
      <c r="AI31" s="21"/>
      <c r="AJ31" s="21"/>
      <c r="AK31" s="22"/>
      <c r="AL31" s="21" t="s">
        <v>116</v>
      </c>
      <c r="AM31" s="22">
        <v>0</v>
      </c>
      <c r="AN31" s="22">
        <v>0</v>
      </c>
      <c r="AO31" s="22">
        <v>0</v>
      </c>
      <c r="AP31" s="22">
        <f t="shared" si="8"/>
        <v>0</v>
      </c>
      <c r="AQ31" s="22">
        <v>0</v>
      </c>
      <c r="AR31" s="36"/>
    </row>
    <row r="32" spans="1:44" ht="15.95" customHeight="1" x14ac:dyDescent="0.25">
      <c r="A32" s="41"/>
      <c r="C32" s="6" t="s">
        <v>188</v>
      </c>
      <c r="D32" s="1"/>
      <c r="E32" s="21"/>
      <c r="F32" s="21"/>
      <c r="G32" s="5">
        <v>4</v>
      </c>
      <c r="H32" s="22">
        <v>1</v>
      </c>
      <c r="I32" s="21" t="s">
        <v>199</v>
      </c>
      <c r="J32" s="21"/>
      <c r="K32" s="21"/>
      <c r="L32" s="21" t="s">
        <v>209</v>
      </c>
      <c r="M32" s="21"/>
      <c r="N32" s="21"/>
      <c r="O32" s="21"/>
      <c r="P32" s="21"/>
      <c r="Q32" s="41"/>
      <c r="R32" s="41"/>
      <c r="S32" s="27">
        <v>8</v>
      </c>
      <c r="T32" s="21" t="s">
        <v>141</v>
      </c>
      <c r="U32" s="21"/>
      <c r="V32" s="21"/>
      <c r="W32" s="21"/>
      <c r="X32" s="22"/>
      <c r="Y32" s="16" t="s">
        <v>17</v>
      </c>
      <c r="Z32" s="22">
        <v>0</v>
      </c>
      <c r="AA32" s="22">
        <v>0</v>
      </c>
      <c r="AB32" s="22">
        <v>0</v>
      </c>
      <c r="AC32" s="22">
        <f t="shared" si="7"/>
        <v>0</v>
      </c>
      <c r="AD32" s="22">
        <v>0</v>
      </c>
      <c r="AE32" s="45"/>
      <c r="AF32" s="27">
        <v>8.5</v>
      </c>
      <c r="AG32" s="21" t="s">
        <v>162</v>
      </c>
      <c r="AH32" s="21"/>
      <c r="AI32" s="21"/>
      <c r="AJ32" s="21"/>
      <c r="AK32" s="22">
        <v>6</v>
      </c>
      <c r="AL32" s="21" t="s">
        <v>116</v>
      </c>
      <c r="AM32" s="22">
        <v>1</v>
      </c>
      <c r="AN32" s="22">
        <v>0</v>
      </c>
      <c r="AO32" s="22">
        <v>0</v>
      </c>
      <c r="AP32" s="22">
        <f t="shared" si="8"/>
        <v>0</v>
      </c>
      <c r="AQ32" s="22">
        <v>0</v>
      </c>
      <c r="AR32" s="36"/>
    </row>
    <row r="33" spans="1:44" ht="15.95" customHeight="1" x14ac:dyDescent="0.25">
      <c r="A33" s="41"/>
      <c r="B33" s="22" t="s">
        <v>28</v>
      </c>
      <c r="C33" s="21" t="s">
        <v>215</v>
      </c>
      <c r="D33" s="16"/>
      <c r="H33" s="22">
        <v>2</v>
      </c>
      <c r="I33" s="21" t="s">
        <v>182</v>
      </c>
      <c r="J33" s="21"/>
      <c r="K33" s="21"/>
      <c r="L33" s="21" t="s">
        <v>210</v>
      </c>
      <c r="M33" s="21"/>
      <c r="N33" s="21"/>
      <c r="O33" s="21"/>
      <c r="P33" s="21"/>
      <c r="Q33" s="41"/>
      <c r="R33" s="41"/>
      <c r="S33" s="27">
        <v>7.5</v>
      </c>
      <c r="T33" s="21" t="s">
        <v>165</v>
      </c>
      <c r="X33" s="22">
        <v>13</v>
      </c>
      <c r="Y33" s="21" t="s">
        <v>17</v>
      </c>
      <c r="Z33" s="22">
        <v>1</v>
      </c>
      <c r="AA33" s="22">
        <v>0</v>
      </c>
      <c r="AB33" s="22">
        <v>1</v>
      </c>
      <c r="AC33" s="22">
        <f t="shared" si="7"/>
        <v>1</v>
      </c>
      <c r="AD33" s="22">
        <v>0</v>
      </c>
      <c r="AE33" s="45"/>
      <c r="AF33" s="27">
        <v>8</v>
      </c>
      <c r="AG33" s="21" t="s">
        <v>33</v>
      </c>
      <c r="AH33" s="21"/>
      <c r="AI33" s="21"/>
      <c r="AJ33" s="21"/>
      <c r="AK33" s="22">
        <v>4</v>
      </c>
      <c r="AL33" s="21" t="s">
        <v>116</v>
      </c>
      <c r="AM33" s="22">
        <v>1</v>
      </c>
      <c r="AN33" s="22">
        <v>0</v>
      </c>
      <c r="AO33" s="22">
        <v>0</v>
      </c>
      <c r="AP33" s="22">
        <f t="shared" si="8"/>
        <v>0</v>
      </c>
      <c r="AQ33" s="22">
        <v>0</v>
      </c>
      <c r="AR33" s="36"/>
    </row>
    <row r="34" spans="1:44" ht="15.95" customHeight="1" x14ac:dyDescent="0.25">
      <c r="A34" s="41"/>
      <c r="H34" s="22">
        <v>2</v>
      </c>
      <c r="I34" s="21" t="s">
        <v>67</v>
      </c>
      <c r="J34" s="21"/>
      <c r="L34" s="21"/>
      <c r="M34" s="21" t="s">
        <v>134</v>
      </c>
      <c r="N34" s="21"/>
      <c r="Q34" s="41"/>
      <c r="R34" s="41"/>
      <c r="S34" s="27">
        <v>7.5</v>
      </c>
      <c r="T34" s="21" t="s">
        <v>91</v>
      </c>
      <c r="W34" s="21"/>
      <c r="X34" s="22"/>
      <c r="Y34" s="21" t="s">
        <v>17</v>
      </c>
      <c r="Z34" s="22">
        <v>0</v>
      </c>
      <c r="AA34" s="22">
        <v>0</v>
      </c>
      <c r="AB34" s="22">
        <v>0</v>
      </c>
      <c r="AC34" s="22">
        <f t="shared" si="7"/>
        <v>0</v>
      </c>
      <c r="AD34" s="22">
        <v>0</v>
      </c>
      <c r="AE34" s="45"/>
      <c r="AF34" s="27">
        <v>7</v>
      </c>
      <c r="AG34" s="21" t="s">
        <v>113</v>
      </c>
      <c r="AH34" s="21"/>
      <c r="AI34" s="21"/>
      <c r="AJ34" s="21"/>
      <c r="AK34" s="22">
        <v>14</v>
      </c>
      <c r="AL34" s="21" t="s">
        <v>116</v>
      </c>
      <c r="AM34" s="22">
        <v>1</v>
      </c>
      <c r="AN34" s="22">
        <v>1</v>
      </c>
      <c r="AO34" s="22">
        <v>1</v>
      </c>
      <c r="AP34" s="22">
        <f t="shared" si="8"/>
        <v>2</v>
      </c>
      <c r="AQ34" s="22">
        <v>0</v>
      </c>
      <c r="AR34" s="36"/>
    </row>
    <row r="35" spans="1:44" ht="15.95" customHeight="1" x14ac:dyDescent="0.25">
      <c r="A35" s="41" t="s">
        <v>48</v>
      </c>
      <c r="H35" s="22">
        <v>2</v>
      </c>
      <c r="I35" s="21" t="s">
        <v>46</v>
      </c>
      <c r="J35" s="21"/>
      <c r="L35" s="21" t="s">
        <v>67</v>
      </c>
      <c r="M35" s="21"/>
      <c r="N35" s="21"/>
      <c r="Q35" s="41"/>
      <c r="R35" s="41"/>
      <c r="S35" s="27">
        <v>7.5</v>
      </c>
      <c r="T35" s="21" t="s">
        <v>138</v>
      </c>
      <c r="X35" s="22">
        <v>7</v>
      </c>
      <c r="Y35" s="21" t="s">
        <v>17</v>
      </c>
      <c r="Z35" s="22">
        <v>1</v>
      </c>
      <c r="AA35" s="22">
        <v>0</v>
      </c>
      <c r="AB35" s="22">
        <v>0</v>
      </c>
      <c r="AC35" s="22">
        <f t="shared" si="7"/>
        <v>0</v>
      </c>
      <c r="AD35" s="22">
        <v>0</v>
      </c>
      <c r="AE35" s="45"/>
      <c r="AF35" s="27">
        <v>7.5</v>
      </c>
      <c r="AG35" s="21" t="s">
        <v>88</v>
      </c>
      <c r="AH35" s="21"/>
      <c r="AI35" s="21"/>
      <c r="AJ35" s="21"/>
      <c r="AK35" s="22">
        <v>5</v>
      </c>
      <c r="AL35" s="21" t="s">
        <v>116</v>
      </c>
      <c r="AM35" s="22">
        <v>1</v>
      </c>
      <c r="AN35" s="22">
        <v>0</v>
      </c>
      <c r="AO35" s="22">
        <v>0</v>
      </c>
      <c r="AP35" s="22">
        <f t="shared" si="8"/>
        <v>0</v>
      </c>
      <c r="AQ35" s="22">
        <v>0</v>
      </c>
      <c r="AR35" s="36"/>
    </row>
    <row r="36" spans="1:44" ht="15.95" customHeight="1" x14ac:dyDescent="0.25">
      <c r="A36" s="41"/>
      <c r="B36" s="36"/>
      <c r="C36" s="46"/>
      <c r="D36" s="46"/>
      <c r="E36" s="46"/>
      <c r="F36" s="46"/>
      <c r="G36" s="42"/>
      <c r="H36" s="45"/>
      <c r="I36" s="46"/>
      <c r="J36" s="46"/>
      <c r="K36" s="45"/>
      <c r="L36" s="45"/>
      <c r="M36" s="45"/>
      <c r="N36" s="45"/>
      <c r="O36" s="45"/>
      <c r="P36" s="45"/>
      <c r="Q36" s="41"/>
      <c r="R36" s="41"/>
      <c r="S36" s="27">
        <v>7</v>
      </c>
      <c r="T36" s="21" t="s">
        <v>70</v>
      </c>
      <c r="U36" s="21"/>
      <c r="V36" s="21"/>
      <c r="W36" s="21"/>
      <c r="X36" s="22">
        <v>2</v>
      </c>
      <c r="Y36" s="21" t="s">
        <v>17</v>
      </c>
      <c r="Z36" s="22">
        <v>1</v>
      </c>
      <c r="AA36" s="22">
        <v>0</v>
      </c>
      <c r="AB36" s="22">
        <v>0</v>
      </c>
      <c r="AC36" s="22">
        <f t="shared" si="7"/>
        <v>0</v>
      </c>
      <c r="AD36" s="22">
        <v>2</v>
      </c>
      <c r="AE36" s="45"/>
      <c r="AF36" s="27">
        <v>6</v>
      </c>
      <c r="AG36" s="21" t="s">
        <v>112</v>
      </c>
      <c r="AH36" s="21"/>
      <c r="AI36" s="21"/>
      <c r="AJ36" s="21"/>
      <c r="AK36" s="22">
        <v>15</v>
      </c>
      <c r="AL36" s="21" t="s">
        <v>116</v>
      </c>
      <c r="AM36" s="22">
        <v>1</v>
      </c>
      <c r="AN36" s="22">
        <v>0</v>
      </c>
      <c r="AO36" s="22">
        <v>0</v>
      </c>
      <c r="AP36" s="22">
        <f t="shared" si="8"/>
        <v>0</v>
      </c>
      <c r="AQ36" s="22">
        <v>0</v>
      </c>
      <c r="AR36" s="36"/>
    </row>
    <row r="37" spans="1:44" ht="15.95" customHeight="1" x14ac:dyDescent="0.25">
      <c r="A37" s="41"/>
      <c r="B37" s="42" t="s">
        <v>175</v>
      </c>
      <c r="C37" s="6" t="s">
        <v>192</v>
      </c>
      <c r="E37" s="11"/>
      <c r="F37" s="11"/>
      <c r="G37" s="5">
        <v>6</v>
      </c>
      <c r="H37" s="22">
        <v>1</v>
      </c>
      <c r="I37" s="21" t="s">
        <v>163</v>
      </c>
      <c r="J37" s="21"/>
      <c r="K37" s="21"/>
      <c r="L37" s="21" t="s">
        <v>202</v>
      </c>
      <c r="M37" s="21"/>
      <c r="N37" s="21"/>
      <c r="O37" s="21"/>
      <c r="P37" s="21"/>
      <c r="Q37" s="41"/>
      <c r="R37" s="41"/>
      <c r="S37" s="27">
        <v>6.5</v>
      </c>
      <c r="T37" s="21" t="s">
        <v>44</v>
      </c>
      <c r="U37" s="21"/>
      <c r="V37" s="21"/>
      <c r="W37" s="21"/>
      <c r="X37" s="22">
        <v>4</v>
      </c>
      <c r="Y37" s="21" t="s">
        <v>17</v>
      </c>
      <c r="Z37" s="22">
        <v>1</v>
      </c>
      <c r="AA37" s="22">
        <v>0</v>
      </c>
      <c r="AB37" s="22">
        <v>0</v>
      </c>
      <c r="AC37" s="22">
        <f t="shared" si="7"/>
        <v>0</v>
      </c>
      <c r="AD37" s="22">
        <v>0</v>
      </c>
      <c r="AE37" s="45"/>
      <c r="AF37" s="27">
        <v>6.5</v>
      </c>
      <c r="AG37" s="21" t="s">
        <v>170</v>
      </c>
      <c r="AH37" s="21"/>
      <c r="AI37" s="21"/>
      <c r="AJ37" s="21"/>
      <c r="AK37" s="22">
        <v>13</v>
      </c>
      <c r="AL37" s="21" t="s">
        <v>116</v>
      </c>
      <c r="AM37" s="22">
        <v>1</v>
      </c>
      <c r="AN37" s="22">
        <v>0</v>
      </c>
      <c r="AO37" s="22">
        <v>0</v>
      </c>
      <c r="AP37" s="22">
        <f t="shared" si="8"/>
        <v>0</v>
      </c>
      <c r="AQ37" s="22">
        <v>0</v>
      </c>
      <c r="AR37" s="36"/>
    </row>
    <row r="38" spans="1:44" ht="15.95" customHeight="1" x14ac:dyDescent="0.25">
      <c r="A38" s="41"/>
      <c r="B38" s="22" t="s">
        <v>28</v>
      </c>
      <c r="C38" s="16"/>
      <c r="D38" s="16" t="s">
        <v>109</v>
      </c>
      <c r="E38" s="16"/>
      <c r="H38" s="22">
        <v>1</v>
      </c>
      <c r="I38" s="21" t="s">
        <v>95</v>
      </c>
      <c r="J38" s="21"/>
      <c r="K38" s="21"/>
      <c r="L38" s="21" t="s">
        <v>59</v>
      </c>
      <c r="M38" s="21"/>
      <c r="N38" s="21"/>
      <c r="O38" s="21"/>
      <c r="P38" s="21"/>
      <c r="Q38" s="41"/>
      <c r="R38" s="41"/>
      <c r="S38" s="27">
        <v>6.5</v>
      </c>
      <c r="T38" s="21" t="s">
        <v>136</v>
      </c>
      <c r="U38" s="21"/>
      <c r="V38" s="21"/>
      <c r="W38" s="21"/>
      <c r="X38" s="22">
        <v>5</v>
      </c>
      <c r="Y38" s="21" t="s">
        <v>17</v>
      </c>
      <c r="Z38" s="22">
        <v>1</v>
      </c>
      <c r="AA38" s="22">
        <v>0</v>
      </c>
      <c r="AB38" s="22">
        <v>1</v>
      </c>
      <c r="AC38" s="22">
        <f t="shared" si="7"/>
        <v>1</v>
      </c>
      <c r="AD38" s="22">
        <v>0</v>
      </c>
      <c r="AE38" s="45"/>
      <c r="AF38" s="27">
        <v>6</v>
      </c>
      <c r="AG38" s="21" t="s">
        <v>133</v>
      </c>
      <c r="AH38" s="21"/>
      <c r="AI38" s="21"/>
      <c r="AJ38" s="21"/>
      <c r="AK38" s="22">
        <v>10</v>
      </c>
      <c r="AL38" s="21" t="s">
        <v>116</v>
      </c>
      <c r="AM38" s="22">
        <v>1</v>
      </c>
      <c r="AN38" s="22">
        <v>0</v>
      </c>
      <c r="AO38" s="22">
        <v>0</v>
      </c>
      <c r="AP38" s="22">
        <f t="shared" si="8"/>
        <v>0</v>
      </c>
      <c r="AQ38" s="22">
        <v>0</v>
      </c>
      <c r="AR38" s="36"/>
    </row>
    <row r="39" spans="1:44" ht="15.95" customHeight="1" x14ac:dyDescent="0.25">
      <c r="A39" s="41"/>
      <c r="C39" s="16"/>
      <c r="H39" s="22">
        <v>1</v>
      </c>
      <c r="I39" s="21" t="s">
        <v>95</v>
      </c>
      <c r="L39" s="21" t="s">
        <v>203</v>
      </c>
      <c r="M39" s="21"/>
      <c r="Q39" s="41"/>
      <c r="R39" s="41"/>
      <c r="S39" s="27">
        <v>6</v>
      </c>
      <c r="T39" s="21" t="s">
        <v>100</v>
      </c>
      <c r="X39" s="22">
        <v>24</v>
      </c>
      <c r="Y39" s="21" t="s">
        <v>17</v>
      </c>
      <c r="Z39" s="22">
        <v>1</v>
      </c>
      <c r="AA39" s="22">
        <v>0</v>
      </c>
      <c r="AB39" s="22">
        <v>0</v>
      </c>
      <c r="AC39" s="22">
        <f t="shared" si="7"/>
        <v>0</v>
      </c>
      <c r="AD39" s="22">
        <v>0</v>
      </c>
      <c r="AE39" s="45"/>
      <c r="AF39" s="27">
        <v>6</v>
      </c>
      <c r="AG39" s="21" t="s">
        <v>65</v>
      </c>
      <c r="AH39" s="21"/>
      <c r="AI39" s="21"/>
      <c r="AJ39" s="21"/>
      <c r="AK39" s="22"/>
      <c r="AL39" s="21" t="s">
        <v>116</v>
      </c>
      <c r="AM39" s="22">
        <v>0</v>
      </c>
      <c r="AN39" s="22">
        <v>0</v>
      </c>
      <c r="AO39" s="22">
        <v>0</v>
      </c>
      <c r="AP39" s="22">
        <f t="shared" si="8"/>
        <v>0</v>
      </c>
      <c r="AQ39" s="22">
        <v>0</v>
      </c>
      <c r="AR39" s="36"/>
    </row>
    <row r="40" spans="1:44" ht="15.95" customHeight="1" thickBot="1" x14ac:dyDescent="0.3">
      <c r="A40" s="41"/>
      <c r="H40" s="22">
        <v>1</v>
      </c>
      <c r="I40" s="21" t="s">
        <v>95</v>
      </c>
      <c r="L40" s="21" t="s">
        <v>219</v>
      </c>
      <c r="Q40" s="41"/>
      <c r="R40" s="41"/>
      <c r="S40" s="17" t="s">
        <v>63</v>
      </c>
      <c r="T40" s="17"/>
      <c r="U40" s="17"/>
      <c r="V40" s="17"/>
      <c r="W40" s="17"/>
      <c r="X40" s="17"/>
      <c r="Y40" s="17"/>
      <c r="Z40" s="23">
        <f>SUM(Z28:Z39)</f>
        <v>11</v>
      </c>
      <c r="AA40" s="23">
        <f>SUM(AA28:AA39)</f>
        <v>1</v>
      </c>
      <c r="AB40" s="23">
        <f>SUM(AB28:AB39)</f>
        <v>2</v>
      </c>
      <c r="AC40" s="23">
        <f>+AB40+AA40</f>
        <v>3</v>
      </c>
      <c r="AD40" s="23">
        <f>SUM(AD28:AD39)</f>
        <v>2</v>
      </c>
      <c r="AE40" s="45"/>
      <c r="AF40" s="17" t="s">
        <v>135</v>
      </c>
      <c r="AG40" s="17"/>
      <c r="AH40" s="17"/>
      <c r="AI40" s="17"/>
      <c r="AJ40" s="17"/>
      <c r="AK40" s="17"/>
      <c r="AL40" s="17"/>
      <c r="AM40" s="23">
        <f>SUM(AM28:AM39)</f>
        <v>11</v>
      </c>
      <c r="AN40" s="23">
        <f>SUM(AN28:AN39)</f>
        <v>2</v>
      </c>
      <c r="AO40" s="23">
        <f>SUM(AO28:AO39)</f>
        <v>2</v>
      </c>
      <c r="AP40" s="23">
        <f>+AO40+AN40</f>
        <v>4</v>
      </c>
      <c r="AQ40" s="23">
        <f>SUM(AQ28:AQ39)</f>
        <v>0</v>
      </c>
      <c r="AR40" s="36"/>
    </row>
    <row r="41" spans="1:44" ht="15.95" customHeight="1" x14ac:dyDescent="0.25">
      <c r="A41" s="41"/>
      <c r="H41" s="22">
        <v>2</v>
      </c>
      <c r="I41" s="21" t="s">
        <v>183</v>
      </c>
      <c r="L41" s="21" t="s">
        <v>208</v>
      </c>
      <c r="Q41" s="41"/>
      <c r="R41" s="41"/>
      <c r="S41" s="12" t="s">
        <v>127</v>
      </c>
      <c r="T41" s="12"/>
      <c r="U41" s="12"/>
      <c r="V41" s="12"/>
      <c r="W41" s="12"/>
      <c r="X41" s="14" t="s">
        <v>38</v>
      </c>
      <c r="Z41" s="22">
        <v>1</v>
      </c>
      <c r="AA41" s="22">
        <v>0</v>
      </c>
      <c r="AB41" s="22">
        <v>0</v>
      </c>
      <c r="AC41" s="22">
        <f t="shared" ref="AC41:AC52" si="9">+AA41+AB41</f>
        <v>0</v>
      </c>
      <c r="AD41" s="22">
        <v>0</v>
      </c>
      <c r="AE41" s="45"/>
      <c r="AF41" s="19" t="s">
        <v>18</v>
      </c>
      <c r="AG41" s="19"/>
      <c r="AH41" s="19"/>
      <c r="AI41" s="19"/>
      <c r="AJ41" s="19"/>
      <c r="AK41" s="16" t="s">
        <v>45</v>
      </c>
      <c r="AM41" s="22">
        <v>0</v>
      </c>
      <c r="AN41" s="22">
        <v>0</v>
      </c>
      <c r="AO41" s="22">
        <v>0</v>
      </c>
      <c r="AP41" s="22">
        <f t="shared" ref="AP41:AP52" si="10">+AN41+AO41</f>
        <v>0</v>
      </c>
      <c r="AQ41" s="22">
        <v>0</v>
      </c>
      <c r="AR41" s="36"/>
    </row>
    <row r="42" spans="1:44" ht="15.95" customHeight="1" x14ac:dyDescent="0.25">
      <c r="A42" s="41"/>
      <c r="H42" s="22">
        <v>2</v>
      </c>
      <c r="I42" s="21" t="s">
        <v>183</v>
      </c>
      <c r="L42" s="21" t="s">
        <v>163</v>
      </c>
      <c r="Q42" s="41"/>
      <c r="R42" s="41"/>
      <c r="S42" s="27">
        <v>7.5</v>
      </c>
      <c r="T42" s="21" t="s">
        <v>75</v>
      </c>
      <c r="U42" s="21"/>
      <c r="V42" s="21"/>
      <c r="W42" s="21"/>
      <c r="X42" s="22">
        <v>31</v>
      </c>
      <c r="Y42" s="21" t="s">
        <v>115</v>
      </c>
      <c r="Z42" s="22">
        <v>1</v>
      </c>
      <c r="AA42" s="22">
        <v>0</v>
      </c>
      <c r="AB42" s="22">
        <v>0</v>
      </c>
      <c r="AC42" s="22">
        <f t="shared" si="9"/>
        <v>0</v>
      </c>
      <c r="AD42" s="22">
        <v>0</v>
      </c>
      <c r="AE42" s="45"/>
      <c r="AF42" s="27">
        <v>7.5</v>
      </c>
      <c r="AG42" s="21" t="s">
        <v>85</v>
      </c>
      <c r="AK42" s="22"/>
      <c r="AL42" s="21" t="s">
        <v>118</v>
      </c>
      <c r="AM42" s="22">
        <v>1</v>
      </c>
      <c r="AN42" s="22">
        <v>0</v>
      </c>
      <c r="AO42" s="22">
        <v>2</v>
      </c>
      <c r="AP42" s="22">
        <f t="shared" si="10"/>
        <v>2</v>
      </c>
      <c r="AQ42" s="22">
        <v>0</v>
      </c>
      <c r="AR42" s="36"/>
    </row>
    <row r="43" spans="1:44" ht="15.95" customHeight="1" x14ac:dyDescent="0.25">
      <c r="A43" s="41"/>
      <c r="Q43" s="41"/>
      <c r="R43" s="41"/>
      <c r="S43" s="27">
        <v>9.5</v>
      </c>
      <c r="T43" s="21" t="s">
        <v>92</v>
      </c>
      <c r="U43" s="21"/>
      <c r="V43" s="21"/>
      <c r="W43" s="21"/>
      <c r="X43" s="22">
        <v>9</v>
      </c>
      <c r="Y43" s="21" t="s">
        <v>115</v>
      </c>
      <c r="Z43" s="22">
        <v>1</v>
      </c>
      <c r="AA43" s="22">
        <v>0</v>
      </c>
      <c r="AB43" s="22">
        <v>0</v>
      </c>
      <c r="AC43" s="22">
        <f t="shared" si="9"/>
        <v>0</v>
      </c>
      <c r="AD43" s="22">
        <v>0</v>
      </c>
      <c r="AE43" s="45"/>
      <c r="AF43" s="27">
        <v>9.5</v>
      </c>
      <c r="AG43" s="21" t="s">
        <v>59</v>
      </c>
      <c r="AH43" s="21"/>
      <c r="AI43" s="21"/>
      <c r="AJ43" s="27"/>
      <c r="AK43" s="22">
        <v>14</v>
      </c>
      <c r="AL43" s="21" t="s">
        <v>118</v>
      </c>
      <c r="AM43" s="22">
        <v>1</v>
      </c>
      <c r="AN43" s="22">
        <v>0</v>
      </c>
      <c r="AO43" s="22">
        <v>2</v>
      </c>
      <c r="AP43" s="22">
        <f t="shared" si="10"/>
        <v>2</v>
      </c>
      <c r="AQ43" s="22">
        <v>0</v>
      </c>
      <c r="AR43" s="36"/>
    </row>
    <row r="44" spans="1:44" ht="15.95" customHeight="1" x14ac:dyDescent="0.25">
      <c r="A44" s="41"/>
      <c r="C44" s="6" t="s">
        <v>190</v>
      </c>
      <c r="G44" s="5">
        <v>2</v>
      </c>
      <c r="H44" s="22">
        <v>1</v>
      </c>
      <c r="I44" s="21" t="s">
        <v>147</v>
      </c>
      <c r="J44" s="21"/>
      <c r="K44" s="21"/>
      <c r="L44" s="21" t="s">
        <v>184</v>
      </c>
      <c r="M44" s="21"/>
      <c r="N44" s="21"/>
      <c r="O44" s="21"/>
      <c r="P44" s="21"/>
      <c r="Q44" s="41"/>
      <c r="R44" s="41"/>
      <c r="S44" s="27">
        <v>8.5</v>
      </c>
      <c r="T44" s="21" t="s">
        <v>164</v>
      </c>
      <c r="U44" s="21"/>
      <c r="V44" s="21"/>
      <c r="W44" s="21"/>
      <c r="X44" s="22">
        <v>11</v>
      </c>
      <c r="Y44" s="21" t="s">
        <v>115</v>
      </c>
      <c r="Z44" s="22">
        <v>1</v>
      </c>
      <c r="AA44" s="22">
        <v>0</v>
      </c>
      <c r="AB44" s="22">
        <v>0</v>
      </c>
      <c r="AC44" s="22">
        <f t="shared" si="9"/>
        <v>0</v>
      </c>
      <c r="AD44" s="22">
        <v>0</v>
      </c>
      <c r="AE44" s="45"/>
      <c r="AF44" s="27">
        <v>8.5</v>
      </c>
      <c r="AG44" s="21" t="s">
        <v>95</v>
      </c>
      <c r="AH44" s="21"/>
      <c r="AI44" s="21"/>
      <c r="AJ44" s="27"/>
      <c r="AK44" s="22">
        <v>16</v>
      </c>
      <c r="AL44" s="21" t="s">
        <v>118</v>
      </c>
      <c r="AM44" s="22">
        <v>1</v>
      </c>
      <c r="AN44" s="22">
        <v>3</v>
      </c>
      <c r="AO44" s="22">
        <v>0</v>
      </c>
      <c r="AP44" s="22">
        <f t="shared" si="10"/>
        <v>3</v>
      </c>
      <c r="AQ44" s="22">
        <v>0</v>
      </c>
      <c r="AR44" s="36"/>
    </row>
    <row r="45" spans="1:44" ht="15.95" customHeight="1" x14ac:dyDescent="0.25">
      <c r="A45" s="41"/>
      <c r="B45" s="22" t="s">
        <v>28</v>
      </c>
      <c r="C45" s="21"/>
      <c r="D45" s="21" t="s">
        <v>109</v>
      </c>
      <c r="E45" s="21"/>
      <c r="F45" s="21"/>
      <c r="G45" s="21"/>
      <c r="H45" s="22">
        <v>2</v>
      </c>
      <c r="I45" s="21" t="s">
        <v>147</v>
      </c>
      <c r="J45" s="21"/>
      <c r="K45" s="21"/>
      <c r="L45" s="21" t="s">
        <v>201</v>
      </c>
      <c r="M45" s="21"/>
      <c r="N45" s="21"/>
      <c r="O45" s="21"/>
      <c r="P45" s="21"/>
      <c r="Q45" s="41"/>
      <c r="R45" s="41"/>
      <c r="S45" s="27">
        <v>8.5</v>
      </c>
      <c r="T45" s="21" t="s">
        <v>140</v>
      </c>
      <c r="U45" s="21"/>
      <c r="V45" s="21"/>
      <c r="W45" s="21"/>
      <c r="X45" s="22">
        <v>5</v>
      </c>
      <c r="Y45" s="21" t="s">
        <v>115</v>
      </c>
      <c r="Z45" s="22">
        <v>1</v>
      </c>
      <c r="AA45" s="22">
        <v>0</v>
      </c>
      <c r="AB45" s="22">
        <v>0</v>
      </c>
      <c r="AC45" s="22">
        <f t="shared" si="9"/>
        <v>0</v>
      </c>
      <c r="AD45" s="22">
        <v>0</v>
      </c>
      <c r="AE45" s="45"/>
      <c r="AF45" s="27">
        <v>8.5</v>
      </c>
      <c r="AG45" s="21" t="s">
        <v>30</v>
      </c>
      <c r="AH45" s="21"/>
      <c r="AI45" s="21"/>
      <c r="AJ45" s="27"/>
      <c r="AK45" s="22">
        <v>10</v>
      </c>
      <c r="AL45" s="21" t="s">
        <v>118</v>
      </c>
      <c r="AM45" s="22">
        <v>1</v>
      </c>
      <c r="AN45" s="22">
        <v>0</v>
      </c>
      <c r="AO45" s="22">
        <v>0</v>
      </c>
      <c r="AP45" s="22">
        <f t="shared" si="10"/>
        <v>0</v>
      </c>
      <c r="AQ45" s="22">
        <v>0</v>
      </c>
      <c r="AR45" s="36"/>
    </row>
    <row r="46" spans="1:44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1"/>
      <c r="R46" s="41"/>
      <c r="S46" s="27">
        <v>7.5</v>
      </c>
      <c r="T46" s="21" t="s">
        <v>130</v>
      </c>
      <c r="U46" s="21"/>
      <c r="V46" s="21"/>
      <c r="W46" s="21"/>
      <c r="X46" s="22">
        <v>7</v>
      </c>
      <c r="Y46" s="21" t="s">
        <v>115</v>
      </c>
      <c r="Z46" s="22">
        <v>1</v>
      </c>
      <c r="AA46" s="22">
        <v>0</v>
      </c>
      <c r="AB46" s="22">
        <v>0</v>
      </c>
      <c r="AC46" s="22">
        <f t="shared" si="9"/>
        <v>0</v>
      </c>
      <c r="AD46" s="22">
        <v>0</v>
      </c>
      <c r="AE46" s="45"/>
      <c r="AF46" s="27">
        <v>7.5</v>
      </c>
      <c r="AG46" s="21" t="s">
        <v>51</v>
      </c>
      <c r="AK46" s="22">
        <v>72</v>
      </c>
      <c r="AL46" s="21" t="s">
        <v>118</v>
      </c>
      <c r="AM46" s="22">
        <v>1</v>
      </c>
      <c r="AN46" s="22">
        <v>0</v>
      </c>
      <c r="AO46" s="22">
        <v>1</v>
      </c>
      <c r="AP46" s="22">
        <f t="shared" si="10"/>
        <v>1</v>
      </c>
      <c r="AQ46" s="22">
        <v>0</v>
      </c>
      <c r="AR46" s="36"/>
    </row>
    <row r="47" spans="1:44" ht="15.95" customHeight="1" x14ac:dyDescent="0.25">
      <c r="A47" s="41"/>
      <c r="B47" s="11"/>
      <c r="C47" s="11"/>
      <c r="D47" s="11"/>
      <c r="E47" s="21" t="s">
        <v>111</v>
      </c>
      <c r="F47" s="21"/>
      <c r="G47" s="5">
        <f>SUM(G14:G46)</f>
        <v>21</v>
      </c>
      <c r="H47" s="5"/>
      <c r="I47" s="20"/>
      <c r="J47" s="21" t="s">
        <v>62</v>
      </c>
      <c r="K47" s="20"/>
      <c r="L47" s="5">
        <f>COUNTA(C14:C46)-8</f>
        <v>3</v>
      </c>
      <c r="N47" s="21" t="s">
        <v>79</v>
      </c>
      <c r="O47" s="5">
        <f>+L47*2</f>
        <v>6</v>
      </c>
      <c r="P47" s="11"/>
      <c r="Q47" s="41"/>
      <c r="R47" s="41"/>
      <c r="S47" s="27">
        <v>7.5</v>
      </c>
      <c r="T47" s="21" t="s">
        <v>144</v>
      </c>
      <c r="V47" s="21"/>
      <c r="W47" s="21"/>
      <c r="X47" s="22">
        <v>10</v>
      </c>
      <c r="Y47" s="21" t="s">
        <v>115</v>
      </c>
      <c r="Z47" s="22">
        <v>1</v>
      </c>
      <c r="AA47" s="22">
        <v>0</v>
      </c>
      <c r="AB47" s="22">
        <v>0</v>
      </c>
      <c r="AC47" s="22">
        <f t="shared" si="9"/>
        <v>0</v>
      </c>
      <c r="AD47" s="22">
        <v>0</v>
      </c>
      <c r="AE47" s="45"/>
      <c r="AF47" s="27">
        <v>7.5</v>
      </c>
      <c r="AG47" s="21" t="s">
        <v>163</v>
      </c>
      <c r="AH47" s="21"/>
      <c r="AI47" s="21"/>
      <c r="AJ47" s="27"/>
      <c r="AK47" s="22">
        <v>4</v>
      </c>
      <c r="AL47" s="21" t="s">
        <v>118</v>
      </c>
      <c r="AM47" s="22">
        <v>1</v>
      </c>
      <c r="AN47" s="22">
        <v>1</v>
      </c>
      <c r="AO47" s="22">
        <v>2</v>
      </c>
      <c r="AP47" s="22">
        <f t="shared" si="10"/>
        <v>3</v>
      </c>
      <c r="AQ47" s="22">
        <v>0</v>
      </c>
      <c r="AR47" s="36"/>
    </row>
    <row r="48" spans="1:44" ht="15.95" customHeight="1" x14ac:dyDescent="0.25">
      <c r="A48" s="41"/>
      <c r="E48" s="21" t="s">
        <v>110</v>
      </c>
      <c r="F48" s="21"/>
      <c r="G48" s="5">
        <f>COUNTA(L15:L46)+COUNTIF(L15:L46,"*&amp;*")</f>
        <v>32</v>
      </c>
      <c r="O48" t="s">
        <v>169</v>
      </c>
      <c r="Q48" s="41"/>
      <c r="R48" s="41"/>
      <c r="S48" s="27">
        <v>7.5</v>
      </c>
      <c r="T48" s="21" t="s">
        <v>66</v>
      </c>
      <c r="U48" s="21"/>
      <c r="V48" s="21"/>
      <c r="W48" s="21"/>
      <c r="X48" s="22">
        <v>1</v>
      </c>
      <c r="Y48" s="21" t="s">
        <v>115</v>
      </c>
      <c r="Z48" s="22">
        <v>1</v>
      </c>
      <c r="AA48" s="22">
        <v>0</v>
      </c>
      <c r="AB48" s="22">
        <v>0</v>
      </c>
      <c r="AC48" s="22">
        <f t="shared" si="9"/>
        <v>0</v>
      </c>
      <c r="AD48" s="22">
        <v>0</v>
      </c>
      <c r="AE48" s="45"/>
      <c r="AF48" s="27">
        <v>7.5</v>
      </c>
      <c r="AG48" s="21" t="s">
        <v>183</v>
      </c>
      <c r="AH48" s="21"/>
      <c r="AI48" s="21"/>
      <c r="AJ48" s="27"/>
      <c r="AK48" s="22">
        <v>15</v>
      </c>
      <c r="AL48" s="21" t="s">
        <v>118</v>
      </c>
      <c r="AM48" s="22">
        <v>1</v>
      </c>
      <c r="AN48" s="22">
        <v>2</v>
      </c>
      <c r="AO48" s="22">
        <v>1</v>
      </c>
      <c r="AP48" s="22">
        <f t="shared" si="10"/>
        <v>3</v>
      </c>
      <c r="AQ48" s="22">
        <v>0</v>
      </c>
      <c r="AR48" s="36"/>
    </row>
    <row r="49" spans="1:44" ht="15.95" customHeight="1" x14ac:dyDescent="0.25">
      <c r="A49" s="41"/>
      <c r="Q49" s="41"/>
      <c r="R49" s="41"/>
      <c r="S49" s="27">
        <v>7.5</v>
      </c>
      <c r="T49" s="21" t="s">
        <v>58</v>
      </c>
      <c r="U49" s="21"/>
      <c r="V49" s="21"/>
      <c r="W49" s="21"/>
      <c r="X49" s="22">
        <v>12</v>
      </c>
      <c r="Y49" s="21" t="s">
        <v>115</v>
      </c>
      <c r="Z49" s="22">
        <v>1</v>
      </c>
      <c r="AA49" s="22">
        <v>0</v>
      </c>
      <c r="AB49" s="22">
        <v>0</v>
      </c>
      <c r="AC49" s="22">
        <f t="shared" si="9"/>
        <v>0</v>
      </c>
      <c r="AD49" s="22">
        <v>0</v>
      </c>
      <c r="AE49" s="45"/>
      <c r="AF49" s="27">
        <v>7</v>
      </c>
      <c r="AG49" s="21" t="s">
        <v>94</v>
      </c>
      <c r="AH49" s="21"/>
      <c r="AI49" s="21"/>
      <c r="AJ49" s="27"/>
      <c r="AK49" s="22">
        <v>2</v>
      </c>
      <c r="AL49" s="21" t="s">
        <v>118</v>
      </c>
      <c r="AM49" s="22">
        <v>1</v>
      </c>
      <c r="AN49" s="22">
        <v>0</v>
      </c>
      <c r="AO49" s="22">
        <v>0</v>
      </c>
      <c r="AP49" s="22">
        <f t="shared" si="10"/>
        <v>0</v>
      </c>
      <c r="AQ49" s="22">
        <v>0</v>
      </c>
      <c r="AR49" s="36"/>
    </row>
    <row r="50" spans="1:44" ht="15.95" customHeight="1" x14ac:dyDescent="0.25">
      <c r="A50" s="41"/>
      <c r="Q50" s="41"/>
      <c r="R50" s="41"/>
      <c r="S50" s="27">
        <v>6.5</v>
      </c>
      <c r="T50" s="21" t="s">
        <v>152</v>
      </c>
      <c r="U50" s="21"/>
      <c r="V50" s="21"/>
      <c r="W50" s="21"/>
      <c r="X50" s="22">
        <v>2</v>
      </c>
      <c r="Y50" s="21" t="s">
        <v>115</v>
      </c>
      <c r="Z50" s="22">
        <v>1</v>
      </c>
      <c r="AA50" s="22">
        <v>0</v>
      </c>
      <c r="AB50" s="22">
        <v>0</v>
      </c>
      <c r="AC50" s="22">
        <f t="shared" si="9"/>
        <v>0</v>
      </c>
      <c r="AD50" s="22">
        <v>0</v>
      </c>
      <c r="AE50" s="45"/>
      <c r="AF50" s="27">
        <v>6.5</v>
      </c>
      <c r="AG50" s="21" t="s">
        <v>52</v>
      </c>
      <c r="AK50" s="22">
        <v>25</v>
      </c>
      <c r="AL50" s="21" t="s">
        <v>118</v>
      </c>
      <c r="AM50" s="22">
        <v>1</v>
      </c>
      <c r="AN50" s="22">
        <v>0</v>
      </c>
      <c r="AO50" s="22">
        <v>2</v>
      </c>
      <c r="AP50" s="22">
        <f t="shared" si="10"/>
        <v>2</v>
      </c>
      <c r="AQ50" s="22">
        <v>0</v>
      </c>
      <c r="AR50" s="36"/>
    </row>
    <row r="51" spans="1:44" ht="15.95" customHeight="1" x14ac:dyDescent="0.25">
      <c r="A51" s="41"/>
      <c r="B51" s="6" t="s">
        <v>90</v>
      </c>
      <c r="C51" s="6"/>
      <c r="N51" s="6"/>
      <c r="O51" s="6"/>
      <c r="Q51" s="41"/>
      <c r="R51" s="41"/>
      <c r="S51" s="27">
        <v>6</v>
      </c>
      <c r="T51" s="21" t="s">
        <v>114</v>
      </c>
      <c r="U51" s="21"/>
      <c r="V51" s="21"/>
      <c r="W51" s="21"/>
      <c r="X51" s="22"/>
      <c r="Y51" s="21" t="s">
        <v>115</v>
      </c>
      <c r="Z51" s="22">
        <v>0</v>
      </c>
      <c r="AA51" s="22">
        <v>0</v>
      </c>
      <c r="AB51" s="22">
        <v>0</v>
      </c>
      <c r="AC51" s="22">
        <f t="shared" si="9"/>
        <v>0</v>
      </c>
      <c r="AD51" s="22">
        <v>0</v>
      </c>
      <c r="AE51" s="45"/>
      <c r="AF51" s="27">
        <v>6.5</v>
      </c>
      <c r="AG51" s="21" t="s">
        <v>126</v>
      </c>
      <c r="AK51" s="22">
        <v>35</v>
      </c>
      <c r="AL51" s="21" t="s">
        <v>118</v>
      </c>
      <c r="AM51" s="22">
        <v>1</v>
      </c>
      <c r="AN51" s="22">
        <v>0</v>
      </c>
      <c r="AO51" s="22">
        <v>0</v>
      </c>
      <c r="AP51" s="22">
        <f t="shared" si="10"/>
        <v>0</v>
      </c>
      <c r="AQ51" s="22">
        <v>0</v>
      </c>
      <c r="AR51" s="36"/>
    </row>
    <row r="52" spans="1:44" ht="15.95" customHeight="1" x14ac:dyDescent="0.25">
      <c r="A52" s="41"/>
      <c r="Q52" s="41"/>
      <c r="R52" s="41"/>
      <c r="S52" s="27">
        <v>6</v>
      </c>
      <c r="T52" s="21" t="s">
        <v>123</v>
      </c>
      <c r="U52" s="21"/>
      <c r="V52" s="21"/>
      <c r="W52" s="21"/>
      <c r="X52" s="22">
        <v>6</v>
      </c>
      <c r="Y52" s="21" t="s">
        <v>115</v>
      </c>
      <c r="Z52" s="22">
        <v>1</v>
      </c>
      <c r="AA52" s="22">
        <v>0</v>
      </c>
      <c r="AB52" s="22">
        <v>0</v>
      </c>
      <c r="AC52" s="22">
        <f t="shared" si="9"/>
        <v>0</v>
      </c>
      <c r="AD52" s="22">
        <v>0</v>
      </c>
      <c r="AE52" s="45"/>
      <c r="AF52" s="27">
        <v>6</v>
      </c>
      <c r="AG52" s="21" t="s">
        <v>81</v>
      </c>
      <c r="AH52" s="21"/>
      <c r="AI52" s="21"/>
      <c r="AJ52" s="27"/>
      <c r="AK52" s="22">
        <v>20</v>
      </c>
      <c r="AL52" s="21" t="s">
        <v>118</v>
      </c>
      <c r="AM52" s="22">
        <v>1</v>
      </c>
      <c r="AN52" s="22">
        <v>0</v>
      </c>
      <c r="AO52" s="22">
        <v>0</v>
      </c>
      <c r="AP52" s="22">
        <f t="shared" si="10"/>
        <v>0</v>
      </c>
      <c r="AQ52" s="22">
        <v>0</v>
      </c>
      <c r="AR52" s="36"/>
    </row>
    <row r="53" spans="1:44" ht="15.95" customHeight="1" thickBot="1" x14ac:dyDescent="0.3">
      <c r="A53" s="41"/>
      <c r="C53" s="6" t="s">
        <v>64</v>
      </c>
      <c r="H53" s="6" t="s">
        <v>71</v>
      </c>
      <c r="M53" s="6" t="s">
        <v>72</v>
      </c>
      <c r="Q53" s="41"/>
      <c r="R53" s="41"/>
      <c r="S53" s="17" t="s">
        <v>128</v>
      </c>
      <c r="T53" s="17"/>
      <c r="U53" s="17"/>
      <c r="V53" s="17"/>
      <c r="W53" s="17"/>
      <c r="X53" s="17"/>
      <c r="Y53" s="17"/>
      <c r="Z53" s="23">
        <f>SUM(Z41:Z52)</f>
        <v>11</v>
      </c>
      <c r="AA53" s="23">
        <f>SUM(AA41:AA52)</f>
        <v>0</v>
      </c>
      <c r="AB53" s="23">
        <f>SUM(AB41:AB52)</f>
        <v>0</v>
      </c>
      <c r="AC53" s="23">
        <f>+AB53+AA53</f>
        <v>0</v>
      </c>
      <c r="AD53" s="23">
        <f>SUM(AD41:AD52)</f>
        <v>0</v>
      </c>
      <c r="AE53" s="45"/>
      <c r="AF53" s="17" t="s">
        <v>56</v>
      </c>
      <c r="AG53" s="17"/>
      <c r="AH53" s="17"/>
      <c r="AI53" s="17"/>
      <c r="AJ53" s="17"/>
      <c r="AK53" s="17"/>
      <c r="AL53" s="17"/>
      <c r="AM53" s="23">
        <f>SUM(AM41:AM52)</f>
        <v>11</v>
      </c>
      <c r="AN53" s="23">
        <f>SUM(AN41:AN52)</f>
        <v>6</v>
      </c>
      <c r="AO53" s="23">
        <f>SUM(AO41:AO52)</f>
        <v>10</v>
      </c>
      <c r="AP53" s="23">
        <f>+AO53+AN53</f>
        <v>16</v>
      </c>
      <c r="AQ53" s="23">
        <f>SUM(AQ41:AQ52)</f>
        <v>0</v>
      </c>
      <c r="AR53" s="36"/>
    </row>
    <row r="54" spans="1:44" ht="15.95" customHeight="1" x14ac:dyDescent="0.25">
      <c r="A54" s="41"/>
      <c r="C54" s="21" t="s">
        <v>212</v>
      </c>
      <c r="H54" s="21" t="s">
        <v>217</v>
      </c>
      <c r="I54" s="21"/>
      <c r="J54" s="21"/>
      <c r="K54" s="21"/>
      <c r="L54" s="21"/>
      <c r="M54" s="21" t="s">
        <v>216</v>
      </c>
      <c r="N54" s="21"/>
      <c r="O54" s="21"/>
      <c r="P54" s="21"/>
      <c r="Q54" s="41"/>
      <c r="R54" s="41"/>
      <c r="S54" s="12" t="s">
        <v>102</v>
      </c>
      <c r="T54" s="12"/>
      <c r="U54" s="12"/>
      <c r="V54" s="12"/>
      <c r="W54" s="13"/>
      <c r="X54" s="14" t="s">
        <v>180</v>
      </c>
      <c r="Z54" s="22">
        <v>1</v>
      </c>
      <c r="AA54" s="22">
        <v>1</v>
      </c>
      <c r="AB54" s="22">
        <v>1</v>
      </c>
      <c r="AC54" s="22">
        <f t="shared" ref="AC54:AC65" si="11">+AA54+AB54</f>
        <v>2</v>
      </c>
      <c r="AD54" s="22">
        <v>0</v>
      </c>
      <c r="AE54" s="45"/>
      <c r="AF54" s="18" t="s">
        <v>148</v>
      </c>
      <c r="AG54" s="18"/>
      <c r="AH54" s="18"/>
      <c r="AI54" s="18"/>
      <c r="AJ54" s="18"/>
      <c r="AK54" s="16" t="s">
        <v>155</v>
      </c>
      <c r="AM54" s="22">
        <v>1</v>
      </c>
      <c r="AN54" s="22">
        <v>0</v>
      </c>
      <c r="AO54" s="22">
        <v>0</v>
      </c>
      <c r="AP54" s="22">
        <f t="shared" ref="AP54:AP65" si="12">+AN54+AO54</f>
        <v>0</v>
      </c>
      <c r="AQ54" s="22">
        <v>0</v>
      </c>
      <c r="AR54" s="36"/>
    </row>
    <row r="55" spans="1:44" ht="15.95" customHeight="1" x14ac:dyDescent="0.25">
      <c r="A55" s="41"/>
      <c r="C55" s="21"/>
      <c r="H55" s="21"/>
      <c r="I55" s="21"/>
      <c r="J55" s="21"/>
      <c r="K55" s="21"/>
      <c r="L55" s="21"/>
      <c r="M55" s="21" t="s">
        <v>218</v>
      </c>
      <c r="N55" s="21"/>
      <c r="Q55" s="41"/>
      <c r="R55" s="41"/>
      <c r="S55" s="27">
        <v>7.5</v>
      </c>
      <c r="T55" s="21" t="s">
        <v>61</v>
      </c>
      <c r="U55" s="21"/>
      <c r="V55" s="21"/>
      <c r="W55" s="27"/>
      <c r="X55" s="22">
        <v>1</v>
      </c>
      <c r="Y55" s="16" t="s">
        <v>107</v>
      </c>
      <c r="Z55" s="22">
        <v>1</v>
      </c>
      <c r="AA55" s="22">
        <v>0</v>
      </c>
      <c r="AB55" s="22">
        <v>0</v>
      </c>
      <c r="AC55" s="22">
        <f t="shared" si="11"/>
        <v>0</v>
      </c>
      <c r="AD55" s="22">
        <v>0</v>
      </c>
      <c r="AE55" s="45"/>
      <c r="AF55" s="27">
        <v>7</v>
      </c>
      <c r="AG55" s="21" t="s">
        <v>74</v>
      </c>
      <c r="AH55" s="21"/>
      <c r="AI55" s="21"/>
      <c r="AJ55" s="21"/>
      <c r="AK55" s="22">
        <v>30</v>
      </c>
      <c r="AL55" s="21" t="s">
        <v>154</v>
      </c>
      <c r="AM55" s="22">
        <v>1</v>
      </c>
      <c r="AN55" s="22">
        <v>0</v>
      </c>
      <c r="AO55" s="22">
        <v>0</v>
      </c>
      <c r="AP55" s="22">
        <f t="shared" si="12"/>
        <v>0</v>
      </c>
      <c r="AQ55" s="22">
        <v>0</v>
      </c>
      <c r="AR55" s="36"/>
    </row>
    <row r="56" spans="1:44" ht="15.95" customHeight="1" x14ac:dyDescent="0.25">
      <c r="A56" s="41"/>
      <c r="C56" s="21"/>
      <c r="F56" s="21"/>
      <c r="H56" s="21"/>
      <c r="I56" s="21"/>
      <c r="J56" s="21"/>
      <c r="K56" s="21"/>
      <c r="L56" s="21"/>
      <c r="M56" s="21"/>
      <c r="N56" s="21"/>
      <c r="Q56" s="41"/>
      <c r="R56" s="41"/>
      <c r="S56" s="27">
        <v>9.5</v>
      </c>
      <c r="T56" s="21" t="s">
        <v>142</v>
      </c>
      <c r="U56" s="21"/>
      <c r="V56" s="21"/>
      <c r="W56" s="27"/>
      <c r="X56" s="22">
        <v>6</v>
      </c>
      <c r="Y56" s="16" t="s">
        <v>107</v>
      </c>
      <c r="Z56" s="22">
        <v>1</v>
      </c>
      <c r="AA56" s="22">
        <v>1</v>
      </c>
      <c r="AB56" s="22">
        <v>0</v>
      </c>
      <c r="AC56" s="22">
        <f t="shared" si="11"/>
        <v>1</v>
      </c>
      <c r="AD56" s="22">
        <v>0</v>
      </c>
      <c r="AE56" s="45"/>
      <c r="AF56" s="27">
        <v>9.5</v>
      </c>
      <c r="AG56" s="21" t="s">
        <v>147</v>
      </c>
      <c r="AH56" s="21"/>
      <c r="AI56" s="21"/>
      <c r="AJ56" s="21"/>
      <c r="AK56" s="22">
        <v>66</v>
      </c>
      <c r="AL56" s="21" t="s">
        <v>154</v>
      </c>
      <c r="AM56" s="22">
        <v>1</v>
      </c>
      <c r="AN56" s="22">
        <v>2</v>
      </c>
      <c r="AO56" s="22">
        <v>0</v>
      </c>
      <c r="AP56" s="22">
        <f t="shared" si="12"/>
        <v>2</v>
      </c>
      <c r="AQ56" s="22">
        <v>0</v>
      </c>
      <c r="AR56" s="36"/>
    </row>
    <row r="57" spans="1:44" ht="15.95" customHeight="1" x14ac:dyDescent="0.25">
      <c r="A57" s="41"/>
      <c r="Q57" s="41"/>
      <c r="R57" s="41"/>
      <c r="S57" s="27">
        <v>8.5</v>
      </c>
      <c r="T57" s="21" t="s">
        <v>89</v>
      </c>
      <c r="U57" s="21"/>
      <c r="V57" s="21"/>
      <c r="W57" s="27"/>
      <c r="X57" s="22">
        <v>9</v>
      </c>
      <c r="Y57" s="16" t="s">
        <v>107</v>
      </c>
      <c r="Z57" s="22">
        <v>1</v>
      </c>
      <c r="AA57" s="22">
        <v>0</v>
      </c>
      <c r="AB57" s="22">
        <v>0</v>
      </c>
      <c r="AC57" s="22">
        <f t="shared" si="11"/>
        <v>0</v>
      </c>
      <c r="AD57" s="22">
        <v>0</v>
      </c>
      <c r="AE57" s="45"/>
      <c r="AF57" s="27">
        <v>9</v>
      </c>
      <c r="AG57" s="21" t="s">
        <v>96</v>
      </c>
      <c r="AJ57" s="21"/>
      <c r="AK57" s="22">
        <v>77</v>
      </c>
      <c r="AL57" s="21" t="s">
        <v>154</v>
      </c>
      <c r="AM57" s="22">
        <v>1</v>
      </c>
      <c r="AN57" s="22">
        <v>0</v>
      </c>
      <c r="AO57" s="22">
        <v>0</v>
      </c>
      <c r="AP57" s="22">
        <f t="shared" si="12"/>
        <v>0</v>
      </c>
      <c r="AQ57" s="22">
        <v>0</v>
      </c>
      <c r="AR57" s="36"/>
    </row>
    <row r="58" spans="1:44" ht="15.95" customHeight="1" x14ac:dyDescent="0.25">
      <c r="A58" s="41"/>
      <c r="Q58" s="41"/>
      <c r="R58" s="41"/>
      <c r="S58" s="27">
        <v>8</v>
      </c>
      <c r="T58" s="21" t="s">
        <v>181</v>
      </c>
      <c r="U58" s="21"/>
      <c r="V58" s="21"/>
      <c r="W58" s="27"/>
      <c r="X58" s="22"/>
      <c r="Y58" s="16" t="s">
        <v>107</v>
      </c>
      <c r="Z58" s="22">
        <v>0</v>
      </c>
      <c r="AA58" s="22">
        <v>0</v>
      </c>
      <c r="AB58" s="22">
        <v>0</v>
      </c>
      <c r="AC58" s="22">
        <f t="shared" si="11"/>
        <v>0</v>
      </c>
      <c r="AD58" s="22">
        <v>0</v>
      </c>
      <c r="AE58" s="45"/>
      <c r="AF58" s="27">
        <v>8</v>
      </c>
      <c r="AG58" s="21" t="s">
        <v>149</v>
      </c>
      <c r="AK58" s="22">
        <v>7</v>
      </c>
      <c r="AL58" s="21" t="s">
        <v>154</v>
      </c>
      <c r="AM58" s="22">
        <v>1</v>
      </c>
      <c r="AN58" s="22">
        <v>0</v>
      </c>
      <c r="AO58" s="22">
        <v>0</v>
      </c>
      <c r="AP58" s="22">
        <f t="shared" si="12"/>
        <v>0</v>
      </c>
      <c r="AQ58" s="22">
        <v>0</v>
      </c>
      <c r="AR58" s="36"/>
    </row>
    <row r="59" spans="1:44" ht="15.95" customHeight="1" x14ac:dyDescent="0.25">
      <c r="A59" s="41"/>
      <c r="Q59" s="41"/>
      <c r="R59" s="41"/>
      <c r="S59" s="27">
        <v>8</v>
      </c>
      <c r="T59" s="21" t="s">
        <v>29</v>
      </c>
      <c r="U59" s="21"/>
      <c r="V59" s="21"/>
      <c r="W59" s="27"/>
      <c r="X59" s="22">
        <v>11</v>
      </c>
      <c r="Y59" s="16" t="s">
        <v>107</v>
      </c>
      <c r="Z59" s="22">
        <v>1</v>
      </c>
      <c r="AA59" s="22">
        <v>0</v>
      </c>
      <c r="AB59" s="22">
        <v>1</v>
      </c>
      <c r="AC59" s="22">
        <f t="shared" si="11"/>
        <v>1</v>
      </c>
      <c r="AD59" s="22">
        <v>0</v>
      </c>
      <c r="AE59" s="45"/>
      <c r="AF59" s="27">
        <v>8</v>
      </c>
      <c r="AG59" s="21" t="s">
        <v>184</v>
      </c>
      <c r="AJ59" s="21"/>
      <c r="AK59" s="22">
        <v>17</v>
      </c>
      <c r="AL59" s="21" t="s">
        <v>154</v>
      </c>
      <c r="AM59" s="22">
        <v>1</v>
      </c>
      <c r="AN59" s="22">
        <v>0</v>
      </c>
      <c r="AO59" s="22">
        <v>2</v>
      </c>
      <c r="AP59" s="22">
        <f t="shared" si="12"/>
        <v>2</v>
      </c>
      <c r="AQ59" s="22">
        <v>0</v>
      </c>
      <c r="AR59" s="36"/>
    </row>
    <row r="60" spans="1:44" ht="15.95" customHeight="1" x14ac:dyDescent="0.25">
      <c r="A60" s="41"/>
      <c r="Q60" s="41"/>
      <c r="R60" s="41"/>
      <c r="S60" s="27">
        <v>7.5</v>
      </c>
      <c r="T60" s="21" t="s">
        <v>158</v>
      </c>
      <c r="U60" s="21"/>
      <c r="V60" s="21"/>
      <c r="W60" s="27"/>
      <c r="X60" s="22">
        <v>12</v>
      </c>
      <c r="Y60" s="16" t="s">
        <v>107</v>
      </c>
      <c r="Z60" s="22">
        <v>1</v>
      </c>
      <c r="AA60" s="22">
        <v>0</v>
      </c>
      <c r="AB60" s="22">
        <v>1</v>
      </c>
      <c r="AC60" s="22">
        <f t="shared" si="11"/>
        <v>1</v>
      </c>
      <c r="AD60" s="22">
        <v>0</v>
      </c>
      <c r="AE60" s="45"/>
      <c r="AF60" s="27">
        <v>7.5</v>
      </c>
      <c r="AG60" s="21" t="s">
        <v>50</v>
      </c>
      <c r="AH60" s="21"/>
      <c r="AI60" s="21"/>
      <c r="AJ60" s="21"/>
      <c r="AK60" s="22">
        <v>2</v>
      </c>
      <c r="AL60" s="21" t="s">
        <v>154</v>
      </c>
      <c r="AM60" s="22">
        <v>1</v>
      </c>
      <c r="AN60" s="22">
        <v>0</v>
      </c>
      <c r="AO60" s="22">
        <v>1</v>
      </c>
      <c r="AP60" s="22">
        <f t="shared" si="12"/>
        <v>1</v>
      </c>
      <c r="AQ60" s="22">
        <v>0</v>
      </c>
      <c r="AR60" s="36"/>
    </row>
    <row r="61" spans="1:44" ht="15.95" customHeight="1" x14ac:dyDescent="0.25">
      <c r="A61" s="41"/>
      <c r="Q61" s="36"/>
      <c r="R61" s="41"/>
      <c r="S61" s="27">
        <v>7.5</v>
      </c>
      <c r="T61" s="21" t="s">
        <v>68</v>
      </c>
      <c r="U61" s="21"/>
      <c r="V61" s="21"/>
      <c r="W61" s="27"/>
      <c r="X61" s="22">
        <v>4</v>
      </c>
      <c r="Y61" s="16" t="s">
        <v>107</v>
      </c>
      <c r="Z61" s="22">
        <v>1</v>
      </c>
      <c r="AA61" s="22">
        <v>1</v>
      </c>
      <c r="AB61" s="22">
        <v>0</v>
      </c>
      <c r="AC61" s="22">
        <f t="shared" si="11"/>
        <v>1</v>
      </c>
      <c r="AD61" s="22">
        <v>0</v>
      </c>
      <c r="AE61" s="45"/>
      <c r="AF61" s="27">
        <v>7.5</v>
      </c>
      <c r="AG61" s="21" t="s">
        <v>60</v>
      </c>
      <c r="AH61" s="21"/>
      <c r="AI61" s="21"/>
      <c r="AK61" s="22">
        <v>22</v>
      </c>
      <c r="AL61" s="21" t="s">
        <v>154</v>
      </c>
      <c r="AM61" s="22">
        <v>1</v>
      </c>
      <c r="AN61" s="22">
        <v>0</v>
      </c>
      <c r="AO61" s="22">
        <v>0</v>
      </c>
      <c r="AP61" s="22">
        <f t="shared" si="12"/>
        <v>0</v>
      </c>
      <c r="AQ61" s="22">
        <v>0</v>
      </c>
      <c r="AR61" s="36"/>
    </row>
    <row r="62" spans="1:44" ht="15.95" customHeight="1" x14ac:dyDescent="0.25">
      <c r="A62" s="41"/>
      <c r="Q62" s="41"/>
      <c r="R62" s="41"/>
      <c r="S62" s="27">
        <v>7</v>
      </c>
      <c r="T62" s="21" t="s">
        <v>31</v>
      </c>
      <c r="U62" s="21"/>
      <c r="V62" s="21"/>
      <c r="W62" s="27"/>
      <c r="X62" s="22">
        <v>15</v>
      </c>
      <c r="Y62" s="16" t="s">
        <v>107</v>
      </c>
      <c r="Z62" s="22">
        <v>1</v>
      </c>
      <c r="AA62" s="22">
        <v>0</v>
      </c>
      <c r="AB62" s="22">
        <v>1</v>
      </c>
      <c r="AC62" s="22">
        <f t="shared" si="11"/>
        <v>1</v>
      </c>
      <c r="AD62" s="22">
        <v>0</v>
      </c>
      <c r="AE62" s="45"/>
      <c r="AF62" s="27">
        <v>7</v>
      </c>
      <c r="AG62" s="21" t="s">
        <v>43</v>
      </c>
      <c r="AH62" s="21"/>
      <c r="AI62" s="21"/>
      <c r="AJ62" s="21"/>
      <c r="AK62" s="22">
        <v>44</v>
      </c>
      <c r="AL62" s="21" t="s">
        <v>154</v>
      </c>
      <c r="AM62" s="22">
        <v>1</v>
      </c>
      <c r="AN62" s="22">
        <v>0</v>
      </c>
      <c r="AO62" s="22">
        <v>0</v>
      </c>
      <c r="AP62" s="22">
        <f t="shared" si="12"/>
        <v>0</v>
      </c>
      <c r="AQ62" s="22">
        <v>0</v>
      </c>
      <c r="AR62" s="36"/>
    </row>
    <row r="63" spans="1:44" ht="15.95" customHeight="1" x14ac:dyDescent="0.25">
      <c r="A63" s="36"/>
      <c r="Q63" s="36"/>
      <c r="R63" s="41"/>
      <c r="S63" s="27">
        <v>6.5</v>
      </c>
      <c r="T63" s="21" t="s">
        <v>49</v>
      </c>
      <c r="U63" s="21"/>
      <c r="V63" s="21"/>
      <c r="W63" s="27"/>
      <c r="X63" s="22">
        <v>2</v>
      </c>
      <c r="Y63" s="16" t="s">
        <v>107</v>
      </c>
      <c r="Z63" s="22">
        <v>1</v>
      </c>
      <c r="AA63" s="22">
        <v>0</v>
      </c>
      <c r="AB63" s="22">
        <v>0</v>
      </c>
      <c r="AC63" s="22">
        <f t="shared" si="11"/>
        <v>0</v>
      </c>
      <c r="AD63" s="22">
        <v>0</v>
      </c>
      <c r="AE63" s="45"/>
      <c r="AF63" s="27">
        <v>6.5</v>
      </c>
      <c r="AG63" s="21" t="s">
        <v>166</v>
      </c>
      <c r="AH63" s="21"/>
      <c r="AI63" s="21"/>
      <c r="AJ63" s="21"/>
      <c r="AK63" s="22">
        <v>19</v>
      </c>
      <c r="AL63" s="21" t="s">
        <v>154</v>
      </c>
      <c r="AM63" s="22">
        <v>1</v>
      </c>
      <c r="AN63" s="22">
        <v>0</v>
      </c>
      <c r="AO63" s="22">
        <v>0</v>
      </c>
      <c r="AP63" s="22">
        <f t="shared" si="12"/>
        <v>0</v>
      </c>
      <c r="AQ63" s="22">
        <v>0</v>
      </c>
      <c r="AR63" s="36"/>
    </row>
    <row r="64" spans="1:44" ht="15.95" customHeight="1" x14ac:dyDescent="0.25">
      <c r="A64" s="41"/>
      <c r="Q64" s="41"/>
      <c r="R64" s="41"/>
      <c r="S64" s="27">
        <v>6.5</v>
      </c>
      <c r="T64" s="21" t="s">
        <v>69</v>
      </c>
      <c r="X64" s="22">
        <v>14</v>
      </c>
      <c r="Y64" s="16" t="s">
        <v>107</v>
      </c>
      <c r="Z64" s="22">
        <v>1</v>
      </c>
      <c r="AA64" s="22">
        <v>0</v>
      </c>
      <c r="AB64" s="22">
        <v>0</v>
      </c>
      <c r="AC64" s="22">
        <f t="shared" si="11"/>
        <v>0</v>
      </c>
      <c r="AD64" s="22">
        <v>0</v>
      </c>
      <c r="AE64" s="45"/>
      <c r="AF64" s="27">
        <v>6.5</v>
      </c>
      <c r="AG64" s="21" t="s">
        <v>161</v>
      </c>
      <c r="AH64" s="21"/>
      <c r="AI64" s="21"/>
      <c r="AJ64" s="21"/>
      <c r="AK64" s="22"/>
      <c r="AL64" s="21" t="s">
        <v>154</v>
      </c>
      <c r="AM64" s="22">
        <v>0</v>
      </c>
      <c r="AN64" s="22">
        <v>0</v>
      </c>
      <c r="AO64" s="22">
        <v>0</v>
      </c>
      <c r="AP64" s="22">
        <f t="shared" si="12"/>
        <v>0</v>
      </c>
      <c r="AQ64" s="22">
        <v>0</v>
      </c>
      <c r="AR64" s="36"/>
    </row>
    <row r="65" spans="1:44" ht="15.95" customHeight="1" x14ac:dyDescent="0.25">
      <c r="A65" s="36"/>
      <c r="Q65" s="36"/>
      <c r="R65" s="41"/>
      <c r="S65" s="27">
        <v>6</v>
      </c>
      <c r="T65" s="21" t="s">
        <v>53</v>
      </c>
      <c r="U65" s="21"/>
      <c r="V65" s="21"/>
      <c r="W65" s="27"/>
      <c r="X65" s="22">
        <v>3</v>
      </c>
      <c r="Y65" s="16" t="s">
        <v>107</v>
      </c>
      <c r="Z65" s="22">
        <v>1</v>
      </c>
      <c r="AA65" s="22">
        <v>0</v>
      </c>
      <c r="AB65" s="22">
        <v>0</v>
      </c>
      <c r="AC65" s="22">
        <f t="shared" si="11"/>
        <v>0</v>
      </c>
      <c r="AD65" s="22">
        <v>0</v>
      </c>
      <c r="AE65" s="45"/>
      <c r="AF65" s="27">
        <v>6</v>
      </c>
      <c r="AG65" s="21" t="s">
        <v>185</v>
      </c>
      <c r="AH65" s="21"/>
      <c r="AI65" s="21"/>
      <c r="AJ65" s="21"/>
      <c r="AK65" s="22">
        <v>4</v>
      </c>
      <c r="AL65" s="21" t="s">
        <v>154</v>
      </c>
      <c r="AM65" s="22">
        <v>1</v>
      </c>
      <c r="AN65" s="22">
        <v>0</v>
      </c>
      <c r="AO65" s="22">
        <v>0</v>
      </c>
      <c r="AP65" s="22">
        <f t="shared" si="12"/>
        <v>0</v>
      </c>
      <c r="AQ65" s="22">
        <v>0</v>
      </c>
      <c r="AR65" s="36"/>
    </row>
    <row r="66" spans="1:44" ht="15.95" customHeight="1" thickBot="1" x14ac:dyDescent="0.3">
      <c r="A66" s="41"/>
      <c r="Q66" s="36"/>
      <c r="R66" s="41"/>
      <c r="S66" s="17" t="s">
        <v>104</v>
      </c>
      <c r="T66" s="17"/>
      <c r="U66" s="17"/>
      <c r="V66" s="17"/>
      <c r="W66" s="17"/>
      <c r="X66" s="17"/>
      <c r="Y66" s="17"/>
      <c r="Z66" s="23">
        <f>SUM(Z54:Z65)</f>
        <v>11</v>
      </c>
      <c r="AA66" s="23">
        <f>SUM(AA54:AA65)</f>
        <v>3</v>
      </c>
      <c r="AB66" s="23">
        <f>SUM(AB54:AB65)</f>
        <v>4</v>
      </c>
      <c r="AC66" s="23">
        <f>+AB66+AA66</f>
        <v>7</v>
      </c>
      <c r="AD66" s="23">
        <f>SUM(AD54:AD65)</f>
        <v>0</v>
      </c>
      <c r="AE66" s="45"/>
      <c r="AF66" s="17" t="s">
        <v>150</v>
      </c>
      <c r="AG66" s="17"/>
      <c r="AH66" s="17"/>
      <c r="AI66" s="17"/>
      <c r="AJ66" s="17"/>
      <c r="AK66" s="17"/>
      <c r="AL66" s="17"/>
      <c r="AM66" s="23">
        <f>SUM(AM54:AM65)</f>
        <v>11</v>
      </c>
      <c r="AN66" s="23">
        <f>SUM(AN54:AN65)</f>
        <v>2</v>
      </c>
      <c r="AO66" s="23">
        <f>SUM(AO54:AO65)</f>
        <v>3</v>
      </c>
      <c r="AP66" s="23">
        <f>+AO66+AN66</f>
        <v>5</v>
      </c>
      <c r="AQ66" s="23">
        <f>SUM(AQ54:AQ65)</f>
        <v>0</v>
      </c>
      <c r="AR66" s="36"/>
    </row>
    <row r="67" spans="1:44" ht="15.95" customHeight="1" x14ac:dyDescent="0.25">
      <c r="A67" s="41"/>
      <c r="Q67" s="36"/>
      <c r="R67" s="36"/>
      <c r="S67" s="11"/>
      <c r="T67" s="31"/>
      <c r="U67" s="11"/>
      <c r="V67" s="11"/>
      <c r="W67" s="11"/>
      <c r="X67" s="11"/>
      <c r="Y67" s="11"/>
      <c r="Z67" s="15"/>
      <c r="AA67" s="15"/>
      <c r="AB67" s="15"/>
      <c r="AC67" s="15"/>
      <c r="AD67" s="15"/>
      <c r="AE67" s="11"/>
      <c r="AF67" s="21" t="s">
        <v>137</v>
      </c>
      <c r="AG67" s="11"/>
      <c r="AH67" s="11"/>
      <c r="AI67" s="11"/>
      <c r="AJ67" s="21"/>
      <c r="AK67" s="21"/>
      <c r="AL67" s="11"/>
      <c r="AM67" s="15">
        <f>+AM66+AM53+AM40+AM27+Z27+Z40+Z53+Z66</f>
        <v>88</v>
      </c>
      <c r="AN67" s="15">
        <f>+AN66+AN53+AN40+AN27+AA27+AA40+AA53+AA66</f>
        <v>21</v>
      </c>
      <c r="AO67" s="15">
        <f>+AO66+AO53+AO40+AO27+AB27+AB40+AB53+AB66</f>
        <v>32</v>
      </c>
      <c r="AP67" s="15">
        <f>+AP66+AP53+AP40+AP27+AC27+AC40+AC53+AC66</f>
        <v>53</v>
      </c>
      <c r="AQ67" s="15">
        <f>+AQ66+AQ53+AQ40+AQ27+AD27+AD40+AD53+AD66</f>
        <v>6</v>
      </c>
      <c r="AR67" s="36"/>
    </row>
    <row r="68" spans="1:44" ht="15.95" customHeight="1" x14ac:dyDescent="0.25">
      <c r="A68" s="41"/>
      <c r="Q68" s="36"/>
      <c r="R68" s="36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J68" s="21"/>
      <c r="AK68" s="21"/>
      <c r="AL68" s="11"/>
      <c r="AM68" s="22"/>
      <c r="AN68" s="22"/>
      <c r="AO68" s="22"/>
      <c r="AP68" s="22"/>
      <c r="AQ68" s="22"/>
      <c r="AR68" s="36"/>
    </row>
    <row r="69" spans="1:44" ht="15.95" customHeight="1" x14ac:dyDescent="0.25">
      <c r="A69" s="41"/>
      <c r="Q69" s="36"/>
      <c r="R69" s="36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21"/>
      <c r="AG69" s="11"/>
      <c r="AH69" s="11"/>
      <c r="AI69" s="11"/>
      <c r="AJ69" s="21"/>
      <c r="AK69" s="21"/>
      <c r="AL69" s="11"/>
      <c r="AM69" s="22"/>
      <c r="AN69" s="22"/>
      <c r="AO69" s="22"/>
      <c r="AP69" s="22"/>
      <c r="AQ69" s="22"/>
      <c r="AR69" s="36"/>
    </row>
    <row r="70" spans="1:44" ht="15.95" customHeight="1" x14ac:dyDescent="0.25">
      <c r="A70" s="41"/>
      <c r="Q70" s="36"/>
      <c r="R70" s="36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21"/>
      <c r="AG70" s="11"/>
      <c r="AH70" s="11"/>
      <c r="AI70" s="11"/>
      <c r="AJ70" s="21"/>
      <c r="AK70" s="21"/>
      <c r="AL70" s="11"/>
      <c r="AM70" s="22"/>
      <c r="AN70" s="22"/>
      <c r="AO70" s="22"/>
      <c r="AP70" s="34"/>
      <c r="AQ70" s="22"/>
      <c r="AR70" s="36"/>
    </row>
    <row r="71" spans="1:44" ht="15.95" customHeight="1" x14ac:dyDescent="0.25">
      <c r="A71" s="41"/>
      <c r="Q71" s="36"/>
      <c r="R71" s="36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21"/>
      <c r="AG71" s="11"/>
      <c r="AH71" s="11"/>
      <c r="AI71" s="11"/>
      <c r="AJ71" s="21"/>
      <c r="AK71" s="21"/>
      <c r="AL71" s="11"/>
      <c r="AM71" s="22"/>
      <c r="AN71" s="22"/>
      <c r="AO71" s="22"/>
      <c r="AP71" s="34"/>
      <c r="AQ71" s="22"/>
      <c r="AR71" s="36"/>
    </row>
    <row r="72" spans="1:44" ht="15.95" customHeight="1" x14ac:dyDescent="0.25">
      <c r="A72" s="41"/>
      <c r="Q72" s="36"/>
      <c r="R72" s="39"/>
      <c r="AR72" s="43"/>
    </row>
    <row r="73" spans="1:44" ht="1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3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3"/>
    </row>
    <row r="74" spans="1:44" ht="24" customHeight="1" x14ac:dyDescent="0.3">
      <c r="A74" s="39"/>
      <c r="B74" s="78" t="s">
        <v>143</v>
      </c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39"/>
      <c r="R74" s="39"/>
      <c r="S74" s="78" t="s">
        <v>143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43"/>
    </row>
    <row r="75" spans="1:44" ht="20.25" x14ac:dyDescent="0.3">
      <c r="A75" s="39"/>
      <c r="B75" s="26" t="s">
        <v>83</v>
      </c>
      <c r="C75" s="26">
        <f>+C2</f>
        <v>1</v>
      </c>
      <c r="D75" s="25"/>
      <c r="E75" s="25"/>
      <c r="F75" s="25"/>
      <c r="G75" s="77" t="str">
        <f>+G2</f>
        <v>2024/2025 REGULAR SEASON</v>
      </c>
      <c r="H75" s="77"/>
      <c r="I75" s="77"/>
      <c r="J75" s="77"/>
      <c r="K75" s="77"/>
      <c r="L75" s="77"/>
      <c r="M75" s="77"/>
      <c r="N75" s="25"/>
      <c r="O75" s="25"/>
      <c r="P75" s="25"/>
      <c r="Q75" s="39"/>
      <c r="R75" s="39"/>
      <c r="S75" s="77" t="s">
        <v>97</v>
      </c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39"/>
    </row>
    <row r="76" spans="1:44" ht="18.600000000000001" customHeight="1" x14ac:dyDescent="0.3">
      <c r="A76" s="36"/>
      <c r="N76" s="25"/>
      <c r="O76" s="25"/>
      <c r="P76" s="25"/>
      <c r="Q76" s="36"/>
      <c r="R76" s="36"/>
      <c r="T76" s="16"/>
      <c r="U76" s="16"/>
      <c r="V76" s="16"/>
      <c r="W76" s="16"/>
      <c r="X76" s="16"/>
      <c r="Y76" s="16"/>
      <c r="Z76" s="16"/>
      <c r="AA76" s="29"/>
      <c r="AB76" s="29"/>
      <c r="AC76" s="29"/>
      <c r="AD76" s="29"/>
      <c r="AE76" s="30"/>
      <c r="AF76" s="29"/>
      <c r="AG76" s="29"/>
      <c r="AH76" s="29"/>
      <c r="AI76" s="29"/>
      <c r="AJ76" s="29"/>
      <c r="AK76" s="29"/>
      <c r="AL76" s="29"/>
      <c r="AM76" s="21"/>
      <c r="AN76" s="11"/>
      <c r="AO76" s="11"/>
      <c r="AP76" s="22"/>
      <c r="AQ76" s="22"/>
      <c r="AR76" s="36"/>
    </row>
    <row r="77" spans="1:44" ht="16.5" thickBot="1" x14ac:dyDescent="0.3">
      <c r="A77" s="36"/>
      <c r="Q77" s="39"/>
      <c r="R77" s="39"/>
      <c r="S77" s="28" t="s">
        <v>119</v>
      </c>
      <c r="T77" s="28" t="s">
        <v>121</v>
      </c>
      <c r="U77" s="28"/>
      <c r="V77" s="38"/>
      <c r="W77" s="38"/>
      <c r="X77" s="38"/>
      <c r="Y77" s="38"/>
      <c r="Z77" s="38" t="s">
        <v>3</v>
      </c>
      <c r="AA77" s="38" t="s">
        <v>23</v>
      </c>
      <c r="AB77" s="38" t="s">
        <v>24</v>
      </c>
      <c r="AC77" s="38" t="s">
        <v>25</v>
      </c>
      <c r="AD77" s="38" t="s">
        <v>2</v>
      </c>
      <c r="AE77" s="22"/>
      <c r="AM77" s="22"/>
      <c r="AN77" s="22"/>
      <c r="AO77" s="22"/>
      <c r="AP77" s="22"/>
      <c r="AQ77" s="22"/>
      <c r="AR77" s="39"/>
    </row>
    <row r="78" spans="1:44" ht="15.75" customHeight="1" x14ac:dyDescent="0.25">
      <c r="A78" s="36"/>
      <c r="Q78" s="39"/>
      <c r="R78" s="39"/>
      <c r="S78" s="27">
        <v>9</v>
      </c>
      <c r="T78" s="21" t="s">
        <v>139</v>
      </c>
      <c r="V78" s="21"/>
      <c r="Y78" s="21"/>
      <c r="Z78" s="22">
        <v>1</v>
      </c>
      <c r="AA78" s="22">
        <v>0</v>
      </c>
      <c r="AB78" s="22">
        <v>1</v>
      </c>
      <c r="AC78" s="22">
        <f t="shared" ref="AC78:AC79" si="13">+AA78+AB78</f>
        <v>1</v>
      </c>
      <c r="AD78" s="22">
        <v>0</v>
      </c>
      <c r="AM78" s="22"/>
      <c r="AN78" s="22"/>
      <c r="AO78" s="22"/>
      <c r="AP78" s="22"/>
      <c r="AQ78" s="22"/>
      <c r="AR78" s="39"/>
    </row>
    <row r="79" spans="1:44" ht="15.75" customHeight="1" thickBot="1" x14ac:dyDescent="0.3">
      <c r="A79" s="36"/>
      <c r="D79" s="2" t="s">
        <v>73</v>
      </c>
      <c r="E79" s="2"/>
      <c r="F79" s="2"/>
      <c r="G79" s="4" t="s">
        <v>1</v>
      </c>
      <c r="H79" s="4"/>
      <c r="I79" s="4" t="s">
        <v>3</v>
      </c>
      <c r="J79" s="4" t="s">
        <v>23</v>
      </c>
      <c r="K79" s="4" t="s">
        <v>24</v>
      </c>
      <c r="L79" s="50" t="s">
        <v>25</v>
      </c>
      <c r="M79" s="4" t="s">
        <v>2</v>
      </c>
      <c r="Q79" s="36"/>
      <c r="R79" s="36"/>
      <c r="S79" s="27">
        <v>7.5</v>
      </c>
      <c r="T79" s="21" t="s">
        <v>207</v>
      </c>
      <c r="Z79" s="22">
        <v>1</v>
      </c>
      <c r="AA79" s="22">
        <v>1</v>
      </c>
      <c r="AB79" s="22">
        <v>0</v>
      </c>
      <c r="AC79" s="22">
        <f t="shared" si="13"/>
        <v>1</v>
      </c>
      <c r="AD79" s="22">
        <v>0</v>
      </c>
      <c r="AM79" s="22"/>
      <c r="AN79" s="22"/>
      <c r="AO79" s="22"/>
      <c r="AP79" s="22"/>
      <c r="AQ79" s="22"/>
      <c r="AR79" s="36"/>
    </row>
    <row r="80" spans="1:44" ht="15.75" customHeight="1" x14ac:dyDescent="0.25">
      <c r="A80" s="36"/>
      <c r="D80" s="21" t="s">
        <v>67</v>
      </c>
      <c r="E80" s="21"/>
      <c r="F80" s="21"/>
      <c r="G80" s="21" t="s">
        <v>117</v>
      </c>
      <c r="H80" s="22"/>
      <c r="I80" s="22">
        <v>1</v>
      </c>
      <c r="J80" s="22">
        <v>1</v>
      </c>
      <c r="K80" s="22">
        <v>3</v>
      </c>
      <c r="L80" s="49">
        <f t="shared" ref="L80:L91" si="14">+J80+K80</f>
        <v>4</v>
      </c>
      <c r="M80" s="22">
        <v>0</v>
      </c>
      <c r="Q80" s="36"/>
      <c r="R80" s="36"/>
      <c r="S80" s="27">
        <v>8</v>
      </c>
      <c r="T80" s="21" t="s">
        <v>157</v>
      </c>
      <c r="Z80" s="22">
        <v>1</v>
      </c>
      <c r="AA80" s="22">
        <v>1</v>
      </c>
      <c r="AB80" s="22">
        <v>1</v>
      </c>
      <c r="AC80" s="22">
        <f>+AA80+AB80</f>
        <v>2</v>
      </c>
      <c r="AD80" s="22">
        <v>0</v>
      </c>
      <c r="AM80" s="22"/>
      <c r="AN80" s="22"/>
      <c r="AO80" s="22"/>
      <c r="AP80" s="22"/>
      <c r="AQ80" s="22"/>
      <c r="AR80" s="36"/>
    </row>
    <row r="81" spans="1:44" ht="15.75" customHeight="1" x14ac:dyDescent="0.25">
      <c r="A81" s="36"/>
      <c r="D81" s="21" t="s">
        <v>95</v>
      </c>
      <c r="E81" s="21"/>
      <c r="F81" s="21"/>
      <c r="G81" s="21" t="s">
        <v>118</v>
      </c>
      <c r="H81" s="22"/>
      <c r="I81" s="22">
        <v>1</v>
      </c>
      <c r="J81" s="22">
        <v>3</v>
      </c>
      <c r="K81" s="22">
        <v>0</v>
      </c>
      <c r="L81" s="49">
        <f t="shared" si="14"/>
        <v>3</v>
      </c>
      <c r="M81" s="22">
        <v>0</v>
      </c>
      <c r="Q81" s="36"/>
      <c r="R81" s="36"/>
      <c r="S81" s="27">
        <v>7</v>
      </c>
      <c r="T81" s="21" t="s">
        <v>145</v>
      </c>
      <c r="Z81" s="22">
        <v>1</v>
      </c>
      <c r="AA81" s="22">
        <v>0</v>
      </c>
      <c r="AB81" s="22">
        <v>0</v>
      </c>
      <c r="AC81" s="22">
        <f>+AA81+AB81</f>
        <v>0</v>
      </c>
      <c r="AD81" s="22">
        <v>0</v>
      </c>
      <c r="AM81" s="22"/>
      <c r="AN81" s="22"/>
      <c r="AO81" s="22"/>
      <c r="AP81" s="22"/>
      <c r="AQ81" s="22"/>
      <c r="AR81" s="36"/>
    </row>
    <row r="82" spans="1:44" ht="15.75" customHeight="1" thickBot="1" x14ac:dyDescent="0.3">
      <c r="A82" s="36"/>
      <c r="D82" s="21" t="s">
        <v>183</v>
      </c>
      <c r="E82" s="21"/>
      <c r="F82" s="21"/>
      <c r="G82" s="21" t="s">
        <v>118</v>
      </c>
      <c r="H82" s="22"/>
      <c r="I82" s="22">
        <v>1</v>
      </c>
      <c r="J82" s="22">
        <v>2</v>
      </c>
      <c r="K82" s="22">
        <v>1</v>
      </c>
      <c r="L82" s="49">
        <f t="shared" si="14"/>
        <v>3</v>
      </c>
      <c r="M82" s="22">
        <v>0</v>
      </c>
      <c r="Q82" s="36"/>
      <c r="R82" s="36"/>
      <c r="S82" s="27">
        <v>7.5</v>
      </c>
      <c r="T82" s="21" t="s">
        <v>159</v>
      </c>
      <c r="Z82" s="22">
        <v>1</v>
      </c>
      <c r="AA82" s="22">
        <v>1</v>
      </c>
      <c r="AB82" s="22">
        <v>0</v>
      </c>
      <c r="AC82" s="22">
        <f>+AA82+AB82</f>
        <v>1</v>
      </c>
      <c r="AD82" s="22">
        <v>0</v>
      </c>
      <c r="AM82" s="22"/>
      <c r="AN82" s="22"/>
      <c r="AO82" s="22"/>
      <c r="AP82" s="22"/>
      <c r="AQ82" s="22"/>
      <c r="AR82" s="36"/>
    </row>
    <row r="83" spans="1:44" ht="15.75" customHeight="1" x14ac:dyDescent="0.25">
      <c r="A83" s="36"/>
      <c r="D83" s="21" t="s">
        <v>163</v>
      </c>
      <c r="E83" s="21"/>
      <c r="F83" s="21"/>
      <c r="G83" s="21" t="s">
        <v>118</v>
      </c>
      <c r="H83" s="22"/>
      <c r="I83" s="22">
        <v>1</v>
      </c>
      <c r="J83" s="22">
        <v>1</v>
      </c>
      <c r="K83" s="22">
        <v>2</v>
      </c>
      <c r="L83" s="49">
        <f t="shared" si="14"/>
        <v>3</v>
      </c>
      <c r="M83" s="22">
        <v>0</v>
      </c>
      <c r="Q83" s="36"/>
      <c r="R83" s="36"/>
      <c r="S83" s="8"/>
      <c r="T83" s="31" t="s">
        <v>93</v>
      </c>
      <c r="U83" s="8"/>
      <c r="V83" s="8"/>
      <c r="W83" s="8"/>
      <c r="X83" s="8"/>
      <c r="Y83" s="8"/>
      <c r="Z83" s="15">
        <f>SUM(Z78:Z82)</f>
        <v>5</v>
      </c>
      <c r="AA83" s="15">
        <f t="shared" ref="AA83:AD83" si="15">SUM(AA78:AA82)</f>
        <v>3</v>
      </c>
      <c r="AB83" s="15">
        <f t="shared" si="15"/>
        <v>2</v>
      </c>
      <c r="AC83" s="15">
        <f t="shared" si="15"/>
        <v>5</v>
      </c>
      <c r="AD83" s="15">
        <f t="shared" si="15"/>
        <v>0</v>
      </c>
      <c r="AM83" s="22"/>
      <c r="AN83" s="22"/>
      <c r="AO83" s="22"/>
      <c r="AP83" s="22"/>
      <c r="AQ83" s="22"/>
      <c r="AR83" s="36"/>
    </row>
    <row r="84" spans="1:44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</v>
      </c>
      <c r="J84" s="22">
        <v>0</v>
      </c>
      <c r="K84" s="22">
        <v>3</v>
      </c>
      <c r="L84" s="49">
        <f t="shared" si="14"/>
        <v>3</v>
      </c>
      <c r="M84" s="22">
        <v>2</v>
      </c>
      <c r="Q84" s="36"/>
      <c r="R84" s="36"/>
      <c r="AM84" s="22"/>
      <c r="AN84" s="22"/>
      <c r="AO84" s="22"/>
      <c r="AP84" s="22"/>
      <c r="AQ84" s="22"/>
      <c r="AR84" s="36"/>
    </row>
    <row r="85" spans="1:44" ht="15.75" customHeight="1" thickBot="1" x14ac:dyDescent="0.3">
      <c r="A85" s="36"/>
      <c r="D85" s="21" t="s">
        <v>147</v>
      </c>
      <c r="E85" s="21"/>
      <c r="F85" s="21"/>
      <c r="G85" s="21" t="s">
        <v>154</v>
      </c>
      <c r="H85" s="22"/>
      <c r="I85" s="22">
        <v>1</v>
      </c>
      <c r="J85" s="22">
        <v>2</v>
      </c>
      <c r="K85" s="22">
        <v>0</v>
      </c>
      <c r="L85" s="49">
        <f t="shared" si="14"/>
        <v>2</v>
      </c>
      <c r="M85" s="22">
        <v>0</v>
      </c>
      <c r="Q85" s="36"/>
      <c r="R85" s="36"/>
      <c r="S85" s="28" t="s">
        <v>119</v>
      </c>
      <c r="T85" s="28" t="s">
        <v>122</v>
      </c>
      <c r="U85" s="28"/>
      <c r="V85" s="38"/>
      <c r="W85" s="38"/>
      <c r="X85" s="38"/>
      <c r="Y85" s="38"/>
      <c r="Z85" s="38" t="s">
        <v>3</v>
      </c>
      <c r="AA85" s="38" t="s">
        <v>23</v>
      </c>
      <c r="AB85" s="38" t="s">
        <v>24</v>
      </c>
      <c r="AC85" s="38" t="s">
        <v>25</v>
      </c>
      <c r="AD85" s="38" t="s">
        <v>2</v>
      </c>
      <c r="AM85" s="22"/>
      <c r="AN85" s="22"/>
      <c r="AO85" s="22"/>
      <c r="AP85" s="22"/>
      <c r="AQ85" s="22"/>
      <c r="AR85" s="36"/>
    </row>
    <row r="86" spans="1:44" ht="15.75" customHeight="1" x14ac:dyDescent="0.25">
      <c r="A86" s="36"/>
      <c r="D86" s="21" t="s">
        <v>113</v>
      </c>
      <c r="E86" s="21"/>
      <c r="F86" s="21"/>
      <c r="G86" s="21" t="s">
        <v>116</v>
      </c>
      <c r="H86" s="22"/>
      <c r="I86" s="22">
        <v>1</v>
      </c>
      <c r="J86" s="22">
        <v>1</v>
      </c>
      <c r="K86" s="22">
        <v>1</v>
      </c>
      <c r="L86" s="49">
        <f t="shared" si="14"/>
        <v>2</v>
      </c>
      <c r="M86" s="22">
        <v>0</v>
      </c>
      <c r="Q86" s="36"/>
      <c r="R86" s="36"/>
      <c r="S86" s="27">
        <v>8</v>
      </c>
      <c r="T86" s="21" t="s">
        <v>33</v>
      </c>
      <c r="U86" s="21"/>
      <c r="V86" s="21"/>
      <c r="W86" s="21"/>
      <c r="Z86" s="22">
        <v>1</v>
      </c>
      <c r="AA86" s="22">
        <v>0</v>
      </c>
      <c r="AB86" s="22">
        <v>0</v>
      </c>
      <c r="AC86" s="22">
        <f t="shared" ref="AC86" si="16">+AA86+AB86</f>
        <v>0</v>
      </c>
      <c r="AD86" s="22">
        <v>0</v>
      </c>
      <c r="AM86" s="22"/>
      <c r="AN86" s="22"/>
      <c r="AO86" s="22"/>
      <c r="AP86" s="22"/>
      <c r="AQ86" s="22"/>
      <c r="AR86" s="36"/>
    </row>
    <row r="87" spans="1:44" ht="15.75" customHeight="1" x14ac:dyDescent="0.25">
      <c r="A87" s="36"/>
      <c r="D87" s="21" t="s">
        <v>146</v>
      </c>
      <c r="E87" s="21"/>
      <c r="F87" s="21"/>
      <c r="G87" s="21" t="s">
        <v>117</v>
      </c>
      <c r="H87" s="22"/>
      <c r="I87" s="22">
        <v>1</v>
      </c>
      <c r="J87" s="22">
        <v>0</v>
      </c>
      <c r="K87" s="22">
        <v>2</v>
      </c>
      <c r="L87" s="49">
        <f t="shared" si="14"/>
        <v>2</v>
      </c>
      <c r="M87" s="22">
        <v>0</v>
      </c>
      <c r="Q87" s="40"/>
      <c r="R87" s="40"/>
      <c r="S87" s="27">
        <v>6.5</v>
      </c>
      <c r="T87" s="21" t="s">
        <v>136</v>
      </c>
      <c r="U87" s="21"/>
      <c r="V87" s="21"/>
      <c r="W87" s="21"/>
      <c r="Z87" s="22">
        <v>1</v>
      </c>
      <c r="AA87" s="22">
        <v>0</v>
      </c>
      <c r="AB87" s="22">
        <v>0</v>
      </c>
      <c r="AC87" s="22">
        <f t="shared" ref="AC87" si="17">+AA87+AB87</f>
        <v>0</v>
      </c>
      <c r="AD87" s="22">
        <v>0</v>
      </c>
      <c r="AM87" s="22"/>
      <c r="AN87" s="22"/>
      <c r="AO87" s="22"/>
      <c r="AP87" s="22"/>
      <c r="AQ87" s="22"/>
      <c r="AR87" s="40"/>
    </row>
    <row r="88" spans="1:44" ht="15.75" customHeight="1" thickBot="1" x14ac:dyDescent="0.3">
      <c r="A88" s="36"/>
      <c r="D88" s="21" t="s">
        <v>85</v>
      </c>
      <c r="G88" s="21" t="s">
        <v>118</v>
      </c>
      <c r="H88" s="22"/>
      <c r="I88" s="22">
        <v>1</v>
      </c>
      <c r="J88" s="22">
        <v>0</v>
      </c>
      <c r="K88" s="22">
        <v>2</v>
      </c>
      <c r="L88" s="49">
        <f t="shared" si="14"/>
        <v>2</v>
      </c>
      <c r="M88" s="22">
        <v>0</v>
      </c>
      <c r="Q88" s="40"/>
      <c r="R88" s="40"/>
      <c r="S88" s="27">
        <v>6.5</v>
      </c>
      <c r="T88" s="21" t="s">
        <v>69</v>
      </c>
      <c r="Z88" s="22">
        <v>1</v>
      </c>
      <c r="AA88" s="22">
        <v>0</v>
      </c>
      <c r="AB88" s="22">
        <v>0</v>
      </c>
      <c r="AC88" s="22">
        <f>+AA88+AB88</f>
        <v>0</v>
      </c>
      <c r="AD88" s="22">
        <v>0</v>
      </c>
      <c r="AM88" s="22"/>
      <c r="AN88" s="22"/>
      <c r="AO88" s="22"/>
      <c r="AP88" s="22"/>
      <c r="AQ88" s="22"/>
      <c r="AR88" s="40"/>
    </row>
    <row r="89" spans="1:44" ht="15.75" customHeight="1" x14ac:dyDescent="0.25">
      <c r="A89" s="36"/>
      <c r="D89" s="21" t="s">
        <v>59</v>
      </c>
      <c r="E89" s="21"/>
      <c r="F89" s="21"/>
      <c r="G89" s="21" t="s">
        <v>118</v>
      </c>
      <c r="H89" s="22"/>
      <c r="I89" s="22">
        <v>1</v>
      </c>
      <c r="J89" s="22">
        <v>0</v>
      </c>
      <c r="K89" s="22">
        <v>2</v>
      </c>
      <c r="L89" s="49">
        <f t="shared" si="14"/>
        <v>2</v>
      </c>
      <c r="M89" s="22">
        <v>0</v>
      </c>
      <c r="Q89" s="40"/>
      <c r="R89" s="40"/>
      <c r="S89" s="8"/>
      <c r="T89" s="31" t="s">
        <v>211</v>
      </c>
      <c r="U89" s="8"/>
      <c r="V89" s="8"/>
      <c r="W89" s="8"/>
      <c r="X89" s="8"/>
      <c r="Y89" s="8"/>
      <c r="Z89" s="55">
        <f>SUM(Z86:Z88)</f>
        <v>3</v>
      </c>
      <c r="AA89" s="55">
        <f>SUM(AA86:AA88)</f>
        <v>0</v>
      </c>
      <c r="AB89" s="55">
        <f>SUM(AB86:AB88)</f>
        <v>0</v>
      </c>
      <c r="AC89" s="55">
        <f>SUM(AC86:AC88)</f>
        <v>0</v>
      </c>
      <c r="AD89" s="55">
        <f>SUM(AD86:AD88)</f>
        <v>0</v>
      </c>
      <c r="AM89" s="22"/>
      <c r="AN89" s="22"/>
      <c r="AO89" s="22"/>
      <c r="AP89" s="22"/>
      <c r="AQ89" s="22"/>
      <c r="AR89" s="40"/>
    </row>
    <row r="90" spans="1:44" ht="15.75" customHeight="1" x14ac:dyDescent="0.25">
      <c r="A90" s="36"/>
      <c r="D90" s="21" t="s">
        <v>52</v>
      </c>
      <c r="G90" s="21" t="s">
        <v>118</v>
      </c>
      <c r="H90" s="22"/>
      <c r="I90" s="22">
        <v>1</v>
      </c>
      <c r="J90" s="22">
        <v>0</v>
      </c>
      <c r="K90" s="22">
        <v>2</v>
      </c>
      <c r="L90" s="49">
        <f t="shared" si="14"/>
        <v>2</v>
      </c>
      <c r="M90" s="22">
        <v>0</v>
      </c>
      <c r="Q90" s="41"/>
      <c r="R90" s="41"/>
      <c r="AM90" s="22"/>
      <c r="AN90" s="22"/>
      <c r="AO90" s="22"/>
      <c r="AP90" s="22"/>
      <c r="AQ90" s="22"/>
      <c r="AR90" s="41"/>
    </row>
    <row r="91" spans="1:44" ht="15.75" customHeight="1" x14ac:dyDescent="0.25">
      <c r="A91" s="36"/>
      <c r="D91" s="21" t="s">
        <v>184</v>
      </c>
      <c r="G91" s="21" t="s">
        <v>154</v>
      </c>
      <c r="H91" s="22"/>
      <c r="I91" s="22">
        <v>1</v>
      </c>
      <c r="J91" s="22">
        <v>0</v>
      </c>
      <c r="K91" s="22">
        <v>2</v>
      </c>
      <c r="L91" s="49">
        <f t="shared" si="14"/>
        <v>2</v>
      </c>
      <c r="M91" s="22">
        <v>0</v>
      </c>
      <c r="Q91" s="41"/>
      <c r="R91" s="41"/>
      <c r="S91" s="27"/>
      <c r="T91" s="21" t="s">
        <v>93</v>
      </c>
      <c r="Z91" s="56">
        <f>Z83+AC98+Z89</f>
        <v>8</v>
      </c>
      <c r="AA91" s="56">
        <f>AA89+AA83</f>
        <v>3</v>
      </c>
      <c r="AB91" s="56">
        <f>AB89+AB83</f>
        <v>2</v>
      </c>
      <c r="AC91" s="56">
        <f>AC89+AC83</f>
        <v>5</v>
      </c>
      <c r="AD91" s="56">
        <f>AD89+AD83</f>
        <v>0</v>
      </c>
      <c r="AM91" s="22"/>
      <c r="AN91" s="22"/>
      <c r="AO91" s="22"/>
      <c r="AP91" s="22"/>
      <c r="AQ91" s="22"/>
      <c r="AR91" s="41"/>
    </row>
    <row r="92" spans="1:44" ht="15.75" customHeight="1" x14ac:dyDescent="0.25">
      <c r="A92" s="36"/>
      <c r="Q92" s="41"/>
      <c r="R92" s="41"/>
      <c r="S92" s="27"/>
      <c r="T92" s="21" t="s">
        <v>82</v>
      </c>
      <c r="Z92" s="22">
        <f>+Z15+Z28+Z41+Z54+AM15+AM28+AM41+AM54</f>
        <v>8</v>
      </c>
      <c r="AA92" s="22">
        <f>+AA15+AA28+AA41+AA54+AN15+AN28+AN41+AN54</f>
        <v>3</v>
      </c>
      <c r="AB92" s="22">
        <f>+AB15+AB28+AB41+AB54+AO15+AO28+AO41+AO54</f>
        <v>2</v>
      </c>
      <c r="AC92" s="22">
        <f>+AC15+AC28+AC41+AC54+AP15+AP28+AP41+AP54</f>
        <v>5</v>
      </c>
      <c r="AD92" s="22">
        <f>+AD15+AD28+AD41+AD54+AQ15+AQ28+AQ41+AQ54</f>
        <v>0</v>
      </c>
      <c r="AM92" s="22"/>
      <c r="AN92" s="22"/>
      <c r="AO92" s="22"/>
      <c r="AP92" s="22"/>
      <c r="AQ92" s="22"/>
      <c r="AR92" s="41"/>
    </row>
    <row r="93" spans="1:44" ht="15.75" customHeight="1" x14ac:dyDescent="0.25">
      <c r="A93" s="36"/>
      <c r="Q93" s="41"/>
      <c r="R93" s="41"/>
      <c r="S93" s="27"/>
      <c r="T93" s="21"/>
      <c r="Z93" s="22"/>
      <c r="AA93" s="22"/>
      <c r="AB93" s="22"/>
      <c r="AC93" s="22"/>
      <c r="AD93" s="22"/>
      <c r="AM93" s="22"/>
      <c r="AN93" s="22"/>
      <c r="AO93" s="22"/>
      <c r="AP93" s="22"/>
      <c r="AQ93" s="22"/>
      <c r="AR93" s="41"/>
    </row>
    <row r="94" spans="1:44" ht="15.75" customHeight="1" thickBot="1" x14ac:dyDescent="0.3">
      <c r="A94" s="36"/>
      <c r="D94" s="2" t="s">
        <v>84</v>
      </c>
      <c r="E94" s="2"/>
      <c r="F94" s="2"/>
      <c r="G94" s="4" t="s">
        <v>1</v>
      </c>
      <c r="H94" s="4"/>
      <c r="I94" s="4" t="s">
        <v>3</v>
      </c>
      <c r="J94" s="4" t="s">
        <v>23</v>
      </c>
      <c r="K94" s="4" t="s">
        <v>24</v>
      </c>
      <c r="L94" s="4" t="s">
        <v>25</v>
      </c>
      <c r="M94" s="50" t="s">
        <v>2</v>
      </c>
      <c r="Q94" s="41"/>
      <c r="R94" s="41"/>
      <c r="S94" s="27"/>
      <c r="T94" s="21"/>
      <c r="Z94" s="22"/>
      <c r="AA94" s="22"/>
      <c r="AB94" s="22"/>
      <c r="AC94" s="22"/>
      <c r="AD94" s="22"/>
      <c r="AM94" s="22"/>
      <c r="AN94" s="22"/>
      <c r="AO94" s="22"/>
      <c r="AP94" s="22"/>
      <c r="AQ94" s="22"/>
      <c r="AR94" s="41"/>
    </row>
    <row r="95" spans="1:44" ht="15.75" customHeight="1" thickBot="1" x14ac:dyDescent="0.3">
      <c r="A95" s="36"/>
      <c r="D95" s="21" t="s">
        <v>176</v>
      </c>
      <c r="E95" s="21"/>
      <c r="F95" s="21"/>
      <c r="G95" s="21" t="s">
        <v>106</v>
      </c>
      <c r="H95" s="22"/>
      <c r="I95" s="22">
        <v>1</v>
      </c>
      <c r="J95" s="22">
        <v>0</v>
      </c>
      <c r="K95" s="22">
        <v>3</v>
      </c>
      <c r="L95" s="22">
        <f>+J95+K95</f>
        <v>3</v>
      </c>
      <c r="M95" s="49">
        <v>2</v>
      </c>
      <c r="Q95" s="41"/>
      <c r="R95" s="41"/>
      <c r="S95" s="27"/>
      <c r="T95" s="21"/>
      <c r="U95" s="37" t="s">
        <v>119</v>
      </c>
      <c r="V95" s="10" t="s">
        <v>129</v>
      </c>
      <c r="W95" s="10"/>
      <c r="X95" s="10"/>
      <c r="Y95" s="10"/>
      <c r="Z95" s="10"/>
      <c r="AA95" s="10"/>
      <c r="AB95" s="10"/>
      <c r="AC95" s="37" t="s">
        <v>3</v>
      </c>
      <c r="AD95" s="37" t="s">
        <v>7</v>
      </c>
      <c r="AE95" s="37" t="s">
        <v>8</v>
      </c>
      <c r="AF95" s="37" t="s">
        <v>9</v>
      </c>
      <c r="AG95" s="82" t="s">
        <v>77</v>
      </c>
      <c r="AH95" s="82"/>
      <c r="AI95" s="37" t="s">
        <v>4</v>
      </c>
      <c r="AJ95" s="37" t="s">
        <v>6</v>
      </c>
      <c r="AK95" s="37" t="s">
        <v>5</v>
      </c>
      <c r="AL95" s="37" t="s">
        <v>78</v>
      </c>
      <c r="AM95" s="37" t="s">
        <v>24</v>
      </c>
      <c r="AN95" s="37" t="s">
        <v>2</v>
      </c>
      <c r="AO95" s="22"/>
      <c r="AP95" s="22"/>
      <c r="AQ95" s="22"/>
      <c r="AR95" s="41"/>
    </row>
    <row r="96" spans="1:44" ht="15.75" customHeight="1" x14ac:dyDescent="0.25">
      <c r="A96" s="36"/>
      <c r="D96" s="21" t="s">
        <v>70</v>
      </c>
      <c r="E96" s="21"/>
      <c r="F96" s="21"/>
      <c r="G96" s="21" t="s">
        <v>17</v>
      </c>
      <c r="H96" s="22"/>
      <c r="I96" s="22">
        <v>1</v>
      </c>
      <c r="J96" s="22">
        <v>0</v>
      </c>
      <c r="K96" s="22">
        <v>0</v>
      </c>
      <c r="L96" s="22">
        <f>+J96+K96</f>
        <v>0</v>
      </c>
      <c r="M96" s="49">
        <v>2</v>
      </c>
      <c r="Q96" s="41"/>
      <c r="R96" s="41"/>
      <c r="U96" s="27"/>
      <c r="V96" s="21"/>
      <c r="X96" s="21"/>
      <c r="Y96" s="31"/>
      <c r="Z96" s="14"/>
      <c r="AA96" s="8"/>
      <c r="AB96" s="8"/>
      <c r="AC96" s="22"/>
      <c r="AD96" s="22"/>
      <c r="AE96" s="22"/>
      <c r="AF96" s="22"/>
      <c r="AG96" s="79"/>
      <c r="AH96" s="79"/>
      <c r="AI96" s="22"/>
      <c r="AJ96" s="22"/>
      <c r="AK96" s="22"/>
      <c r="AL96" s="24"/>
      <c r="AM96" s="22"/>
      <c r="AN96" s="22"/>
      <c r="AO96" s="22"/>
      <c r="AP96" s="22"/>
      <c r="AQ96" s="22"/>
      <c r="AR96" s="41"/>
    </row>
    <row r="97" spans="1:44" ht="15.75" customHeight="1" thickBot="1" x14ac:dyDescent="0.3">
      <c r="A97" s="36"/>
      <c r="D97" s="21" t="s">
        <v>55</v>
      </c>
      <c r="E97" s="21"/>
      <c r="F97" s="21"/>
      <c r="G97" s="21" t="s">
        <v>117</v>
      </c>
      <c r="H97" s="22"/>
      <c r="I97" s="22">
        <v>1</v>
      </c>
      <c r="J97" s="22">
        <v>0</v>
      </c>
      <c r="K97" s="22">
        <v>0</v>
      </c>
      <c r="L97" s="22">
        <f>+J97+K97</f>
        <v>0</v>
      </c>
      <c r="M97" s="49">
        <v>2</v>
      </c>
      <c r="Q97" s="41"/>
      <c r="R97" s="41"/>
      <c r="U97" s="51"/>
      <c r="V97" s="28"/>
      <c r="W97" s="28"/>
      <c r="X97" s="28"/>
      <c r="Y97" s="28"/>
      <c r="Z97" s="38"/>
      <c r="AA97" s="3"/>
      <c r="AB97" s="3"/>
      <c r="AC97" s="38"/>
      <c r="AD97" s="38"/>
      <c r="AE97" s="38"/>
      <c r="AF97" s="38"/>
      <c r="AG97" s="79"/>
      <c r="AH97" s="79"/>
      <c r="AI97" s="38"/>
      <c r="AJ97" s="38"/>
      <c r="AK97" s="38"/>
      <c r="AL97" s="52"/>
      <c r="AM97" s="22"/>
      <c r="AN97" s="22"/>
      <c r="AO97" s="22"/>
      <c r="AP97" s="22"/>
      <c r="AQ97" s="22"/>
      <c r="AR97" s="41"/>
    </row>
    <row r="98" spans="1:44" ht="15.75" customHeight="1" x14ac:dyDescent="0.25">
      <c r="A98" s="36"/>
      <c r="Q98" s="41"/>
      <c r="R98" s="41"/>
      <c r="U98" s="8"/>
      <c r="V98" s="32"/>
      <c r="W98" s="31" t="s">
        <v>21</v>
      </c>
      <c r="X98" s="32"/>
      <c r="Y98" s="32"/>
      <c r="Z98" s="15"/>
      <c r="AA98" s="8"/>
      <c r="AB98" s="8"/>
      <c r="AC98" s="15">
        <f>SUM(AC96:AC97)</f>
        <v>0</v>
      </c>
      <c r="AD98" s="15">
        <f>SUM(AD96:AD97)</f>
        <v>0</v>
      </c>
      <c r="AE98" s="15">
        <f>SUM(AE96:AE97)</f>
        <v>0</v>
      </c>
      <c r="AF98" s="15">
        <f>SUM(AF96:AF97)</f>
        <v>0</v>
      </c>
      <c r="AG98" s="80"/>
      <c r="AH98" s="80"/>
      <c r="AI98" s="15">
        <f>SUM(AI96:AI97)</f>
        <v>0</v>
      </c>
      <c r="AJ98" s="15">
        <f>SUM(AJ96:AJ97)</f>
        <v>0</v>
      </c>
      <c r="AK98" s="15">
        <f>SUM(AK96:AK97)</f>
        <v>0</v>
      </c>
      <c r="AL98" s="33"/>
      <c r="AM98" s="15">
        <f>SUM(AM96:AM97)</f>
        <v>0</v>
      </c>
      <c r="AN98" s="15">
        <f>SUM(AN96:AN97)</f>
        <v>0</v>
      </c>
      <c r="AO98" s="22"/>
      <c r="AP98" s="22"/>
      <c r="AQ98" s="22"/>
      <c r="AR98" s="41"/>
    </row>
    <row r="99" spans="1:44" ht="15.75" customHeight="1" x14ac:dyDescent="0.25">
      <c r="A99" s="36"/>
      <c r="Q99" s="41"/>
      <c r="R99" s="41"/>
      <c r="U99" s="27"/>
      <c r="V99" s="21"/>
      <c r="W99" s="21"/>
      <c r="X99" s="21"/>
      <c r="Y99" s="21"/>
      <c r="Z99" s="22"/>
      <c r="AC99" s="22"/>
      <c r="AD99" s="22"/>
      <c r="AE99" s="22"/>
      <c r="AF99" s="22"/>
      <c r="AG99" s="79"/>
      <c r="AH99" s="79"/>
      <c r="AI99" s="22"/>
      <c r="AJ99" s="22"/>
      <c r="AK99" s="22"/>
      <c r="AL99" s="24"/>
      <c r="AM99" s="22"/>
      <c r="AN99" s="22"/>
      <c r="AO99" s="22"/>
      <c r="AP99" s="22"/>
      <c r="AQ99" s="22"/>
      <c r="AR99" s="41"/>
    </row>
    <row r="100" spans="1:44" ht="15.75" customHeight="1" x14ac:dyDescent="0.25">
      <c r="A100" s="36"/>
      <c r="Q100" s="41"/>
      <c r="R100" s="41"/>
      <c r="U100" s="27"/>
      <c r="V100" s="21"/>
      <c r="W100" s="21"/>
      <c r="X100" s="21"/>
      <c r="Y100" s="21"/>
      <c r="Z100" s="22"/>
      <c r="AC100" s="22"/>
      <c r="AD100" s="22"/>
      <c r="AE100" s="22"/>
      <c r="AF100" s="22"/>
      <c r="AG100" s="79"/>
      <c r="AH100" s="79"/>
      <c r="AI100" s="22"/>
      <c r="AJ100" s="22"/>
      <c r="AK100" s="22"/>
      <c r="AL100" s="24"/>
      <c r="AM100" s="22"/>
      <c r="AN100" s="22"/>
      <c r="AO100" s="22"/>
      <c r="AP100" s="22"/>
      <c r="AQ100" s="22"/>
      <c r="AR100" s="41"/>
    </row>
    <row r="101" spans="1:44" ht="15.75" customHeight="1" x14ac:dyDescent="0.25">
      <c r="A101" s="36"/>
      <c r="Q101" s="41"/>
      <c r="R101" s="41"/>
      <c r="AM101" s="22"/>
      <c r="AN101" s="22"/>
      <c r="AO101" s="22"/>
      <c r="AP101" s="22"/>
      <c r="AQ101" s="22"/>
      <c r="AR101" s="41"/>
    </row>
    <row r="102" spans="1:44" ht="15.75" customHeight="1" x14ac:dyDescent="0.25">
      <c r="A102" s="36"/>
      <c r="Q102" s="41"/>
      <c r="R102" s="41"/>
      <c r="AM102" s="22"/>
      <c r="AN102" s="22"/>
      <c r="AO102" s="22"/>
      <c r="AP102" s="22"/>
      <c r="AQ102" s="22"/>
      <c r="AR102" s="41"/>
    </row>
    <row r="103" spans="1:44" ht="15.75" customHeight="1" x14ac:dyDescent="0.25">
      <c r="A103" s="36"/>
      <c r="Q103" s="41"/>
      <c r="R103" s="41"/>
      <c r="AM103" s="22"/>
      <c r="AN103" s="22"/>
      <c r="AO103" s="22"/>
      <c r="AP103" s="22"/>
      <c r="AQ103" s="22"/>
      <c r="AR103" s="41"/>
    </row>
    <row r="104" spans="1:44" ht="15.75" customHeight="1" x14ac:dyDescent="0.25">
      <c r="A104" s="36"/>
      <c r="Q104" s="41"/>
      <c r="R104" s="41"/>
      <c r="S104" s="27"/>
      <c r="AM104" s="22"/>
      <c r="AN104" s="22"/>
      <c r="AO104" s="22"/>
      <c r="AP104" s="22"/>
      <c r="AQ104" s="22"/>
      <c r="AR104" s="41"/>
    </row>
    <row r="105" spans="1:44" ht="15.75" customHeight="1" x14ac:dyDescent="0.25">
      <c r="A105" s="36"/>
      <c r="Q105" s="41"/>
      <c r="R105" s="41"/>
      <c r="S105" s="27"/>
      <c r="AM105" s="22"/>
      <c r="AN105" s="22"/>
      <c r="AO105" s="22"/>
      <c r="AP105" s="22"/>
      <c r="AQ105" s="22"/>
      <c r="AR105" s="41"/>
    </row>
    <row r="106" spans="1:44" ht="15.75" customHeight="1" x14ac:dyDescent="0.25">
      <c r="A106" s="36"/>
      <c r="Q106" s="41"/>
      <c r="R106" s="41"/>
      <c r="AM106" s="22"/>
      <c r="AN106" s="22"/>
      <c r="AO106" s="22"/>
      <c r="AP106" s="22"/>
      <c r="AQ106" s="22"/>
      <c r="AR106" s="41"/>
    </row>
    <row r="107" spans="1:44" ht="15.75" customHeight="1" x14ac:dyDescent="0.25">
      <c r="A107" s="36"/>
      <c r="Q107" s="41"/>
      <c r="R107" s="41"/>
      <c r="AM107" s="22"/>
      <c r="AN107" s="22"/>
      <c r="AO107" s="22"/>
      <c r="AP107" s="22"/>
      <c r="AQ107" s="22"/>
      <c r="AR107" s="41"/>
    </row>
    <row r="108" spans="1:44" ht="15.75" customHeight="1" x14ac:dyDescent="0.25">
      <c r="A108" s="36"/>
      <c r="Q108" s="41"/>
      <c r="R108" s="41"/>
      <c r="AR108" s="41"/>
    </row>
    <row r="109" spans="1:44" ht="15.75" customHeight="1" x14ac:dyDescent="0.25">
      <c r="A109" s="36"/>
      <c r="Q109" s="41"/>
      <c r="R109" s="41"/>
      <c r="AR109" s="41"/>
    </row>
    <row r="110" spans="1:44" ht="15.75" customHeight="1" x14ac:dyDescent="0.25">
      <c r="A110" s="36"/>
      <c r="Q110" s="41"/>
      <c r="R110" s="41"/>
      <c r="AR110" s="41"/>
    </row>
    <row r="111" spans="1:44" ht="15.75" customHeight="1" x14ac:dyDescent="0.25">
      <c r="A111" s="36"/>
      <c r="Q111" s="41"/>
      <c r="R111" s="41"/>
      <c r="AR111" s="41"/>
    </row>
    <row r="112" spans="1:44" ht="15.75" customHeight="1" x14ac:dyDescent="0.25">
      <c r="A112" s="36"/>
      <c r="Q112" s="41"/>
      <c r="R112" s="41"/>
      <c r="AR112" s="41"/>
    </row>
    <row r="113" spans="1:44" ht="15.75" customHeight="1" x14ac:dyDescent="0.25">
      <c r="A113" s="36"/>
      <c r="Q113" s="41"/>
      <c r="R113" s="41"/>
      <c r="AR113" s="41"/>
    </row>
    <row r="114" spans="1:44" ht="15.75" customHeight="1" x14ac:dyDescent="0.25">
      <c r="A114" s="36"/>
      <c r="Q114" s="41"/>
      <c r="R114" s="41"/>
      <c r="AR114" s="41"/>
    </row>
    <row r="115" spans="1:44" ht="15.75" customHeight="1" x14ac:dyDescent="0.25">
      <c r="A115" s="36"/>
      <c r="Q115" s="41"/>
      <c r="R115" s="41"/>
      <c r="AR115" s="41"/>
    </row>
    <row r="116" spans="1:44" ht="15.75" customHeight="1" x14ac:dyDescent="0.25">
      <c r="A116" s="36"/>
      <c r="Q116" s="41"/>
      <c r="R116" s="41"/>
      <c r="AR116" s="41"/>
    </row>
    <row r="117" spans="1:44" ht="15.75" customHeight="1" x14ac:dyDescent="0.25">
      <c r="A117" s="36"/>
      <c r="Q117" s="41"/>
      <c r="R117" s="41"/>
      <c r="AR117" s="41"/>
    </row>
    <row r="118" spans="1:44" ht="15.75" customHeight="1" x14ac:dyDescent="0.25">
      <c r="A118" s="36"/>
      <c r="Q118" s="41"/>
      <c r="R118" s="41"/>
      <c r="AR118" s="41"/>
    </row>
    <row r="119" spans="1:44" ht="15.75" customHeight="1" x14ac:dyDescent="0.25">
      <c r="A119" s="36"/>
      <c r="Q119" s="41"/>
      <c r="R119" s="41"/>
      <c r="AR119" s="41"/>
    </row>
    <row r="120" spans="1:44" ht="15.75" customHeight="1" x14ac:dyDescent="0.25">
      <c r="A120" s="36"/>
      <c r="Q120" s="41"/>
      <c r="R120" s="41"/>
      <c r="AR120" s="41"/>
    </row>
    <row r="121" spans="1:44" ht="15.75" customHeight="1" x14ac:dyDescent="0.25">
      <c r="A121" s="36"/>
      <c r="Q121" s="41"/>
      <c r="R121" s="41"/>
      <c r="AR121" s="41"/>
    </row>
    <row r="122" spans="1:44" ht="15.75" customHeight="1" x14ac:dyDescent="0.25">
      <c r="A122" s="36"/>
      <c r="Q122" s="41"/>
      <c r="R122" s="41"/>
      <c r="AR122" s="41"/>
    </row>
    <row r="123" spans="1:44" ht="15.75" customHeight="1" x14ac:dyDescent="0.25">
      <c r="A123" s="36"/>
      <c r="Q123" s="41"/>
      <c r="R123" s="41"/>
      <c r="AR123" s="41"/>
    </row>
    <row r="124" spans="1:44" ht="15.75" customHeight="1" x14ac:dyDescent="0.25">
      <c r="A124" s="36"/>
      <c r="D124" s="21"/>
      <c r="E124" s="21"/>
      <c r="F124" s="21"/>
      <c r="G124" s="16"/>
      <c r="H124" s="22"/>
      <c r="I124" s="22"/>
      <c r="J124" s="22"/>
      <c r="K124" s="22"/>
      <c r="L124" s="22"/>
      <c r="Q124" s="41"/>
      <c r="R124" s="41"/>
      <c r="AR124" s="41"/>
    </row>
    <row r="125" spans="1:44" ht="15.75" customHeight="1" x14ac:dyDescent="0.25">
      <c r="A125" s="36"/>
      <c r="D125" s="21"/>
      <c r="E125" s="21"/>
      <c r="F125" s="21"/>
      <c r="G125" s="16"/>
      <c r="H125" s="22"/>
      <c r="I125" s="22"/>
      <c r="J125" s="22"/>
      <c r="K125" s="22"/>
      <c r="L125" s="22"/>
      <c r="Q125" s="41"/>
      <c r="R125" s="41"/>
      <c r="AR125" s="41"/>
    </row>
    <row r="126" spans="1:44" ht="15.75" customHeight="1" x14ac:dyDescent="0.25">
      <c r="A126" s="36"/>
      <c r="Q126" s="41"/>
      <c r="R126" s="41"/>
      <c r="AR126" s="41"/>
    </row>
    <row r="127" spans="1:44" ht="15.75" customHeight="1" x14ac:dyDescent="0.25">
      <c r="A127" s="36"/>
      <c r="Q127" s="41"/>
      <c r="R127" s="41"/>
      <c r="AR127" s="41"/>
    </row>
    <row r="128" spans="1:44" ht="15.75" customHeight="1" x14ac:dyDescent="0.25">
      <c r="A128" s="36"/>
      <c r="Q128" s="41"/>
      <c r="R128" s="41"/>
      <c r="AR128" s="41"/>
    </row>
    <row r="129" spans="1:44" ht="15.75" customHeight="1" x14ac:dyDescent="0.25">
      <c r="A129" s="36"/>
      <c r="Q129" s="41"/>
      <c r="R129" s="41"/>
      <c r="AR129" s="41"/>
    </row>
    <row r="130" spans="1:44" ht="15.75" customHeight="1" x14ac:dyDescent="0.25">
      <c r="A130" s="36"/>
      <c r="Q130" s="41"/>
      <c r="R130" s="41"/>
      <c r="AR130" s="41"/>
    </row>
    <row r="131" spans="1:44" ht="15.75" customHeight="1" x14ac:dyDescent="0.25">
      <c r="A131" s="36"/>
      <c r="Q131" s="41"/>
      <c r="R131" s="41"/>
      <c r="AR131" s="41"/>
    </row>
    <row r="132" spans="1:44" ht="15.75" customHeight="1" x14ac:dyDescent="0.25">
      <c r="A132" s="36"/>
      <c r="Q132" s="41"/>
      <c r="R132" s="41"/>
      <c r="AR132" s="41"/>
    </row>
    <row r="133" spans="1:44" ht="15.75" customHeight="1" x14ac:dyDescent="0.25">
      <c r="A133" s="36"/>
      <c r="Q133" s="41"/>
      <c r="R133" s="41"/>
      <c r="U133" s="27"/>
      <c r="V133" s="21"/>
      <c r="W133" s="21"/>
      <c r="X133" s="21"/>
      <c r="Y133" s="21"/>
      <c r="Z133" s="22"/>
      <c r="AC133" s="22"/>
      <c r="AD133" s="22"/>
      <c r="AE133" s="22"/>
      <c r="AF133" s="22"/>
      <c r="AG133" s="79"/>
      <c r="AH133" s="79"/>
      <c r="AI133" s="22"/>
      <c r="AJ133" s="22"/>
      <c r="AK133" s="22"/>
      <c r="AL133" s="24"/>
      <c r="AM133" s="22"/>
      <c r="AN133" s="22"/>
      <c r="AR133" s="41"/>
    </row>
    <row r="134" spans="1:44" ht="15.75" customHeight="1" x14ac:dyDescent="0.25">
      <c r="A134" s="36"/>
      <c r="Q134" s="41"/>
      <c r="R134" s="41"/>
      <c r="U134" s="27"/>
      <c r="V134" s="21"/>
      <c r="W134" s="21"/>
      <c r="X134" s="21"/>
      <c r="Y134" s="21"/>
      <c r="Z134" s="22"/>
      <c r="AC134" s="22"/>
      <c r="AD134" s="22"/>
      <c r="AE134" s="22"/>
      <c r="AF134" s="22"/>
      <c r="AG134" s="79"/>
      <c r="AH134" s="79"/>
      <c r="AI134" s="22"/>
      <c r="AJ134" s="22"/>
      <c r="AK134" s="22"/>
      <c r="AL134" s="24"/>
      <c r="AM134" s="22"/>
      <c r="AN134" s="22"/>
      <c r="AR134" s="41"/>
    </row>
    <row r="135" spans="1:44" ht="15.75" customHeight="1" x14ac:dyDescent="0.25">
      <c r="A135" s="36"/>
      <c r="Q135" s="41"/>
      <c r="R135" s="41"/>
      <c r="U135" s="27"/>
      <c r="V135" s="21"/>
      <c r="W135" s="21"/>
      <c r="X135" s="21"/>
      <c r="Y135" s="21"/>
      <c r="Z135" s="22"/>
      <c r="AC135" s="22"/>
      <c r="AD135" s="22"/>
      <c r="AE135" s="22"/>
      <c r="AF135" s="22"/>
      <c r="AG135" s="79"/>
      <c r="AH135" s="79"/>
      <c r="AI135" s="22"/>
      <c r="AJ135" s="22"/>
      <c r="AK135" s="22"/>
      <c r="AL135" s="24"/>
      <c r="AM135" s="22"/>
      <c r="AN135" s="22"/>
      <c r="AR135" s="41"/>
    </row>
    <row r="136" spans="1:44" ht="15.75" customHeight="1" x14ac:dyDescent="0.25">
      <c r="A136" s="36"/>
      <c r="Q136" s="36"/>
      <c r="R136" s="36"/>
      <c r="U136" s="27"/>
      <c r="V136" s="21"/>
      <c r="W136" s="21"/>
      <c r="X136" s="21"/>
      <c r="Y136" s="21"/>
      <c r="Z136" s="22"/>
      <c r="AC136" s="22"/>
      <c r="AD136" s="22"/>
      <c r="AE136" s="22"/>
      <c r="AF136" s="22"/>
      <c r="AG136" s="79"/>
      <c r="AH136" s="79"/>
      <c r="AI136" s="22"/>
      <c r="AJ136" s="22"/>
      <c r="AK136" s="22"/>
      <c r="AL136" s="24"/>
      <c r="AM136" s="22"/>
      <c r="AN136" s="22"/>
      <c r="AR136" s="36"/>
    </row>
    <row r="137" spans="1:44" ht="15.75" customHeight="1" x14ac:dyDescent="0.25">
      <c r="A137" s="36"/>
      <c r="Q137" s="36"/>
      <c r="R137" s="36"/>
      <c r="AR137" s="36"/>
    </row>
    <row r="138" spans="1:44" ht="15.75" customHeight="1" x14ac:dyDescent="0.25">
      <c r="A138" s="36"/>
      <c r="Q138" s="36"/>
      <c r="R138" s="36"/>
      <c r="AR138" s="36"/>
    </row>
    <row r="139" spans="1:44" ht="15.75" customHeight="1" x14ac:dyDescent="0.25">
      <c r="A139" s="36"/>
      <c r="Q139" s="36"/>
      <c r="R139" s="36"/>
      <c r="S139" s="27"/>
      <c r="T139" s="21"/>
      <c r="AR139" s="36"/>
    </row>
    <row r="140" spans="1:44" ht="15.75" customHeight="1" x14ac:dyDescent="0.25">
      <c r="A140" s="36"/>
      <c r="Q140" s="36"/>
      <c r="R140" s="36"/>
      <c r="S140" s="27"/>
      <c r="T140" s="21"/>
      <c r="AR140" s="36"/>
    </row>
    <row r="141" spans="1:44" ht="15.75" customHeight="1" x14ac:dyDescent="0.25">
      <c r="A141" s="36"/>
      <c r="Q141" s="36"/>
      <c r="R141" s="36"/>
      <c r="S141" s="27"/>
      <c r="T141" s="21"/>
      <c r="AR141" s="36"/>
    </row>
    <row r="142" spans="1:44" ht="15.75" customHeight="1" x14ac:dyDescent="0.25">
      <c r="A142" s="36"/>
      <c r="Q142" s="39"/>
      <c r="R142" s="39"/>
      <c r="AR142" s="39"/>
    </row>
    <row r="143" spans="1:44" ht="15.75" customHeight="1" x14ac:dyDescent="0.25">
      <c r="A143" s="36"/>
      <c r="Q143" s="39"/>
      <c r="R143" s="39"/>
      <c r="AR143" s="39"/>
    </row>
    <row r="144" spans="1:44" ht="15.75" customHeight="1" x14ac:dyDescent="0.25">
      <c r="A144" s="36"/>
      <c r="Q144" s="39"/>
      <c r="R144" s="39"/>
      <c r="AR144" s="39"/>
    </row>
    <row r="145" spans="1:44" ht="15.75" customHeight="1" x14ac:dyDescent="0.25">
      <c r="A145" s="36"/>
      <c r="D145" s="21"/>
      <c r="E145" s="21"/>
      <c r="F145" s="21"/>
      <c r="G145" s="21"/>
      <c r="I145" s="22"/>
      <c r="J145" s="22"/>
      <c r="K145" s="22"/>
      <c r="L145" s="22"/>
      <c r="M145" s="22"/>
      <c r="Q145" s="39"/>
      <c r="R145" s="39"/>
      <c r="AR145" s="39"/>
    </row>
    <row r="146" spans="1:44" ht="15.75" x14ac:dyDescent="0.25">
      <c r="A146" s="36"/>
      <c r="Q146" s="39"/>
      <c r="R146" s="39"/>
      <c r="AR146" s="39"/>
    </row>
    <row r="147" spans="1:44" ht="1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43"/>
    </row>
  </sheetData>
  <mergeCells count="28">
    <mergeCell ref="AG134:AH134"/>
    <mergeCell ref="AG135:AH135"/>
    <mergeCell ref="AG136:AH136"/>
    <mergeCell ref="AG97:AH97"/>
    <mergeCell ref="AG98:AH98"/>
    <mergeCell ref="AG100:AH100"/>
    <mergeCell ref="AG133:AH133"/>
    <mergeCell ref="E14:F14"/>
    <mergeCell ref="B74:P74"/>
    <mergeCell ref="S74:AQ74"/>
    <mergeCell ref="G75:M75"/>
    <mergeCell ref="S75:AQ75"/>
    <mergeCell ref="AG95:AH95"/>
    <mergeCell ref="AG96:AH96"/>
    <mergeCell ref="AG99:AH99"/>
    <mergeCell ref="AG10:AH10"/>
    <mergeCell ref="B1:P1"/>
    <mergeCell ref="S1:AQ1"/>
    <mergeCell ref="G2:M2"/>
    <mergeCell ref="AG2:AH2"/>
    <mergeCell ref="AG3:AH3"/>
    <mergeCell ref="AG4:AH4"/>
    <mergeCell ref="AG5:AH5"/>
    <mergeCell ref="AG6:AH6"/>
    <mergeCell ref="AG7:AH7"/>
    <mergeCell ref="AG8:AH8"/>
    <mergeCell ref="AG9:AH9"/>
    <mergeCell ref="AG11:AH11"/>
  </mergeCells>
  <conditionalFormatting sqref="Z92">
    <cfRule type="cellIs" dxfId="4" priority="5" operator="notEqual">
      <formula>$Z$91</formula>
    </cfRule>
  </conditionalFormatting>
  <conditionalFormatting sqref="AA92">
    <cfRule type="cellIs" dxfId="3" priority="4" operator="notEqual">
      <formula>$AA$91</formula>
    </cfRule>
  </conditionalFormatting>
  <conditionalFormatting sqref="AB92">
    <cfRule type="cellIs" dxfId="2" priority="3" operator="notEqual">
      <formula>$AB$91</formula>
    </cfRule>
  </conditionalFormatting>
  <conditionalFormatting sqref="AC92">
    <cfRule type="cellIs" dxfId="1" priority="2" operator="notEqual">
      <formula>$AC$91</formula>
    </cfRule>
  </conditionalFormatting>
  <conditionalFormatting sqref="AD92">
    <cfRule type="cellIs" dxfId="0" priority="1" operator="notEqual">
      <formula>$AD$91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1241A-B8FC-419E-BAE1-2C103BFE28E9}">
  <dimension ref="A1:CO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27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26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610</v>
      </c>
      <c r="C4" s="6" t="s">
        <v>127</v>
      </c>
      <c r="D4" s="11"/>
      <c r="E4" s="11"/>
      <c r="F4" s="11"/>
      <c r="G4" s="5">
        <v>3</v>
      </c>
      <c r="H4" s="5">
        <v>2</v>
      </c>
      <c r="I4" s="5">
        <v>0</v>
      </c>
      <c r="J4" s="5">
        <f t="shared" ref="J4:J11" si="0">2*G4+I4</f>
        <v>6</v>
      </c>
      <c r="K4" s="35">
        <f t="shared" ref="K4:K11" si="1">+J4/((G4+H4+I4)*2)</f>
        <v>0.6</v>
      </c>
      <c r="L4" s="5">
        <f>+$BC$44</f>
        <v>11</v>
      </c>
      <c r="M4" s="5">
        <v>7</v>
      </c>
      <c r="N4" s="5">
        <f t="shared" ref="N4:N11" si="2">+L4-M4</f>
        <v>4</v>
      </c>
      <c r="O4" s="5">
        <f>+$BD$44</f>
        <v>18</v>
      </c>
      <c r="P4" s="5">
        <f>+$BF$44</f>
        <v>6</v>
      </c>
      <c r="Q4" s="5">
        <v>1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609</v>
      </c>
      <c r="C5" s="6" t="s">
        <v>101</v>
      </c>
      <c r="D5" s="11"/>
      <c r="E5" s="6"/>
      <c r="F5" s="11"/>
      <c r="G5" s="5">
        <v>2</v>
      </c>
      <c r="H5" s="5">
        <v>1</v>
      </c>
      <c r="I5" s="5">
        <v>2</v>
      </c>
      <c r="J5" s="5">
        <f t="shared" si="0"/>
        <v>6</v>
      </c>
      <c r="K5" s="35">
        <f t="shared" si="1"/>
        <v>0.6</v>
      </c>
      <c r="L5" s="5">
        <f>+$BC$18</f>
        <v>11</v>
      </c>
      <c r="M5" s="5">
        <v>9</v>
      </c>
      <c r="N5" s="5">
        <f t="shared" si="2"/>
        <v>2</v>
      </c>
      <c r="O5" s="5">
        <f>+$BD$18</f>
        <v>18</v>
      </c>
      <c r="P5" s="5">
        <f>+$BF$18</f>
        <v>6</v>
      </c>
      <c r="Q5" s="5">
        <v>2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616</v>
      </c>
      <c r="C6" s="6" t="s">
        <v>39</v>
      </c>
      <c r="D6" s="11"/>
      <c r="E6" s="11"/>
      <c r="F6" s="11"/>
      <c r="G6" s="5">
        <v>2</v>
      </c>
      <c r="H6" s="5">
        <v>2</v>
      </c>
      <c r="I6" s="5">
        <v>1</v>
      </c>
      <c r="J6" s="5">
        <f t="shared" si="0"/>
        <v>5</v>
      </c>
      <c r="K6" s="35">
        <f t="shared" si="1"/>
        <v>0.5</v>
      </c>
      <c r="L6" s="5">
        <f>+$BC$103</f>
        <v>11</v>
      </c>
      <c r="M6" s="5">
        <v>12</v>
      </c>
      <c r="N6" s="5">
        <f t="shared" si="2"/>
        <v>-1</v>
      </c>
      <c r="O6" s="5">
        <f>+$BD$103</f>
        <v>12</v>
      </c>
      <c r="P6" s="5">
        <f>+$BF$103</f>
        <v>8</v>
      </c>
      <c r="Q6" s="5">
        <v>3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6</v>
      </c>
      <c r="BC6" s="22">
        <v>3</v>
      </c>
      <c r="BD6" s="22">
        <v>5</v>
      </c>
      <c r="BE6" s="22">
        <f>+BC6+BD6</f>
        <v>8</v>
      </c>
      <c r="BF6" s="70">
        <v>0</v>
      </c>
      <c r="BG6" s="69">
        <f>+BB6+BL6</f>
        <v>27</v>
      </c>
      <c r="BH6" s="22">
        <f>+BC6+BM6</f>
        <v>12</v>
      </c>
      <c r="BI6" s="22">
        <f t="shared" ref="BI6:BK17" si="3">+BD6+BN6</f>
        <v>12</v>
      </c>
      <c r="BJ6" s="22">
        <f>+BH6+BI6</f>
        <v>24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21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615</v>
      </c>
      <c r="C7" s="2" t="s">
        <v>17</v>
      </c>
      <c r="D7" s="61"/>
      <c r="E7" s="2"/>
      <c r="F7" s="61"/>
      <c r="G7" s="4">
        <v>1</v>
      </c>
      <c r="H7" s="4">
        <v>3</v>
      </c>
      <c r="I7" s="4">
        <v>1</v>
      </c>
      <c r="J7" s="4">
        <f t="shared" si="0"/>
        <v>3</v>
      </c>
      <c r="K7" s="62">
        <f t="shared" si="1"/>
        <v>0.3</v>
      </c>
      <c r="L7" s="4">
        <f>$BC$31</f>
        <v>10</v>
      </c>
      <c r="M7" s="4">
        <v>15</v>
      </c>
      <c r="N7" s="4">
        <f t="shared" si="2"/>
        <v>-5</v>
      </c>
      <c r="O7" s="4">
        <f>+$BD$31</f>
        <v>14</v>
      </c>
      <c r="P7" s="4">
        <f>+$BF$31</f>
        <v>12</v>
      </c>
      <c r="Q7" s="4">
        <v>4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25</v>
      </c>
      <c r="AE7" s="15">
        <f>SUMIF($W$22:$W$29,$W7,AE$22:AE$29)+SUMIF($W$37:$W$44,$W7,AE$37:AE$44)</f>
        <v>16</v>
      </c>
      <c r="AF7" s="15">
        <f t="shared" ref="AF7:AG14" si="7">SUMIF($W$22:$W$29,$W7,AF$22:AF$29)+SUMIF($W$37:$W$44,$W7,AF$37:AF$44)</f>
        <v>5</v>
      </c>
      <c r="AG7" s="15">
        <f t="shared" si="7"/>
        <v>4</v>
      </c>
      <c r="AH7" s="80">
        <f t="shared" ref="AH7:AH15" si="8">+(AE7*2+AG7)/(2*AD7)</f>
        <v>0.72</v>
      </c>
      <c r="AI7" s="80"/>
      <c r="AJ7" s="15">
        <f t="shared" ref="AJ7:AL14" si="9">SUMIF($W$22:$W$29,$W7,AJ$22:AJ$29)+SUMIF($W$37:$W$44,$W7,AJ$37:AJ$44)</f>
        <v>42</v>
      </c>
      <c r="AK7" s="15">
        <f t="shared" si="9"/>
        <v>2</v>
      </c>
      <c r="AL7" s="15">
        <f t="shared" si="9"/>
        <v>5</v>
      </c>
      <c r="AM7" s="54">
        <f t="shared" ref="AM7:AM14" si="10">+AJ7/AD7</f>
        <v>1.68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5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25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1" si="14">+CA7+CB7</f>
        <v>0</v>
      </c>
      <c r="CD7" s="70">
        <v>0</v>
      </c>
      <c r="CE7" s="69">
        <f t="shared" ref="CE7:CI22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614</v>
      </c>
      <c r="C8" s="6" t="s">
        <v>18</v>
      </c>
      <c r="D8" s="11"/>
      <c r="E8" s="6"/>
      <c r="F8" s="11"/>
      <c r="G8" s="5">
        <v>3</v>
      </c>
      <c r="H8" s="5">
        <v>1</v>
      </c>
      <c r="I8" s="5">
        <v>1</v>
      </c>
      <c r="J8" s="5">
        <f t="shared" si="0"/>
        <v>7</v>
      </c>
      <c r="K8" s="35">
        <f t="shared" si="1"/>
        <v>0.7</v>
      </c>
      <c r="L8" s="5">
        <f>+$BC$116</f>
        <v>12</v>
      </c>
      <c r="M8" s="5">
        <v>10</v>
      </c>
      <c r="N8" s="5">
        <f t="shared" si="2"/>
        <v>2</v>
      </c>
      <c r="O8" s="5">
        <f>+$BD$116</f>
        <v>23</v>
      </c>
      <c r="P8" s="5">
        <f>+$BF$116</f>
        <v>0</v>
      </c>
      <c r="Q8" s="5">
        <v>1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26</v>
      </c>
      <c r="AE8" s="22">
        <f t="shared" ref="AE8:AE14" si="16">SUMIF($W$22:$W$29,$W8,AE$22:AE$29)+SUMIF($W$37:$W$44,$W8,AE$37:AE$44)</f>
        <v>16</v>
      </c>
      <c r="AF8" s="22">
        <f t="shared" si="7"/>
        <v>7</v>
      </c>
      <c r="AG8" s="22">
        <f t="shared" si="7"/>
        <v>3</v>
      </c>
      <c r="AH8" s="79">
        <f t="shared" si="8"/>
        <v>0.67307692307692313</v>
      </c>
      <c r="AI8" s="79"/>
      <c r="AJ8" s="22">
        <f t="shared" si="9"/>
        <v>47</v>
      </c>
      <c r="AK8" s="22">
        <f t="shared" si="9"/>
        <v>0</v>
      </c>
      <c r="AL8" s="22">
        <f t="shared" si="9"/>
        <v>5</v>
      </c>
      <c r="AM8" s="24">
        <f t="shared" si="10"/>
        <v>1.8076923076923077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3</v>
      </c>
      <c r="CA8" s="22">
        <v>2</v>
      </c>
      <c r="CB8" s="22">
        <v>3</v>
      </c>
      <c r="CC8" s="22">
        <f t="shared" si="14"/>
        <v>5</v>
      </c>
      <c r="CD8" s="70">
        <v>0</v>
      </c>
      <c r="CE8" s="69">
        <f t="shared" si="15"/>
        <v>8</v>
      </c>
      <c r="CF8" s="22">
        <f t="shared" si="4"/>
        <v>3</v>
      </c>
      <c r="CG8" s="22">
        <f t="shared" si="4"/>
        <v>5</v>
      </c>
      <c r="CH8" s="22">
        <f t="shared" si="4"/>
        <v>8</v>
      </c>
      <c r="CI8" s="70">
        <f t="shared" si="4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611</v>
      </c>
      <c r="C9" s="6" t="s">
        <v>148</v>
      </c>
      <c r="D9" s="11"/>
      <c r="E9" s="6"/>
      <c r="F9" s="11"/>
      <c r="G9" s="5">
        <v>3</v>
      </c>
      <c r="H9" s="5">
        <v>2</v>
      </c>
      <c r="I9" s="5">
        <v>0</v>
      </c>
      <c r="J9" s="5">
        <f t="shared" si="0"/>
        <v>6</v>
      </c>
      <c r="K9" s="35">
        <f t="shared" si="1"/>
        <v>0.6</v>
      </c>
      <c r="L9" s="5">
        <f>+$BC$129</f>
        <v>16</v>
      </c>
      <c r="M9" s="5">
        <v>12</v>
      </c>
      <c r="N9" s="5">
        <f t="shared" si="2"/>
        <v>4</v>
      </c>
      <c r="O9" s="5">
        <f>+$BD$129</f>
        <v>24</v>
      </c>
      <c r="P9" s="5">
        <f>+$BF$129</f>
        <v>2</v>
      </c>
      <c r="Q9" s="5">
        <v>2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27</v>
      </c>
      <c r="AE9" s="22">
        <f t="shared" si="16"/>
        <v>13</v>
      </c>
      <c r="AF9" s="22">
        <f t="shared" si="7"/>
        <v>12</v>
      </c>
      <c r="AG9" s="22">
        <f t="shared" si="7"/>
        <v>2</v>
      </c>
      <c r="AH9" s="79">
        <f t="shared" si="8"/>
        <v>0.51851851851851849</v>
      </c>
      <c r="AI9" s="79"/>
      <c r="AJ9" s="22">
        <f t="shared" si="9"/>
        <v>58</v>
      </c>
      <c r="AK9" s="22">
        <f t="shared" si="9"/>
        <v>2</v>
      </c>
      <c r="AL9" s="22">
        <f t="shared" si="9"/>
        <v>6</v>
      </c>
      <c r="AM9" s="24">
        <f t="shared" si="10"/>
        <v>2.1481481481481484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4</v>
      </c>
      <c r="BC9" s="22">
        <v>0</v>
      </c>
      <c r="BD9" s="22">
        <v>0</v>
      </c>
      <c r="BE9" s="22">
        <f t="shared" si="11"/>
        <v>0</v>
      </c>
      <c r="BF9" s="70">
        <v>2</v>
      </c>
      <c r="BG9" s="69">
        <f t="shared" si="12"/>
        <v>24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2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5</v>
      </c>
      <c r="CA9" s="22">
        <v>1</v>
      </c>
      <c r="CB9" s="22">
        <v>3</v>
      </c>
      <c r="CC9" s="22">
        <f t="shared" si="14"/>
        <v>4</v>
      </c>
      <c r="CD9" s="70">
        <v>0</v>
      </c>
      <c r="CE9" s="69">
        <f t="shared" si="15"/>
        <v>24</v>
      </c>
      <c r="CF9" s="22">
        <f t="shared" si="4"/>
        <v>10</v>
      </c>
      <c r="CG9" s="22">
        <f t="shared" si="4"/>
        <v>8</v>
      </c>
      <c r="CH9" s="22">
        <f t="shared" si="4"/>
        <v>18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612</v>
      </c>
      <c r="C10" s="6" t="s">
        <v>102</v>
      </c>
      <c r="D10" s="11"/>
      <c r="E10" s="11"/>
      <c r="F10" s="11"/>
      <c r="G10" s="5">
        <v>2</v>
      </c>
      <c r="H10" s="5">
        <v>2</v>
      </c>
      <c r="I10" s="5">
        <v>1</v>
      </c>
      <c r="J10" s="5">
        <f t="shared" si="0"/>
        <v>5</v>
      </c>
      <c r="K10" s="35">
        <f t="shared" si="1"/>
        <v>0.5</v>
      </c>
      <c r="L10" s="5">
        <f>+$BC$57</f>
        <v>11</v>
      </c>
      <c r="M10" s="5">
        <v>11</v>
      </c>
      <c r="N10" s="5">
        <f t="shared" si="2"/>
        <v>0</v>
      </c>
      <c r="O10" s="5">
        <f>+$BD$57</f>
        <v>16</v>
      </c>
      <c r="P10" s="5">
        <f>+$BF$57</f>
        <v>2</v>
      </c>
      <c r="Q10" s="5">
        <v>2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25</v>
      </c>
      <c r="AE10" s="22">
        <f t="shared" si="16"/>
        <v>6</v>
      </c>
      <c r="AF10" s="22">
        <f t="shared" si="7"/>
        <v>14</v>
      </c>
      <c r="AG10" s="22">
        <f t="shared" si="7"/>
        <v>5</v>
      </c>
      <c r="AH10" s="79">
        <f t="shared" si="8"/>
        <v>0.34</v>
      </c>
      <c r="AI10" s="79"/>
      <c r="AJ10" s="22">
        <f t="shared" si="9"/>
        <v>66</v>
      </c>
      <c r="AK10" s="22">
        <f t="shared" si="9"/>
        <v>2</v>
      </c>
      <c r="AL10" s="22">
        <f t="shared" si="9"/>
        <v>5</v>
      </c>
      <c r="AM10" s="24">
        <f t="shared" si="10"/>
        <v>2.64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5</v>
      </c>
      <c r="BC10" s="22">
        <v>1</v>
      </c>
      <c r="BD10" s="22">
        <v>0</v>
      </c>
      <c r="BE10" s="22">
        <f t="shared" si="11"/>
        <v>1</v>
      </c>
      <c r="BF10" s="70">
        <v>0</v>
      </c>
      <c r="BG10" s="69">
        <f t="shared" si="12"/>
        <v>27</v>
      </c>
      <c r="BH10" s="22">
        <f t="shared" si="12"/>
        <v>10</v>
      </c>
      <c r="BI10" s="22">
        <f t="shared" si="3"/>
        <v>12</v>
      </c>
      <c r="BJ10" s="22">
        <f t="shared" si="13"/>
        <v>22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4</v>
      </c>
      <c r="I11" s="5">
        <v>0</v>
      </c>
      <c r="J11" s="5">
        <f t="shared" si="0"/>
        <v>2</v>
      </c>
      <c r="K11" s="35">
        <f t="shared" si="1"/>
        <v>0.2</v>
      </c>
      <c r="L11" s="5">
        <f>+$BC$90</f>
        <v>11</v>
      </c>
      <c r="M11" s="5">
        <v>17</v>
      </c>
      <c r="N11" s="5">
        <f t="shared" si="2"/>
        <v>-6</v>
      </c>
      <c r="O11" s="5">
        <f>+$BD$90</f>
        <v>20</v>
      </c>
      <c r="P11" s="5">
        <f>+$BF$90</f>
        <v>0</v>
      </c>
      <c r="Q11" s="5">
        <v>4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25.7</v>
      </c>
      <c r="AE11" s="22">
        <f t="shared" si="16"/>
        <v>15</v>
      </c>
      <c r="AF11" s="22">
        <f t="shared" si="7"/>
        <v>8</v>
      </c>
      <c r="AG11" s="22">
        <f t="shared" si="7"/>
        <v>3</v>
      </c>
      <c r="AH11" s="79">
        <f t="shared" si="8"/>
        <v>0.642023346303502</v>
      </c>
      <c r="AI11" s="79"/>
      <c r="AJ11" s="22">
        <f t="shared" si="9"/>
        <v>73</v>
      </c>
      <c r="AK11" s="22">
        <f t="shared" si="9"/>
        <v>2</v>
      </c>
      <c r="AL11" s="22">
        <f t="shared" si="9"/>
        <v>0</v>
      </c>
      <c r="AM11" s="24">
        <f t="shared" si="10"/>
        <v>2.840466926070039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5</v>
      </c>
      <c r="BC11" s="22">
        <v>0</v>
      </c>
      <c r="BD11" s="22">
        <v>1</v>
      </c>
      <c r="BE11" s="22">
        <f t="shared" si="11"/>
        <v>1</v>
      </c>
      <c r="BF11" s="70">
        <v>2</v>
      </c>
      <c r="BG11" s="69">
        <f t="shared" si="12"/>
        <v>27</v>
      </c>
      <c r="BH11" s="22">
        <f t="shared" si="12"/>
        <v>13</v>
      </c>
      <c r="BI11" s="22">
        <f t="shared" si="3"/>
        <v>11</v>
      </c>
      <c r="BJ11" s="22">
        <f t="shared" si="13"/>
        <v>24</v>
      </c>
      <c r="BK11" s="70">
        <f t="shared" si="3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4</v>
      </c>
      <c r="CA11" s="22">
        <v>0</v>
      </c>
      <c r="CB11" s="22">
        <v>2</v>
      </c>
      <c r="CC11" s="22">
        <f t="shared" si="14"/>
        <v>2</v>
      </c>
      <c r="CD11" s="70">
        <v>0</v>
      </c>
      <c r="CE11" s="69">
        <f t="shared" si="15"/>
        <v>8</v>
      </c>
      <c r="CF11" s="22">
        <f t="shared" si="4"/>
        <v>0</v>
      </c>
      <c r="CG11" s="22">
        <f t="shared" si="4"/>
        <v>2</v>
      </c>
      <c r="CH11" s="22">
        <f t="shared" si="4"/>
        <v>2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36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17</v>
      </c>
      <c r="H12" s="9">
        <f>SUM(H4:H11)</f>
        <v>17</v>
      </c>
      <c r="I12" s="9">
        <f>SUM(I4:I11)</f>
        <v>6</v>
      </c>
      <c r="J12" s="9"/>
      <c r="K12" s="9"/>
      <c r="L12" s="9">
        <f>SUM(L4:L11)</f>
        <v>93</v>
      </c>
      <c r="M12" s="9">
        <f>SUM(M4:M11)</f>
        <v>93</v>
      </c>
      <c r="N12" s="9"/>
      <c r="O12" s="9">
        <f>SUM(O4:O11)</f>
        <v>145</v>
      </c>
      <c r="P12" s="9">
        <f>SUM(P4:P11)</f>
        <v>36</v>
      </c>
      <c r="Q12" s="9"/>
      <c r="R12" s="40"/>
      <c r="S12" s="40"/>
      <c r="V12" s="27">
        <v>7.5</v>
      </c>
      <c r="W12" s="21" t="s">
        <v>85</v>
      </c>
      <c r="Y12" s="21"/>
      <c r="AA12" s="21" t="s">
        <v>18</v>
      </c>
      <c r="AC12" s="22"/>
      <c r="AD12" s="22">
        <f>+AE12+AF12+AG12</f>
        <v>17</v>
      </c>
      <c r="AE12" s="22">
        <f t="shared" ref="AE12:AG13" si="18">SUMIF($W$22:$W$29,$W12,AE$22:AE$29)+SUMIF($W$37:$W$44,$W12,AE$37:AE$44)</f>
        <v>6</v>
      </c>
      <c r="AF12" s="22">
        <f t="shared" si="18"/>
        <v>8</v>
      </c>
      <c r="AG12" s="22">
        <f t="shared" si="18"/>
        <v>3</v>
      </c>
      <c r="AH12" s="79">
        <f>+(AE12*2+AG12)/(2*AD12)</f>
        <v>0.44117647058823528</v>
      </c>
      <c r="AI12" s="79"/>
      <c r="AJ12" s="22">
        <f t="shared" ref="AJ12:AL13" si="19">SUMIF($W$22:$W$29,$W12,AJ$22:AJ$29)+SUMIF($W$37:$W$44,$W12,AJ$37:AJ$44)</f>
        <v>54</v>
      </c>
      <c r="AK12" s="22">
        <f t="shared" si="19"/>
        <v>0</v>
      </c>
      <c r="AL12" s="22">
        <f t="shared" si="19"/>
        <v>2</v>
      </c>
      <c r="AM12" s="24">
        <f>+AJ12/AD12</f>
        <v>3.1764705882352939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5</v>
      </c>
      <c r="BC12" s="22">
        <v>4</v>
      </c>
      <c r="BD12" s="22">
        <v>2</v>
      </c>
      <c r="BE12" s="22">
        <f t="shared" si="11"/>
        <v>6</v>
      </c>
      <c r="BF12" s="70">
        <v>0</v>
      </c>
      <c r="BG12" s="69">
        <f t="shared" si="12"/>
        <v>27</v>
      </c>
      <c r="BH12" s="22">
        <f t="shared" si="12"/>
        <v>12</v>
      </c>
      <c r="BI12" s="22">
        <f t="shared" si="3"/>
        <v>21</v>
      </c>
      <c r="BJ12" s="22">
        <f t="shared" si="13"/>
        <v>33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4</v>
      </c>
      <c r="CA12" s="22">
        <v>1</v>
      </c>
      <c r="CB12" s="22">
        <v>2</v>
      </c>
      <c r="CC12" s="22">
        <f t="shared" si="14"/>
        <v>3</v>
      </c>
      <c r="CD12" s="70">
        <v>0</v>
      </c>
      <c r="CE12" s="69">
        <f t="shared" si="15"/>
        <v>11</v>
      </c>
      <c r="CF12" s="22">
        <f t="shared" si="4"/>
        <v>2</v>
      </c>
      <c r="CG12" s="22">
        <f t="shared" si="4"/>
        <v>6</v>
      </c>
      <c r="CH12" s="22">
        <f t="shared" si="4"/>
        <v>8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8</v>
      </c>
      <c r="W13" s="21" t="s">
        <v>153</v>
      </c>
      <c r="Y13" s="21"/>
      <c r="AA13" s="21" t="s">
        <v>14</v>
      </c>
      <c r="AC13" s="22"/>
      <c r="AD13" s="22">
        <f>+AE13+AF13+AG13</f>
        <v>19</v>
      </c>
      <c r="AE13" s="22">
        <f t="shared" si="18"/>
        <v>8</v>
      </c>
      <c r="AF13" s="22">
        <f t="shared" si="18"/>
        <v>9</v>
      </c>
      <c r="AG13" s="22">
        <f t="shared" si="18"/>
        <v>2</v>
      </c>
      <c r="AH13" s="79">
        <f>+(AE13*2+AG13)/(2*AD13)</f>
        <v>0.47368421052631576</v>
      </c>
      <c r="AI13" s="79"/>
      <c r="AJ13" s="22">
        <f t="shared" si="19"/>
        <v>61</v>
      </c>
      <c r="AK13" s="22">
        <f t="shared" si="19"/>
        <v>2</v>
      </c>
      <c r="AL13" s="22">
        <f t="shared" si="19"/>
        <v>3</v>
      </c>
      <c r="AM13" s="24">
        <f>+AJ13/AD13</f>
        <v>3.2105263157894739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5</v>
      </c>
      <c r="BC13" s="22">
        <v>1</v>
      </c>
      <c r="BD13" s="22">
        <v>1</v>
      </c>
      <c r="BE13" s="22">
        <f t="shared" si="11"/>
        <v>2</v>
      </c>
      <c r="BF13" s="70">
        <v>0</v>
      </c>
      <c r="BG13" s="69">
        <f t="shared" si="12"/>
        <v>25</v>
      </c>
      <c r="BH13" s="22">
        <f t="shared" si="12"/>
        <v>4</v>
      </c>
      <c r="BI13" s="22">
        <f t="shared" si="3"/>
        <v>11</v>
      </c>
      <c r="BJ13" s="22">
        <f t="shared" si="13"/>
        <v>15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680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4"/>
        <v>0</v>
      </c>
      <c r="CD13" s="70">
        <v>0</v>
      </c>
      <c r="CE13" s="69">
        <f t="shared" si="15"/>
        <v>1</v>
      </c>
      <c r="CF13" s="22">
        <f t="shared" si="4"/>
        <v>0</v>
      </c>
      <c r="CG13" s="22">
        <f t="shared" si="4"/>
        <v>0</v>
      </c>
      <c r="CH13" s="22">
        <f t="shared" si="4"/>
        <v>0</v>
      </c>
      <c r="CI13" s="70">
        <f t="shared" si="4"/>
        <v>0</v>
      </c>
      <c r="CJ13" s="69">
        <v>0</v>
      </c>
      <c r="CK13" s="22">
        <v>0</v>
      </c>
      <c r="CL13" s="22">
        <v>0</v>
      </c>
      <c r="CM13" s="22">
        <f t="shared" si="17"/>
        <v>0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27 Summary:</v>
      </c>
      <c r="C14" s="48"/>
      <c r="D14" s="48"/>
      <c r="E14" s="90">
        <v>45726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22</v>
      </c>
      <c r="AE14" s="22">
        <f t="shared" si="16"/>
        <v>6</v>
      </c>
      <c r="AF14" s="22">
        <f t="shared" si="7"/>
        <v>12</v>
      </c>
      <c r="AG14" s="22">
        <f t="shared" si="7"/>
        <v>4</v>
      </c>
      <c r="AH14" s="79">
        <f t="shared" si="8"/>
        <v>0.36363636363636365</v>
      </c>
      <c r="AI14" s="79"/>
      <c r="AJ14" s="22">
        <f t="shared" si="9"/>
        <v>77</v>
      </c>
      <c r="AK14" s="22">
        <f t="shared" si="9"/>
        <v>1</v>
      </c>
      <c r="AL14" s="22">
        <f t="shared" si="9"/>
        <v>1</v>
      </c>
      <c r="AM14" s="24">
        <f t="shared" si="10"/>
        <v>3.5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5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23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271</v>
      </c>
      <c r="BU14" s="21"/>
      <c r="BV14" s="21"/>
      <c r="BW14" s="21"/>
      <c r="BX14" s="22"/>
      <c r="BY14" s="21"/>
      <c r="BZ14" s="69">
        <v>1</v>
      </c>
      <c r="CA14" s="22">
        <v>0</v>
      </c>
      <c r="CB14" s="22">
        <v>0</v>
      </c>
      <c r="CC14" s="22">
        <f t="shared" si="14"/>
        <v>0</v>
      </c>
      <c r="CD14" s="70">
        <v>2</v>
      </c>
      <c r="CE14" s="69">
        <f t="shared" si="15"/>
        <v>7</v>
      </c>
      <c r="CF14" s="22">
        <f t="shared" si="4"/>
        <v>0</v>
      </c>
      <c r="CG14" s="22">
        <f t="shared" si="4"/>
        <v>2</v>
      </c>
      <c r="CH14" s="22">
        <f t="shared" si="4"/>
        <v>2</v>
      </c>
      <c r="CI14" s="70">
        <f t="shared" si="4"/>
        <v>2</v>
      </c>
      <c r="CJ14" s="69">
        <v>6</v>
      </c>
      <c r="CK14" s="22">
        <v>0</v>
      </c>
      <c r="CL14" s="22">
        <v>2</v>
      </c>
      <c r="CM14" s="22">
        <f t="shared" si="17"/>
        <v>2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629</v>
      </c>
      <c r="E15" s="21"/>
      <c r="F15" s="21"/>
      <c r="G15" s="5">
        <v>2</v>
      </c>
      <c r="H15" s="22">
        <v>1</v>
      </c>
      <c r="I15" s="21" t="s">
        <v>70</v>
      </c>
      <c r="J15" s="21"/>
      <c r="K15" s="21"/>
      <c r="L15" s="21" t="s">
        <v>698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29.3</v>
      </c>
      <c r="AE15" s="22">
        <f>+AE90</f>
        <v>5</v>
      </c>
      <c r="AF15" s="22">
        <f t="shared" ref="AF15:AG15" si="20">+AF90</f>
        <v>16</v>
      </c>
      <c r="AG15" s="22">
        <f t="shared" si="20"/>
        <v>8</v>
      </c>
      <c r="AH15" s="89">
        <f t="shared" si="8"/>
        <v>0.30716723549488056</v>
      </c>
      <c r="AI15" s="89"/>
      <c r="AJ15" s="22">
        <f t="shared" ref="AJ15:AM15" si="21">+AJ90</f>
        <v>76</v>
      </c>
      <c r="AK15" s="22">
        <f t="shared" si="21"/>
        <v>3</v>
      </c>
      <c r="AL15" s="22">
        <f t="shared" si="21"/>
        <v>2</v>
      </c>
      <c r="AM15" s="24">
        <f t="shared" si="21"/>
        <v>2.5938566552901023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5</v>
      </c>
      <c r="BC15" s="22">
        <v>0</v>
      </c>
      <c r="BD15" s="22">
        <v>3</v>
      </c>
      <c r="BE15" s="22">
        <f t="shared" si="11"/>
        <v>3</v>
      </c>
      <c r="BF15" s="70">
        <v>0</v>
      </c>
      <c r="BG15" s="69">
        <f t="shared" si="12"/>
        <v>27</v>
      </c>
      <c r="BH15" s="22">
        <f t="shared" si="12"/>
        <v>0</v>
      </c>
      <c r="BI15" s="22">
        <f t="shared" si="3"/>
        <v>8</v>
      </c>
      <c r="BJ15" s="22">
        <f t="shared" si="13"/>
        <v>8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8</v>
      </c>
      <c r="BT15" s="21" t="s">
        <v>157</v>
      </c>
      <c r="BU15" s="21"/>
      <c r="BV15" s="21"/>
      <c r="BW15" s="21"/>
      <c r="BX15" s="22"/>
      <c r="BY15" s="21"/>
      <c r="BZ15" s="69">
        <v>2</v>
      </c>
      <c r="CA15" s="22">
        <v>1</v>
      </c>
      <c r="CB15" s="22">
        <v>3</v>
      </c>
      <c r="CC15" s="22">
        <f t="shared" si="14"/>
        <v>4</v>
      </c>
      <c r="CD15" s="70">
        <v>0</v>
      </c>
      <c r="CE15" s="69">
        <f t="shared" si="15"/>
        <v>11</v>
      </c>
      <c r="CF15" s="22">
        <f t="shared" si="4"/>
        <v>7</v>
      </c>
      <c r="CG15" s="22">
        <f t="shared" si="4"/>
        <v>7</v>
      </c>
      <c r="CH15" s="22">
        <f t="shared" si="4"/>
        <v>14</v>
      </c>
      <c r="CI15" s="70">
        <f t="shared" si="4"/>
        <v>0</v>
      </c>
      <c r="CJ15" s="69">
        <v>9</v>
      </c>
      <c r="CK15" s="22">
        <v>6</v>
      </c>
      <c r="CL15" s="22">
        <v>4</v>
      </c>
      <c r="CM15" s="22">
        <f t="shared" si="17"/>
        <v>10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 t="s">
        <v>697</v>
      </c>
      <c r="D16" s="21"/>
      <c r="E16" s="21"/>
      <c r="F16" s="21"/>
      <c r="G16" s="5"/>
      <c r="H16" s="22">
        <v>2</v>
      </c>
      <c r="I16" s="21" t="s">
        <v>91</v>
      </c>
      <c r="J16" s="21"/>
      <c r="K16" s="21"/>
      <c r="L16" s="21" t="s">
        <v>702</v>
      </c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216</v>
      </c>
      <c r="AE16" s="15">
        <f>SUM(AE7:AE15)</f>
        <v>91</v>
      </c>
      <c r="AF16" s="15">
        <f>SUM(AF7:AF15)</f>
        <v>91</v>
      </c>
      <c r="AG16" s="15">
        <f>SUM(AG7:AG15)</f>
        <v>34</v>
      </c>
      <c r="AH16" s="15"/>
      <c r="AI16" s="15"/>
      <c r="AJ16" s="15">
        <f>SUM(AJ7:AJ15)</f>
        <v>554</v>
      </c>
      <c r="AK16" s="15">
        <f>SUM(AK7:AK15)</f>
        <v>14</v>
      </c>
      <c r="AL16" s="15">
        <f>SUM(AL7:AL15)</f>
        <v>29</v>
      </c>
      <c r="AM16" s="33">
        <f>+AJ16/AD16</f>
        <v>2.5648148148148149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5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25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</v>
      </c>
      <c r="BT16" s="21" t="s">
        <v>446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4"/>
        <v>0</v>
      </c>
      <c r="CD16" s="70">
        <v>0</v>
      </c>
      <c r="CE16" s="69">
        <f t="shared" si="15"/>
        <v>3</v>
      </c>
      <c r="CF16" s="22">
        <f t="shared" si="4"/>
        <v>5</v>
      </c>
      <c r="CG16" s="22">
        <f t="shared" si="4"/>
        <v>0</v>
      </c>
      <c r="CH16" s="22">
        <f t="shared" si="4"/>
        <v>5</v>
      </c>
      <c r="CI16" s="70">
        <f t="shared" si="4"/>
        <v>0</v>
      </c>
      <c r="CJ16" s="69">
        <v>3</v>
      </c>
      <c r="CK16" s="22">
        <v>5</v>
      </c>
      <c r="CL16" s="22">
        <v>0</v>
      </c>
      <c r="CM16" s="22">
        <f t="shared" si="17"/>
        <v>5</v>
      </c>
      <c r="CN16" s="70">
        <v>0</v>
      </c>
      <c r="CO16" s="39"/>
    </row>
    <row r="17" spans="1:93" ht="15.95" customHeight="1" x14ac:dyDescent="0.25">
      <c r="A17" s="41"/>
      <c r="B17" s="22"/>
      <c r="C17" s="21" t="s">
        <v>214</v>
      </c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5</v>
      </c>
      <c r="BC17" s="22">
        <v>2</v>
      </c>
      <c r="BD17" s="22">
        <v>5</v>
      </c>
      <c r="BE17" s="22">
        <f t="shared" si="11"/>
        <v>7</v>
      </c>
      <c r="BF17" s="70">
        <v>2</v>
      </c>
      <c r="BG17" s="69">
        <f t="shared" si="12"/>
        <v>27</v>
      </c>
      <c r="BH17" s="22">
        <f t="shared" si="12"/>
        <v>8</v>
      </c>
      <c r="BI17" s="22">
        <f t="shared" si="3"/>
        <v>16</v>
      </c>
      <c r="BJ17" s="22">
        <f t="shared" si="13"/>
        <v>24</v>
      </c>
      <c r="BK17" s="70">
        <f t="shared" si="3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9.5</v>
      </c>
      <c r="BT17" s="21" t="s">
        <v>526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 t="shared" si="14"/>
        <v>0</v>
      </c>
      <c r="CD17" s="70">
        <v>0</v>
      </c>
      <c r="CE17" s="69">
        <f t="shared" si="15"/>
        <v>3</v>
      </c>
      <c r="CF17" s="22">
        <f t="shared" si="4"/>
        <v>4</v>
      </c>
      <c r="CG17" s="22">
        <f t="shared" si="4"/>
        <v>2</v>
      </c>
      <c r="CH17" s="22">
        <f t="shared" si="4"/>
        <v>6</v>
      </c>
      <c r="CI17" s="70">
        <f t="shared" si="4"/>
        <v>0</v>
      </c>
      <c r="CJ17" s="69">
        <v>3</v>
      </c>
      <c r="CK17" s="22">
        <v>4</v>
      </c>
      <c r="CL17" s="22">
        <v>2</v>
      </c>
      <c r="CM17" s="22">
        <f t="shared" si="17"/>
        <v>6</v>
      </c>
      <c r="CN17" s="70">
        <v>0</v>
      </c>
      <c r="CO17" s="39"/>
    </row>
    <row r="18" spans="1:93" ht="15.95" customHeight="1" thickBot="1" x14ac:dyDescent="0.3">
      <c r="A18" s="4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55</v>
      </c>
      <c r="BC18" s="23">
        <f>SUM(BC6:BC17)</f>
        <v>11</v>
      </c>
      <c r="BD18" s="23">
        <f>SUM(BD6:BD17)</f>
        <v>18</v>
      </c>
      <c r="BE18" s="23">
        <f>+BD18+BC18</f>
        <v>29</v>
      </c>
      <c r="BF18" s="73">
        <f>SUM(BF6:BF17)</f>
        <v>6</v>
      </c>
      <c r="BG18" s="72">
        <f>SUM(BG6:BG17)</f>
        <v>297</v>
      </c>
      <c r="BH18" s="23">
        <f>SUM(BH6:BH17)</f>
        <v>80</v>
      </c>
      <c r="BI18" s="23">
        <f>SUM(BI6:BI17)</f>
        <v>123</v>
      </c>
      <c r="BJ18" s="23">
        <f>+BI18+BH18</f>
        <v>203</v>
      </c>
      <c r="BK18" s="73">
        <f>SUM(BK6:BK17)</f>
        <v>24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6.5</v>
      </c>
      <c r="BT18" s="21" t="s">
        <v>145</v>
      </c>
      <c r="BU18" s="21"/>
      <c r="BV18" s="21"/>
      <c r="BW18" s="21"/>
      <c r="BX18" s="22"/>
      <c r="BY18" s="21"/>
      <c r="BZ18" s="69">
        <v>5</v>
      </c>
      <c r="CA18" s="22">
        <v>0</v>
      </c>
      <c r="CB18" s="22">
        <v>1</v>
      </c>
      <c r="CC18" s="22">
        <f t="shared" si="14"/>
        <v>1</v>
      </c>
      <c r="CD18" s="70">
        <v>0</v>
      </c>
      <c r="CE18" s="69">
        <f t="shared" si="15"/>
        <v>20</v>
      </c>
      <c r="CF18" s="22">
        <f t="shared" si="4"/>
        <v>2</v>
      </c>
      <c r="CG18" s="22">
        <f t="shared" si="4"/>
        <v>5</v>
      </c>
      <c r="CH18" s="22">
        <f t="shared" si="4"/>
        <v>7</v>
      </c>
      <c r="CI18" s="70">
        <f t="shared" si="4"/>
        <v>2</v>
      </c>
      <c r="CJ18" s="69">
        <v>15</v>
      </c>
      <c r="CK18" s="22">
        <v>2</v>
      </c>
      <c r="CL18" s="22">
        <v>4</v>
      </c>
      <c r="CM18" s="22">
        <f t="shared" si="17"/>
        <v>6</v>
      </c>
      <c r="CN18" s="70">
        <v>2</v>
      </c>
      <c r="CO18" s="39"/>
    </row>
    <row r="19" spans="1:93" ht="15.95" customHeight="1" x14ac:dyDescent="0.25">
      <c r="A19" s="41"/>
      <c r="B19" s="22" t="s">
        <v>42</v>
      </c>
      <c r="C19" s="6" t="s">
        <v>627</v>
      </c>
      <c r="D19" s="11"/>
      <c r="E19" s="21"/>
      <c r="F19" s="21"/>
      <c r="G19" s="5">
        <v>2</v>
      </c>
      <c r="H19" s="22">
        <v>2</v>
      </c>
      <c r="I19" s="21" t="s">
        <v>260</v>
      </c>
      <c r="J19" s="21"/>
      <c r="K19" s="21"/>
      <c r="L19" s="21" t="s">
        <v>108</v>
      </c>
      <c r="M19" s="21"/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9</v>
      </c>
      <c r="BC19" s="22">
        <v>2</v>
      </c>
      <c r="BD19" s="22">
        <v>0</v>
      </c>
      <c r="BE19" s="22">
        <f>+BC19+BD19</f>
        <v>2</v>
      </c>
      <c r="BF19" s="70">
        <v>0</v>
      </c>
      <c r="BG19" s="69">
        <f>+BB19+BL19</f>
        <v>47</v>
      </c>
      <c r="BH19" s="22">
        <f>+BC19+BM19</f>
        <v>16</v>
      </c>
      <c r="BI19" s="22">
        <f t="shared" ref="BI19:BI30" si="22">+BD19+BN19</f>
        <v>13</v>
      </c>
      <c r="BJ19" s="22">
        <f>+BH19+BI19</f>
        <v>29</v>
      </c>
      <c r="BK19" s="70">
        <f t="shared" ref="BK19:BK30" si="23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7.5</v>
      </c>
      <c r="BT19" s="21" t="s">
        <v>266</v>
      </c>
      <c r="BU19" s="21"/>
      <c r="BV19" s="21"/>
      <c r="BW19" s="21"/>
      <c r="BX19" s="22"/>
      <c r="BY19" s="21"/>
      <c r="BZ19" s="69">
        <v>1</v>
      </c>
      <c r="CA19" s="22">
        <v>0</v>
      </c>
      <c r="CB19" s="22">
        <v>1</v>
      </c>
      <c r="CC19" s="22">
        <f t="shared" si="14"/>
        <v>1</v>
      </c>
      <c r="CD19" s="70">
        <v>0</v>
      </c>
      <c r="CE19" s="69">
        <f t="shared" si="15"/>
        <v>7</v>
      </c>
      <c r="CF19" s="22">
        <f t="shared" si="4"/>
        <v>0</v>
      </c>
      <c r="CG19" s="22">
        <f t="shared" si="4"/>
        <v>5</v>
      </c>
      <c r="CH19" s="22">
        <f t="shared" si="4"/>
        <v>5</v>
      </c>
      <c r="CI19" s="70">
        <f t="shared" si="4"/>
        <v>2</v>
      </c>
      <c r="CJ19" s="69">
        <v>6</v>
      </c>
      <c r="CK19" s="22">
        <v>0</v>
      </c>
      <c r="CL19" s="22">
        <v>4</v>
      </c>
      <c r="CM19" s="22">
        <f t="shared" si="17"/>
        <v>4</v>
      </c>
      <c r="CN19" s="70">
        <v>2</v>
      </c>
      <c r="CO19" s="39"/>
    </row>
    <row r="20" spans="1:93" ht="15.95" customHeight="1" x14ac:dyDescent="0.25">
      <c r="A20" s="41"/>
      <c r="B20" s="22" t="s">
        <v>28</v>
      </c>
      <c r="C20" s="21" t="s">
        <v>696</v>
      </c>
      <c r="D20" s="21"/>
      <c r="E20" s="21"/>
      <c r="F20" s="21"/>
      <c r="G20" s="5"/>
      <c r="H20" s="22">
        <v>2</v>
      </c>
      <c r="I20" s="21" t="s">
        <v>34</v>
      </c>
      <c r="J20" s="21"/>
      <c r="K20" s="21"/>
      <c r="L20" s="21" t="s">
        <v>131</v>
      </c>
      <c r="M20" s="21"/>
      <c r="N20" s="21"/>
      <c r="O20" s="21"/>
      <c r="P20" s="21"/>
      <c r="Q20" s="21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4</v>
      </c>
      <c r="BC20" s="22">
        <v>0</v>
      </c>
      <c r="BD20" s="22">
        <v>0</v>
      </c>
      <c r="BE20" s="22">
        <f t="shared" ref="BE20:BE30" si="24">+BC20+BD20</f>
        <v>0</v>
      </c>
      <c r="BF20" s="70">
        <v>0</v>
      </c>
      <c r="BG20" s="69">
        <f t="shared" ref="BG20:BH30" si="25">+BB20+BL20</f>
        <v>25</v>
      </c>
      <c r="BH20" s="22">
        <f t="shared" si="25"/>
        <v>0</v>
      </c>
      <c r="BI20" s="22">
        <f t="shared" si="22"/>
        <v>0</v>
      </c>
      <c r="BJ20" s="22">
        <f t="shared" ref="BJ20:BJ30" si="26">+BH20+BI20</f>
        <v>0</v>
      </c>
      <c r="BK20" s="70">
        <f t="shared" si="23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8</v>
      </c>
      <c r="BT20" s="21" t="s">
        <v>268</v>
      </c>
      <c r="BU20" s="21"/>
      <c r="BV20" s="21"/>
      <c r="BW20" s="21"/>
      <c r="BX20" s="22"/>
      <c r="BY20" s="21"/>
      <c r="BZ20" s="69">
        <v>0</v>
      </c>
      <c r="CA20" s="22">
        <v>0</v>
      </c>
      <c r="CB20" s="22">
        <v>0</v>
      </c>
      <c r="CC20" s="22">
        <f t="shared" si="14"/>
        <v>0</v>
      </c>
      <c r="CD20" s="70">
        <v>0</v>
      </c>
      <c r="CE20" s="69">
        <f t="shared" si="15"/>
        <v>5</v>
      </c>
      <c r="CF20" s="22">
        <f t="shared" si="4"/>
        <v>0</v>
      </c>
      <c r="CG20" s="22">
        <f t="shared" si="4"/>
        <v>0</v>
      </c>
      <c r="CH20" s="22">
        <f t="shared" si="4"/>
        <v>0</v>
      </c>
      <c r="CI20" s="70">
        <f t="shared" si="4"/>
        <v>0</v>
      </c>
      <c r="CJ20" s="69">
        <v>5</v>
      </c>
      <c r="CK20" s="22">
        <v>0</v>
      </c>
      <c r="CL20" s="22">
        <v>0</v>
      </c>
      <c r="CM20" s="22">
        <f t="shared" si="17"/>
        <v>0</v>
      </c>
      <c r="CN20" s="70">
        <v>0</v>
      </c>
      <c r="CO20" s="39"/>
    </row>
    <row r="21" spans="1:93" ht="15.95" customHeight="1" thickBot="1" x14ac:dyDescent="0.3">
      <c r="A21" s="41"/>
      <c r="B21" s="36"/>
      <c r="C21" s="46"/>
      <c r="D21" s="46"/>
      <c r="E21" s="46"/>
      <c r="F21" s="46"/>
      <c r="G21" s="42"/>
      <c r="H21" s="45"/>
      <c r="I21" s="46"/>
      <c r="J21" s="46"/>
      <c r="K21" s="45"/>
      <c r="L21" s="45"/>
      <c r="M21" s="45"/>
      <c r="N21" s="45"/>
      <c r="O21" s="45"/>
      <c r="P21" s="45"/>
      <c r="Q21" s="45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4</v>
      </c>
      <c r="BC21" s="22">
        <v>4</v>
      </c>
      <c r="BD21" s="22">
        <v>2</v>
      </c>
      <c r="BE21" s="22">
        <f t="shared" si="24"/>
        <v>6</v>
      </c>
      <c r="BF21" s="70">
        <v>2</v>
      </c>
      <c r="BG21" s="69">
        <f t="shared" si="25"/>
        <v>23</v>
      </c>
      <c r="BH21" s="22">
        <f t="shared" si="25"/>
        <v>11</v>
      </c>
      <c r="BI21" s="22">
        <f t="shared" si="22"/>
        <v>11</v>
      </c>
      <c r="BJ21" s="22">
        <f t="shared" si="26"/>
        <v>22</v>
      </c>
      <c r="BK21" s="70">
        <f t="shared" si="23"/>
        <v>8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7.5</v>
      </c>
      <c r="BT21" s="21" t="s">
        <v>269</v>
      </c>
      <c r="BU21" s="21"/>
      <c r="BV21" s="21"/>
      <c r="BW21" s="21"/>
      <c r="BX21" s="22"/>
      <c r="BY21" s="21"/>
      <c r="BZ21" s="69">
        <v>5</v>
      </c>
      <c r="CA21" s="22">
        <v>6</v>
      </c>
      <c r="CB21" s="22">
        <v>1</v>
      </c>
      <c r="CC21" s="22">
        <f t="shared" si="14"/>
        <v>7</v>
      </c>
      <c r="CD21" s="70">
        <v>0</v>
      </c>
      <c r="CE21" s="69">
        <f t="shared" si="15"/>
        <v>23</v>
      </c>
      <c r="CF21" s="22">
        <f t="shared" si="4"/>
        <v>25</v>
      </c>
      <c r="CG21" s="22">
        <f t="shared" si="4"/>
        <v>8</v>
      </c>
      <c r="CH21" s="22">
        <f t="shared" si="4"/>
        <v>33</v>
      </c>
      <c r="CI21" s="70">
        <f t="shared" si="4"/>
        <v>0</v>
      </c>
      <c r="CJ21" s="69">
        <v>18</v>
      </c>
      <c r="CK21" s="22">
        <v>19</v>
      </c>
      <c r="CL21" s="22">
        <v>7</v>
      </c>
      <c r="CM21" s="22">
        <f t="shared" si="17"/>
        <v>26</v>
      </c>
      <c r="CN21" s="70">
        <v>0</v>
      </c>
      <c r="CO21" s="39"/>
    </row>
    <row r="22" spans="1:93" ht="15.95" customHeight="1" x14ac:dyDescent="0.25">
      <c r="A22" s="41"/>
      <c r="B22" s="42" t="s">
        <v>173</v>
      </c>
      <c r="C22" s="6" t="s">
        <v>628</v>
      </c>
      <c r="F22" s="21"/>
      <c r="G22" s="5">
        <v>2</v>
      </c>
      <c r="H22" s="22">
        <v>1</v>
      </c>
      <c r="I22" s="21" t="s">
        <v>125</v>
      </c>
      <c r="J22" s="21"/>
      <c r="K22" s="21"/>
      <c r="L22" s="21"/>
      <c r="M22" s="21" t="s">
        <v>134</v>
      </c>
      <c r="N22" s="21"/>
      <c r="O22" s="21"/>
      <c r="P22" s="21"/>
      <c r="Q22" s="21"/>
      <c r="R22" s="41"/>
      <c r="S22" s="41"/>
      <c r="V22" s="27">
        <v>7.5</v>
      </c>
      <c r="W22" s="21" t="s">
        <v>75</v>
      </c>
      <c r="Y22" s="21"/>
      <c r="AA22" s="21" t="s">
        <v>16</v>
      </c>
      <c r="AC22" s="22"/>
      <c r="AD22" s="22">
        <f t="shared" ref="AD22" si="27">+AE22+AF22+AG22</f>
        <v>5</v>
      </c>
      <c r="AE22" s="15">
        <v>3</v>
      </c>
      <c r="AF22" s="15">
        <v>2</v>
      </c>
      <c r="AG22" s="15">
        <v>0</v>
      </c>
      <c r="AH22" s="80">
        <f t="shared" ref="AH22:AH30" si="28">+(AE22*2+AG22)/(2*AD22)</f>
        <v>0.6</v>
      </c>
      <c r="AI22" s="80"/>
      <c r="AJ22" s="15">
        <v>7</v>
      </c>
      <c r="AK22" s="15">
        <v>0</v>
      </c>
      <c r="AL22" s="15">
        <v>1</v>
      </c>
      <c r="AM22" s="54">
        <f t="shared" ref="AM22:AM31" si="29">+AJ22/AD22</f>
        <v>1.4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5</v>
      </c>
      <c r="BC22" s="22">
        <v>0</v>
      </c>
      <c r="BD22" s="22">
        <v>2</v>
      </c>
      <c r="BE22" s="22">
        <f t="shared" si="24"/>
        <v>2</v>
      </c>
      <c r="BF22" s="70">
        <v>2</v>
      </c>
      <c r="BG22" s="69">
        <f t="shared" si="25"/>
        <v>18</v>
      </c>
      <c r="BH22" s="22">
        <f t="shared" si="25"/>
        <v>2</v>
      </c>
      <c r="BI22" s="22">
        <f t="shared" si="22"/>
        <v>8</v>
      </c>
      <c r="BJ22" s="22">
        <f t="shared" si="26"/>
        <v>10</v>
      </c>
      <c r="BK22" s="70">
        <f t="shared" si="23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</v>
      </c>
      <c r="BT22" s="21" t="s">
        <v>544</v>
      </c>
      <c r="BU22" s="21"/>
      <c r="BV22" s="21"/>
      <c r="BW22" s="21"/>
      <c r="BX22" s="22"/>
      <c r="BY22" s="21"/>
      <c r="BZ22" s="69">
        <v>0</v>
      </c>
      <c r="CA22" s="22">
        <v>0</v>
      </c>
      <c r="CB22" s="22">
        <v>0</v>
      </c>
      <c r="CC22" s="22">
        <f t="shared" si="14"/>
        <v>0</v>
      </c>
      <c r="CD22" s="70">
        <v>0</v>
      </c>
      <c r="CE22" s="69">
        <f t="shared" si="15"/>
        <v>1</v>
      </c>
      <c r="CF22" s="22">
        <f t="shared" si="15"/>
        <v>0</v>
      </c>
      <c r="CG22" s="22">
        <f t="shared" si="15"/>
        <v>1</v>
      </c>
      <c r="CH22" s="22">
        <f t="shared" si="15"/>
        <v>1</v>
      </c>
      <c r="CI22" s="70">
        <f t="shared" si="15"/>
        <v>0</v>
      </c>
      <c r="CJ22" s="69">
        <v>1</v>
      </c>
      <c r="CK22" s="22">
        <v>0</v>
      </c>
      <c r="CL22" s="22">
        <v>1</v>
      </c>
      <c r="CM22" s="22">
        <f t="shared" si="17"/>
        <v>1</v>
      </c>
      <c r="CN22" s="70">
        <v>0</v>
      </c>
      <c r="CO22" s="39"/>
    </row>
    <row r="23" spans="1:93" ht="15.95" customHeight="1" x14ac:dyDescent="0.25">
      <c r="A23" s="41"/>
      <c r="B23" s="22" t="s">
        <v>28</v>
      </c>
      <c r="C23" s="16"/>
      <c r="D23" s="16" t="s">
        <v>109</v>
      </c>
      <c r="E23" s="16"/>
      <c r="F23" s="16"/>
      <c r="G23" s="5"/>
      <c r="H23" s="22">
        <v>1</v>
      </c>
      <c r="I23" s="21" t="s">
        <v>170</v>
      </c>
      <c r="J23" s="21"/>
      <c r="K23" s="21"/>
      <c r="L23" s="21" t="s">
        <v>113</v>
      </c>
      <c r="M23" s="21"/>
      <c r="N23" s="21"/>
      <c r="O23" s="21"/>
      <c r="P23" s="21"/>
      <c r="Q23" s="21"/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 t="shared" ref="AD23:AD29" si="30">+AE23+AF23+AG23</f>
        <v>5</v>
      </c>
      <c r="AE23" s="22">
        <v>2</v>
      </c>
      <c r="AF23" s="22">
        <v>1</v>
      </c>
      <c r="AG23" s="22">
        <v>2</v>
      </c>
      <c r="AH23" s="79">
        <f t="shared" ref="AH23:AH29" si="31">+(AE23*2+AG23)/(2*AD23)</f>
        <v>0.6</v>
      </c>
      <c r="AI23" s="79"/>
      <c r="AJ23" s="22">
        <v>8</v>
      </c>
      <c r="AK23" s="22">
        <v>1</v>
      </c>
      <c r="AL23" s="22">
        <v>0</v>
      </c>
      <c r="AM23" s="24">
        <f t="shared" ref="AM23:AM29" si="32">+AJ23/AD23</f>
        <v>1.6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4</v>
      </c>
      <c r="BC23" s="22">
        <v>0</v>
      </c>
      <c r="BD23" s="22">
        <v>2</v>
      </c>
      <c r="BE23" s="22">
        <f t="shared" si="24"/>
        <v>2</v>
      </c>
      <c r="BF23" s="70">
        <v>0</v>
      </c>
      <c r="BG23" s="69">
        <f t="shared" si="25"/>
        <v>17</v>
      </c>
      <c r="BH23" s="22">
        <f t="shared" si="25"/>
        <v>1</v>
      </c>
      <c r="BI23" s="22">
        <f t="shared" si="22"/>
        <v>7</v>
      </c>
      <c r="BJ23" s="22">
        <f t="shared" si="26"/>
        <v>8</v>
      </c>
      <c r="BK23" s="70">
        <f t="shared" si="23"/>
        <v>2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6.5</v>
      </c>
      <c r="BT23" s="21" t="s">
        <v>585</v>
      </c>
      <c r="BU23" s="21"/>
      <c r="BV23" s="21"/>
      <c r="BW23" s="21"/>
      <c r="BX23" s="22"/>
      <c r="BY23" s="21"/>
      <c r="BZ23" s="69">
        <v>4</v>
      </c>
      <c r="CA23" s="22">
        <v>0</v>
      </c>
      <c r="CB23" s="22">
        <v>0</v>
      </c>
      <c r="CC23" s="22">
        <f t="shared" si="14"/>
        <v>0</v>
      </c>
      <c r="CD23" s="70">
        <v>2</v>
      </c>
      <c r="CE23" s="69">
        <f t="shared" ref="CE23:CI41" si="33">+CJ23+BZ23</f>
        <v>6</v>
      </c>
      <c r="CF23" s="22">
        <f t="shared" si="33"/>
        <v>2</v>
      </c>
      <c r="CG23" s="22">
        <f t="shared" si="33"/>
        <v>0</v>
      </c>
      <c r="CH23" s="22">
        <f t="shared" si="33"/>
        <v>2</v>
      </c>
      <c r="CI23" s="70">
        <f t="shared" si="33"/>
        <v>2</v>
      </c>
      <c r="CJ23" s="69">
        <v>2</v>
      </c>
      <c r="CK23" s="22">
        <v>2</v>
      </c>
      <c r="CL23" s="22">
        <v>0</v>
      </c>
      <c r="CM23" s="22">
        <f t="shared" si="17"/>
        <v>2</v>
      </c>
      <c r="CN23" s="70">
        <v>0</v>
      </c>
      <c r="CO23" s="44"/>
    </row>
    <row r="24" spans="1:93" ht="15.95" customHeight="1" x14ac:dyDescent="0.25">
      <c r="A24" s="41"/>
      <c r="D24" s="16"/>
      <c r="E24" s="16"/>
      <c r="F24" s="16"/>
      <c r="R24" s="41"/>
      <c r="S24" s="41"/>
      <c r="V24" s="27">
        <v>7.5</v>
      </c>
      <c r="W24" s="21" t="s">
        <v>85</v>
      </c>
      <c r="Y24" s="21"/>
      <c r="AA24" s="21" t="s">
        <v>18</v>
      </c>
      <c r="AC24" s="22"/>
      <c r="AD24" s="22">
        <f t="shared" si="30"/>
        <v>5</v>
      </c>
      <c r="AE24" s="22">
        <v>3</v>
      </c>
      <c r="AF24" s="22">
        <v>1</v>
      </c>
      <c r="AG24" s="22">
        <v>1</v>
      </c>
      <c r="AH24" s="79">
        <f t="shared" si="31"/>
        <v>0.7</v>
      </c>
      <c r="AI24" s="79"/>
      <c r="AJ24" s="22">
        <v>10</v>
      </c>
      <c r="AK24" s="22">
        <v>0</v>
      </c>
      <c r="AL24" s="22">
        <v>1</v>
      </c>
      <c r="AM24" s="24">
        <f t="shared" si="32"/>
        <v>2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4</v>
      </c>
      <c r="BC24" s="22">
        <v>0</v>
      </c>
      <c r="BD24" s="22">
        <v>1</v>
      </c>
      <c r="BE24" s="22">
        <f t="shared" si="24"/>
        <v>1</v>
      </c>
      <c r="BF24" s="70">
        <v>0</v>
      </c>
      <c r="BG24" s="69">
        <f t="shared" si="25"/>
        <v>22</v>
      </c>
      <c r="BH24" s="22">
        <f t="shared" si="25"/>
        <v>4</v>
      </c>
      <c r="BI24" s="22">
        <f t="shared" si="22"/>
        <v>6</v>
      </c>
      <c r="BJ24" s="22">
        <f t="shared" si="26"/>
        <v>10</v>
      </c>
      <c r="BK24" s="70">
        <f t="shared" si="23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</v>
      </c>
      <c r="BT24" s="21" t="s">
        <v>562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4"/>
        <v>0</v>
      </c>
      <c r="CD24" s="70">
        <v>0</v>
      </c>
      <c r="CE24" s="69">
        <f t="shared" si="33"/>
        <v>3</v>
      </c>
      <c r="CF24" s="22">
        <f t="shared" si="33"/>
        <v>0</v>
      </c>
      <c r="CG24" s="22">
        <f t="shared" si="33"/>
        <v>0</v>
      </c>
      <c r="CH24" s="22">
        <f t="shared" si="33"/>
        <v>0</v>
      </c>
      <c r="CI24" s="70">
        <f t="shared" si="33"/>
        <v>0</v>
      </c>
      <c r="CJ24" s="69">
        <v>3</v>
      </c>
      <c r="CK24" s="22">
        <v>0</v>
      </c>
      <c r="CL24" s="22">
        <v>0</v>
      </c>
      <c r="CM24" s="22">
        <f t="shared" si="17"/>
        <v>0</v>
      </c>
      <c r="CN24" s="70">
        <v>0</v>
      </c>
      <c r="CO24" s="36"/>
    </row>
    <row r="25" spans="1:93" ht="15.95" customHeight="1" x14ac:dyDescent="0.25">
      <c r="A25" s="41"/>
      <c r="C25" s="6" t="s">
        <v>634</v>
      </c>
      <c r="F25" s="21"/>
      <c r="G25" s="5">
        <v>1</v>
      </c>
      <c r="H25" s="22">
        <v>1</v>
      </c>
      <c r="I25" s="21" t="s">
        <v>144</v>
      </c>
      <c r="J25" s="21"/>
      <c r="K25" s="21"/>
      <c r="L25" s="21" t="s">
        <v>114</v>
      </c>
      <c r="M25" s="21"/>
      <c r="N25" s="21"/>
      <c r="O25" s="21"/>
      <c r="P25" s="21"/>
      <c r="Q25" s="21"/>
      <c r="R25" s="41"/>
      <c r="S25" s="41"/>
      <c r="V25" s="27">
        <v>7.5</v>
      </c>
      <c r="W25" s="21" t="s">
        <v>61</v>
      </c>
      <c r="AA25" s="21" t="s">
        <v>102</v>
      </c>
      <c r="AC25" s="22"/>
      <c r="AD25" s="22">
        <f t="shared" si="30"/>
        <v>5</v>
      </c>
      <c r="AE25" s="22">
        <v>2</v>
      </c>
      <c r="AF25" s="22">
        <v>2</v>
      </c>
      <c r="AG25" s="22">
        <v>1</v>
      </c>
      <c r="AH25" s="79">
        <f t="shared" si="31"/>
        <v>0.5</v>
      </c>
      <c r="AI25" s="79"/>
      <c r="AJ25" s="22">
        <v>11</v>
      </c>
      <c r="AK25" s="22">
        <v>0</v>
      </c>
      <c r="AL25" s="22">
        <v>0</v>
      </c>
      <c r="AM25" s="24">
        <f t="shared" si="32"/>
        <v>2.2000000000000002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5</v>
      </c>
      <c r="BC25" s="22">
        <v>2</v>
      </c>
      <c r="BD25" s="22">
        <v>0</v>
      </c>
      <c r="BE25" s="22">
        <f t="shared" si="24"/>
        <v>2</v>
      </c>
      <c r="BF25" s="70">
        <v>4</v>
      </c>
      <c r="BG25" s="69">
        <f t="shared" si="25"/>
        <v>22</v>
      </c>
      <c r="BH25" s="22">
        <f t="shared" si="25"/>
        <v>3</v>
      </c>
      <c r="BI25" s="22">
        <f t="shared" si="22"/>
        <v>1</v>
      </c>
      <c r="BJ25" s="22">
        <f t="shared" si="26"/>
        <v>4</v>
      </c>
      <c r="BK25" s="70">
        <f t="shared" si="23"/>
        <v>4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7.5</v>
      </c>
      <c r="BT25" s="21" t="s">
        <v>485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4"/>
        <v>0</v>
      </c>
      <c r="CD25" s="70">
        <v>0</v>
      </c>
      <c r="CE25" s="69">
        <f t="shared" si="33"/>
        <v>1</v>
      </c>
      <c r="CF25" s="22">
        <f t="shared" si="33"/>
        <v>0</v>
      </c>
      <c r="CG25" s="22">
        <f t="shared" si="33"/>
        <v>0</v>
      </c>
      <c r="CH25" s="22">
        <f t="shared" si="33"/>
        <v>0</v>
      </c>
      <c r="CI25" s="70">
        <f t="shared" si="33"/>
        <v>0</v>
      </c>
      <c r="CJ25" s="69">
        <v>1</v>
      </c>
      <c r="CK25" s="22">
        <v>0</v>
      </c>
      <c r="CL25" s="22">
        <v>0</v>
      </c>
      <c r="CM25" s="22">
        <f t="shared" si="17"/>
        <v>0</v>
      </c>
      <c r="CN25" s="70">
        <v>0</v>
      </c>
      <c r="CO25" s="36"/>
    </row>
    <row r="26" spans="1:93" ht="15.95" customHeight="1" x14ac:dyDescent="0.25">
      <c r="A26" s="41"/>
      <c r="B26" s="22" t="s">
        <v>28</v>
      </c>
      <c r="C26" s="21" t="s">
        <v>695</v>
      </c>
      <c r="D26" s="16"/>
      <c r="E26" s="21"/>
      <c r="G26" s="5"/>
      <c r="H26" s="22"/>
      <c r="I26" s="21"/>
      <c r="J26" s="21"/>
      <c r="K26" s="21"/>
      <c r="L26" s="21"/>
      <c r="M26" s="21"/>
      <c r="N26" s="21"/>
      <c r="O26" s="21"/>
      <c r="P26" s="21"/>
      <c r="Q26" s="21"/>
      <c r="R26" s="41"/>
      <c r="S26" s="41"/>
      <c r="V26" s="27">
        <v>7</v>
      </c>
      <c r="W26" s="21" t="s">
        <v>74</v>
      </c>
      <c r="Y26" s="21"/>
      <c r="AA26" s="21" t="s">
        <v>156</v>
      </c>
      <c r="AC26" s="22"/>
      <c r="AD26" s="22">
        <f t="shared" si="30"/>
        <v>5</v>
      </c>
      <c r="AE26" s="22">
        <v>3</v>
      </c>
      <c r="AF26" s="22">
        <v>2</v>
      </c>
      <c r="AG26" s="22">
        <v>0</v>
      </c>
      <c r="AH26" s="79">
        <f t="shared" si="31"/>
        <v>0.6</v>
      </c>
      <c r="AI26" s="79"/>
      <c r="AJ26" s="22">
        <v>12</v>
      </c>
      <c r="AK26" s="22">
        <v>0</v>
      </c>
      <c r="AL26" s="22">
        <v>0</v>
      </c>
      <c r="AM26" s="24">
        <f t="shared" si="32"/>
        <v>2.4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3</v>
      </c>
      <c r="BC26" s="22">
        <v>0</v>
      </c>
      <c r="BD26" s="22">
        <v>0</v>
      </c>
      <c r="BE26" s="22">
        <f t="shared" si="24"/>
        <v>0</v>
      </c>
      <c r="BF26" s="70">
        <v>0</v>
      </c>
      <c r="BG26" s="69">
        <f t="shared" si="25"/>
        <v>21</v>
      </c>
      <c r="BH26" s="22">
        <f t="shared" si="25"/>
        <v>0</v>
      </c>
      <c r="BI26" s="22">
        <f t="shared" si="22"/>
        <v>4</v>
      </c>
      <c r="BJ26" s="22">
        <f t="shared" si="26"/>
        <v>4</v>
      </c>
      <c r="BK26" s="70">
        <f t="shared" si="23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9.5</v>
      </c>
      <c r="BT26" s="21" t="s">
        <v>471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 t="shared" si="14"/>
        <v>0</v>
      </c>
      <c r="CD26" s="70">
        <v>0</v>
      </c>
      <c r="CE26" s="69">
        <f t="shared" si="33"/>
        <v>1</v>
      </c>
      <c r="CF26" s="22">
        <f t="shared" si="33"/>
        <v>0</v>
      </c>
      <c r="CG26" s="22">
        <f t="shared" si="33"/>
        <v>0</v>
      </c>
      <c r="CH26" s="22">
        <f t="shared" si="33"/>
        <v>0</v>
      </c>
      <c r="CI26" s="70">
        <f t="shared" si="33"/>
        <v>0</v>
      </c>
      <c r="CJ26" s="69">
        <v>1</v>
      </c>
      <c r="CK26" s="22">
        <v>0</v>
      </c>
      <c r="CL26" s="22">
        <v>0</v>
      </c>
      <c r="CM26" s="22">
        <f t="shared" si="17"/>
        <v>0</v>
      </c>
      <c r="CN26" s="70">
        <v>0</v>
      </c>
      <c r="CO26" s="36"/>
    </row>
    <row r="27" spans="1:93" ht="15.95" customHeight="1" x14ac:dyDescent="0.25">
      <c r="A27" s="41"/>
      <c r="B27" s="36"/>
      <c r="C27" s="46"/>
      <c r="D27" s="46"/>
      <c r="E27" s="46"/>
      <c r="F27" s="46"/>
      <c r="G27" s="42"/>
      <c r="H27" s="45"/>
      <c r="I27" s="46"/>
      <c r="J27" s="46"/>
      <c r="K27" s="45"/>
      <c r="L27" s="45"/>
      <c r="M27" s="45"/>
      <c r="N27" s="45"/>
      <c r="O27" s="45"/>
      <c r="P27" s="45"/>
      <c r="Q27" s="45"/>
      <c r="R27" s="41"/>
      <c r="S27" s="41"/>
      <c r="V27" s="27">
        <v>7</v>
      </c>
      <c r="W27" s="21" t="s">
        <v>171</v>
      </c>
      <c r="Y27" s="21"/>
      <c r="AA27" s="21" t="s">
        <v>19</v>
      </c>
      <c r="AC27" s="22"/>
      <c r="AD27" s="22">
        <f t="shared" si="30"/>
        <v>5</v>
      </c>
      <c r="AE27" s="22">
        <v>2</v>
      </c>
      <c r="AF27" s="22">
        <v>2</v>
      </c>
      <c r="AG27" s="22">
        <v>1</v>
      </c>
      <c r="AH27" s="79">
        <f t="shared" si="31"/>
        <v>0.5</v>
      </c>
      <c r="AI27" s="79"/>
      <c r="AJ27" s="22">
        <v>12</v>
      </c>
      <c r="AK27" s="22">
        <v>0</v>
      </c>
      <c r="AL27" s="22">
        <v>0</v>
      </c>
      <c r="AM27" s="24">
        <f t="shared" si="32"/>
        <v>2.4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4</v>
      </c>
      <c r="BC27" s="22">
        <v>1</v>
      </c>
      <c r="BD27" s="22">
        <v>2</v>
      </c>
      <c r="BE27" s="22">
        <f t="shared" si="24"/>
        <v>3</v>
      </c>
      <c r="BF27" s="70">
        <v>2</v>
      </c>
      <c r="BG27" s="69">
        <f t="shared" si="25"/>
        <v>24</v>
      </c>
      <c r="BH27" s="22">
        <f t="shared" si="25"/>
        <v>1</v>
      </c>
      <c r="BI27" s="22">
        <f t="shared" si="22"/>
        <v>6</v>
      </c>
      <c r="BJ27" s="22">
        <f t="shared" si="26"/>
        <v>7</v>
      </c>
      <c r="BK27" s="70">
        <f t="shared" si="23"/>
        <v>4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47</v>
      </c>
      <c r="BU27" s="21"/>
      <c r="BV27" s="21"/>
      <c r="BW27" s="21"/>
      <c r="BX27" s="22"/>
      <c r="BY27" s="21" t="s">
        <v>116</v>
      </c>
      <c r="BZ27" s="69">
        <v>0</v>
      </c>
      <c r="CA27" s="22">
        <v>0</v>
      </c>
      <c r="CB27" s="22">
        <v>0</v>
      </c>
      <c r="CC27" s="22">
        <f t="shared" si="14"/>
        <v>0</v>
      </c>
      <c r="CD27" s="70">
        <v>0</v>
      </c>
      <c r="CE27" s="69">
        <f t="shared" si="33"/>
        <v>14</v>
      </c>
      <c r="CF27" s="22">
        <f t="shared" si="33"/>
        <v>4</v>
      </c>
      <c r="CG27" s="22">
        <f t="shared" si="33"/>
        <v>14</v>
      </c>
      <c r="CH27" s="22">
        <f t="shared" si="33"/>
        <v>18</v>
      </c>
      <c r="CI27" s="70">
        <f t="shared" si="33"/>
        <v>2</v>
      </c>
      <c r="CJ27" s="69">
        <v>14</v>
      </c>
      <c r="CK27" s="22">
        <v>4</v>
      </c>
      <c r="CL27" s="22">
        <v>14</v>
      </c>
      <c r="CM27" s="22">
        <f t="shared" si="17"/>
        <v>18</v>
      </c>
      <c r="CN27" s="70">
        <v>2</v>
      </c>
      <c r="CO27" s="36"/>
    </row>
    <row r="28" spans="1:93" ht="15.95" customHeight="1" x14ac:dyDescent="0.25">
      <c r="A28" s="41"/>
      <c r="B28" s="42" t="s">
        <v>174</v>
      </c>
      <c r="C28" s="6" t="s">
        <v>631</v>
      </c>
      <c r="F28" s="20"/>
      <c r="G28" s="5">
        <v>2</v>
      </c>
      <c r="H28" s="22">
        <v>2</v>
      </c>
      <c r="I28" s="21" t="s">
        <v>59</v>
      </c>
      <c r="J28" s="21"/>
      <c r="L28" s="21" t="s">
        <v>703</v>
      </c>
      <c r="M28" s="21"/>
      <c r="N28" s="21"/>
      <c r="O28" s="21"/>
      <c r="P28" s="21"/>
      <c r="Q28" s="21"/>
      <c r="R28" s="41"/>
      <c r="S28" s="41"/>
      <c r="V28" s="27">
        <v>8</v>
      </c>
      <c r="W28" s="21" t="s">
        <v>15</v>
      </c>
      <c r="Y28" s="21"/>
      <c r="Z28" s="21"/>
      <c r="AA28" s="21" t="s">
        <v>17</v>
      </c>
      <c r="AC28" s="22"/>
      <c r="AD28" s="22">
        <f t="shared" si="30"/>
        <v>4</v>
      </c>
      <c r="AE28" s="22">
        <v>1</v>
      </c>
      <c r="AF28" s="22">
        <v>3</v>
      </c>
      <c r="AG28" s="22">
        <v>0</v>
      </c>
      <c r="AH28" s="79">
        <f t="shared" si="31"/>
        <v>0.25</v>
      </c>
      <c r="AI28" s="79"/>
      <c r="AJ28" s="22">
        <v>11</v>
      </c>
      <c r="AK28" s="22">
        <v>2</v>
      </c>
      <c r="AL28" s="22">
        <v>1</v>
      </c>
      <c r="AM28" s="24">
        <f t="shared" si="32"/>
        <v>2.75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5</v>
      </c>
      <c r="BC28" s="22">
        <v>0</v>
      </c>
      <c r="BD28" s="22">
        <v>3</v>
      </c>
      <c r="BE28" s="22">
        <f t="shared" si="24"/>
        <v>3</v>
      </c>
      <c r="BF28" s="70">
        <v>0</v>
      </c>
      <c r="BG28" s="69">
        <f t="shared" si="25"/>
        <v>27</v>
      </c>
      <c r="BH28" s="22">
        <f t="shared" si="25"/>
        <v>0</v>
      </c>
      <c r="BI28" s="22">
        <f t="shared" si="22"/>
        <v>6</v>
      </c>
      <c r="BJ28" s="22">
        <f t="shared" si="26"/>
        <v>6</v>
      </c>
      <c r="BK28" s="70">
        <f t="shared" si="23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525</v>
      </c>
      <c r="BU28" s="21"/>
      <c r="BV28" s="21"/>
      <c r="BW28" s="21"/>
      <c r="BX28" s="22"/>
      <c r="BY28" s="21"/>
      <c r="BZ28" s="69">
        <v>0</v>
      </c>
      <c r="CA28" s="22">
        <v>0</v>
      </c>
      <c r="CB28" s="22">
        <v>0</v>
      </c>
      <c r="CC28" s="22">
        <f t="shared" si="14"/>
        <v>0</v>
      </c>
      <c r="CD28" s="70">
        <v>0</v>
      </c>
      <c r="CE28" s="69">
        <f t="shared" si="33"/>
        <v>1</v>
      </c>
      <c r="CF28" s="22">
        <f t="shared" si="33"/>
        <v>1</v>
      </c>
      <c r="CG28" s="22">
        <f t="shared" si="33"/>
        <v>1</v>
      </c>
      <c r="CH28" s="22">
        <f t="shared" si="33"/>
        <v>2</v>
      </c>
      <c r="CI28" s="70">
        <f t="shared" si="33"/>
        <v>0</v>
      </c>
      <c r="CJ28" s="69">
        <v>1</v>
      </c>
      <c r="CK28" s="22">
        <v>1</v>
      </c>
      <c r="CL28" s="22">
        <v>1</v>
      </c>
      <c r="CM28" s="22">
        <f t="shared" si="17"/>
        <v>2</v>
      </c>
      <c r="CN28" s="70">
        <v>0</v>
      </c>
      <c r="CO28" s="36"/>
    </row>
    <row r="29" spans="1:93" ht="15.95" customHeight="1" x14ac:dyDescent="0.25">
      <c r="A29" s="41"/>
      <c r="B29" s="22" t="s">
        <v>28</v>
      </c>
      <c r="D29" s="21" t="s">
        <v>109</v>
      </c>
      <c r="E29" s="21"/>
      <c r="H29" s="22">
        <v>2</v>
      </c>
      <c r="I29" s="21" t="s">
        <v>223</v>
      </c>
      <c r="J29" s="21"/>
      <c r="K29" s="21"/>
      <c r="L29" s="21" t="s">
        <v>30</v>
      </c>
      <c r="M29" s="21"/>
      <c r="N29" s="21"/>
      <c r="O29" s="21"/>
      <c r="P29" s="21"/>
      <c r="Q29" s="21"/>
      <c r="R29" s="41"/>
      <c r="S29" s="41"/>
      <c r="V29" s="27">
        <v>8</v>
      </c>
      <c r="W29" s="21" t="s">
        <v>153</v>
      </c>
      <c r="Y29" s="21"/>
      <c r="AA29" s="21" t="s">
        <v>14</v>
      </c>
      <c r="AC29" s="22"/>
      <c r="AD29" s="22">
        <f t="shared" si="30"/>
        <v>4</v>
      </c>
      <c r="AE29" s="22">
        <v>1</v>
      </c>
      <c r="AF29" s="22">
        <v>3</v>
      </c>
      <c r="AG29" s="22">
        <v>0</v>
      </c>
      <c r="AH29" s="79">
        <f t="shared" si="31"/>
        <v>0.25</v>
      </c>
      <c r="AI29" s="79"/>
      <c r="AJ29" s="22">
        <v>12</v>
      </c>
      <c r="AK29" s="22">
        <v>0</v>
      </c>
      <c r="AL29" s="22">
        <v>0</v>
      </c>
      <c r="AM29" s="24">
        <f t="shared" si="32"/>
        <v>3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5</v>
      </c>
      <c r="BC29" s="22">
        <v>0</v>
      </c>
      <c r="BD29" s="22">
        <v>1</v>
      </c>
      <c r="BE29" s="22">
        <f t="shared" si="24"/>
        <v>1</v>
      </c>
      <c r="BF29" s="70">
        <v>0</v>
      </c>
      <c r="BG29" s="69">
        <f t="shared" si="25"/>
        <v>27</v>
      </c>
      <c r="BH29" s="22">
        <f t="shared" si="25"/>
        <v>3</v>
      </c>
      <c r="BI29" s="22">
        <f t="shared" si="22"/>
        <v>8</v>
      </c>
      <c r="BJ29" s="22">
        <f t="shared" si="26"/>
        <v>11</v>
      </c>
      <c r="BK29" s="70">
        <f t="shared" si="23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239</v>
      </c>
      <c r="BU29" s="21"/>
      <c r="BV29" s="21"/>
      <c r="BW29" s="21"/>
      <c r="BX29" s="22"/>
      <c r="BY29" s="21"/>
      <c r="BZ29" s="69">
        <v>2</v>
      </c>
      <c r="CA29" s="22">
        <v>0</v>
      </c>
      <c r="CB29" s="22">
        <v>0</v>
      </c>
      <c r="CC29" s="22">
        <f t="shared" si="14"/>
        <v>0</v>
      </c>
      <c r="CD29" s="70">
        <v>0</v>
      </c>
      <c r="CE29" s="69">
        <f t="shared" si="33"/>
        <v>12</v>
      </c>
      <c r="CF29" s="22">
        <f t="shared" si="33"/>
        <v>4</v>
      </c>
      <c r="CG29" s="22">
        <f t="shared" si="33"/>
        <v>4</v>
      </c>
      <c r="CH29" s="22">
        <f t="shared" si="33"/>
        <v>8</v>
      </c>
      <c r="CI29" s="70">
        <f t="shared" si="33"/>
        <v>2</v>
      </c>
      <c r="CJ29" s="69">
        <v>10</v>
      </c>
      <c r="CK29" s="22">
        <v>4</v>
      </c>
      <c r="CL29" s="22">
        <v>4</v>
      </c>
      <c r="CM29" s="22">
        <f t="shared" si="17"/>
        <v>8</v>
      </c>
      <c r="CN29" s="70">
        <v>2</v>
      </c>
      <c r="CO29" s="36"/>
    </row>
    <row r="30" spans="1:93" ht="15.95" customHeight="1" thickBot="1" x14ac:dyDescent="0.3">
      <c r="A30" s="41"/>
      <c r="C30" s="16"/>
      <c r="H30" s="22"/>
      <c r="I30" s="21"/>
      <c r="J30" s="21"/>
      <c r="K30" s="21"/>
      <c r="L30" s="21"/>
      <c r="M30" s="21"/>
      <c r="N30" s="21"/>
      <c r="O30" s="21"/>
      <c r="P30" s="21"/>
      <c r="Q30" s="21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+AD97</f>
        <v>2</v>
      </c>
      <c r="AE30" s="22">
        <f>+AE97</f>
        <v>0</v>
      </c>
      <c r="AF30" s="22">
        <f>+AF97</f>
        <v>1</v>
      </c>
      <c r="AG30" s="22">
        <f>+AG97</f>
        <v>1</v>
      </c>
      <c r="AH30" s="79">
        <f t="shared" si="28"/>
        <v>0.25</v>
      </c>
      <c r="AI30" s="79"/>
      <c r="AJ30" s="22">
        <f>+AJ97</f>
        <v>7</v>
      </c>
      <c r="AK30" s="22">
        <f>+AK97</f>
        <v>0</v>
      </c>
      <c r="AL30" s="22">
        <f>+AL97</f>
        <v>0</v>
      </c>
      <c r="AM30" s="24">
        <f t="shared" si="29"/>
        <v>3.5</v>
      </c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3</v>
      </c>
      <c r="BC30" s="22">
        <v>1</v>
      </c>
      <c r="BD30" s="22">
        <v>1</v>
      </c>
      <c r="BE30" s="22">
        <f t="shared" si="24"/>
        <v>2</v>
      </c>
      <c r="BF30" s="70">
        <v>2</v>
      </c>
      <c r="BG30" s="69">
        <f t="shared" si="25"/>
        <v>24</v>
      </c>
      <c r="BH30" s="22">
        <f t="shared" si="25"/>
        <v>2</v>
      </c>
      <c r="BI30" s="22">
        <f t="shared" si="22"/>
        <v>5</v>
      </c>
      <c r="BJ30" s="22">
        <f t="shared" si="26"/>
        <v>7</v>
      </c>
      <c r="BK30" s="70">
        <f t="shared" si="23"/>
        <v>4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7.5</v>
      </c>
      <c r="BT30" s="21" t="s">
        <v>417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4"/>
        <v>0</v>
      </c>
      <c r="CD30" s="70">
        <v>0</v>
      </c>
      <c r="CE30" s="69">
        <f t="shared" si="33"/>
        <v>2</v>
      </c>
      <c r="CF30" s="22">
        <f t="shared" si="33"/>
        <v>0</v>
      </c>
      <c r="CG30" s="22">
        <f t="shared" si="33"/>
        <v>1</v>
      </c>
      <c r="CH30" s="22">
        <f t="shared" si="33"/>
        <v>1</v>
      </c>
      <c r="CI30" s="70">
        <f t="shared" si="33"/>
        <v>0</v>
      </c>
      <c r="CJ30" s="69">
        <v>2</v>
      </c>
      <c r="CK30" s="22">
        <v>0</v>
      </c>
      <c r="CL30" s="22">
        <v>1</v>
      </c>
      <c r="CM30" s="22">
        <f t="shared" si="17"/>
        <v>1</v>
      </c>
      <c r="CN30" s="70">
        <v>0</v>
      </c>
      <c r="CO30" s="36"/>
    </row>
    <row r="31" spans="1:93" ht="15.95" customHeight="1" thickBot="1" x14ac:dyDescent="0.3">
      <c r="A31" s="41"/>
      <c r="C31" s="6" t="s">
        <v>632</v>
      </c>
      <c r="D31" s="1"/>
      <c r="E31" s="21"/>
      <c r="F31" s="21"/>
      <c r="G31" s="5">
        <v>2</v>
      </c>
      <c r="H31" s="22">
        <v>1</v>
      </c>
      <c r="I31" s="21" t="s">
        <v>69</v>
      </c>
      <c r="J31" s="21"/>
      <c r="K31" s="21"/>
      <c r="L31" s="21" t="s">
        <v>699</v>
      </c>
      <c r="M31" s="21"/>
      <c r="N31" s="21"/>
      <c r="O31" s="21"/>
      <c r="P31" s="21"/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40</v>
      </c>
      <c r="AE31" s="15">
        <f>SUM(AE22:AE30)</f>
        <v>17</v>
      </c>
      <c r="AF31" s="15">
        <f>SUM(AF22:AF30)</f>
        <v>17</v>
      </c>
      <c r="AG31" s="15">
        <f>SUM(AG22:AG30)</f>
        <v>6</v>
      </c>
      <c r="AH31" s="15"/>
      <c r="AI31" s="15"/>
      <c r="AJ31" s="15">
        <f>SUM(AJ22:AJ30)</f>
        <v>90</v>
      </c>
      <c r="AK31" s="15">
        <f>SUM(AK22:AK30)</f>
        <v>3</v>
      </c>
      <c r="AL31" s="15">
        <f>SUM(AL22:AL30)</f>
        <v>3</v>
      </c>
      <c r="AM31" s="33">
        <f t="shared" si="29"/>
        <v>2.25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55</v>
      </c>
      <c r="BC31" s="23">
        <f>SUM(BC19:BC30)</f>
        <v>10</v>
      </c>
      <c r="BD31" s="23">
        <f>SUM(BD19:BD30)</f>
        <v>14</v>
      </c>
      <c r="BE31" s="23">
        <f>+BD31+BC31</f>
        <v>24</v>
      </c>
      <c r="BF31" s="73">
        <f>SUM(BF19:BF30)</f>
        <v>12</v>
      </c>
      <c r="BG31" s="72">
        <f>SUM(BG19:BG30)</f>
        <v>297</v>
      </c>
      <c r="BH31" s="23">
        <f>SUM(BH19:BH30)</f>
        <v>43</v>
      </c>
      <c r="BI31" s="23">
        <f>SUM(BI19:BI30)</f>
        <v>75</v>
      </c>
      <c r="BJ31" s="23">
        <f>+BI31+BH31</f>
        <v>118</v>
      </c>
      <c r="BK31" s="73">
        <f>SUM(BK19:BK30)</f>
        <v>34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9.5</v>
      </c>
      <c r="BT31" s="21" t="s">
        <v>272</v>
      </c>
      <c r="BU31" s="21"/>
      <c r="BV31" s="21"/>
      <c r="BW31" s="21"/>
      <c r="BX31" s="22"/>
      <c r="BY31" s="21"/>
      <c r="BZ31" s="69">
        <v>2</v>
      </c>
      <c r="CA31" s="22">
        <v>2</v>
      </c>
      <c r="CB31" s="22">
        <v>4</v>
      </c>
      <c r="CC31" s="22">
        <f t="shared" si="14"/>
        <v>6</v>
      </c>
      <c r="CD31" s="70">
        <v>0</v>
      </c>
      <c r="CE31" s="69">
        <f t="shared" si="33"/>
        <v>7</v>
      </c>
      <c r="CF31" s="22">
        <f t="shared" si="33"/>
        <v>6</v>
      </c>
      <c r="CG31" s="22">
        <f t="shared" si="33"/>
        <v>9</v>
      </c>
      <c r="CH31" s="22">
        <f t="shared" si="33"/>
        <v>15</v>
      </c>
      <c r="CI31" s="70">
        <f t="shared" si="33"/>
        <v>0</v>
      </c>
      <c r="CJ31" s="69">
        <v>5</v>
      </c>
      <c r="CK31" s="22">
        <v>4</v>
      </c>
      <c r="CL31" s="22">
        <v>5</v>
      </c>
      <c r="CM31" s="22">
        <f t="shared" si="17"/>
        <v>9</v>
      </c>
      <c r="CN31" s="70">
        <v>0</v>
      </c>
      <c r="CO31" s="36"/>
    </row>
    <row r="32" spans="1:93" ht="15.95" customHeight="1" x14ac:dyDescent="0.25">
      <c r="A32" s="41"/>
      <c r="B32" s="22" t="s">
        <v>28</v>
      </c>
      <c r="C32" s="21"/>
      <c r="D32" s="16" t="s">
        <v>109</v>
      </c>
      <c r="H32" s="22">
        <v>2</v>
      </c>
      <c r="I32" s="21" t="s">
        <v>158</v>
      </c>
      <c r="J32" s="21"/>
      <c r="K32" s="21"/>
      <c r="L32" s="21" t="s">
        <v>412</v>
      </c>
      <c r="M32" s="21"/>
      <c r="N32" s="21"/>
      <c r="O32" s="21"/>
      <c r="P32" s="21"/>
      <c r="Q32" s="2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6</v>
      </c>
      <c r="BC32" s="22">
        <v>6</v>
      </c>
      <c r="BD32" s="22">
        <v>1</v>
      </c>
      <c r="BE32" s="22">
        <f>+BC32+BD32</f>
        <v>7</v>
      </c>
      <c r="BF32" s="70">
        <v>0</v>
      </c>
      <c r="BG32" s="69">
        <f>+BB32+BL32</f>
        <v>38</v>
      </c>
      <c r="BH32" s="22">
        <f>+BC32+BM32</f>
        <v>20</v>
      </c>
      <c r="BI32" s="22">
        <f t="shared" ref="BI32:BI43" si="34">+BD32+BN32</f>
        <v>15</v>
      </c>
      <c r="BJ32" s="22">
        <f>+BH32+BI32</f>
        <v>35</v>
      </c>
      <c r="BK32" s="70">
        <f t="shared" ref="BK32:BK43" si="35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8.5</v>
      </c>
      <c r="BT32" s="21" t="s">
        <v>472</v>
      </c>
      <c r="BU32" s="21"/>
      <c r="BV32" s="21"/>
      <c r="BW32" s="21"/>
      <c r="BX32" s="22"/>
      <c r="BY32" s="21"/>
      <c r="BZ32" s="69">
        <v>0</v>
      </c>
      <c r="CA32" s="22">
        <v>0</v>
      </c>
      <c r="CB32" s="22">
        <v>0</v>
      </c>
      <c r="CC32" s="22">
        <f t="shared" si="14"/>
        <v>0</v>
      </c>
      <c r="CD32" s="70">
        <v>0</v>
      </c>
      <c r="CE32" s="69">
        <f t="shared" si="33"/>
        <v>1</v>
      </c>
      <c r="CF32" s="22">
        <f t="shared" si="33"/>
        <v>0</v>
      </c>
      <c r="CG32" s="22">
        <f t="shared" si="33"/>
        <v>0</v>
      </c>
      <c r="CH32" s="22">
        <f t="shared" si="33"/>
        <v>0</v>
      </c>
      <c r="CI32" s="70">
        <f t="shared" si="33"/>
        <v>0</v>
      </c>
      <c r="CJ32" s="69">
        <v>1</v>
      </c>
      <c r="CK32" s="22">
        <v>0</v>
      </c>
      <c r="CL32" s="22">
        <v>0</v>
      </c>
      <c r="CM32" s="22">
        <f t="shared" si="17"/>
        <v>0</v>
      </c>
      <c r="CN32" s="70">
        <v>0</v>
      </c>
      <c r="CO32" s="36"/>
    </row>
    <row r="33" spans="1:93" ht="15.95" customHeight="1" x14ac:dyDescent="0.25">
      <c r="A33" s="41"/>
      <c r="B33" s="36"/>
      <c r="C33" s="46"/>
      <c r="D33" s="46"/>
      <c r="E33" s="46"/>
      <c r="F33" s="46"/>
      <c r="G33" s="42"/>
      <c r="H33" s="45"/>
      <c r="I33" s="46"/>
      <c r="J33" s="46"/>
      <c r="K33" s="45"/>
      <c r="L33" s="45"/>
      <c r="M33" s="45"/>
      <c r="N33" s="45"/>
      <c r="O33" s="45"/>
      <c r="P33" s="45"/>
      <c r="Q33" s="45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5</v>
      </c>
      <c r="BC33" s="22">
        <v>0</v>
      </c>
      <c r="BD33" s="22">
        <v>1</v>
      </c>
      <c r="BE33" s="22">
        <f t="shared" ref="BE33:BE43" si="36">+BC33+BD33</f>
        <v>1</v>
      </c>
      <c r="BF33" s="70">
        <v>0</v>
      </c>
      <c r="BG33" s="69">
        <f t="shared" ref="BG33:BH43" si="37">+BB33+BL33</f>
        <v>26</v>
      </c>
      <c r="BH33" s="22">
        <f t="shared" si="37"/>
        <v>0</v>
      </c>
      <c r="BI33" s="22">
        <f t="shared" si="34"/>
        <v>2</v>
      </c>
      <c r="BJ33" s="22">
        <f t="shared" ref="BJ33:BJ43" si="38">+BH33+BI33</f>
        <v>2</v>
      </c>
      <c r="BK33" s="70">
        <f t="shared" si="35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473</v>
      </c>
      <c r="BU33" s="21"/>
      <c r="BV33" s="21"/>
      <c r="BW33" s="21"/>
      <c r="BX33" s="22"/>
      <c r="BY33" s="21"/>
      <c r="BZ33" s="69">
        <v>3</v>
      </c>
      <c r="CA33" s="22">
        <v>3</v>
      </c>
      <c r="CB33" s="22">
        <v>0</v>
      </c>
      <c r="CC33" s="22">
        <f t="shared" si="14"/>
        <v>3</v>
      </c>
      <c r="CD33" s="70">
        <v>0</v>
      </c>
      <c r="CE33" s="69">
        <f t="shared" si="33"/>
        <v>9</v>
      </c>
      <c r="CF33" s="22">
        <f t="shared" si="33"/>
        <v>9</v>
      </c>
      <c r="CG33" s="22">
        <f t="shared" si="33"/>
        <v>0</v>
      </c>
      <c r="CH33" s="22">
        <f t="shared" si="33"/>
        <v>9</v>
      </c>
      <c r="CI33" s="70">
        <f t="shared" si="33"/>
        <v>0</v>
      </c>
      <c r="CJ33" s="69">
        <v>6</v>
      </c>
      <c r="CK33" s="22">
        <v>6</v>
      </c>
      <c r="CL33" s="22">
        <v>0</v>
      </c>
      <c r="CM33" s="22">
        <f t="shared" si="17"/>
        <v>6</v>
      </c>
      <c r="CN33" s="70">
        <v>0</v>
      </c>
      <c r="CO33" s="36"/>
    </row>
    <row r="34" spans="1:93" ht="15.95" customHeight="1" x14ac:dyDescent="0.25">
      <c r="A34" s="41"/>
      <c r="B34" s="42" t="s">
        <v>175</v>
      </c>
      <c r="C34" s="6" t="s">
        <v>633</v>
      </c>
      <c r="E34" s="11"/>
      <c r="F34" s="11"/>
      <c r="G34" s="5">
        <v>2</v>
      </c>
      <c r="H34" s="22">
        <v>1</v>
      </c>
      <c r="I34" s="21" t="s">
        <v>182</v>
      </c>
      <c r="J34" s="21"/>
      <c r="K34" s="21"/>
      <c r="L34" s="21" t="s">
        <v>335</v>
      </c>
      <c r="M34" s="21"/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5</v>
      </c>
      <c r="BC34" s="22">
        <v>2</v>
      </c>
      <c r="BD34" s="22">
        <v>2</v>
      </c>
      <c r="BE34" s="22">
        <f t="shared" si="36"/>
        <v>4</v>
      </c>
      <c r="BF34" s="70">
        <v>4</v>
      </c>
      <c r="BG34" s="69">
        <f t="shared" si="37"/>
        <v>26</v>
      </c>
      <c r="BH34" s="22">
        <f t="shared" si="37"/>
        <v>26</v>
      </c>
      <c r="BI34" s="22">
        <f t="shared" si="34"/>
        <v>28</v>
      </c>
      <c r="BJ34" s="22">
        <f t="shared" si="38"/>
        <v>54</v>
      </c>
      <c r="BK34" s="70">
        <f t="shared" si="35"/>
        <v>8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319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4"/>
        <v>0</v>
      </c>
      <c r="CD34" s="70">
        <v>0</v>
      </c>
      <c r="CE34" s="69">
        <f t="shared" si="33"/>
        <v>1</v>
      </c>
      <c r="CF34" s="22">
        <f t="shared" si="33"/>
        <v>0</v>
      </c>
      <c r="CG34" s="22">
        <f t="shared" si="33"/>
        <v>0</v>
      </c>
      <c r="CH34" s="22">
        <f t="shared" si="33"/>
        <v>0</v>
      </c>
      <c r="CI34" s="70">
        <f t="shared" si="33"/>
        <v>0</v>
      </c>
      <c r="CJ34" s="69">
        <v>1</v>
      </c>
      <c r="CK34" s="22">
        <v>0</v>
      </c>
      <c r="CL34" s="22">
        <v>0</v>
      </c>
      <c r="CM34" s="22">
        <f t="shared" si="17"/>
        <v>0</v>
      </c>
      <c r="CN34" s="70">
        <v>0</v>
      </c>
      <c r="CO34" s="36"/>
    </row>
    <row r="35" spans="1:93" ht="15.95" customHeight="1" x14ac:dyDescent="0.25">
      <c r="A35" s="41" t="s">
        <v>48</v>
      </c>
      <c r="B35" s="22" t="s">
        <v>28</v>
      </c>
      <c r="C35" s="21"/>
      <c r="D35" s="21" t="s">
        <v>109</v>
      </c>
      <c r="E35" s="21"/>
      <c r="H35" s="22">
        <v>2</v>
      </c>
      <c r="I35" s="21" t="s">
        <v>46</v>
      </c>
      <c r="J35" s="21"/>
      <c r="K35" s="21"/>
      <c r="L35" s="21" t="s">
        <v>182</v>
      </c>
      <c r="M35" s="21"/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5</v>
      </c>
      <c r="BC35" s="22">
        <v>1</v>
      </c>
      <c r="BD35" s="22">
        <v>2</v>
      </c>
      <c r="BE35" s="22">
        <f t="shared" si="36"/>
        <v>3</v>
      </c>
      <c r="BF35" s="70">
        <v>0</v>
      </c>
      <c r="BG35" s="69">
        <f t="shared" si="37"/>
        <v>27</v>
      </c>
      <c r="BH35" s="22">
        <f t="shared" si="37"/>
        <v>16</v>
      </c>
      <c r="BI35" s="22">
        <f t="shared" si="34"/>
        <v>31</v>
      </c>
      <c r="BJ35" s="22">
        <f t="shared" si="38"/>
        <v>47</v>
      </c>
      <c r="BK35" s="70">
        <f t="shared" si="35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498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4"/>
        <v>0</v>
      </c>
      <c r="CD35" s="70">
        <v>0</v>
      </c>
      <c r="CE35" s="69">
        <f t="shared" si="33"/>
        <v>1</v>
      </c>
      <c r="CF35" s="22">
        <f t="shared" si="33"/>
        <v>0</v>
      </c>
      <c r="CG35" s="22">
        <f t="shared" si="33"/>
        <v>1</v>
      </c>
      <c r="CH35" s="22">
        <f t="shared" si="33"/>
        <v>1</v>
      </c>
      <c r="CI35" s="70">
        <f t="shared" si="33"/>
        <v>0</v>
      </c>
      <c r="CJ35" s="69">
        <v>1</v>
      </c>
      <c r="CK35" s="22">
        <v>0</v>
      </c>
      <c r="CL35" s="22">
        <v>1</v>
      </c>
      <c r="CM35" s="22">
        <f t="shared" si="17"/>
        <v>1</v>
      </c>
      <c r="CN35" s="70">
        <v>0</v>
      </c>
      <c r="CO35" s="36"/>
    </row>
    <row r="36" spans="1:93" ht="15.95" customHeight="1" thickBot="1" x14ac:dyDescent="0.3">
      <c r="A36" s="41"/>
      <c r="H36" s="22"/>
      <c r="I36" s="21"/>
      <c r="J36" s="21"/>
      <c r="K36" s="21"/>
      <c r="L36" s="21"/>
      <c r="M36" s="21"/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5</v>
      </c>
      <c r="BC36" s="22">
        <v>1</v>
      </c>
      <c r="BD36" s="22">
        <v>2</v>
      </c>
      <c r="BE36" s="22">
        <f t="shared" si="36"/>
        <v>3</v>
      </c>
      <c r="BF36" s="70">
        <v>0</v>
      </c>
      <c r="BG36" s="69">
        <f t="shared" si="37"/>
        <v>24</v>
      </c>
      <c r="BH36" s="22">
        <f t="shared" si="37"/>
        <v>6</v>
      </c>
      <c r="BI36" s="22">
        <f t="shared" si="34"/>
        <v>13</v>
      </c>
      <c r="BJ36" s="22">
        <f t="shared" si="38"/>
        <v>19</v>
      </c>
      <c r="BK36" s="70">
        <f t="shared" si="35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524</v>
      </c>
      <c r="BU36" s="21"/>
      <c r="BV36" s="21"/>
      <c r="BW36" s="21"/>
      <c r="BX36" s="22"/>
      <c r="BY36" s="21"/>
      <c r="BZ36" s="69">
        <v>2</v>
      </c>
      <c r="CA36" s="22">
        <v>0</v>
      </c>
      <c r="CB36" s="22">
        <v>0</v>
      </c>
      <c r="CC36" s="22">
        <f t="shared" si="14"/>
        <v>0</v>
      </c>
      <c r="CD36" s="70">
        <v>0</v>
      </c>
      <c r="CE36" s="69">
        <f t="shared" si="33"/>
        <v>4</v>
      </c>
      <c r="CF36" s="22">
        <f t="shared" si="33"/>
        <v>0</v>
      </c>
      <c r="CG36" s="22">
        <f t="shared" si="33"/>
        <v>0</v>
      </c>
      <c r="CH36" s="22">
        <f t="shared" si="33"/>
        <v>0</v>
      </c>
      <c r="CI36" s="70">
        <f t="shared" si="33"/>
        <v>0</v>
      </c>
      <c r="CJ36" s="69">
        <v>2</v>
      </c>
      <c r="CK36" s="22">
        <v>0</v>
      </c>
      <c r="CL36" s="22">
        <v>0</v>
      </c>
      <c r="CM36" s="22">
        <f t="shared" si="17"/>
        <v>0</v>
      </c>
      <c r="CN36" s="70">
        <v>0</v>
      </c>
      <c r="CO36" s="36"/>
    </row>
    <row r="37" spans="1:93" ht="15.95" customHeight="1" x14ac:dyDescent="0.25">
      <c r="A37" s="41"/>
      <c r="C37" s="6" t="s">
        <v>630</v>
      </c>
      <c r="G37" s="5">
        <v>5</v>
      </c>
      <c r="H37" s="22">
        <v>1</v>
      </c>
      <c r="I37" s="21" t="s">
        <v>147</v>
      </c>
      <c r="J37" s="21"/>
      <c r="K37" s="21"/>
      <c r="L37" s="21" t="s">
        <v>700</v>
      </c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4</v>
      </c>
      <c r="BC37" s="22">
        <v>0</v>
      </c>
      <c r="BD37" s="22">
        <v>2</v>
      </c>
      <c r="BE37" s="22">
        <f t="shared" si="36"/>
        <v>2</v>
      </c>
      <c r="BF37" s="70">
        <v>0</v>
      </c>
      <c r="BG37" s="69">
        <f t="shared" si="37"/>
        <v>25</v>
      </c>
      <c r="BH37" s="22">
        <f t="shared" si="37"/>
        <v>1</v>
      </c>
      <c r="BI37" s="22">
        <f t="shared" si="34"/>
        <v>21</v>
      </c>
      <c r="BJ37" s="22">
        <f t="shared" si="38"/>
        <v>22</v>
      </c>
      <c r="BK37" s="70">
        <f t="shared" si="35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384</v>
      </c>
      <c r="BU37" s="21"/>
      <c r="BV37" s="21"/>
      <c r="BW37" s="21"/>
      <c r="BX37" s="22"/>
      <c r="BY37" s="21"/>
      <c r="BZ37" s="69">
        <v>0</v>
      </c>
      <c r="CA37" s="22">
        <v>0</v>
      </c>
      <c r="CB37" s="22">
        <v>0</v>
      </c>
      <c r="CC37" s="22">
        <f t="shared" si="14"/>
        <v>0</v>
      </c>
      <c r="CD37" s="70">
        <v>0</v>
      </c>
      <c r="CE37" s="69">
        <f t="shared" si="33"/>
        <v>5</v>
      </c>
      <c r="CF37" s="22">
        <f t="shared" si="33"/>
        <v>0</v>
      </c>
      <c r="CG37" s="22">
        <f t="shared" si="33"/>
        <v>1</v>
      </c>
      <c r="CH37" s="22">
        <f t="shared" si="33"/>
        <v>1</v>
      </c>
      <c r="CI37" s="70">
        <f t="shared" si="33"/>
        <v>0</v>
      </c>
      <c r="CJ37" s="69">
        <v>5</v>
      </c>
      <c r="CK37" s="22">
        <v>0</v>
      </c>
      <c r="CL37" s="22">
        <v>1</v>
      </c>
      <c r="CM37" s="22">
        <f>+CK37+CL37</f>
        <v>1</v>
      </c>
      <c r="CN37" s="70">
        <v>0</v>
      </c>
      <c r="CO37" s="36"/>
    </row>
    <row r="38" spans="1:93" ht="15.95" customHeight="1" x14ac:dyDescent="0.25">
      <c r="A38" s="41"/>
      <c r="B38" s="22" t="s">
        <v>28</v>
      </c>
      <c r="D38" s="21" t="s">
        <v>109</v>
      </c>
      <c r="E38" s="21"/>
      <c r="F38" s="21"/>
      <c r="G38" s="21"/>
      <c r="H38" s="22">
        <v>2</v>
      </c>
      <c r="I38" s="21" t="s">
        <v>147</v>
      </c>
      <c r="J38" s="21"/>
      <c r="K38" s="21"/>
      <c r="L38" s="21" t="s">
        <v>701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5</v>
      </c>
      <c r="BC38" s="22">
        <v>1</v>
      </c>
      <c r="BD38" s="22">
        <v>2</v>
      </c>
      <c r="BE38" s="22">
        <f t="shared" si="36"/>
        <v>3</v>
      </c>
      <c r="BF38" s="70">
        <v>2</v>
      </c>
      <c r="BG38" s="69">
        <f t="shared" si="37"/>
        <v>25</v>
      </c>
      <c r="BH38" s="22">
        <f t="shared" si="37"/>
        <v>10</v>
      </c>
      <c r="BI38" s="22">
        <f t="shared" si="34"/>
        <v>9</v>
      </c>
      <c r="BJ38" s="22">
        <f t="shared" si="38"/>
        <v>19</v>
      </c>
      <c r="BK38" s="70">
        <f t="shared" si="35"/>
        <v>10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8.5</v>
      </c>
      <c r="BT38" s="21" t="s">
        <v>242</v>
      </c>
      <c r="BU38" s="21"/>
      <c r="BV38" s="21"/>
      <c r="BW38" s="21"/>
      <c r="BX38" s="22"/>
      <c r="BY38" s="21"/>
      <c r="BZ38" s="69">
        <v>0</v>
      </c>
      <c r="CA38" s="22">
        <v>0</v>
      </c>
      <c r="CB38" s="22">
        <v>0</v>
      </c>
      <c r="CC38" s="22">
        <f t="shared" si="14"/>
        <v>0</v>
      </c>
      <c r="CD38" s="70">
        <v>0</v>
      </c>
      <c r="CE38" s="69">
        <f t="shared" si="33"/>
        <v>3</v>
      </c>
      <c r="CF38" s="22">
        <f t="shared" si="33"/>
        <v>2</v>
      </c>
      <c r="CG38" s="22">
        <f t="shared" si="33"/>
        <v>3</v>
      </c>
      <c r="CH38" s="22">
        <f t="shared" si="33"/>
        <v>5</v>
      </c>
      <c r="CI38" s="70">
        <f t="shared" si="33"/>
        <v>0</v>
      </c>
      <c r="CJ38" s="69">
        <v>3</v>
      </c>
      <c r="CK38" s="22">
        <v>2</v>
      </c>
      <c r="CL38" s="22">
        <v>3</v>
      </c>
      <c r="CM38" s="22">
        <f>+CK38+CL38</f>
        <v>5</v>
      </c>
      <c r="CN38" s="70">
        <v>0</v>
      </c>
      <c r="CO38" s="36"/>
    </row>
    <row r="39" spans="1:93" ht="15.95" customHeight="1" x14ac:dyDescent="0.25">
      <c r="A39" s="41"/>
      <c r="H39" s="22">
        <v>2</v>
      </c>
      <c r="I39" s="21" t="s">
        <v>147</v>
      </c>
      <c r="L39" s="21" t="s">
        <v>701</v>
      </c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5</v>
      </c>
      <c r="BC39" s="22">
        <v>0</v>
      </c>
      <c r="BD39" s="22">
        <v>5</v>
      </c>
      <c r="BE39" s="22">
        <f t="shared" si="36"/>
        <v>5</v>
      </c>
      <c r="BF39" s="70">
        <v>0</v>
      </c>
      <c r="BG39" s="69">
        <f t="shared" si="37"/>
        <v>26</v>
      </c>
      <c r="BH39" s="22">
        <f t="shared" si="37"/>
        <v>7</v>
      </c>
      <c r="BI39" s="22">
        <f t="shared" si="34"/>
        <v>14</v>
      </c>
      <c r="BJ39" s="22">
        <f t="shared" si="38"/>
        <v>21</v>
      </c>
      <c r="BK39" s="70">
        <f t="shared" si="35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238</v>
      </c>
      <c r="BU39" s="21"/>
      <c r="BV39" s="21"/>
      <c r="BW39" s="21"/>
      <c r="BX39" s="22"/>
      <c r="BY39" s="21"/>
      <c r="BZ39" s="69">
        <v>6</v>
      </c>
      <c r="CA39" s="22">
        <v>1</v>
      </c>
      <c r="CB39" s="22">
        <v>1</v>
      </c>
      <c r="CC39" s="22">
        <f t="shared" si="14"/>
        <v>2</v>
      </c>
      <c r="CD39" s="70">
        <v>0</v>
      </c>
      <c r="CE39" s="69">
        <f t="shared" si="33"/>
        <v>19</v>
      </c>
      <c r="CF39" s="22">
        <f t="shared" si="33"/>
        <v>7</v>
      </c>
      <c r="CG39" s="22">
        <f t="shared" si="33"/>
        <v>5</v>
      </c>
      <c r="CH39" s="22">
        <f t="shared" si="33"/>
        <v>12</v>
      </c>
      <c r="CI39" s="70">
        <f t="shared" si="33"/>
        <v>2</v>
      </c>
      <c r="CJ39" s="69">
        <v>13</v>
      </c>
      <c r="CK39" s="22">
        <v>6</v>
      </c>
      <c r="CL39" s="22">
        <v>4</v>
      </c>
      <c r="CM39" s="22">
        <f>+CK39+CL39</f>
        <v>10</v>
      </c>
      <c r="CN39" s="70">
        <v>2</v>
      </c>
      <c r="CO39" s="36"/>
    </row>
    <row r="40" spans="1:93" ht="15.95" customHeight="1" x14ac:dyDescent="0.25">
      <c r="A40" s="41"/>
      <c r="H40" s="22">
        <v>2</v>
      </c>
      <c r="I40" s="21" t="s">
        <v>96</v>
      </c>
      <c r="L40" s="21"/>
      <c r="M40" s="21" t="s">
        <v>134</v>
      </c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6"/>
        <v>0</v>
      </c>
      <c r="BF40" s="70">
        <v>0</v>
      </c>
      <c r="BG40" s="69">
        <f t="shared" si="37"/>
        <v>10</v>
      </c>
      <c r="BH40" s="22">
        <f t="shared" si="37"/>
        <v>0</v>
      </c>
      <c r="BI40" s="22">
        <f t="shared" si="34"/>
        <v>3</v>
      </c>
      <c r="BJ40" s="22">
        <f t="shared" si="38"/>
        <v>3</v>
      </c>
      <c r="BK40" s="70">
        <f t="shared" si="35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159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4"/>
        <v>0</v>
      </c>
      <c r="CD40" s="70">
        <v>0</v>
      </c>
      <c r="CE40" s="69">
        <f t="shared" si="33"/>
        <v>2</v>
      </c>
      <c r="CF40" s="22">
        <f t="shared" si="33"/>
        <v>1</v>
      </c>
      <c r="CG40" s="22">
        <f t="shared" si="33"/>
        <v>0</v>
      </c>
      <c r="CH40" s="22">
        <f t="shared" si="33"/>
        <v>1</v>
      </c>
      <c r="CI40" s="70">
        <f t="shared" si="33"/>
        <v>0</v>
      </c>
      <c r="CJ40" s="69">
        <v>2</v>
      </c>
      <c r="CK40" s="22">
        <v>1</v>
      </c>
      <c r="CL40" s="22">
        <v>0</v>
      </c>
      <c r="CM40" s="22">
        <f>+CK40+CL40</f>
        <v>1</v>
      </c>
      <c r="CN40" s="70">
        <v>0</v>
      </c>
      <c r="CO40" s="36"/>
    </row>
    <row r="41" spans="1:93" ht="15.95" customHeight="1" thickBot="1" x14ac:dyDescent="0.3">
      <c r="A41" s="41"/>
      <c r="H41" s="22">
        <v>2</v>
      </c>
      <c r="I41" s="21" t="s">
        <v>96</v>
      </c>
      <c r="L41" s="21" t="s">
        <v>640</v>
      </c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5</v>
      </c>
      <c r="BC41" s="22">
        <v>0</v>
      </c>
      <c r="BD41" s="22">
        <v>0</v>
      </c>
      <c r="BE41" s="22">
        <f t="shared" si="36"/>
        <v>0</v>
      </c>
      <c r="BF41" s="70">
        <v>0</v>
      </c>
      <c r="BG41" s="69">
        <f t="shared" si="37"/>
        <v>24</v>
      </c>
      <c r="BH41" s="22">
        <f t="shared" si="37"/>
        <v>0</v>
      </c>
      <c r="BI41" s="22">
        <f t="shared" si="34"/>
        <v>4</v>
      </c>
      <c r="BJ41" s="22">
        <f t="shared" si="38"/>
        <v>4</v>
      </c>
      <c r="BK41" s="70">
        <f t="shared" si="35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418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 t="shared" si="14"/>
        <v>0</v>
      </c>
      <c r="CD41" s="70">
        <v>0</v>
      </c>
      <c r="CE41" s="69">
        <f t="shared" si="33"/>
        <v>2</v>
      </c>
      <c r="CF41" s="22">
        <f t="shared" si="33"/>
        <v>0</v>
      </c>
      <c r="CG41" s="22">
        <f t="shared" si="33"/>
        <v>0</v>
      </c>
      <c r="CH41" s="22">
        <f t="shared" si="33"/>
        <v>0</v>
      </c>
      <c r="CI41" s="70">
        <f t="shared" si="33"/>
        <v>0</v>
      </c>
      <c r="CJ41" s="69">
        <v>2</v>
      </c>
      <c r="CK41" s="22">
        <v>0</v>
      </c>
      <c r="CL41" s="22">
        <v>0</v>
      </c>
      <c r="CM41" s="22">
        <f>+CK41+CL41</f>
        <v>0</v>
      </c>
      <c r="CN41" s="70">
        <v>0</v>
      </c>
      <c r="CO41" s="36"/>
    </row>
    <row r="42" spans="1:93" ht="15.95" customHeight="1" x14ac:dyDescent="0.25">
      <c r="A42" s="41"/>
      <c r="B42" s="36"/>
      <c r="C42" s="46"/>
      <c r="D42" s="46"/>
      <c r="E42" s="46"/>
      <c r="F42" s="46"/>
      <c r="G42" s="42"/>
      <c r="H42" s="45"/>
      <c r="I42" s="46"/>
      <c r="J42" s="46"/>
      <c r="K42" s="45"/>
      <c r="L42" s="45"/>
      <c r="M42" s="45"/>
      <c r="N42" s="45"/>
      <c r="O42" s="45"/>
      <c r="P42" s="45"/>
      <c r="Q42" s="45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5</v>
      </c>
      <c r="BC42" s="22">
        <v>0</v>
      </c>
      <c r="BD42" s="22">
        <v>1</v>
      </c>
      <c r="BE42" s="22">
        <f t="shared" si="36"/>
        <v>1</v>
      </c>
      <c r="BF42" s="70">
        <v>0</v>
      </c>
      <c r="BG42" s="69">
        <f t="shared" si="37"/>
        <v>23</v>
      </c>
      <c r="BH42" s="22">
        <f t="shared" si="37"/>
        <v>0</v>
      </c>
      <c r="BI42" s="22">
        <f t="shared" si="34"/>
        <v>7</v>
      </c>
      <c r="BJ42" s="22">
        <f t="shared" si="38"/>
        <v>7</v>
      </c>
      <c r="BK42" s="70">
        <f t="shared" si="35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15"/>
      <c r="BT42" s="31" t="s">
        <v>93</v>
      </c>
      <c r="BU42" s="31"/>
      <c r="BV42" s="31"/>
      <c r="BW42" s="31"/>
      <c r="BX42" s="15"/>
      <c r="BY42" s="31"/>
      <c r="BZ42" s="75">
        <f t="shared" ref="BZ42:CN42" si="39">SUM(BZ6:BZ41)</f>
        <v>50</v>
      </c>
      <c r="CA42" s="15">
        <f t="shared" si="39"/>
        <v>17</v>
      </c>
      <c r="CB42" s="15">
        <f t="shared" si="39"/>
        <v>21</v>
      </c>
      <c r="CC42" s="15">
        <f t="shared" si="39"/>
        <v>38</v>
      </c>
      <c r="CD42" s="71">
        <f t="shared" si="39"/>
        <v>4</v>
      </c>
      <c r="CE42" s="75">
        <f t="shared" si="39"/>
        <v>234</v>
      </c>
      <c r="CF42" s="15">
        <f t="shared" si="39"/>
        <v>95</v>
      </c>
      <c r="CG42" s="15">
        <f t="shared" si="39"/>
        <v>91</v>
      </c>
      <c r="CH42" s="15">
        <f t="shared" si="39"/>
        <v>186</v>
      </c>
      <c r="CI42" s="71">
        <f t="shared" si="39"/>
        <v>16</v>
      </c>
      <c r="CJ42" s="75">
        <f t="shared" si="39"/>
        <v>184</v>
      </c>
      <c r="CK42" s="15">
        <f t="shared" si="39"/>
        <v>78</v>
      </c>
      <c r="CL42" s="15">
        <f t="shared" si="39"/>
        <v>70</v>
      </c>
      <c r="CM42" s="15">
        <f t="shared" si="39"/>
        <v>148</v>
      </c>
      <c r="CN42" s="71">
        <f t="shared" si="39"/>
        <v>12</v>
      </c>
      <c r="CO42" s="36"/>
    </row>
    <row r="43" spans="1:93" ht="15.95" customHeight="1" x14ac:dyDescent="0.25">
      <c r="A43" s="41"/>
      <c r="B43" s="11"/>
      <c r="C43" s="11"/>
      <c r="D43" s="11"/>
      <c r="E43" s="21" t="s">
        <v>111</v>
      </c>
      <c r="F43" s="21"/>
      <c r="G43" s="5">
        <f>SUM(G14:G42)</f>
        <v>18</v>
      </c>
      <c r="H43" s="5"/>
      <c r="I43" s="20"/>
      <c r="J43" s="21" t="s">
        <v>62</v>
      </c>
      <c r="K43" s="20"/>
      <c r="L43" s="5">
        <f>COUNTA(C14:C42)-8</f>
        <v>4</v>
      </c>
      <c r="O43" s="21" t="s">
        <v>79</v>
      </c>
      <c r="P43" s="5">
        <f>+L43*2</f>
        <v>8</v>
      </c>
      <c r="Q43" s="1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5</v>
      </c>
      <c r="BC43" s="22">
        <v>0</v>
      </c>
      <c r="BD43" s="22">
        <v>0</v>
      </c>
      <c r="BE43" s="22">
        <f t="shared" si="36"/>
        <v>0</v>
      </c>
      <c r="BF43" s="70">
        <v>0</v>
      </c>
      <c r="BG43" s="69">
        <f t="shared" si="37"/>
        <v>23</v>
      </c>
      <c r="BH43" s="22">
        <f t="shared" si="37"/>
        <v>4</v>
      </c>
      <c r="BI43" s="22">
        <f t="shared" si="34"/>
        <v>14</v>
      </c>
      <c r="BJ43" s="22">
        <f t="shared" si="38"/>
        <v>18</v>
      </c>
      <c r="BK43" s="70">
        <f t="shared" si="35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E44" s="21" t="s">
        <v>110</v>
      </c>
      <c r="F44" s="21"/>
      <c r="G44" s="5">
        <f>COUNTA(L15:L42)+COUNTIF(L15:L42,"*&amp;*")</f>
        <v>26</v>
      </c>
      <c r="P44" t="s">
        <v>169</v>
      </c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55</v>
      </c>
      <c r="BC44" s="23">
        <f>SUM(BC32:BC43)</f>
        <v>11</v>
      </c>
      <c r="BD44" s="23">
        <f>SUM(BD32:BD43)</f>
        <v>18</v>
      </c>
      <c r="BE44" s="23">
        <f>+BD44+BC44</f>
        <v>29</v>
      </c>
      <c r="BF44" s="73">
        <f>SUM(BF32:BF43)</f>
        <v>6</v>
      </c>
      <c r="BG44" s="72">
        <f>SUM(BG32:BG43)</f>
        <v>297</v>
      </c>
      <c r="BH44" s="23">
        <f>SUM(BH32:BH43)</f>
        <v>90</v>
      </c>
      <c r="BI44" s="23">
        <f>SUM(BI32:BI43)</f>
        <v>161</v>
      </c>
      <c r="BJ44" s="23">
        <f>+BI44+BH44</f>
        <v>251</v>
      </c>
      <c r="BK44" s="73">
        <f>SUM(BK32:BK43)</f>
        <v>32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7</v>
      </c>
      <c r="BC45" s="22">
        <v>3</v>
      </c>
      <c r="BD45" s="22">
        <v>3</v>
      </c>
      <c r="BE45" s="22">
        <f>+BC45+BD45</f>
        <v>6</v>
      </c>
      <c r="BF45" s="70">
        <v>0</v>
      </c>
      <c r="BG45" s="69">
        <f>+BB45+BL45</f>
        <v>33</v>
      </c>
      <c r="BH45" s="22">
        <f>+BC45+BM45</f>
        <v>15</v>
      </c>
      <c r="BI45" s="22">
        <f t="shared" ref="BI45:BI56" si="40">+BD45+BN45</f>
        <v>12</v>
      </c>
      <c r="BJ45" s="22">
        <f>+BH45+BI45</f>
        <v>27</v>
      </c>
      <c r="BK45" s="70">
        <f t="shared" ref="BK45:BK56" si="41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B46" s="6" t="s">
        <v>90</v>
      </c>
      <c r="C46" s="6"/>
      <c r="O46" s="6"/>
      <c r="P46" s="6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5</v>
      </c>
      <c r="BC46" s="22">
        <v>0</v>
      </c>
      <c r="BD46" s="22">
        <v>0</v>
      </c>
      <c r="BE46" s="22">
        <f t="shared" ref="BE46:BE56" si="42">+BC46+BD46</f>
        <v>0</v>
      </c>
      <c r="BF46" s="70">
        <v>0</v>
      </c>
      <c r="BG46" s="69">
        <f t="shared" ref="BG46:BH56" si="43">+BB46+BL46</f>
        <v>27</v>
      </c>
      <c r="BH46" s="22">
        <f t="shared" si="43"/>
        <v>0</v>
      </c>
      <c r="BI46" s="22">
        <f t="shared" si="40"/>
        <v>0</v>
      </c>
      <c r="BJ46" s="22">
        <f t="shared" ref="BJ46:BJ56" si="44">+BH46+BI46</f>
        <v>0</v>
      </c>
      <c r="BK46" s="70">
        <f t="shared" si="41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C47" s="6" t="s">
        <v>64</v>
      </c>
      <c r="H47" s="6" t="s">
        <v>71</v>
      </c>
      <c r="M47" s="6" t="s">
        <v>72</v>
      </c>
      <c r="N47" s="6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5</v>
      </c>
      <c r="BC47" s="22">
        <v>3</v>
      </c>
      <c r="BD47" s="22">
        <v>3</v>
      </c>
      <c r="BE47" s="22">
        <f t="shared" si="42"/>
        <v>6</v>
      </c>
      <c r="BF47" s="70">
        <v>0</v>
      </c>
      <c r="BG47" s="69">
        <f t="shared" si="43"/>
        <v>27</v>
      </c>
      <c r="BH47" s="22">
        <f t="shared" si="43"/>
        <v>12</v>
      </c>
      <c r="BI47" s="22">
        <f t="shared" si="40"/>
        <v>12</v>
      </c>
      <c r="BJ47" s="22">
        <f t="shared" si="44"/>
        <v>24</v>
      </c>
      <c r="BK47" s="70">
        <f t="shared" si="41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C48" s="21" t="s">
        <v>109</v>
      </c>
      <c r="D48" s="21"/>
      <c r="E48" s="21"/>
      <c r="F48" s="21"/>
      <c r="G48" s="21"/>
      <c r="H48" s="21" t="s">
        <v>458</v>
      </c>
      <c r="I48" s="21"/>
      <c r="J48" s="21"/>
      <c r="K48" s="21"/>
      <c r="L48" s="21"/>
      <c r="M48" s="21" t="s">
        <v>704</v>
      </c>
      <c r="N48" s="21"/>
      <c r="O48" s="21"/>
      <c r="P48" s="21"/>
      <c r="Q48" s="21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5</v>
      </c>
      <c r="BC48" s="22">
        <v>0</v>
      </c>
      <c r="BD48" s="22">
        <v>2</v>
      </c>
      <c r="BE48" s="22">
        <f t="shared" si="42"/>
        <v>2</v>
      </c>
      <c r="BF48" s="70">
        <v>0</v>
      </c>
      <c r="BG48" s="69">
        <f t="shared" si="43"/>
        <v>25</v>
      </c>
      <c r="BH48" s="22">
        <f t="shared" si="43"/>
        <v>2</v>
      </c>
      <c r="BI48" s="22">
        <f t="shared" si="40"/>
        <v>15</v>
      </c>
      <c r="BJ48" s="22">
        <f t="shared" si="44"/>
        <v>17</v>
      </c>
      <c r="BK48" s="70">
        <f t="shared" si="41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4</v>
      </c>
      <c r="BC49" s="22">
        <v>0</v>
      </c>
      <c r="BD49" s="22">
        <v>3</v>
      </c>
      <c r="BE49" s="22">
        <f t="shared" si="42"/>
        <v>3</v>
      </c>
      <c r="BF49" s="70">
        <v>0</v>
      </c>
      <c r="BG49" s="69">
        <f t="shared" si="43"/>
        <v>22</v>
      </c>
      <c r="BH49" s="22">
        <f t="shared" si="43"/>
        <v>9</v>
      </c>
      <c r="BI49" s="22">
        <f t="shared" si="40"/>
        <v>16</v>
      </c>
      <c r="BJ49" s="22">
        <f t="shared" si="44"/>
        <v>25</v>
      </c>
      <c r="BK49" s="70">
        <f t="shared" si="41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42"/>
        <v>0</v>
      </c>
      <c r="BF50" s="70">
        <v>0</v>
      </c>
      <c r="BG50" s="69">
        <f t="shared" si="43"/>
        <v>21</v>
      </c>
      <c r="BH50" s="22">
        <f t="shared" si="43"/>
        <v>5</v>
      </c>
      <c r="BI50" s="22">
        <f t="shared" si="40"/>
        <v>14</v>
      </c>
      <c r="BJ50" s="22">
        <f t="shared" si="44"/>
        <v>19</v>
      </c>
      <c r="BK50" s="70">
        <f t="shared" si="41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M51" s="21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4</v>
      </c>
      <c r="BC51" s="22">
        <v>1</v>
      </c>
      <c r="BD51" s="22">
        <v>0</v>
      </c>
      <c r="BE51" s="22">
        <f t="shared" si="42"/>
        <v>1</v>
      </c>
      <c r="BF51" s="70">
        <v>2</v>
      </c>
      <c r="BG51" s="69">
        <f t="shared" si="43"/>
        <v>12</v>
      </c>
      <c r="BH51" s="22">
        <f t="shared" si="43"/>
        <v>7</v>
      </c>
      <c r="BI51" s="22">
        <f t="shared" si="40"/>
        <v>3</v>
      </c>
      <c r="BJ51" s="22">
        <f t="shared" si="44"/>
        <v>10</v>
      </c>
      <c r="BK51" s="70">
        <f t="shared" si="41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5</v>
      </c>
      <c r="BC52" s="22">
        <v>1</v>
      </c>
      <c r="BD52" s="22">
        <v>1</v>
      </c>
      <c r="BE52" s="22">
        <f t="shared" si="42"/>
        <v>2</v>
      </c>
      <c r="BF52" s="70">
        <v>0</v>
      </c>
      <c r="BG52" s="69">
        <f t="shared" si="43"/>
        <v>24</v>
      </c>
      <c r="BH52" s="22">
        <f t="shared" si="43"/>
        <v>10</v>
      </c>
      <c r="BI52" s="22">
        <f t="shared" si="40"/>
        <v>7</v>
      </c>
      <c r="BJ52" s="22">
        <f t="shared" si="44"/>
        <v>17</v>
      </c>
      <c r="BK52" s="70">
        <f t="shared" si="41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5</v>
      </c>
      <c r="BC53" s="22">
        <v>0</v>
      </c>
      <c r="BD53" s="22">
        <v>1</v>
      </c>
      <c r="BE53" s="22">
        <f t="shared" si="42"/>
        <v>1</v>
      </c>
      <c r="BF53" s="70">
        <v>0</v>
      </c>
      <c r="BG53" s="69">
        <f t="shared" si="43"/>
        <v>25</v>
      </c>
      <c r="BH53" s="22">
        <f t="shared" si="43"/>
        <v>0</v>
      </c>
      <c r="BI53" s="22">
        <f t="shared" si="40"/>
        <v>7</v>
      </c>
      <c r="BJ53" s="22">
        <f t="shared" si="44"/>
        <v>7</v>
      </c>
      <c r="BK53" s="70">
        <f t="shared" si="41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5</v>
      </c>
      <c r="BC54" s="22">
        <v>2</v>
      </c>
      <c r="BD54" s="22">
        <v>2</v>
      </c>
      <c r="BE54" s="22">
        <f t="shared" si="42"/>
        <v>4</v>
      </c>
      <c r="BF54" s="70">
        <v>0</v>
      </c>
      <c r="BG54" s="69">
        <f t="shared" si="43"/>
        <v>27</v>
      </c>
      <c r="BH54" s="22">
        <f t="shared" si="43"/>
        <v>3</v>
      </c>
      <c r="BI54" s="22">
        <f t="shared" si="40"/>
        <v>20</v>
      </c>
      <c r="BJ54" s="22">
        <f t="shared" si="44"/>
        <v>23</v>
      </c>
      <c r="BK54" s="70">
        <f t="shared" si="41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5</v>
      </c>
      <c r="BC55" s="22">
        <v>1</v>
      </c>
      <c r="BD55" s="22">
        <v>1</v>
      </c>
      <c r="BE55" s="22">
        <f t="shared" si="42"/>
        <v>2</v>
      </c>
      <c r="BF55" s="70">
        <v>0</v>
      </c>
      <c r="BG55" s="69">
        <f t="shared" si="43"/>
        <v>26</v>
      </c>
      <c r="BH55" s="22">
        <f t="shared" si="43"/>
        <v>5</v>
      </c>
      <c r="BI55" s="22">
        <f t="shared" si="40"/>
        <v>10</v>
      </c>
      <c r="BJ55" s="22">
        <f t="shared" si="44"/>
        <v>15</v>
      </c>
      <c r="BK55" s="70">
        <f t="shared" si="41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5</v>
      </c>
      <c r="BC56" s="22">
        <v>0</v>
      </c>
      <c r="BD56" s="22">
        <v>0</v>
      </c>
      <c r="BE56" s="22">
        <f t="shared" si="42"/>
        <v>0</v>
      </c>
      <c r="BF56" s="70">
        <v>0</v>
      </c>
      <c r="BG56" s="69">
        <f t="shared" si="43"/>
        <v>27</v>
      </c>
      <c r="BH56" s="22">
        <f t="shared" si="43"/>
        <v>0</v>
      </c>
      <c r="BI56" s="22">
        <f t="shared" si="40"/>
        <v>3</v>
      </c>
      <c r="BJ56" s="22">
        <f t="shared" si="44"/>
        <v>3</v>
      </c>
      <c r="BK56" s="70">
        <f t="shared" si="41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55</v>
      </c>
      <c r="BC57" s="23">
        <f>SUM(BC45:BC56)</f>
        <v>11</v>
      </c>
      <c r="BD57" s="23">
        <f>SUM(BD45:BD56)</f>
        <v>16</v>
      </c>
      <c r="BE57" s="23">
        <f>+BD57+BC57</f>
        <v>27</v>
      </c>
      <c r="BF57" s="73">
        <f>SUM(BF45:BF56)</f>
        <v>2</v>
      </c>
      <c r="BG57" s="72">
        <f>SUM(BG45:BG56)</f>
        <v>296</v>
      </c>
      <c r="BH57" s="23">
        <f>SUM(BH45:BH56)</f>
        <v>68</v>
      </c>
      <c r="BI57" s="23">
        <f>SUM(BI45:BI56)</f>
        <v>119</v>
      </c>
      <c r="BJ57" s="23">
        <f>+BI57+BH57</f>
        <v>187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27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11</v>
      </c>
      <c r="BC78" s="22">
        <v>0</v>
      </c>
      <c r="BD78" s="22">
        <v>4</v>
      </c>
      <c r="BE78" s="22">
        <f>+BC78+BD78</f>
        <v>4</v>
      </c>
      <c r="BF78" s="70">
        <v>0</v>
      </c>
      <c r="BG78" s="69">
        <f>+BB78+BL78</f>
        <v>44</v>
      </c>
      <c r="BH78" s="22">
        <f>+BC78+BM78</f>
        <v>14</v>
      </c>
      <c r="BI78" s="22">
        <f t="shared" ref="BI78:BI89" si="45">+BD78+BN78</f>
        <v>13</v>
      </c>
      <c r="BJ78" s="22">
        <f>+BH78+BI78</f>
        <v>27</v>
      </c>
      <c r="BK78" s="70">
        <f t="shared" ref="BK78:BK89" si="46">+BF78+BP78</f>
        <v>2</v>
      </c>
      <c r="BL78" s="69">
        <v>33</v>
      </c>
      <c r="BM78" s="15">
        <v>14</v>
      </c>
      <c r="BN78" s="15">
        <v>9</v>
      </c>
      <c r="BO78" s="15">
        <f t="shared" ref="BO78:BO89" si="47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82" si="48">+CA78+CB78</f>
        <v>0</v>
      </c>
      <c r="CD78" s="70">
        <v>0</v>
      </c>
      <c r="CE78" s="69">
        <f t="shared" ref="CE78:CI83" si="49">+CJ78+BZ78</f>
        <v>1</v>
      </c>
      <c r="CF78" s="22">
        <f t="shared" si="49"/>
        <v>0</v>
      </c>
      <c r="CG78" s="22">
        <f t="shared" si="49"/>
        <v>1</v>
      </c>
      <c r="CH78" s="22">
        <f t="shared" si="49"/>
        <v>1</v>
      </c>
      <c r="CI78" s="70">
        <f t="shared" si="49"/>
        <v>0</v>
      </c>
      <c r="CJ78" s="22">
        <v>1</v>
      </c>
      <c r="CK78" s="22">
        <v>0</v>
      </c>
      <c r="CL78" s="22">
        <v>1</v>
      </c>
      <c r="CM78" s="22">
        <f t="shared" ref="CM78:CM82" si="50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1"/>
      <c r="J79" s="22">
        <v>26</v>
      </c>
      <c r="K79" s="22">
        <v>26</v>
      </c>
      <c r="L79" s="22">
        <v>28</v>
      </c>
      <c r="M79" s="49">
        <v>54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4</v>
      </c>
      <c r="BC79" s="22">
        <v>0</v>
      </c>
      <c r="BD79" s="22">
        <v>0</v>
      </c>
      <c r="BE79" s="22">
        <f t="shared" ref="BE79:BE89" si="51">+BC79+BD79</f>
        <v>0</v>
      </c>
      <c r="BF79" s="70">
        <v>0</v>
      </c>
      <c r="BG79" s="69">
        <f t="shared" ref="BG79:BH89" si="52">+BB79+BL79</f>
        <v>19</v>
      </c>
      <c r="BH79" s="22">
        <f t="shared" si="52"/>
        <v>0</v>
      </c>
      <c r="BI79" s="22">
        <f t="shared" si="45"/>
        <v>0</v>
      </c>
      <c r="BJ79" s="22">
        <f t="shared" ref="BJ79:BJ89" si="53">+BH79+BI79</f>
        <v>0</v>
      </c>
      <c r="BK79" s="70">
        <f t="shared" si="46"/>
        <v>0</v>
      </c>
      <c r="BL79" s="69">
        <v>15</v>
      </c>
      <c r="BM79" s="22">
        <v>0</v>
      </c>
      <c r="BN79" s="22">
        <v>0</v>
      </c>
      <c r="BO79" s="22">
        <f t="shared" si="47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48"/>
        <v>0</v>
      </c>
      <c r="CD79" s="70">
        <v>0</v>
      </c>
      <c r="CE79" s="69">
        <f t="shared" si="49"/>
        <v>1</v>
      </c>
      <c r="CF79" s="22">
        <f t="shared" si="49"/>
        <v>0</v>
      </c>
      <c r="CG79" s="22">
        <f t="shared" si="49"/>
        <v>2</v>
      </c>
      <c r="CH79" s="22">
        <f t="shared" si="49"/>
        <v>2</v>
      </c>
      <c r="CI79" s="70">
        <f t="shared" si="49"/>
        <v>0</v>
      </c>
      <c r="CJ79" s="22">
        <v>1</v>
      </c>
      <c r="CK79" s="22">
        <v>0</v>
      </c>
      <c r="CL79" s="22">
        <v>2</v>
      </c>
      <c r="CM79" s="22">
        <f t="shared" si="50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1"/>
      <c r="J80" s="22">
        <v>27</v>
      </c>
      <c r="K80" s="22">
        <v>16</v>
      </c>
      <c r="L80" s="22">
        <v>31</v>
      </c>
      <c r="M80" s="49">
        <v>47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 t="shared" ref="AE80:AG89" si="54">SUMIF($W$96:$W$96,$W80,AE$96:AE$96)+SUMIF($W$104:$W$113,$W80,AE$104:AE$113)</f>
        <v>0</v>
      </c>
      <c r="AF80" s="22">
        <f t="shared" si="54"/>
        <v>1</v>
      </c>
      <c r="AG80" s="22">
        <f t="shared" si="54"/>
        <v>1</v>
      </c>
      <c r="AH80" s="79">
        <f t="shared" ref="AH80:AH89" si="55">+(AE80*2+AG80)/(2*AD80)</f>
        <v>0.25</v>
      </c>
      <c r="AI80" s="79"/>
      <c r="AJ80" s="22">
        <f t="shared" ref="AJ80:AL89" si="56">SUMIF($W$96:$W$96,$W80,AJ$96:AJ$96)+SUMIF($W$104:$W$113,$W80,AJ$104:AJ$113)</f>
        <v>3</v>
      </c>
      <c r="AK80" s="22">
        <f t="shared" si="56"/>
        <v>0</v>
      </c>
      <c r="AL80" s="22">
        <f t="shared" si="56"/>
        <v>0</v>
      </c>
      <c r="AM80" s="24">
        <f t="shared" ref="AM80:AM89" si="57">+AJ80/AD80</f>
        <v>1.5</v>
      </c>
      <c r="AN80" s="22">
        <f t="shared" ref="AN80:AO89" si="58">SUMIF($W$96:$W$96,$W80,AN$96:AN$96)+SUMIF($W$104:$W$113,$W80,AN$104:AN$113)</f>
        <v>0</v>
      </c>
      <c r="AO80" s="22">
        <f t="shared" si="58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5</v>
      </c>
      <c r="BC80" s="22">
        <v>4</v>
      </c>
      <c r="BD80" s="22">
        <v>4</v>
      </c>
      <c r="BE80" s="22">
        <f t="shared" si="51"/>
        <v>8</v>
      </c>
      <c r="BF80" s="70">
        <v>0</v>
      </c>
      <c r="BG80" s="69">
        <f t="shared" si="52"/>
        <v>23</v>
      </c>
      <c r="BH80" s="22">
        <f t="shared" si="52"/>
        <v>20</v>
      </c>
      <c r="BI80" s="22">
        <f t="shared" si="45"/>
        <v>15</v>
      </c>
      <c r="BJ80" s="22">
        <f t="shared" si="53"/>
        <v>35</v>
      </c>
      <c r="BK80" s="70">
        <f t="shared" si="46"/>
        <v>0</v>
      </c>
      <c r="BL80" s="69">
        <v>18</v>
      </c>
      <c r="BM80" s="22">
        <v>16</v>
      </c>
      <c r="BN80" s="22">
        <v>11</v>
      </c>
      <c r="BO80" s="22">
        <f t="shared" si="47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48"/>
        <v>0</v>
      </c>
      <c r="CD80" s="70">
        <v>0</v>
      </c>
      <c r="CE80" s="69">
        <f t="shared" si="49"/>
        <v>2</v>
      </c>
      <c r="CF80" s="22">
        <f t="shared" si="49"/>
        <v>0</v>
      </c>
      <c r="CG80" s="22">
        <f t="shared" si="49"/>
        <v>1</v>
      </c>
      <c r="CH80" s="22">
        <f t="shared" si="49"/>
        <v>1</v>
      </c>
      <c r="CI80" s="70">
        <f t="shared" si="49"/>
        <v>0</v>
      </c>
      <c r="CJ80" s="22">
        <v>1</v>
      </c>
      <c r="CK80" s="22">
        <v>0</v>
      </c>
      <c r="CL80" s="22">
        <v>1</v>
      </c>
      <c r="CM80" s="22">
        <f t="shared" si="50"/>
        <v>1</v>
      </c>
      <c r="CN80" s="70">
        <v>0</v>
      </c>
      <c r="CO80" s="36"/>
    </row>
    <row r="81" spans="1:93" ht="15.75" customHeight="1" x14ac:dyDescent="0.25">
      <c r="A81" s="36"/>
      <c r="E81" s="21" t="s">
        <v>147</v>
      </c>
      <c r="F81" s="21"/>
      <c r="G81" s="21"/>
      <c r="H81" s="21" t="s">
        <v>154</v>
      </c>
      <c r="I81" s="21"/>
      <c r="J81" s="22">
        <v>25</v>
      </c>
      <c r="K81" s="22">
        <v>26</v>
      </c>
      <c r="L81" s="22">
        <v>18</v>
      </c>
      <c r="M81" s="49">
        <v>44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8</v>
      </c>
      <c r="AE81" s="22">
        <f t="shared" si="54"/>
        <v>2</v>
      </c>
      <c r="AF81" s="22">
        <f t="shared" si="54"/>
        <v>5</v>
      </c>
      <c r="AG81" s="22">
        <f t="shared" si="54"/>
        <v>1</v>
      </c>
      <c r="AH81" s="79">
        <f t="shared" si="55"/>
        <v>0.3125</v>
      </c>
      <c r="AI81" s="79"/>
      <c r="AJ81" s="22">
        <f t="shared" si="56"/>
        <v>23</v>
      </c>
      <c r="AK81" s="22">
        <f t="shared" si="56"/>
        <v>1</v>
      </c>
      <c r="AL81" s="22">
        <f t="shared" si="56"/>
        <v>0</v>
      </c>
      <c r="AM81" s="24">
        <f t="shared" si="57"/>
        <v>2.875</v>
      </c>
      <c r="AN81" s="22">
        <f t="shared" si="58"/>
        <v>0</v>
      </c>
      <c r="AO81" s="22">
        <f t="shared" si="58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4</v>
      </c>
      <c r="BC81" s="22">
        <v>3</v>
      </c>
      <c r="BD81" s="22">
        <v>4</v>
      </c>
      <c r="BE81" s="22">
        <f t="shared" si="51"/>
        <v>7</v>
      </c>
      <c r="BF81" s="70">
        <v>0</v>
      </c>
      <c r="BG81" s="69">
        <f t="shared" si="52"/>
        <v>23</v>
      </c>
      <c r="BH81" s="22">
        <f t="shared" si="52"/>
        <v>12</v>
      </c>
      <c r="BI81" s="22">
        <f t="shared" si="45"/>
        <v>15</v>
      </c>
      <c r="BJ81" s="22">
        <f t="shared" si="53"/>
        <v>27</v>
      </c>
      <c r="BK81" s="70">
        <f t="shared" si="46"/>
        <v>0</v>
      </c>
      <c r="BL81" s="69">
        <v>19</v>
      </c>
      <c r="BM81" s="22">
        <v>9</v>
      </c>
      <c r="BN81" s="22">
        <v>11</v>
      </c>
      <c r="BO81" s="22">
        <f t="shared" si="47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0</v>
      </c>
      <c r="CA81" s="22">
        <v>0</v>
      </c>
      <c r="CB81" s="22">
        <v>0</v>
      </c>
      <c r="CC81" s="22">
        <f t="shared" si="48"/>
        <v>0</v>
      </c>
      <c r="CD81" s="70">
        <v>0</v>
      </c>
      <c r="CE81" s="69">
        <f t="shared" si="49"/>
        <v>2</v>
      </c>
      <c r="CF81" s="22">
        <f t="shared" si="49"/>
        <v>1</v>
      </c>
      <c r="CG81" s="22">
        <f t="shared" si="49"/>
        <v>0</v>
      </c>
      <c r="CH81" s="22">
        <f t="shared" si="49"/>
        <v>1</v>
      </c>
      <c r="CI81" s="70">
        <f t="shared" si="49"/>
        <v>0</v>
      </c>
      <c r="CJ81" s="22">
        <v>2</v>
      </c>
      <c r="CK81" s="22">
        <v>1</v>
      </c>
      <c r="CL81" s="22">
        <v>0</v>
      </c>
      <c r="CM81" s="22">
        <f t="shared" si="50"/>
        <v>1</v>
      </c>
      <c r="CN81" s="70">
        <v>0</v>
      </c>
      <c r="CO81" s="36"/>
    </row>
    <row r="82" spans="1:93" ht="15.75" customHeight="1" x14ac:dyDescent="0.25">
      <c r="A82" s="36"/>
      <c r="E82" s="21" t="s">
        <v>125</v>
      </c>
      <c r="F82" s="21"/>
      <c r="G82" s="21"/>
      <c r="H82" s="21" t="s">
        <v>116</v>
      </c>
      <c r="I82" s="21"/>
      <c r="J82" s="22">
        <v>27</v>
      </c>
      <c r="K82" s="22">
        <v>28</v>
      </c>
      <c r="L82" s="22">
        <v>15</v>
      </c>
      <c r="M82" s="49">
        <v>43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54"/>
        <v>0</v>
      </c>
      <c r="AF82" s="22">
        <f t="shared" si="54"/>
        <v>1</v>
      </c>
      <c r="AG82" s="22">
        <f t="shared" si="54"/>
        <v>0</v>
      </c>
      <c r="AH82" s="79">
        <f t="shared" si="55"/>
        <v>0</v>
      </c>
      <c r="AI82" s="79"/>
      <c r="AJ82" s="22">
        <f t="shared" si="56"/>
        <v>7</v>
      </c>
      <c r="AK82" s="22">
        <f t="shared" si="56"/>
        <v>0</v>
      </c>
      <c r="AL82" s="22">
        <f t="shared" si="56"/>
        <v>0</v>
      </c>
      <c r="AM82" s="24">
        <f t="shared" si="57"/>
        <v>7</v>
      </c>
      <c r="AN82" s="22">
        <f t="shared" si="58"/>
        <v>0</v>
      </c>
      <c r="AO82" s="22">
        <f t="shared" si="58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5</v>
      </c>
      <c r="BC82" s="22">
        <v>2</v>
      </c>
      <c r="BD82" s="22">
        <v>4</v>
      </c>
      <c r="BE82" s="22">
        <f t="shared" si="51"/>
        <v>6</v>
      </c>
      <c r="BF82" s="70">
        <v>0</v>
      </c>
      <c r="BG82" s="69">
        <f t="shared" si="52"/>
        <v>27</v>
      </c>
      <c r="BH82" s="22">
        <f t="shared" si="52"/>
        <v>14</v>
      </c>
      <c r="BI82" s="22">
        <f t="shared" si="45"/>
        <v>18</v>
      </c>
      <c r="BJ82" s="22">
        <f t="shared" si="53"/>
        <v>32</v>
      </c>
      <c r="BK82" s="70">
        <f t="shared" si="46"/>
        <v>2</v>
      </c>
      <c r="BL82" s="69">
        <v>22</v>
      </c>
      <c r="BM82" s="22">
        <v>12</v>
      </c>
      <c r="BN82" s="22">
        <v>14</v>
      </c>
      <c r="BO82" s="22">
        <f t="shared" si="47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48"/>
        <v>0</v>
      </c>
      <c r="CD82" s="70">
        <v>0</v>
      </c>
      <c r="CE82" s="69">
        <f t="shared" si="49"/>
        <v>1</v>
      </c>
      <c r="CF82" s="22">
        <f t="shared" si="49"/>
        <v>0</v>
      </c>
      <c r="CG82" s="22">
        <f t="shared" si="49"/>
        <v>0</v>
      </c>
      <c r="CH82" s="22">
        <f t="shared" si="49"/>
        <v>0</v>
      </c>
      <c r="CI82" s="70">
        <f t="shared" si="49"/>
        <v>0</v>
      </c>
      <c r="CJ82" s="22">
        <v>1</v>
      </c>
      <c r="CK82" s="22">
        <v>0</v>
      </c>
      <c r="CL82" s="22">
        <v>0</v>
      </c>
      <c r="CM82" s="22">
        <f t="shared" si="50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1"/>
      <c r="J83" s="22">
        <v>27</v>
      </c>
      <c r="K83" s="22">
        <v>33</v>
      </c>
      <c r="L83" s="22">
        <v>9</v>
      </c>
      <c r="M83" s="49">
        <v>42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54"/>
        <v>2</v>
      </c>
      <c r="AF83" s="22">
        <f t="shared" si="54"/>
        <v>3</v>
      </c>
      <c r="AG83" s="22">
        <f t="shared" si="54"/>
        <v>0</v>
      </c>
      <c r="AH83" s="79">
        <f t="shared" si="55"/>
        <v>0.4</v>
      </c>
      <c r="AI83" s="79"/>
      <c r="AJ83" s="22">
        <f t="shared" si="56"/>
        <v>9</v>
      </c>
      <c r="AK83" s="22">
        <f t="shared" si="56"/>
        <v>1</v>
      </c>
      <c r="AL83" s="22">
        <f t="shared" si="56"/>
        <v>1</v>
      </c>
      <c r="AM83" s="24">
        <f t="shared" si="57"/>
        <v>1.8</v>
      </c>
      <c r="AN83" s="22">
        <f t="shared" si="58"/>
        <v>0</v>
      </c>
      <c r="AO83" s="22">
        <f t="shared" si="58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5</v>
      </c>
      <c r="BC83" s="22">
        <v>0</v>
      </c>
      <c r="BD83" s="22">
        <v>0</v>
      </c>
      <c r="BE83" s="22">
        <f t="shared" si="51"/>
        <v>0</v>
      </c>
      <c r="BF83" s="70">
        <v>0</v>
      </c>
      <c r="BG83" s="69">
        <f t="shared" si="52"/>
        <v>23</v>
      </c>
      <c r="BH83" s="22">
        <f t="shared" si="52"/>
        <v>2</v>
      </c>
      <c r="BI83" s="22">
        <f t="shared" si="45"/>
        <v>3</v>
      </c>
      <c r="BJ83" s="22">
        <f t="shared" si="53"/>
        <v>5</v>
      </c>
      <c r="BK83" s="70">
        <f t="shared" si="46"/>
        <v>0</v>
      </c>
      <c r="BL83" s="69">
        <v>18</v>
      </c>
      <c r="BM83" s="22">
        <v>2</v>
      </c>
      <c r="BN83" s="22">
        <v>3</v>
      </c>
      <c r="BO83" s="22">
        <f t="shared" si="47"/>
        <v>5</v>
      </c>
      <c r="BP83" s="70">
        <v>0</v>
      </c>
      <c r="BQ83" s="36"/>
      <c r="BR83" s="36"/>
      <c r="BS83" s="27">
        <v>7.5</v>
      </c>
      <c r="BT83" s="21" t="s">
        <v>163</v>
      </c>
      <c r="BU83" s="21"/>
      <c r="BV83" s="21"/>
      <c r="BZ83" s="69">
        <v>1</v>
      </c>
      <c r="CA83" s="22">
        <v>0</v>
      </c>
      <c r="CB83" s="22">
        <v>0</v>
      </c>
      <c r="CC83" s="22">
        <f t="shared" ref="CC83:CC108" si="59">+CA83+CB83</f>
        <v>0</v>
      </c>
      <c r="CD83" s="70">
        <v>0</v>
      </c>
      <c r="CE83" s="69">
        <f t="shared" si="49"/>
        <v>1</v>
      </c>
      <c r="CF83" s="22">
        <f t="shared" si="49"/>
        <v>0</v>
      </c>
      <c r="CG83" s="22">
        <f t="shared" si="49"/>
        <v>0</v>
      </c>
      <c r="CH83" s="22">
        <f t="shared" si="49"/>
        <v>0</v>
      </c>
      <c r="CI83" s="70">
        <f t="shared" si="49"/>
        <v>0</v>
      </c>
      <c r="CJ83" s="22">
        <v>0</v>
      </c>
      <c r="CK83" s="22">
        <v>0</v>
      </c>
      <c r="CL83" s="22">
        <v>0</v>
      </c>
      <c r="CM83" s="22">
        <f t="shared" ref="CM83:CM108" si="60">+CK83+CL83</f>
        <v>0</v>
      </c>
      <c r="CN83" s="70">
        <v>0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1" t="s">
        <v>117</v>
      </c>
      <c r="I84" s="21"/>
      <c r="J84" s="22">
        <v>23</v>
      </c>
      <c r="K84" s="22">
        <v>20</v>
      </c>
      <c r="L84" s="22">
        <v>15</v>
      </c>
      <c r="M84" s="49">
        <v>35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54"/>
        <v>0</v>
      </c>
      <c r="AF84" s="22">
        <f t="shared" si="54"/>
        <v>0</v>
      </c>
      <c r="AG84" s="22">
        <f t="shared" si="54"/>
        <v>0</v>
      </c>
      <c r="AH84" s="79">
        <f t="shared" si="55"/>
        <v>0</v>
      </c>
      <c r="AI84" s="79"/>
      <c r="AJ84" s="22">
        <f t="shared" si="56"/>
        <v>0</v>
      </c>
      <c r="AK84" s="22">
        <f t="shared" si="56"/>
        <v>0</v>
      </c>
      <c r="AL84" s="22">
        <f t="shared" si="56"/>
        <v>0</v>
      </c>
      <c r="AM84" s="24">
        <f t="shared" si="57"/>
        <v>0</v>
      </c>
      <c r="AN84" s="22">
        <f t="shared" si="58"/>
        <v>0</v>
      </c>
      <c r="AO84" s="22">
        <f t="shared" si="58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4</v>
      </c>
      <c r="BC84" s="22">
        <v>0</v>
      </c>
      <c r="BD84" s="22">
        <v>2</v>
      </c>
      <c r="BE84" s="22">
        <f t="shared" si="51"/>
        <v>2</v>
      </c>
      <c r="BF84" s="70">
        <v>0</v>
      </c>
      <c r="BG84" s="69">
        <f t="shared" si="52"/>
        <v>21</v>
      </c>
      <c r="BH84" s="22">
        <f t="shared" si="52"/>
        <v>0</v>
      </c>
      <c r="BI84" s="22">
        <f t="shared" si="45"/>
        <v>6</v>
      </c>
      <c r="BJ84" s="22">
        <f t="shared" si="53"/>
        <v>6</v>
      </c>
      <c r="BK84" s="70">
        <f t="shared" si="46"/>
        <v>0</v>
      </c>
      <c r="BL84" s="69">
        <v>17</v>
      </c>
      <c r="BM84" s="22">
        <v>0</v>
      </c>
      <c r="BN84" s="22">
        <v>4</v>
      </c>
      <c r="BO84" s="22">
        <f t="shared" si="47"/>
        <v>4</v>
      </c>
      <c r="BP84" s="70">
        <v>0</v>
      </c>
      <c r="BQ84" s="36"/>
      <c r="BR84" s="36"/>
      <c r="BS84" s="27">
        <v>6.5</v>
      </c>
      <c r="BT84" s="21" t="s">
        <v>43</v>
      </c>
      <c r="BX84" s="22"/>
      <c r="BY84" s="21"/>
      <c r="BZ84" s="69">
        <v>0</v>
      </c>
      <c r="CA84" s="22">
        <v>0</v>
      </c>
      <c r="CB84" s="22">
        <v>0</v>
      </c>
      <c r="CC84" s="22">
        <f t="shared" si="59"/>
        <v>0</v>
      </c>
      <c r="CD84" s="70">
        <v>0</v>
      </c>
      <c r="CE84" s="69">
        <f t="shared" ref="CE84:CE94" si="61">+CJ84+BZ84</f>
        <v>5</v>
      </c>
      <c r="CF84" s="22">
        <f t="shared" ref="CF84:CF94" si="62">+CK84+CA84</f>
        <v>0</v>
      </c>
      <c r="CG84" s="22">
        <f t="shared" ref="CG84:CG94" si="63">+CL84+CB84</f>
        <v>0</v>
      </c>
      <c r="CH84" s="22">
        <f t="shared" ref="CH84:CH94" si="64">+CM84+CC84</f>
        <v>0</v>
      </c>
      <c r="CI84" s="70">
        <f t="shared" ref="CI84:CI94" si="65">+CN84+CD84</f>
        <v>2</v>
      </c>
      <c r="CJ84" s="22">
        <v>5</v>
      </c>
      <c r="CK84" s="22">
        <v>0</v>
      </c>
      <c r="CL84" s="22">
        <v>0</v>
      </c>
      <c r="CM84" s="22">
        <f t="shared" si="60"/>
        <v>0</v>
      </c>
      <c r="CN84" s="70">
        <v>2</v>
      </c>
      <c r="CO84" s="36"/>
    </row>
    <row r="85" spans="1:93" ht="15.75" customHeight="1" x14ac:dyDescent="0.25">
      <c r="A85" s="36"/>
      <c r="E85" s="21" t="s">
        <v>34</v>
      </c>
      <c r="F85" s="21"/>
      <c r="G85" s="21"/>
      <c r="H85" s="21" t="s">
        <v>106</v>
      </c>
      <c r="I85" s="21"/>
      <c r="J85" s="22">
        <v>27</v>
      </c>
      <c r="K85" s="22">
        <v>12</v>
      </c>
      <c r="L85" s="22">
        <v>21</v>
      </c>
      <c r="M85" s="49">
        <v>33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54"/>
        <v>0</v>
      </c>
      <c r="AF85" s="22">
        <f t="shared" si="54"/>
        <v>1</v>
      </c>
      <c r="AG85" s="22">
        <f t="shared" si="54"/>
        <v>0</v>
      </c>
      <c r="AH85" s="79">
        <f t="shared" si="55"/>
        <v>0</v>
      </c>
      <c r="AI85" s="79"/>
      <c r="AJ85" s="22">
        <f t="shared" si="56"/>
        <v>1</v>
      </c>
      <c r="AK85" s="22">
        <f t="shared" si="56"/>
        <v>0</v>
      </c>
      <c r="AL85" s="22">
        <f t="shared" si="56"/>
        <v>0</v>
      </c>
      <c r="AM85" s="24">
        <f t="shared" si="57"/>
        <v>1</v>
      </c>
      <c r="AN85" s="22">
        <f t="shared" si="58"/>
        <v>0</v>
      </c>
      <c r="AO85" s="22">
        <f t="shared" si="58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5</v>
      </c>
      <c r="BC85" s="22">
        <v>2</v>
      </c>
      <c r="BD85" s="22">
        <v>0</v>
      </c>
      <c r="BE85" s="22">
        <f t="shared" si="51"/>
        <v>2</v>
      </c>
      <c r="BF85" s="70">
        <v>0</v>
      </c>
      <c r="BG85" s="69">
        <f t="shared" si="52"/>
        <v>23</v>
      </c>
      <c r="BH85" s="22">
        <f t="shared" si="52"/>
        <v>5</v>
      </c>
      <c r="BI85" s="22">
        <f t="shared" si="45"/>
        <v>6</v>
      </c>
      <c r="BJ85" s="22">
        <f t="shared" si="53"/>
        <v>11</v>
      </c>
      <c r="BK85" s="70">
        <f t="shared" si="46"/>
        <v>0</v>
      </c>
      <c r="BL85" s="69">
        <v>18</v>
      </c>
      <c r="BM85" s="22">
        <v>3</v>
      </c>
      <c r="BN85" s="22">
        <v>6</v>
      </c>
      <c r="BO85" s="22">
        <f t="shared" si="47"/>
        <v>9</v>
      </c>
      <c r="BP85" s="70">
        <v>0</v>
      </c>
      <c r="BQ85" s="36"/>
      <c r="BR85" s="36"/>
      <c r="BS85" s="27">
        <v>6.5</v>
      </c>
      <c r="BT85" s="21" t="s">
        <v>136</v>
      </c>
      <c r="BX85" s="22"/>
      <c r="BY85" s="21"/>
      <c r="BZ85" s="69">
        <v>1</v>
      </c>
      <c r="CA85" s="22">
        <v>0</v>
      </c>
      <c r="CB85" s="22">
        <v>0</v>
      </c>
      <c r="CC85" s="22">
        <f t="shared" si="59"/>
        <v>0</v>
      </c>
      <c r="CD85" s="70">
        <v>0</v>
      </c>
      <c r="CE85" s="69">
        <f t="shared" si="61"/>
        <v>6</v>
      </c>
      <c r="CF85" s="22">
        <f t="shared" si="62"/>
        <v>0</v>
      </c>
      <c r="CG85" s="22">
        <f t="shared" si="63"/>
        <v>1</v>
      </c>
      <c r="CH85" s="22">
        <f t="shared" si="64"/>
        <v>1</v>
      </c>
      <c r="CI85" s="70">
        <f t="shared" si="65"/>
        <v>0</v>
      </c>
      <c r="CJ85" s="22">
        <v>5</v>
      </c>
      <c r="CK85" s="22">
        <v>0</v>
      </c>
      <c r="CL85" s="22">
        <v>1</v>
      </c>
      <c r="CM85" s="22">
        <f t="shared" si="60"/>
        <v>1</v>
      </c>
      <c r="CN85" s="70">
        <v>0</v>
      </c>
      <c r="CO85" s="36"/>
    </row>
    <row r="86" spans="1:93" ht="15.75" customHeight="1" x14ac:dyDescent="0.25">
      <c r="A86" s="36"/>
      <c r="E86" s="21" t="s">
        <v>59</v>
      </c>
      <c r="F86" s="21"/>
      <c r="G86" s="21"/>
      <c r="H86" s="21" t="s">
        <v>118</v>
      </c>
      <c r="I86" s="21"/>
      <c r="J86" s="22">
        <v>24</v>
      </c>
      <c r="K86" s="22">
        <v>21</v>
      </c>
      <c r="L86" s="22">
        <v>11</v>
      </c>
      <c r="M86" s="49">
        <v>32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54"/>
        <v>0</v>
      </c>
      <c r="AF86" s="22">
        <f t="shared" si="54"/>
        <v>0</v>
      </c>
      <c r="AG86" s="22">
        <f t="shared" si="54"/>
        <v>1</v>
      </c>
      <c r="AH86" s="79">
        <f t="shared" si="55"/>
        <v>0.5</v>
      </c>
      <c r="AI86" s="79"/>
      <c r="AJ86" s="22">
        <f t="shared" si="56"/>
        <v>2</v>
      </c>
      <c r="AK86" s="22">
        <f t="shared" si="56"/>
        <v>0</v>
      </c>
      <c r="AL86" s="22">
        <f t="shared" si="56"/>
        <v>0</v>
      </c>
      <c r="AM86" s="24">
        <f t="shared" si="57"/>
        <v>2</v>
      </c>
      <c r="AN86" s="22">
        <f t="shared" si="58"/>
        <v>0</v>
      </c>
      <c r="AO86" s="22">
        <f t="shared" si="58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4</v>
      </c>
      <c r="BC86" s="22">
        <v>0</v>
      </c>
      <c r="BD86" s="22">
        <v>0</v>
      </c>
      <c r="BE86" s="22">
        <f t="shared" si="51"/>
        <v>0</v>
      </c>
      <c r="BF86" s="70">
        <v>0</v>
      </c>
      <c r="BG86" s="69">
        <f t="shared" si="52"/>
        <v>24</v>
      </c>
      <c r="BH86" s="22">
        <f t="shared" si="52"/>
        <v>2</v>
      </c>
      <c r="BI86" s="22">
        <f t="shared" si="45"/>
        <v>15</v>
      </c>
      <c r="BJ86" s="22">
        <f t="shared" si="53"/>
        <v>17</v>
      </c>
      <c r="BK86" s="70">
        <f t="shared" si="46"/>
        <v>2</v>
      </c>
      <c r="BL86" s="69">
        <v>20</v>
      </c>
      <c r="BM86" s="22">
        <v>2</v>
      </c>
      <c r="BN86" s="22">
        <v>15</v>
      </c>
      <c r="BO86" s="22">
        <f t="shared" si="47"/>
        <v>17</v>
      </c>
      <c r="BP86" s="70">
        <v>2</v>
      </c>
      <c r="BQ86" s="40"/>
      <c r="BR86" s="40"/>
      <c r="BS86" s="27">
        <v>6.5</v>
      </c>
      <c r="BT86" s="21" t="s">
        <v>44</v>
      </c>
      <c r="BX86" s="22"/>
      <c r="BY86" s="21"/>
      <c r="BZ86" s="69">
        <v>2</v>
      </c>
      <c r="CA86" s="22">
        <v>0</v>
      </c>
      <c r="CB86" s="22">
        <v>0</v>
      </c>
      <c r="CC86" s="22">
        <f t="shared" si="59"/>
        <v>0</v>
      </c>
      <c r="CD86" s="70">
        <v>0</v>
      </c>
      <c r="CE86" s="69">
        <f t="shared" si="61"/>
        <v>4</v>
      </c>
      <c r="CF86" s="22">
        <f t="shared" si="62"/>
        <v>0</v>
      </c>
      <c r="CG86" s="22">
        <f t="shared" si="63"/>
        <v>0</v>
      </c>
      <c r="CH86" s="22">
        <f t="shared" si="64"/>
        <v>0</v>
      </c>
      <c r="CI86" s="70">
        <f t="shared" si="65"/>
        <v>0</v>
      </c>
      <c r="CJ86" s="22">
        <v>2</v>
      </c>
      <c r="CK86" s="22">
        <v>0</v>
      </c>
      <c r="CL86" s="22">
        <v>0</v>
      </c>
      <c r="CM86" s="22">
        <f t="shared" si="60"/>
        <v>0</v>
      </c>
      <c r="CN86" s="70">
        <v>0</v>
      </c>
      <c r="CO86" s="40"/>
    </row>
    <row r="87" spans="1:93" ht="15.75" customHeight="1" x14ac:dyDescent="0.25">
      <c r="A87" s="36"/>
      <c r="E87" s="21" t="s">
        <v>80</v>
      </c>
      <c r="F87" s="21"/>
      <c r="G87" s="21"/>
      <c r="H87" s="21" t="s">
        <v>117</v>
      </c>
      <c r="I87" s="21"/>
      <c r="J87" s="22">
        <v>27</v>
      </c>
      <c r="K87" s="22">
        <v>14</v>
      </c>
      <c r="L87" s="22">
        <v>18</v>
      </c>
      <c r="M87" s="49">
        <v>32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54"/>
        <v>0</v>
      </c>
      <c r="AF87" s="22">
        <f t="shared" si="54"/>
        <v>0</v>
      </c>
      <c r="AG87" s="22">
        <f t="shared" si="54"/>
        <v>2</v>
      </c>
      <c r="AH87" s="79">
        <f t="shared" si="55"/>
        <v>0.5</v>
      </c>
      <c r="AI87" s="79"/>
      <c r="AJ87" s="22">
        <f t="shared" si="56"/>
        <v>4</v>
      </c>
      <c r="AK87" s="22">
        <f t="shared" si="56"/>
        <v>0</v>
      </c>
      <c r="AL87" s="22">
        <f t="shared" si="56"/>
        <v>1</v>
      </c>
      <c r="AM87" s="24">
        <f t="shared" si="57"/>
        <v>2</v>
      </c>
      <c r="AN87" s="22">
        <f t="shared" si="58"/>
        <v>0</v>
      </c>
      <c r="AO87" s="22">
        <f t="shared" si="58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51"/>
        <v>0</v>
      </c>
      <c r="BF87" s="70">
        <v>0</v>
      </c>
      <c r="BG87" s="69">
        <f t="shared" si="52"/>
        <v>21</v>
      </c>
      <c r="BH87" s="22">
        <f t="shared" si="52"/>
        <v>0</v>
      </c>
      <c r="BI87" s="22">
        <f t="shared" si="45"/>
        <v>6</v>
      </c>
      <c r="BJ87" s="22">
        <f t="shared" si="53"/>
        <v>6</v>
      </c>
      <c r="BK87" s="70">
        <f t="shared" si="46"/>
        <v>0</v>
      </c>
      <c r="BL87" s="69">
        <v>21</v>
      </c>
      <c r="BM87" s="22">
        <v>0</v>
      </c>
      <c r="BN87" s="22">
        <v>6</v>
      </c>
      <c r="BO87" s="22">
        <f t="shared" si="47"/>
        <v>6</v>
      </c>
      <c r="BP87" s="70">
        <v>0</v>
      </c>
      <c r="BQ87" s="40"/>
      <c r="BR87" s="40"/>
      <c r="BS87" s="27">
        <v>9.5</v>
      </c>
      <c r="BT87" s="21" t="s">
        <v>125</v>
      </c>
      <c r="BX87" s="22"/>
      <c r="BY87" s="21"/>
      <c r="BZ87" s="69">
        <v>0</v>
      </c>
      <c r="CA87" s="22">
        <v>0</v>
      </c>
      <c r="CB87" s="22">
        <v>0</v>
      </c>
      <c r="CC87" s="22">
        <f t="shared" si="59"/>
        <v>0</v>
      </c>
      <c r="CD87" s="70">
        <v>0</v>
      </c>
      <c r="CE87" s="69">
        <f t="shared" si="61"/>
        <v>1</v>
      </c>
      <c r="CF87" s="22">
        <f t="shared" si="62"/>
        <v>1</v>
      </c>
      <c r="CG87" s="22">
        <f t="shared" si="63"/>
        <v>0</v>
      </c>
      <c r="CH87" s="22">
        <f t="shared" si="64"/>
        <v>1</v>
      </c>
      <c r="CI87" s="70">
        <f t="shared" si="65"/>
        <v>0</v>
      </c>
      <c r="CJ87" s="22">
        <v>1</v>
      </c>
      <c r="CK87" s="22">
        <v>1</v>
      </c>
      <c r="CL87" s="22">
        <v>0</v>
      </c>
      <c r="CM87" s="22">
        <f t="shared" si="60"/>
        <v>1</v>
      </c>
      <c r="CN87" s="70">
        <v>0</v>
      </c>
      <c r="CO87" s="40"/>
    </row>
    <row r="88" spans="1:93" ht="15.75" customHeight="1" x14ac:dyDescent="0.25">
      <c r="A88" s="36"/>
      <c r="E88" s="21" t="s">
        <v>184</v>
      </c>
      <c r="F88" s="21"/>
      <c r="G88" s="21"/>
      <c r="H88" s="21" t="s">
        <v>154</v>
      </c>
      <c r="I88" s="21"/>
      <c r="J88" s="22">
        <v>23</v>
      </c>
      <c r="K88" s="22">
        <v>14</v>
      </c>
      <c r="L88" s="22">
        <v>17</v>
      </c>
      <c r="M88" s="49">
        <v>31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54"/>
        <v>0</v>
      </c>
      <c r="AF88" s="22">
        <f t="shared" si="54"/>
        <v>0</v>
      </c>
      <c r="AG88" s="22">
        <f t="shared" si="54"/>
        <v>1</v>
      </c>
      <c r="AH88" s="79">
        <f t="shared" si="55"/>
        <v>0.5</v>
      </c>
      <c r="AI88" s="79"/>
      <c r="AJ88" s="22">
        <f t="shared" si="56"/>
        <v>4</v>
      </c>
      <c r="AK88" s="22">
        <f t="shared" si="56"/>
        <v>0</v>
      </c>
      <c r="AL88" s="22">
        <f t="shared" si="56"/>
        <v>0</v>
      </c>
      <c r="AM88" s="24">
        <f t="shared" si="57"/>
        <v>4</v>
      </c>
      <c r="AN88" s="22">
        <f t="shared" si="58"/>
        <v>1</v>
      </c>
      <c r="AO88" s="22">
        <f t="shared" si="58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3</v>
      </c>
      <c r="BC88" s="22">
        <v>0</v>
      </c>
      <c r="BD88" s="22">
        <v>1</v>
      </c>
      <c r="BE88" s="22">
        <f t="shared" si="51"/>
        <v>1</v>
      </c>
      <c r="BF88" s="70">
        <v>0</v>
      </c>
      <c r="BG88" s="69">
        <f t="shared" si="52"/>
        <v>23</v>
      </c>
      <c r="BH88" s="22">
        <f t="shared" si="52"/>
        <v>0</v>
      </c>
      <c r="BI88" s="22">
        <f t="shared" si="45"/>
        <v>2</v>
      </c>
      <c r="BJ88" s="22">
        <f t="shared" si="53"/>
        <v>2</v>
      </c>
      <c r="BK88" s="70">
        <f t="shared" si="46"/>
        <v>0</v>
      </c>
      <c r="BL88" s="69">
        <v>20</v>
      </c>
      <c r="BM88" s="22">
        <v>0</v>
      </c>
      <c r="BN88" s="22">
        <v>1</v>
      </c>
      <c r="BO88" s="22">
        <f t="shared" si="47"/>
        <v>1</v>
      </c>
      <c r="BP88" s="70">
        <v>0</v>
      </c>
      <c r="BQ88" s="40"/>
      <c r="BR88" s="40"/>
      <c r="BS88" s="27">
        <v>6.5</v>
      </c>
      <c r="BT88" s="21" t="s">
        <v>69</v>
      </c>
      <c r="BX88" s="22"/>
      <c r="BY88" s="21"/>
      <c r="BZ88" s="69">
        <v>0</v>
      </c>
      <c r="CA88" s="22">
        <v>0</v>
      </c>
      <c r="CB88" s="22">
        <v>0</v>
      </c>
      <c r="CC88" s="22">
        <f t="shared" si="59"/>
        <v>0</v>
      </c>
      <c r="CD88" s="70">
        <v>0</v>
      </c>
      <c r="CE88" s="69">
        <f t="shared" si="61"/>
        <v>1</v>
      </c>
      <c r="CF88" s="22">
        <f t="shared" si="62"/>
        <v>0</v>
      </c>
      <c r="CG88" s="22">
        <f t="shared" si="63"/>
        <v>0</v>
      </c>
      <c r="CH88" s="22">
        <f t="shared" si="64"/>
        <v>0</v>
      </c>
      <c r="CI88" s="70">
        <f t="shared" si="65"/>
        <v>0</v>
      </c>
      <c r="CJ88" s="22">
        <v>1</v>
      </c>
      <c r="CK88" s="22">
        <v>0</v>
      </c>
      <c r="CL88" s="22">
        <v>0</v>
      </c>
      <c r="CM88" s="22">
        <f t="shared" si="60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176</v>
      </c>
      <c r="F89" s="21"/>
      <c r="G89" s="21"/>
      <c r="H89" s="21" t="s">
        <v>106</v>
      </c>
      <c r="I89" s="21"/>
      <c r="J89" s="22">
        <v>13</v>
      </c>
      <c r="K89" s="22">
        <v>13</v>
      </c>
      <c r="L89" s="22">
        <v>17</v>
      </c>
      <c r="M89" s="49">
        <v>30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8</v>
      </c>
      <c r="AE89" s="22">
        <f t="shared" si="54"/>
        <v>1</v>
      </c>
      <c r="AF89" s="22">
        <f t="shared" si="54"/>
        <v>5</v>
      </c>
      <c r="AG89" s="22">
        <f t="shared" si="54"/>
        <v>2</v>
      </c>
      <c r="AH89" s="79">
        <f t="shared" si="55"/>
        <v>0.25</v>
      </c>
      <c r="AI89" s="79"/>
      <c r="AJ89" s="22">
        <f t="shared" si="56"/>
        <v>23</v>
      </c>
      <c r="AK89" s="22">
        <f t="shared" si="56"/>
        <v>1</v>
      </c>
      <c r="AL89" s="22">
        <f t="shared" si="56"/>
        <v>0</v>
      </c>
      <c r="AM89" s="24">
        <f t="shared" si="57"/>
        <v>2.875</v>
      </c>
      <c r="AN89" s="22">
        <f t="shared" si="58"/>
        <v>0</v>
      </c>
      <c r="AO89" s="22">
        <f t="shared" si="58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5</v>
      </c>
      <c r="BC89" s="22">
        <v>0</v>
      </c>
      <c r="BD89" s="22">
        <v>1</v>
      </c>
      <c r="BE89" s="22">
        <f t="shared" si="51"/>
        <v>1</v>
      </c>
      <c r="BF89" s="70">
        <v>0</v>
      </c>
      <c r="BG89" s="69">
        <f t="shared" si="52"/>
        <v>26</v>
      </c>
      <c r="BH89" s="22">
        <f t="shared" si="52"/>
        <v>0</v>
      </c>
      <c r="BI89" s="22">
        <f t="shared" si="45"/>
        <v>4</v>
      </c>
      <c r="BJ89" s="22">
        <f t="shared" si="53"/>
        <v>4</v>
      </c>
      <c r="BK89" s="70">
        <f t="shared" si="46"/>
        <v>6</v>
      </c>
      <c r="BL89" s="69">
        <v>21</v>
      </c>
      <c r="BM89" s="22">
        <v>0</v>
      </c>
      <c r="BN89" s="22">
        <v>3</v>
      </c>
      <c r="BO89" s="22">
        <f t="shared" si="47"/>
        <v>3</v>
      </c>
      <c r="BP89" s="70">
        <v>6</v>
      </c>
      <c r="BQ89" s="41"/>
      <c r="BR89" s="41"/>
      <c r="BS89" s="27">
        <v>6.5</v>
      </c>
      <c r="BT89" s="21" t="s">
        <v>54</v>
      </c>
      <c r="BY89" s="21"/>
      <c r="BZ89" s="69">
        <v>1</v>
      </c>
      <c r="CA89" s="22">
        <v>0</v>
      </c>
      <c r="CB89" s="22">
        <v>0</v>
      </c>
      <c r="CC89" s="22">
        <f t="shared" si="59"/>
        <v>0</v>
      </c>
      <c r="CD89" s="70">
        <v>0</v>
      </c>
      <c r="CE89" s="69">
        <f t="shared" si="61"/>
        <v>1</v>
      </c>
      <c r="CF89" s="22">
        <f t="shared" si="62"/>
        <v>0</v>
      </c>
      <c r="CG89" s="22">
        <f t="shared" si="63"/>
        <v>0</v>
      </c>
      <c r="CH89" s="22">
        <f t="shared" si="64"/>
        <v>0</v>
      </c>
      <c r="CI89" s="70">
        <f t="shared" si="65"/>
        <v>0</v>
      </c>
      <c r="CJ89" s="22">
        <v>0</v>
      </c>
      <c r="CK89" s="22">
        <v>0</v>
      </c>
      <c r="CL89" s="22">
        <v>0</v>
      </c>
      <c r="CM89" s="22">
        <f t="shared" si="60"/>
        <v>0</v>
      </c>
      <c r="CN89" s="70">
        <v>0</v>
      </c>
      <c r="CO89" s="41"/>
    </row>
    <row r="90" spans="1:93" ht="15.75" customHeight="1" thickBot="1" x14ac:dyDescent="0.3">
      <c r="A90" s="36"/>
      <c r="E90" s="21" t="s">
        <v>46</v>
      </c>
      <c r="F90" s="21"/>
      <c r="G90" s="21"/>
      <c r="H90" s="21" t="s">
        <v>117</v>
      </c>
      <c r="I90" s="21"/>
      <c r="J90" s="22">
        <v>23</v>
      </c>
      <c r="K90" s="22">
        <v>12</v>
      </c>
      <c r="L90" s="22">
        <v>15</v>
      </c>
      <c r="M90" s="49">
        <v>27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29.3</v>
      </c>
      <c r="AE90" s="15">
        <f>SUM(AE80:AE89)</f>
        <v>5</v>
      </c>
      <c r="AF90" s="15">
        <f>SUM(AF80:AF89)</f>
        <v>16</v>
      </c>
      <c r="AG90" s="15">
        <f>SUM(AG80:AG89)</f>
        <v>8</v>
      </c>
      <c r="AH90" s="80">
        <f>+(AE90*2+AG90)/(2*AD90)</f>
        <v>0.30716723549488056</v>
      </c>
      <c r="AI90" s="80"/>
      <c r="AJ90" s="15">
        <f>SUM(AJ80:AJ89)</f>
        <v>76</v>
      </c>
      <c r="AK90" s="15">
        <f>SUM(AK80:AK89)</f>
        <v>3</v>
      </c>
      <c r="AL90" s="15">
        <f>SUM(AL80:AL89)</f>
        <v>2</v>
      </c>
      <c r="AM90" s="33">
        <f>+AJ90/AD90</f>
        <v>2.5938566552901023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55</v>
      </c>
      <c r="BC90" s="23">
        <f>SUM(BC78:BC89)</f>
        <v>11</v>
      </c>
      <c r="BD90" s="23">
        <f>SUM(BD78:BD89)</f>
        <v>20</v>
      </c>
      <c r="BE90" s="23">
        <f>+BD90+BC90</f>
        <v>31</v>
      </c>
      <c r="BF90" s="73">
        <f>SUM(BF78:BF89)</f>
        <v>0</v>
      </c>
      <c r="BG90" s="72">
        <f>SUM(BG78:BG89)</f>
        <v>297</v>
      </c>
      <c r="BH90" s="23">
        <f>SUM(BH78:BH89)</f>
        <v>69</v>
      </c>
      <c r="BI90" s="23">
        <f>SUM(BI78:BI89)</f>
        <v>103</v>
      </c>
      <c r="BJ90" s="23">
        <f>+BI90+BH90</f>
        <v>172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9.5</v>
      </c>
      <c r="BT90" s="21" t="s">
        <v>176</v>
      </c>
      <c r="BX90" s="22"/>
      <c r="BY90" s="21"/>
      <c r="BZ90" s="69">
        <v>0</v>
      </c>
      <c r="CA90" s="22">
        <v>0</v>
      </c>
      <c r="CB90" s="22">
        <v>0</v>
      </c>
      <c r="CC90" s="22">
        <f t="shared" si="59"/>
        <v>0</v>
      </c>
      <c r="CD90" s="70">
        <v>0</v>
      </c>
      <c r="CE90" s="69">
        <f t="shared" si="61"/>
        <v>1</v>
      </c>
      <c r="CF90" s="22">
        <f t="shared" si="62"/>
        <v>0</v>
      </c>
      <c r="CG90" s="22">
        <f t="shared" si="63"/>
        <v>2</v>
      </c>
      <c r="CH90" s="22">
        <f t="shared" si="64"/>
        <v>2</v>
      </c>
      <c r="CI90" s="70">
        <f t="shared" si="65"/>
        <v>0</v>
      </c>
      <c r="CJ90" s="22">
        <v>1</v>
      </c>
      <c r="CK90" s="22">
        <v>0</v>
      </c>
      <c r="CL90" s="22">
        <v>2</v>
      </c>
      <c r="CM90" s="22">
        <f t="shared" si="60"/>
        <v>2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1"/>
      <c r="J91" s="22">
        <v>22</v>
      </c>
      <c r="K91" s="22">
        <v>9</v>
      </c>
      <c r="L91" s="22">
        <v>16</v>
      </c>
      <c r="M91" s="49">
        <v>25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9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60</v>
      </c>
      <c r="BH91" s="22">
        <f>+BC91+BM91</f>
        <v>10</v>
      </c>
      <c r="BI91" s="22">
        <f t="shared" ref="BI91:BI102" si="66">+BD91+BN91</f>
        <v>17</v>
      </c>
      <c r="BJ91" s="22">
        <f>+BH91+BI91</f>
        <v>27</v>
      </c>
      <c r="BK91" s="70">
        <f t="shared" ref="BK91:BK102" si="67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68">+BM91+BN91</f>
        <v>27</v>
      </c>
      <c r="BP91" s="71">
        <v>8</v>
      </c>
      <c r="BQ91" s="41"/>
      <c r="BR91" s="41"/>
      <c r="BS91" s="27">
        <v>7.5</v>
      </c>
      <c r="BT91" s="21" t="s">
        <v>160</v>
      </c>
      <c r="BZ91" s="69">
        <v>3</v>
      </c>
      <c r="CA91" s="22">
        <v>0</v>
      </c>
      <c r="CB91" s="22">
        <v>0</v>
      </c>
      <c r="CC91" s="22">
        <f t="shared" si="59"/>
        <v>0</v>
      </c>
      <c r="CD91" s="70">
        <v>0</v>
      </c>
      <c r="CE91" s="69">
        <f t="shared" si="61"/>
        <v>3</v>
      </c>
      <c r="CF91" s="22">
        <f t="shared" si="62"/>
        <v>0</v>
      </c>
      <c r="CG91" s="22">
        <f t="shared" si="63"/>
        <v>0</v>
      </c>
      <c r="CH91" s="22">
        <f t="shared" si="64"/>
        <v>0</v>
      </c>
      <c r="CI91" s="70">
        <f t="shared" si="65"/>
        <v>0</v>
      </c>
      <c r="CJ91" s="22">
        <v>0</v>
      </c>
      <c r="CK91" s="22">
        <v>0</v>
      </c>
      <c r="CL91" s="22">
        <v>0</v>
      </c>
      <c r="CM91" s="22">
        <f t="shared" si="60"/>
        <v>0</v>
      </c>
      <c r="CN91" s="70">
        <v>0</v>
      </c>
      <c r="CO91" s="41"/>
    </row>
    <row r="92" spans="1:93" ht="15.75" customHeight="1" x14ac:dyDescent="0.25">
      <c r="A92" s="36"/>
      <c r="E92" s="21" t="s">
        <v>41</v>
      </c>
      <c r="F92" s="21"/>
      <c r="G92" s="21"/>
      <c r="H92" s="21" t="s">
        <v>106</v>
      </c>
      <c r="I92" s="21"/>
      <c r="J92" s="22">
        <v>27</v>
      </c>
      <c r="K92" s="22">
        <v>13</v>
      </c>
      <c r="L92" s="22">
        <v>11</v>
      </c>
      <c r="M92" s="49">
        <v>24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5</v>
      </c>
      <c r="BC92" s="22">
        <v>0</v>
      </c>
      <c r="BD92" s="22">
        <v>0</v>
      </c>
      <c r="BE92" s="22">
        <f t="shared" ref="BE92:BE102" si="69">+BC92+BD92</f>
        <v>0</v>
      </c>
      <c r="BF92" s="70">
        <v>0</v>
      </c>
      <c r="BG92" s="69">
        <f t="shared" ref="BG92:BH102" si="70">+BB92+BL92</f>
        <v>22</v>
      </c>
      <c r="BH92" s="22">
        <f t="shared" si="70"/>
        <v>0</v>
      </c>
      <c r="BI92" s="22">
        <f t="shared" si="66"/>
        <v>0</v>
      </c>
      <c r="BJ92" s="22">
        <f t="shared" ref="BJ92:BJ102" si="71">+BH92+BI92</f>
        <v>0</v>
      </c>
      <c r="BK92" s="70">
        <f t="shared" si="67"/>
        <v>0</v>
      </c>
      <c r="BL92" s="69">
        <v>17</v>
      </c>
      <c r="BM92" s="22">
        <v>0</v>
      </c>
      <c r="BN92" s="22">
        <v>0</v>
      </c>
      <c r="BO92" s="22">
        <f t="shared" si="68"/>
        <v>0</v>
      </c>
      <c r="BP92" s="70">
        <v>0</v>
      </c>
      <c r="BQ92" s="41"/>
      <c r="BR92" s="41"/>
      <c r="BS92" s="27">
        <v>9</v>
      </c>
      <c r="BT92" s="21" t="s">
        <v>474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59"/>
        <v>0</v>
      </c>
      <c r="CD92" s="70">
        <v>0</v>
      </c>
      <c r="CE92" s="69">
        <f t="shared" si="61"/>
        <v>1</v>
      </c>
      <c r="CF92" s="22">
        <f t="shared" si="62"/>
        <v>0</v>
      </c>
      <c r="CG92" s="22">
        <f t="shared" si="63"/>
        <v>0</v>
      </c>
      <c r="CH92" s="22">
        <f t="shared" si="64"/>
        <v>0</v>
      </c>
      <c r="CI92" s="70">
        <f t="shared" si="65"/>
        <v>0</v>
      </c>
      <c r="CJ92" s="22">
        <v>1</v>
      </c>
      <c r="CK92" s="22">
        <v>0</v>
      </c>
      <c r="CL92" s="22">
        <v>0</v>
      </c>
      <c r="CM92" s="22">
        <f t="shared" si="60"/>
        <v>0</v>
      </c>
      <c r="CN92" s="70">
        <v>0</v>
      </c>
      <c r="CO92" s="41"/>
    </row>
    <row r="93" spans="1:93" ht="15.75" customHeight="1" x14ac:dyDescent="0.25">
      <c r="A93" s="36"/>
      <c r="E93" s="21" t="s">
        <v>142</v>
      </c>
      <c r="F93" s="21"/>
      <c r="G93" s="21"/>
      <c r="H93" s="21" t="s">
        <v>107</v>
      </c>
      <c r="I93" s="21"/>
      <c r="J93" s="22">
        <v>27</v>
      </c>
      <c r="K93" s="22">
        <v>12</v>
      </c>
      <c r="L93" s="22">
        <v>12</v>
      </c>
      <c r="M93" s="49">
        <v>24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5</v>
      </c>
      <c r="BC93" s="22">
        <v>3</v>
      </c>
      <c r="BD93" s="22">
        <v>3</v>
      </c>
      <c r="BE93" s="22">
        <f t="shared" si="69"/>
        <v>6</v>
      </c>
      <c r="BF93" s="70">
        <v>0</v>
      </c>
      <c r="BG93" s="69">
        <f t="shared" si="70"/>
        <v>27</v>
      </c>
      <c r="BH93" s="22">
        <f t="shared" si="70"/>
        <v>28</v>
      </c>
      <c r="BI93" s="22">
        <f t="shared" si="66"/>
        <v>15</v>
      </c>
      <c r="BJ93" s="22">
        <f t="shared" si="71"/>
        <v>43</v>
      </c>
      <c r="BK93" s="70">
        <f t="shared" si="67"/>
        <v>4</v>
      </c>
      <c r="BL93" s="69">
        <v>22</v>
      </c>
      <c r="BM93" s="22">
        <v>25</v>
      </c>
      <c r="BN93" s="22">
        <v>12</v>
      </c>
      <c r="BO93" s="22">
        <f t="shared" si="68"/>
        <v>37</v>
      </c>
      <c r="BP93" s="70">
        <v>4</v>
      </c>
      <c r="BQ93" s="41"/>
      <c r="BR93" s="41"/>
      <c r="BS93" s="27">
        <v>6.5</v>
      </c>
      <c r="BT93" s="21" t="s">
        <v>49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59"/>
        <v>0</v>
      </c>
      <c r="CD93" s="70">
        <v>0</v>
      </c>
      <c r="CE93" s="69">
        <f t="shared" si="61"/>
        <v>2</v>
      </c>
      <c r="CF93" s="22">
        <f t="shared" si="62"/>
        <v>0</v>
      </c>
      <c r="CG93" s="22">
        <f t="shared" si="63"/>
        <v>1</v>
      </c>
      <c r="CH93" s="22">
        <f t="shared" si="64"/>
        <v>1</v>
      </c>
      <c r="CI93" s="70">
        <f t="shared" si="65"/>
        <v>0</v>
      </c>
      <c r="CJ93" s="22">
        <v>2</v>
      </c>
      <c r="CK93" s="22">
        <v>0</v>
      </c>
      <c r="CL93" s="22">
        <v>1</v>
      </c>
      <c r="CM93" s="22">
        <f t="shared" si="60"/>
        <v>1</v>
      </c>
      <c r="CN93" s="70">
        <v>0</v>
      </c>
      <c r="CO93" s="41"/>
    </row>
    <row r="94" spans="1:93" ht="15.75" customHeight="1" x14ac:dyDescent="0.25">
      <c r="A94" s="36"/>
      <c r="E94" s="21" t="s">
        <v>108</v>
      </c>
      <c r="F94" s="21"/>
      <c r="G94" s="21"/>
      <c r="H94" s="21" t="s">
        <v>106</v>
      </c>
      <c r="I94" s="21"/>
      <c r="J94" s="22">
        <v>27</v>
      </c>
      <c r="K94" s="22">
        <v>8</v>
      </c>
      <c r="L94" s="22">
        <v>16</v>
      </c>
      <c r="M94" s="49">
        <v>24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4</v>
      </c>
      <c r="BC94" s="22">
        <v>3</v>
      </c>
      <c r="BD94" s="22">
        <v>4</v>
      </c>
      <c r="BE94" s="22">
        <f t="shared" si="69"/>
        <v>7</v>
      </c>
      <c r="BF94" s="70">
        <v>0</v>
      </c>
      <c r="BG94" s="69">
        <f t="shared" si="70"/>
        <v>7</v>
      </c>
      <c r="BH94" s="22">
        <f t="shared" si="70"/>
        <v>3</v>
      </c>
      <c r="BI94" s="22">
        <f t="shared" si="66"/>
        <v>6</v>
      </c>
      <c r="BJ94" s="22">
        <f t="shared" si="71"/>
        <v>9</v>
      </c>
      <c r="BK94" s="70">
        <f t="shared" si="67"/>
        <v>0</v>
      </c>
      <c r="BL94" s="69">
        <v>3</v>
      </c>
      <c r="BM94" s="22">
        <v>0</v>
      </c>
      <c r="BN94" s="22">
        <v>2</v>
      </c>
      <c r="BO94" s="22">
        <f t="shared" si="68"/>
        <v>2</v>
      </c>
      <c r="BP94" s="70">
        <v>0</v>
      </c>
      <c r="BQ94" s="41"/>
      <c r="BR94" s="41"/>
      <c r="BS94" s="27">
        <v>7.5</v>
      </c>
      <c r="BT94" s="21" t="s">
        <v>146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59"/>
        <v>0</v>
      </c>
      <c r="CD94" s="70">
        <v>0</v>
      </c>
      <c r="CE94" s="69">
        <f t="shared" si="61"/>
        <v>1</v>
      </c>
      <c r="CF94" s="22">
        <f t="shared" si="62"/>
        <v>0</v>
      </c>
      <c r="CG94" s="22">
        <f t="shared" si="63"/>
        <v>0</v>
      </c>
      <c r="CH94" s="22">
        <f t="shared" si="64"/>
        <v>0</v>
      </c>
      <c r="CI94" s="70">
        <f t="shared" si="65"/>
        <v>0</v>
      </c>
      <c r="CJ94" s="22">
        <v>1</v>
      </c>
      <c r="CK94" s="22">
        <v>0</v>
      </c>
      <c r="CL94" s="22">
        <v>0</v>
      </c>
      <c r="CM94" s="22">
        <f t="shared" si="60"/>
        <v>0</v>
      </c>
      <c r="CN94" s="70">
        <v>0</v>
      </c>
      <c r="CO94" s="41"/>
    </row>
    <row r="95" spans="1:93" ht="15.75" customHeight="1" thickBot="1" x14ac:dyDescent="0.3">
      <c r="A95" s="36"/>
      <c r="E95" s="21" t="s">
        <v>49</v>
      </c>
      <c r="F95" s="21"/>
      <c r="G95" s="21"/>
      <c r="H95" s="21" t="s">
        <v>107</v>
      </c>
      <c r="I95" s="21"/>
      <c r="J95" s="22">
        <v>27</v>
      </c>
      <c r="K95" s="22">
        <v>3</v>
      </c>
      <c r="L95" s="22">
        <v>20</v>
      </c>
      <c r="M95" s="49">
        <v>23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4</v>
      </c>
      <c r="BC95" s="22">
        <v>0</v>
      </c>
      <c r="BD95" s="22">
        <v>1</v>
      </c>
      <c r="BE95" s="22">
        <f t="shared" si="69"/>
        <v>1</v>
      </c>
      <c r="BF95" s="70">
        <v>2</v>
      </c>
      <c r="BG95" s="69">
        <f t="shared" si="70"/>
        <v>23</v>
      </c>
      <c r="BH95" s="22">
        <f t="shared" si="70"/>
        <v>0</v>
      </c>
      <c r="BI95" s="22">
        <f t="shared" si="66"/>
        <v>13</v>
      </c>
      <c r="BJ95" s="22">
        <f t="shared" si="71"/>
        <v>13</v>
      </c>
      <c r="BK95" s="70">
        <f t="shared" si="67"/>
        <v>10</v>
      </c>
      <c r="BL95" s="69">
        <v>19</v>
      </c>
      <c r="BM95" s="22">
        <v>0</v>
      </c>
      <c r="BN95" s="22">
        <v>12</v>
      </c>
      <c r="BO95" s="22">
        <f t="shared" si="68"/>
        <v>12</v>
      </c>
      <c r="BP95" s="70">
        <v>8</v>
      </c>
      <c r="BQ95" s="41"/>
      <c r="BR95" s="41"/>
      <c r="BS95" s="27">
        <v>6.5</v>
      </c>
      <c r="BT95" s="21" t="s">
        <v>32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59"/>
        <v>0</v>
      </c>
      <c r="CD95" s="70">
        <v>0</v>
      </c>
      <c r="CE95" s="69">
        <f t="shared" ref="CE95:CI108" si="72">+CJ95+BZ95</f>
        <v>7</v>
      </c>
      <c r="CF95" s="22">
        <f t="shared" si="72"/>
        <v>0</v>
      </c>
      <c r="CG95" s="22">
        <f t="shared" si="72"/>
        <v>2</v>
      </c>
      <c r="CH95" s="22">
        <f t="shared" si="72"/>
        <v>2</v>
      </c>
      <c r="CI95" s="70">
        <f t="shared" si="72"/>
        <v>2</v>
      </c>
      <c r="CJ95" s="22">
        <v>7</v>
      </c>
      <c r="CK95" s="22">
        <v>0</v>
      </c>
      <c r="CL95" s="22">
        <v>2</v>
      </c>
      <c r="CM95" s="22">
        <f t="shared" si="60"/>
        <v>2</v>
      </c>
      <c r="CN95" s="70">
        <v>2</v>
      </c>
      <c r="CO95" s="41"/>
    </row>
    <row r="96" spans="1:93" ht="15.75" customHeight="1" thickBot="1" x14ac:dyDescent="0.3">
      <c r="A96" s="36"/>
      <c r="E96" s="21" t="s">
        <v>86</v>
      </c>
      <c r="F96" s="21"/>
      <c r="G96" s="21"/>
      <c r="H96" s="21" t="s">
        <v>17</v>
      </c>
      <c r="I96" s="21"/>
      <c r="J96" s="22">
        <v>23</v>
      </c>
      <c r="K96" s="22">
        <v>11</v>
      </c>
      <c r="L96" s="22">
        <v>11</v>
      </c>
      <c r="M96" s="49">
        <v>22</v>
      </c>
      <c r="N96" s="22"/>
      <c r="O96" s="22"/>
      <c r="R96" s="41"/>
      <c r="S96" s="41"/>
      <c r="V96" s="27">
        <v>8</v>
      </c>
      <c r="W96" s="21" t="s">
        <v>267</v>
      </c>
      <c r="Y96" s="21"/>
      <c r="Z96" s="28"/>
      <c r="AA96" s="38"/>
      <c r="AB96" s="3"/>
      <c r="AC96" s="3"/>
      <c r="AD96" s="22">
        <f>+AE96+AF96+AG96</f>
        <v>2</v>
      </c>
      <c r="AE96" s="22">
        <v>0</v>
      </c>
      <c r="AF96" s="22">
        <v>1</v>
      </c>
      <c r="AG96" s="22">
        <v>1</v>
      </c>
      <c r="AH96" s="79">
        <f t="shared" ref="AH96" si="73">+(AE96*2+AG96)/(2*AD96)</f>
        <v>0.25</v>
      </c>
      <c r="AI96" s="79"/>
      <c r="AJ96" s="22">
        <v>7</v>
      </c>
      <c r="AK96" s="22">
        <v>0</v>
      </c>
      <c r="AL96" s="22">
        <v>0</v>
      </c>
      <c r="AM96" s="24">
        <f t="shared" ref="AM96" si="74">+AJ96/AD96</f>
        <v>3.5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5</v>
      </c>
      <c r="BC96" s="22">
        <v>0</v>
      </c>
      <c r="BD96" s="22">
        <v>1</v>
      </c>
      <c r="BE96" s="22">
        <f t="shared" si="69"/>
        <v>1</v>
      </c>
      <c r="BF96" s="70">
        <v>0</v>
      </c>
      <c r="BG96" s="69">
        <f t="shared" si="70"/>
        <v>20</v>
      </c>
      <c r="BH96" s="22">
        <f t="shared" si="70"/>
        <v>0</v>
      </c>
      <c r="BI96" s="22">
        <f t="shared" si="66"/>
        <v>5</v>
      </c>
      <c r="BJ96" s="22">
        <f t="shared" si="71"/>
        <v>5</v>
      </c>
      <c r="BK96" s="70">
        <f t="shared" si="67"/>
        <v>0</v>
      </c>
      <c r="BL96" s="69">
        <v>15</v>
      </c>
      <c r="BM96" s="22">
        <v>0</v>
      </c>
      <c r="BN96" s="22">
        <v>4</v>
      </c>
      <c r="BO96" s="22">
        <f t="shared" si="68"/>
        <v>4</v>
      </c>
      <c r="BP96" s="70">
        <v>0</v>
      </c>
      <c r="BQ96" s="41"/>
      <c r="BR96" s="41"/>
      <c r="BS96" s="27">
        <v>8</v>
      </c>
      <c r="BT96" s="21" t="s">
        <v>149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59"/>
        <v>0</v>
      </c>
      <c r="CD96" s="70">
        <v>0</v>
      </c>
      <c r="CE96" s="69">
        <f t="shared" si="72"/>
        <v>2</v>
      </c>
      <c r="CF96" s="22">
        <f t="shared" si="72"/>
        <v>0</v>
      </c>
      <c r="CG96" s="22">
        <f t="shared" si="72"/>
        <v>1</v>
      </c>
      <c r="CH96" s="22">
        <f t="shared" si="72"/>
        <v>1</v>
      </c>
      <c r="CI96" s="70">
        <f t="shared" si="72"/>
        <v>0</v>
      </c>
      <c r="CJ96" s="22">
        <v>2</v>
      </c>
      <c r="CK96" s="22">
        <v>0</v>
      </c>
      <c r="CL96" s="22">
        <v>1</v>
      </c>
      <c r="CM96" s="22">
        <f t="shared" si="60"/>
        <v>1</v>
      </c>
      <c r="CN96" s="70">
        <v>0</v>
      </c>
      <c r="CO96" s="41"/>
    </row>
    <row r="97" spans="1:93" ht="15.75" customHeight="1" x14ac:dyDescent="0.25">
      <c r="A97" s="36"/>
      <c r="E97" s="21" t="s">
        <v>151</v>
      </c>
      <c r="F97" s="21"/>
      <c r="G97" s="21"/>
      <c r="H97" s="21" t="s">
        <v>106</v>
      </c>
      <c r="I97" s="21"/>
      <c r="J97" s="22">
        <v>27</v>
      </c>
      <c r="K97" s="22">
        <v>10</v>
      </c>
      <c r="L97" s="22">
        <v>12</v>
      </c>
      <c r="M97" s="49">
        <v>22</v>
      </c>
      <c r="N97" s="22"/>
      <c r="O97" s="22"/>
      <c r="R97" s="41"/>
      <c r="S97" s="41"/>
      <c r="V97" s="8"/>
      <c r="W97" s="31" t="s">
        <v>646</v>
      </c>
      <c r="X97" s="31"/>
      <c r="Y97" s="32"/>
      <c r="Z97" s="32"/>
      <c r="AA97" s="15"/>
      <c r="AB97" s="8"/>
      <c r="AC97" s="8"/>
      <c r="AD97" s="15">
        <f>SUM(AD96:AD96)</f>
        <v>2</v>
      </c>
      <c r="AE97" s="15">
        <f>SUM(AE96:AE96)</f>
        <v>0</v>
      </c>
      <c r="AF97" s="15">
        <f>SUM(AF96:AF96)</f>
        <v>1</v>
      </c>
      <c r="AG97" s="15">
        <f>SUM(AG96:AG96)</f>
        <v>1</v>
      </c>
      <c r="AH97" s="80"/>
      <c r="AI97" s="80"/>
      <c r="AJ97" s="15">
        <f>SUM(AJ96:AJ96)</f>
        <v>7</v>
      </c>
      <c r="AK97" s="15">
        <f>SUM(AK96:AK96)</f>
        <v>0</v>
      </c>
      <c r="AL97" s="15">
        <f>SUM(AL96:AL96)</f>
        <v>0</v>
      </c>
      <c r="AM97" s="33"/>
      <c r="AN97" s="15">
        <f>SUM(AN96:AN96)</f>
        <v>0</v>
      </c>
      <c r="AO97" s="15">
        <f>SUM(AO96:AO96)</f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4</v>
      </c>
      <c r="BC97" s="22">
        <v>2</v>
      </c>
      <c r="BD97" s="22">
        <v>1</v>
      </c>
      <c r="BE97" s="22">
        <f t="shared" si="69"/>
        <v>3</v>
      </c>
      <c r="BF97" s="70">
        <v>0</v>
      </c>
      <c r="BG97" s="69">
        <f t="shared" si="70"/>
        <v>26</v>
      </c>
      <c r="BH97" s="22">
        <f t="shared" si="70"/>
        <v>11</v>
      </c>
      <c r="BI97" s="22">
        <f t="shared" si="66"/>
        <v>6</v>
      </c>
      <c r="BJ97" s="22">
        <f t="shared" si="71"/>
        <v>17</v>
      </c>
      <c r="BK97" s="70">
        <f t="shared" si="67"/>
        <v>0</v>
      </c>
      <c r="BL97" s="69">
        <v>22</v>
      </c>
      <c r="BM97" s="22">
        <v>9</v>
      </c>
      <c r="BN97" s="22">
        <v>5</v>
      </c>
      <c r="BO97" s="22">
        <f t="shared" si="68"/>
        <v>14</v>
      </c>
      <c r="BP97" s="70">
        <v>0</v>
      </c>
      <c r="BQ97" s="41"/>
      <c r="BR97" s="41"/>
      <c r="BS97" s="27">
        <v>8.5</v>
      </c>
      <c r="BT97" s="21" t="s">
        <v>132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59"/>
        <v>0</v>
      </c>
      <c r="CD97" s="70">
        <v>0</v>
      </c>
      <c r="CE97" s="69">
        <f t="shared" si="72"/>
        <v>4</v>
      </c>
      <c r="CF97" s="22">
        <f t="shared" si="72"/>
        <v>0</v>
      </c>
      <c r="CG97" s="22">
        <f t="shared" si="72"/>
        <v>2</v>
      </c>
      <c r="CH97" s="22">
        <f t="shared" si="72"/>
        <v>2</v>
      </c>
      <c r="CI97" s="70">
        <f t="shared" si="72"/>
        <v>0</v>
      </c>
      <c r="CJ97" s="22">
        <v>4</v>
      </c>
      <c r="CK97" s="22">
        <v>0</v>
      </c>
      <c r="CL97" s="22">
        <v>2</v>
      </c>
      <c r="CM97" s="22">
        <f t="shared" si="60"/>
        <v>2</v>
      </c>
      <c r="CN97" s="70">
        <v>0</v>
      </c>
      <c r="CO97" s="41"/>
    </row>
    <row r="98" spans="1:93" ht="15.75" customHeight="1" x14ac:dyDescent="0.25">
      <c r="A98" s="36"/>
      <c r="E98" s="21" t="s">
        <v>60</v>
      </c>
      <c r="F98" s="21"/>
      <c r="G98" s="21"/>
      <c r="H98" s="21" t="s">
        <v>154</v>
      </c>
      <c r="I98" s="21"/>
      <c r="J98" s="22">
        <v>24</v>
      </c>
      <c r="K98" s="22">
        <v>9</v>
      </c>
      <c r="L98" s="22">
        <v>13</v>
      </c>
      <c r="M98" s="49">
        <v>22</v>
      </c>
      <c r="N98" s="22"/>
      <c r="O98" s="22"/>
      <c r="R98" s="41"/>
      <c r="S98" s="41"/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2</v>
      </c>
      <c r="BC98" s="22">
        <v>0</v>
      </c>
      <c r="BD98" s="22">
        <v>1</v>
      </c>
      <c r="BE98" s="22">
        <f t="shared" si="69"/>
        <v>1</v>
      </c>
      <c r="BF98" s="70">
        <v>2</v>
      </c>
      <c r="BG98" s="69">
        <f t="shared" si="70"/>
        <v>22</v>
      </c>
      <c r="BH98" s="22">
        <f t="shared" si="70"/>
        <v>5</v>
      </c>
      <c r="BI98" s="22">
        <f t="shared" si="66"/>
        <v>9</v>
      </c>
      <c r="BJ98" s="22">
        <f t="shared" si="71"/>
        <v>14</v>
      </c>
      <c r="BK98" s="70">
        <f t="shared" si="67"/>
        <v>6</v>
      </c>
      <c r="BL98" s="69">
        <v>20</v>
      </c>
      <c r="BM98" s="22">
        <v>5</v>
      </c>
      <c r="BN98" s="22">
        <v>8</v>
      </c>
      <c r="BO98" s="22">
        <f t="shared" si="68"/>
        <v>13</v>
      </c>
      <c r="BP98" s="70">
        <v>4</v>
      </c>
      <c r="BQ98" s="41"/>
      <c r="BR98" s="41"/>
      <c r="BS98" s="27">
        <v>8.5</v>
      </c>
      <c r="BT98" s="21" t="s">
        <v>30</v>
      </c>
      <c r="BX98" s="22"/>
      <c r="BY98" s="21"/>
      <c r="BZ98" s="69">
        <v>0</v>
      </c>
      <c r="CA98" s="22">
        <v>0</v>
      </c>
      <c r="CB98" s="22">
        <v>0</v>
      </c>
      <c r="CC98" s="22">
        <f t="shared" si="59"/>
        <v>0</v>
      </c>
      <c r="CD98" s="70">
        <v>0</v>
      </c>
      <c r="CE98" s="69">
        <f t="shared" si="72"/>
        <v>1</v>
      </c>
      <c r="CF98" s="22">
        <f t="shared" si="72"/>
        <v>0</v>
      </c>
      <c r="CG98" s="22">
        <f t="shared" si="72"/>
        <v>0</v>
      </c>
      <c r="CH98" s="22">
        <f t="shared" si="72"/>
        <v>0</v>
      </c>
      <c r="CI98" s="70">
        <f t="shared" si="72"/>
        <v>0</v>
      </c>
      <c r="CJ98" s="22">
        <v>1</v>
      </c>
      <c r="CK98" s="22">
        <v>0</v>
      </c>
      <c r="CL98" s="22">
        <v>0</v>
      </c>
      <c r="CM98" s="22">
        <f t="shared" si="60"/>
        <v>0</v>
      </c>
      <c r="CN98" s="70">
        <v>0</v>
      </c>
      <c r="CO98" s="41"/>
    </row>
    <row r="99" spans="1:93" ht="15.75" customHeight="1" x14ac:dyDescent="0.25">
      <c r="A99" s="36"/>
      <c r="E99" s="21" t="s">
        <v>130</v>
      </c>
      <c r="F99" s="21"/>
      <c r="G99" s="21"/>
      <c r="H99" s="21" t="s">
        <v>115</v>
      </c>
      <c r="I99" s="21"/>
      <c r="J99" s="22">
        <v>25</v>
      </c>
      <c r="K99" s="22">
        <v>1</v>
      </c>
      <c r="L99" s="22">
        <v>21</v>
      </c>
      <c r="M99" s="49">
        <v>22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4</v>
      </c>
      <c r="BC99" s="22">
        <v>0</v>
      </c>
      <c r="BD99" s="22">
        <v>0</v>
      </c>
      <c r="BE99" s="22">
        <f t="shared" si="69"/>
        <v>0</v>
      </c>
      <c r="BF99" s="70">
        <v>0</v>
      </c>
      <c r="BG99" s="69">
        <f t="shared" si="70"/>
        <v>24</v>
      </c>
      <c r="BH99" s="22">
        <f t="shared" si="70"/>
        <v>0</v>
      </c>
      <c r="BI99" s="22">
        <f t="shared" si="66"/>
        <v>1</v>
      </c>
      <c r="BJ99" s="22">
        <f t="shared" si="71"/>
        <v>1</v>
      </c>
      <c r="BK99" s="70">
        <f t="shared" si="67"/>
        <v>0</v>
      </c>
      <c r="BL99" s="69">
        <v>20</v>
      </c>
      <c r="BM99" s="22">
        <v>0</v>
      </c>
      <c r="BN99" s="22">
        <v>1</v>
      </c>
      <c r="BO99" s="22">
        <f t="shared" si="68"/>
        <v>1</v>
      </c>
      <c r="BP99" s="70">
        <v>0</v>
      </c>
      <c r="BQ99" s="41"/>
      <c r="BR99" s="41"/>
      <c r="BS99" s="27">
        <v>7.5</v>
      </c>
      <c r="BT99" s="21" t="s">
        <v>34</v>
      </c>
      <c r="BX99" s="22"/>
      <c r="BY99" s="21"/>
      <c r="BZ99" s="69">
        <v>1</v>
      </c>
      <c r="CA99" s="22">
        <v>0</v>
      </c>
      <c r="CB99" s="22">
        <v>0</v>
      </c>
      <c r="CC99" s="22">
        <f t="shared" si="59"/>
        <v>0</v>
      </c>
      <c r="CD99" s="70">
        <v>0</v>
      </c>
      <c r="CE99" s="69">
        <f t="shared" si="72"/>
        <v>1</v>
      </c>
      <c r="CF99" s="22">
        <f t="shared" si="72"/>
        <v>0</v>
      </c>
      <c r="CG99" s="22">
        <f t="shared" si="72"/>
        <v>0</v>
      </c>
      <c r="CH99" s="22">
        <f t="shared" si="72"/>
        <v>0</v>
      </c>
      <c r="CI99" s="70">
        <f t="shared" si="72"/>
        <v>0</v>
      </c>
      <c r="CJ99" s="22">
        <v>0</v>
      </c>
      <c r="CK99" s="22">
        <v>0</v>
      </c>
      <c r="CL99" s="22">
        <v>0</v>
      </c>
      <c r="CM99" s="22">
        <f t="shared" si="60"/>
        <v>0</v>
      </c>
      <c r="CN99" s="70">
        <v>0</v>
      </c>
      <c r="CO99" s="41"/>
    </row>
    <row r="100" spans="1:93" ht="15.75" customHeight="1" x14ac:dyDescent="0.25">
      <c r="A100" s="36"/>
      <c r="E100" s="21" t="s">
        <v>66</v>
      </c>
      <c r="F100" s="21"/>
      <c r="G100" s="21"/>
      <c r="H100" s="21" t="s">
        <v>115</v>
      </c>
      <c r="I100" s="21"/>
      <c r="J100" s="22">
        <v>26</v>
      </c>
      <c r="K100" s="22">
        <v>7</v>
      </c>
      <c r="L100" s="22">
        <v>14</v>
      </c>
      <c r="M100" s="49">
        <v>21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4</v>
      </c>
      <c r="BC100" s="22">
        <v>1</v>
      </c>
      <c r="BD100" s="22">
        <v>0</v>
      </c>
      <c r="BE100" s="22">
        <f t="shared" si="69"/>
        <v>1</v>
      </c>
      <c r="BF100" s="70">
        <v>0</v>
      </c>
      <c r="BG100" s="69">
        <f t="shared" si="70"/>
        <v>20</v>
      </c>
      <c r="BH100" s="22">
        <f t="shared" si="70"/>
        <v>4</v>
      </c>
      <c r="BI100" s="22">
        <f t="shared" si="66"/>
        <v>3</v>
      </c>
      <c r="BJ100" s="22">
        <f t="shared" si="71"/>
        <v>7</v>
      </c>
      <c r="BK100" s="70">
        <f t="shared" si="67"/>
        <v>4</v>
      </c>
      <c r="BL100" s="69">
        <v>16</v>
      </c>
      <c r="BM100" s="22">
        <v>3</v>
      </c>
      <c r="BN100" s="22">
        <v>3</v>
      </c>
      <c r="BO100" s="22">
        <f t="shared" si="68"/>
        <v>6</v>
      </c>
      <c r="BP100" s="70">
        <v>4</v>
      </c>
      <c r="BQ100" s="41"/>
      <c r="BR100" s="41"/>
      <c r="BS100" s="27">
        <v>7</v>
      </c>
      <c r="BT100" s="21" t="s">
        <v>113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59"/>
        <v>0</v>
      </c>
      <c r="CD100" s="70">
        <v>0</v>
      </c>
      <c r="CE100" s="69">
        <f t="shared" si="72"/>
        <v>1</v>
      </c>
      <c r="CF100" s="22">
        <f t="shared" si="72"/>
        <v>0</v>
      </c>
      <c r="CG100" s="22">
        <f t="shared" si="72"/>
        <v>0</v>
      </c>
      <c r="CH100" s="22">
        <f t="shared" si="72"/>
        <v>0</v>
      </c>
      <c r="CI100" s="70">
        <f t="shared" si="72"/>
        <v>0</v>
      </c>
      <c r="CJ100" s="22">
        <v>1</v>
      </c>
      <c r="CK100" s="22">
        <v>0</v>
      </c>
      <c r="CL100" s="22">
        <v>0</v>
      </c>
      <c r="CM100" s="22">
        <f t="shared" si="60"/>
        <v>0</v>
      </c>
      <c r="CN100" s="70">
        <v>0</v>
      </c>
      <c r="CO100" s="41"/>
    </row>
    <row r="101" spans="1:93" ht="15.75" customHeight="1" x14ac:dyDescent="0.25">
      <c r="A101" s="36"/>
      <c r="E101" s="21" t="s">
        <v>144</v>
      </c>
      <c r="F101" s="21"/>
      <c r="G101" s="21"/>
      <c r="H101" s="21" t="s">
        <v>115</v>
      </c>
      <c r="I101" s="21"/>
      <c r="J101" s="22">
        <v>25</v>
      </c>
      <c r="K101" s="22">
        <v>10</v>
      </c>
      <c r="L101" s="22">
        <v>9</v>
      </c>
      <c r="M101" s="49">
        <v>19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5</v>
      </c>
      <c r="BC101" s="22">
        <v>2</v>
      </c>
      <c r="BD101" s="22">
        <v>1</v>
      </c>
      <c r="BE101" s="22">
        <f t="shared" si="69"/>
        <v>3</v>
      </c>
      <c r="BF101" s="70">
        <v>0</v>
      </c>
      <c r="BG101" s="69">
        <f t="shared" si="70"/>
        <v>26</v>
      </c>
      <c r="BH101" s="22">
        <f t="shared" si="70"/>
        <v>4</v>
      </c>
      <c r="BI101" s="22">
        <f t="shared" si="66"/>
        <v>11</v>
      </c>
      <c r="BJ101" s="22">
        <f t="shared" si="71"/>
        <v>15</v>
      </c>
      <c r="BK101" s="70">
        <f t="shared" si="67"/>
        <v>2</v>
      </c>
      <c r="BL101" s="69">
        <v>21</v>
      </c>
      <c r="BM101" s="22">
        <v>2</v>
      </c>
      <c r="BN101" s="22">
        <v>10</v>
      </c>
      <c r="BO101" s="22">
        <f t="shared" si="68"/>
        <v>12</v>
      </c>
      <c r="BP101" s="70">
        <v>2</v>
      </c>
      <c r="BQ101" s="41"/>
      <c r="BR101" s="41"/>
      <c r="BS101" s="27">
        <v>6.5</v>
      </c>
      <c r="BT101" s="21" t="s">
        <v>55</v>
      </c>
      <c r="BX101" s="22"/>
      <c r="BY101" s="21"/>
      <c r="BZ101" s="69">
        <v>0</v>
      </c>
      <c r="CA101" s="22">
        <v>0</v>
      </c>
      <c r="CB101" s="22">
        <v>0</v>
      </c>
      <c r="CC101" s="22">
        <f t="shared" si="59"/>
        <v>0</v>
      </c>
      <c r="CD101" s="70">
        <v>0</v>
      </c>
      <c r="CE101" s="69">
        <f t="shared" si="72"/>
        <v>4</v>
      </c>
      <c r="CF101" s="22">
        <f t="shared" si="72"/>
        <v>0</v>
      </c>
      <c r="CG101" s="22">
        <f t="shared" si="72"/>
        <v>0</v>
      </c>
      <c r="CH101" s="22">
        <f t="shared" si="72"/>
        <v>0</v>
      </c>
      <c r="CI101" s="70">
        <f t="shared" si="72"/>
        <v>0</v>
      </c>
      <c r="CJ101" s="22">
        <v>4</v>
      </c>
      <c r="CK101" s="22">
        <v>0</v>
      </c>
      <c r="CL101" s="22">
        <v>0</v>
      </c>
      <c r="CM101" s="22">
        <f t="shared" si="60"/>
        <v>0</v>
      </c>
      <c r="CN101" s="70">
        <v>0</v>
      </c>
      <c r="CO101" s="41"/>
    </row>
    <row r="102" spans="1:93" ht="15.75" customHeight="1" x14ac:dyDescent="0.25">
      <c r="A102" s="36"/>
      <c r="E102" s="21" t="s">
        <v>140</v>
      </c>
      <c r="F102" s="21"/>
      <c r="G102" s="21"/>
      <c r="H102" s="21" t="s">
        <v>115</v>
      </c>
      <c r="I102" s="21"/>
      <c r="J102" s="22">
        <v>24</v>
      </c>
      <c r="K102" s="22">
        <v>6</v>
      </c>
      <c r="L102" s="22">
        <v>13</v>
      </c>
      <c r="M102" s="49">
        <v>19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4</v>
      </c>
      <c r="BC102" s="22">
        <v>0</v>
      </c>
      <c r="BD102" s="22">
        <v>0</v>
      </c>
      <c r="BE102" s="22">
        <f t="shared" si="69"/>
        <v>0</v>
      </c>
      <c r="BF102" s="70">
        <v>0</v>
      </c>
      <c r="BG102" s="69">
        <f t="shared" si="70"/>
        <v>19</v>
      </c>
      <c r="BH102" s="22">
        <f t="shared" si="70"/>
        <v>1</v>
      </c>
      <c r="BI102" s="22">
        <f t="shared" si="66"/>
        <v>0</v>
      </c>
      <c r="BJ102" s="22">
        <f t="shared" si="71"/>
        <v>1</v>
      </c>
      <c r="BK102" s="70">
        <f t="shared" si="67"/>
        <v>0</v>
      </c>
      <c r="BL102" s="69">
        <v>15</v>
      </c>
      <c r="BM102" s="22">
        <v>1</v>
      </c>
      <c r="BN102" s="22">
        <v>0</v>
      </c>
      <c r="BO102" s="22">
        <f t="shared" si="68"/>
        <v>1</v>
      </c>
      <c r="BP102" s="70">
        <v>0</v>
      </c>
      <c r="BQ102" s="41"/>
      <c r="BR102" s="41"/>
      <c r="BS102" s="27">
        <v>7</v>
      </c>
      <c r="BT102" s="21" t="s">
        <v>36</v>
      </c>
      <c r="BX102" s="22"/>
      <c r="BY102" s="21"/>
      <c r="BZ102" s="69">
        <v>3</v>
      </c>
      <c r="CA102" s="22">
        <v>0</v>
      </c>
      <c r="CB102" s="22">
        <v>0</v>
      </c>
      <c r="CC102" s="22">
        <f t="shared" si="59"/>
        <v>0</v>
      </c>
      <c r="CD102" s="70">
        <v>0</v>
      </c>
      <c r="CE102" s="69">
        <f t="shared" si="72"/>
        <v>7</v>
      </c>
      <c r="CF102" s="22">
        <f t="shared" si="72"/>
        <v>0</v>
      </c>
      <c r="CG102" s="22">
        <f t="shared" si="72"/>
        <v>0</v>
      </c>
      <c r="CH102" s="22">
        <f t="shared" si="72"/>
        <v>0</v>
      </c>
      <c r="CI102" s="70">
        <f t="shared" si="72"/>
        <v>0</v>
      </c>
      <c r="CJ102" s="22">
        <v>4</v>
      </c>
      <c r="CK102" s="22">
        <v>0</v>
      </c>
      <c r="CL102" s="22">
        <v>0</v>
      </c>
      <c r="CM102" s="22">
        <f t="shared" si="60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29</v>
      </c>
      <c r="F103" s="21"/>
      <c r="G103" s="21"/>
      <c r="H103" s="21" t="s">
        <v>107</v>
      </c>
      <c r="I103" s="21"/>
      <c r="J103" s="22">
        <v>21</v>
      </c>
      <c r="K103" s="22">
        <v>5</v>
      </c>
      <c r="L103" s="22">
        <v>14</v>
      </c>
      <c r="M103" s="49">
        <v>19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55</v>
      </c>
      <c r="BC103" s="23">
        <f>SUM(BC91:BC102)</f>
        <v>11</v>
      </c>
      <c r="BD103" s="23">
        <f>SUM(BD91:BD102)</f>
        <v>12</v>
      </c>
      <c r="BE103" s="23">
        <f>+BD103+BC103</f>
        <v>23</v>
      </c>
      <c r="BF103" s="73">
        <f>SUM(BF91:BF102)</f>
        <v>8</v>
      </c>
      <c r="BG103" s="72">
        <f>SUM(BG91:BG102)</f>
        <v>296</v>
      </c>
      <c r="BH103" s="23">
        <f>SUM(BH91:BH102)</f>
        <v>66</v>
      </c>
      <c r="BI103" s="23">
        <f>SUM(BI91:BI102)</f>
        <v>86</v>
      </c>
      <c r="BJ103" s="23">
        <f>+BI103+BH103</f>
        <v>152</v>
      </c>
      <c r="BK103" s="73">
        <f>SUM(BK91:BK102)</f>
        <v>38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6</v>
      </c>
      <c r="BT103" s="21" t="s">
        <v>114</v>
      </c>
      <c r="BX103" s="22"/>
      <c r="BY103" s="21"/>
      <c r="BZ103" s="69">
        <v>0</v>
      </c>
      <c r="CA103" s="22">
        <v>0</v>
      </c>
      <c r="CB103" s="22">
        <v>0</v>
      </c>
      <c r="CC103" s="22">
        <f t="shared" si="59"/>
        <v>0</v>
      </c>
      <c r="CD103" s="70">
        <v>0</v>
      </c>
      <c r="CE103" s="69">
        <f t="shared" si="72"/>
        <v>1</v>
      </c>
      <c r="CF103" s="22">
        <f t="shared" si="72"/>
        <v>0</v>
      </c>
      <c r="CG103" s="22">
        <f t="shared" si="72"/>
        <v>0</v>
      </c>
      <c r="CH103" s="22">
        <f t="shared" si="72"/>
        <v>0</v>
      </c>
      <c r="CI103" s="70">
        <f t="shared" si="72"/>
        <v>0</v>
      </c>
      <c r="CJ103" s="22">
        <v>1</v>
      </c>
      <c r="CK103" s="22">
        <v>0</v>
      </c>
      <c r="CL103" s="22">
        <v>0</v>
      </c>
      <c r="CM103" s="22">
        <f t="shared" si="60"/>
        <v>0</v>
      </c>
      <c r="CN103" s="70">
        <v>0</v>
      </c>
      <c r="CO103" s="41"/>
    </row>
    <row r="104" spans="1:93" ht="15.75" customHeight="1" x14ac:dyDescent="0.25">
      <c r="A104" s="36"/>
      <c r="E104" s="21" t="s">
        <v>123</v>
      </c>
      <c r="F104" s="21"/>
      <c r="G104" s="21"/>
      <c r="H104" s="21" t="s">
        <v>115</v>
      </c>
      <c r="I104" s="21"/>
      <c r="J104" s="22">
        <v>23</v>
      </c>
      <c r="K104" s="22">
        <v>4</v>
      </c>
      <c r="L104" s="22">
        <v>14</v>
      </c>
      <c r="M104" s="49">
        <v>18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75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76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14</v>
      </c>
      <c r="BC104" s="22">
        <v>4</v>
      </c>
      <c r="BD104" s="22">
        <v>6</v>
      </c>
      <c r="BE104" s="22">
        <f>+BC104+BD104</f>
        <v>10</v>
      </c>
      <c r="BF104" s="70">
        <v>0</v>
      </c>
      <c r="BG104" s="69">
        <f>+BB104+BL104</f>
        <v>61</v>
      </c>
      <c r="BH104" s="22">
        <f>+BC104+BM104</f>
        <v>7</v>
      </c>
      <c r="BI104" s="22">
        <f t="shared" ref="BI104:BI115" si="77">+BD104+BN104</f>
        <v>14</v>
      </c>
      <c r="BJ104" s="22">
        <f>+BH104+BI104</f>
        <v>21</v>
      </c>
      <c r="BK104" s="70">
        <f t="shared" ref="BK104:BK115" si="78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79">+BM104+BN104</f>
        <v>11</v>
      </c>
      <c r="BP104" s="71">
        <v>2</v>
      </c>
      <c r="BQ104" s="41"/>
      <c r="BR104" s="41"/>
      <c r="BS104" s="27">
        <v>8.5</v>
      </c>
      <c r="BT104" s="21" t="s">
        <v>140</v>
      </c>
      <c r="BX104" s="22"/>
      <c r="BY104" s="21"/>
      <c r="BZ104" s="69">
        <v>0</v>
      </c>
      <c r="CA104" s="22">
        <v>0</v>
      </c>
      <c r="CB104" s="22">
        <v>0</v>
      </c>
      <c r="CC104" s="22">
        <f t="shared" si="59"/>
        <v>0</v>
      </c>
      <c r="CD104" s="70">
        <v>0</v>
      </c>
      <c r="CE104" s="69">
        <f t="shared" si="72"/>
        <v>1</v>
      </c>
      <c r="CF104" s="22">
        <f t="shared" si="72"/>
        <v>0</v>
      </c>
      <c r="CG104" s="22">
        <f t="shared" si="72"/>
        <v>0</v>
      </c>
      <c r="CH104" s="22">
        <f t="shared" si="72"/>
        <v>0</v>
      </c>
      <c r="CI104" s="70">
        <f t="shared" si="72"/>
        <v>0</v>
      </c>
      <c r="CJ104" s="22">
        <v>1</v>
      </c>
      <c r="CK104" s="22">
        <v>0</v>
      </c>
      <c r="CL104" s="22">
        <v>0</v>
      </c>
      <c r="CM104" s="22">
        <f t="shared" si="60"/>
        <v>0</v>
      </c>
      <c r="CN104" s="70">
        <v>0</v>
      </c>
      <c r="CO104" s="41"/>
    </row>
    <row r="105" spans="1:93" ht="15.75" customHeight="1" x14ac:dyDescent="0.25">
      <c r="A105" s="36"/>
      <c r="E105" s="21" t="s">
        <v>113</v>
      </c>
      <c r="F105" s="21"/>
      <c r="G105" s="21"/>
      <c r="H105" s="21" t="s">
        <v>116</v>
      </c>
      <c r="I105" s="21"/>
      <c r="J105" s="22">
        <v>26</v>
      </c>
      <c r="K105" s="22">
        <v>11</v>
      </c>
      <c r="L105" s="22">
        <v>6</v>
      </c>
      <c r="M105" s="49">
        <v>17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75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76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5</v>
      </c>
      <c r="BC105" s="22">
        <v>0</v>
      </c>
      <c r="BD105" s="22">
        <v>0</v>
      </c>
      <c r="BE105" s="22">
        <f t="shared" ref="BE105:BE115" si="80">+BC105+BD105</f>
        <v>0</v>
      </c>
      <c r="BF105" s="70">
        <v>0</v>
      </c>
      <c r="BG105" s="69">
        <f t="shared" ref="BG105:BH115" si="81">+BB105+BL105</f>
        <v>17</v>
      </c>
      <c r="BH105" s="22">
        <f t="shared" si="81"/>
        <v>0</v>
      </c>
      <c r="BI105" s="22">
        <f t="shared" si="77"/>
        <v>2</v>
      </c>
      <c r="BJ105" s="22">
        <f t="shared" ref="BJ105:BJ115" si="82">+BH105+BI105</f>
        <v>2</v>
      </c>
      <c r="BK105" s="70">
        <f t="shared" si="78"/>
        <v>0</v>
      </c>
      <c r="BL105" s="69">
        <v>12</v>
      </c>
      <c r="BM105" s="22">
        <v>0</v>
      </c>
      <c r="BN105" s="22">
        <v>2</v>
      </c>
      <c r="BO105" s="22">
        <f t="shared" si="79"/>
        <v>2</v>
      </c>
      <c r="BP105" s="70">
        <v>0</v>
      </c>
      <c r="BQ105" s="41"/>
      <c r="BR105" s="41"/>
      <c r="BS105" s="27">
        <v>6</v>
      </c>
      <c r="BT105" s="21" t="s">
        <v>100</v>
      </c>
      <c r="BX105" s="22"/>
      <c r="BY105" s="21"/>
      <c r="BZ105" s="69">
        <v>0</v>
      </c>
      <c r="CA105" s="22">
        <v>0</v>
      </c>
      <c r="CB105" s="22">
        <v>0</v>
      </c>
      <c r="CC105" s="22">
        <f t="shared" si="59"/>
        <v>0</v>
      </c>
      <c r="CD105" s="70">
        <v>0</v>
      </c>
      <c r="CE105" s="69">
        <f t="shared" si="72"/>
        <v>4</v>
      </c>
      <c r="CF105" s="22">
        <f t="shared" si="72"/>
        <v>0</v>
      </c>
      <c r="CG105" s="22">
        <f t="shared" si="72"/>
        <v>1</v>
      </c>
      <c r="CH105" s="22">
        <f t="shared" si="72"/>
        <v>1</v>
      </c>
      <c r="CI105" s="70">
        <f t="shared" si="72"/>
        <v>0</v>
      </c>
      <c r="CJ105" s="22">
        <v>4</v>
      </c>
      <c r="CK105" s="22">
        <v>0</v>
      </c>
      <c r="CL105" s="22">
        <v>1</v>
      </c>
      <c r="CM105" s="22">
        <f t="shared" si="60"/>
        <v>1</v>
      </c>
      <c r="CN105" s="70">
        <v>0</v>
      </c>
      <c r="CO105" s="41"/>
    </row>
    <row r="106" spans="1:93" ht="15.75" customHeight="1" x14ac:dyDescent="0.25">
      <c r="A106" s="36"/>
      <c r="E106" s="21" t="s">
        <v>68</v>
      </c>
      <c r="F106" s="21"/>
      <c r="G106" s="21"/>
      <c r="H106" s="21" t="s">
        <v>107</v>
      </c>
      <c r="I106" s="21"/>
      <c r="J106" s="22">
        <v>24</v>
      </c>
      <c r="K106" s="22">
        <v>10</v>
      </c>
      <c r="L106" s="22">
        <v>7</v>
      </c>
      <c r="M106" s="49">
        <v>17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75"/>
        <v>0</v>
      </c>
      <c r="AI106" s="79"/>
      <c r="AJ106" s="22">
        <v>7</v>
      </c>
      <c r="AK106" s="22">
        <v>0</v>
      </c>
      <c r="AL106" s="22">
        <v>0</v>
      </c>
      <c r="AM106" s="24">
        <f t="shared" si="76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5</v>
      </c>
      <c r="BC106" s="22">
        <v>6</v>
      </c>
      <c r="BD106" s="22">
        <v>3</v>
      </c>
      <c r="BE106" s="22">
        <f t="shared" si="80"/>
        <v>9</v>
      </c>
      <c r="BF106" s="70">
        <v>0</v>
      </c>
      <c r="BG106" s="69">
        <f t="shared" si="81"/>
        <v>24</v>
      </c>
      <c r="BH106" s="22">
        <f t="shared" si="81"/>
        <v>21</v>
      </c>
      <c r="BI106" s="22">
        <f t="shared" si="77"/>
        <v>11</v>
      </c>
      <c r="BJ106" s="22">
        <f t="shared" si="82"/>
        <v>32</v>
      </c>
      <c r="BK106" s="70">
        <f t="shared" si="78"/>
        <v>6</v>
      </c>
      <c r="BL106" s="69">
        <v>19</v>
      </c>
      <c r="BM106" s="22">
        <v>15</v>
      </c>
      <c r="BN106" s="22">
        <v>8</v>
      </c>
      <c r="BO106" s="22">
        <f t="shared" si="79"/>
        <v>23</v>
      </c>
      <c r="BP106" s="70">
        <v>6</v>
      </c>
      <c r="BQ106" s="41"/>
      <c r="BR106" s="41"/>
      <c r="BS106" s="27">
        <v>8.5</v>
      </c>
      <c r="BT106" s="21" t="s">
        <v>164</v>
      </c>
      <c r="BX106" s="22"/>
      <c r="BY106" s="21"/>
      <c r="BZ106" s="69">
        <v>1</v>
      </c>
      <c r="CA106" s="22">
        <v>0</v>
      </c>
      <c r="CB106" s="22">
        <v>0</v>
      </c>
      <c r="CC106" s="22">
        <f t="shared" si="59"/>
        <v>0</v>
      </c>
      <c r="CD106" s="70">
        <v>0</v>
      </c>
      <c r="CE106" s="69">
        <f t="shared" si="72"/>
        <v>2</v>
      </c>
      <c r="CF106" s="22">
        <f t="shared" si="72"/>
        <v>0</v>
      </c>
      <c r="CG106" s="22">
        <f t="shared" si="72"/>
        <v>0</v>
      </c>
      <c r="CH106" s="22">
        <f t="shared" si="72"/>
        <v>0</v>
      </c>
      <c r="CI106" s="70">
        <f t="shared" si="72"/>
        <v>0</v>
      </c>
      <c r="CJ106" s="22">
        <v>1</v>
      </c>
      <c r="CK106" s="22">
        <v>0</v>
      </c>
      <c r="CL106" s="22">
        <v>0</v>
      </c>
      <c r="CM106" s="22">
        <f t="shared" si="60"/>
        <v>0</v>
      </c>
      <c r="CN106" s="70">
        <v>0</v>
      </c>
      <c r="CO106" s="41"/>
    </row>
    <row r="107" spans="1:93" ht="15.75" customHeight="1" x14ac:dyDescent="0.25">
      <c r="A107" s="36"/>
      <c r="E107" s="21" t="s">
        <v>50</v>
      </c>
      <c r="F107" s="21"/>
      <c r="G107" s="21"/>
      <c r="H107" s="21" t="s">
        <v>154</v>
      </c>
      <c r="I107" s="21"/>
      <c r="J107" s="22">
        <v>26</v>
      </c>
      <c r="K107" s="22">
        <v>3</v>
      </c>
      <c r="L107" s="22">
        <v>14</v>
      </c>
      <c r="M107" s="49">
        <v>17</v>
      </c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75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76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0"/>
        <v>0</v>
      </c>
      <c r="BF107" s="70">
        <v>0</v>
      </c>
      <c r="BG107" s="69">
        <f t="shared" si="81"/>
        <v>16</v>
      </c>
      <c r="BH107" s="22">
        <f t="shared" si="81"/>
        <v>7</v>
      </c>
      <c r="BI107" s="22">
        <f t="shared" si="77"/>
        <v>6</v>
      </c>
      <c r="BJ107" s="22">
        <f t="shared" si="82"/>
        <v>13</v>
      </c>
      <c r="BK107" s="70">
        <f t="shared" si="78"/>
        <v>4</v>
      </c>
      <c r="BL107" s="69">
        <v>16</v>
      </c>
      <c r="BM107" s="22">
        <v>7</v>
      </c>
      <c r="BN107" s="22">
        <v>6</v>
      </c>
      <c r="BO107" s="22">
        <f t="shared" si="79"/>
        <v>13</v>
      </c>
      <c r="BP107" s="70">
        <v>4</v>
      </c>
      <c r="BQ107" s="41"/>
      <c r="BR107" s="41"/>
      <c r="BS107" s="27">
        <v>9</v>
      </c>
      <c r="BT107" s="21" t="s">
        <v>96</v>
      </c>
      <c r="BX107" s="22"/>
      <c r="BY107" s="21"/>
      <c r="BZ107" s="69">
        <v>2</v>
      </c>
      <c r="CA107" s="22">
        <v>3</v>
      </c>
      <c r="CB107" s="22">
        <v>1</v>
      </c>
      <c r="CC107" s="22">
        <f t="shared" si="59"/>
        <v>4</v>
      </c>
      <c r="CD107" s="70">
        <v>0</v>
      </c>
      <c r="CE107" s="69">
        <f t="shared" si="72"/>
        <v>3</v>
      </c>
      <c r="CF107" s="22">
        <f t="shared" si="72"/>
        <v>3</v>
      </c>
      <c r="CG107" s="22">
        <f t="shared" si="72"/>
        <v>1</v>
      </c>
      <c r="CH107" s="22">
        <f t="shared" si="72"/>
        <v>4</v>
      </c>
      <c r="CI107" s="70">
        <f t="shared" si="72"/>
        <v>0</v>
      </c>
      <c r="CJ107" s="22">
        <v>1</v>
      </c>
      <c r="CK107" s="22">
        <v>0</v>
      </c>
      <c r="CL107" s="22">
        <v>0</v>
      </c>
      <c r="CM107" s="22">
        <f t="shared" si="60"/>
        <v>0</v>
      </c>
      <c r="CN107" s="70">
        <v>0</v>
      </c>
      <c r="CO107" s="41"/>
    </row>
    <row r="108" spans="1:93" ht="15.75" customHeight="1" thickBot="1" x14ac:dyDescent="0.3">
      <c r="A108" s="36"/>
      <c r="E108" s="21" t="s">
        <v>89</v>
      </c>
      <c r="H108" s="21" t="s">
        <v>107</v>
      </c>
      <c r="J108" s="22">
        <v>25</v>
      </c>
      <c r="K108" s="22">
        <v>2</v>
      </c>
      <c r="L108" s="22">
        <v>15</v>
      </c>
      <c r="M108" s="49">
        <v>17</v>
      </c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75"/>
        <v>0</v>
      </c>
      <c r="AI108" s="79"/>
      <c r="AJ108" s="22">
        <v>0</v>
      </c>
      <c r="AK108" s="22">
        <v>0</v>
      </c>
      <c r="AL108" s="22">
        <v>0</v>
      </c>
      <c r="AM108" s="24">
        <f t="shared" si="76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5</v>
      </c>
      <c r="BC108" s="22">
        <v>0</v>
      </c>
      <c r="BD108" s="22">
        <v>4</v>
      </c>
      <c r="BE108" s="22">
        <f t="shared" si="80"/>
        <v>4</v>
      </c>
      <c r="BF108" s="70">
        <v>0</v>
      </c>
      <c r="BG108" s="69">
        <f t="shared" si="81"/>
        <v>21</v>
      </c>
      <c r="BH108" s="22">
        <f t="shared" si="81"/>
        <v>0</v>
      </c>
      <c r="BI108" s="22">
        <f t="shared" si="77"/>
        <v>11</v>
      </c>
      <c r="BJ108" s="22">
        <f t="shared" si="82"/>
        <v>11</v>
      </c>
      <c r="BK108" s="70">
        <f t="shared" si="78"/>
        <v>2</v>
      </c>
      <c r="BL108" s="69">
        <v>16</v>
      </c>
      <c r="BM108" s="22">
        <v>0</v>
      </c>
      <c r="BN108" s="22">
        <v>7</v>
      </c>
      <c r="BO108" s="22">
        <f t="shared" si="79"/>
        <v>7</v>
      </c>
      <c r="BP108" s="70">
        <v>2</v>
      </c>
      <c r="BQ108" s="41"/>
      <c r="BR108" s="41"/>
      <c r="BS108" s="27">
        <v>7.5</v>
      </c>
      <c r="BT108" s="21" t="s">
        <v>50</v>
      </c>
      <c r="BX108" s="22"/>
      <c r="BY108" s="21"/>
      <c r="BZ108" s="69">
        <v>0</v>
      </c>
      <c r="CA108" s="22">
        <v>0</v>
      </c>
      <c r="CB108" s="22">
        <v>0</v>
      </c>
      <c r="CC108" s="22">
        <f t="shared" si="59"/>
        <v>0</v>
      </c>
      <c r="CD108" s="70">
        <v>0</v>
      </c>
      <c r="CE108" s="69">
        <f t="shared" si="72"/>
        <v>1</v>
      </c>
      <c r="CF108" s="22">
        <f t="shared" si="72"/>
        <v>0</v>
      </c>
      <c r="CG108" s="22">
        <f t="shared" si="72"/>
        <v>0</v>
      </c>
      <c r="CH108" s="22">
        <f t="shared" si="72"/>
        <v>0</v>
      </c>
      <c r="CI108" s="70">
        <f t="shared" si="72"/>
        <v>0</v>
      </c>
      <c r="CJ108" s="22">
        <v>1</v>
      </c>
      <c r="CK108" s="22">
        <v>0</v>
      </c>
      <c r="CL108" s="22">
        <v>0</v>
      </c>
      <c r="CM108" s="22">
        <f t="shared" si="60"/>
        <v>0</v>
      </c>
      <c r="CN108" s="70">
        <v>0</v>
      </c>
      <c r="CO108" s="41"/>
    </row>
    <row r="109" spans="1:93" ht="15.75" customHeight="1" x14ac:dyDescent="0.25">
      <c r="A109" s="36"/>
      <c r="E109" s="21" t="s">
        <v>67</v>
      </c>
      <c r="H109" s="21" t="s">
        <v>117</v>
      </c>
      <c r="J109" s="22">
        <v>24</v>
      </c>
      <c r="K109" s="22">
        <v>2</v>
      </c>
      <c r="L109" s="22">
        <v>15</v>
      </c>
      <c r="M109" s="49">
        <v>17</v>
      </c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75"/>
        <v>0</v>
      </c>
      <c r="AI109" s="79"/>
      <c r="AJ109" s="22">
        <v>1</v>
      </c>
      <c r="AK109" s="22">
        <v>0</v>
      </c>
      <c r="AL109" s="22">
        <v>0</v>
      </c>
      <c r="AM109" s="24">
        <f t="shared" si="76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2</v>
      </c>
      <c r="BC109" s="22">
        <v>0</v>
      </c>
      <c r="BD109" s="22">
        <v>2</v>
      </c>
      <c r="BE109" s="22">
        <f t="shared" si="80"/>
        <v>2</v>
      </c>
      <c r="BF109" s="70">
        <v>0</v>
      </c>
      <c r="BG109" s="69">
        <f t="shared" si="81"/>
        <v>20</v>
      </c>
      <c r="BH109" s="22">
        <f t="shared" si="81"/>
        <v>1</v>
      </c>
      <c r="BI109" s="22">
        <f t="shared" si="77"/>
        <v>8</v>
      </c>
      <c r="BJ109" s="22">
        <f t="shared" si="82"/>
        <v>9</v>
      </c>
      <c r="BK109" s="70">
        <f t="shared" si="78"/>
        <v>4</v>
      </c>
      <c r="BL109" s="69">
        <v>18</v>
      </c>
      <c r="BM109" s="22">
        <v>1</v>
      </c>
      <c r="BN109" s="22">
        <v>6</v>
      </c>
      <c r="BO109" s="22">
        <f t="shared" si="79"/>
        <v>7</v>
      </c>
      <c r="BP109" s="70">
        <v>4</v>
      </c>
      <c r="BQ109" s="41"/>
      <c r="BR109" s="41"/>
      <c r="BS109" s="76"/>
      <c r="BT109" s="31" t="s">
        <v>626</v>
      </c>
      <c r="BU109" s="31"/>
      <c r="BV109" s="31"/>
      <c r="BW109" s="31"/>
      <c r="BX109" s="15"/>
      <c r="BY109" s="31"/>
      <c r="BZ109" s="75">
        <f t="shared" ref="BZ109:CN109" si="83">+SUM(BZ78:BZ108)</f>
        <v>16</v>
      </c>
      <c r="CA109" s="15">
        <f t="shared" si="83"/>
        <v>3</v>
      </c>
      <c r="CB109" s="15">
        <f t="shared" si="83"/>
        <v>1</v>
      </c>
      <c r="CC109" s="15">
        <f t="shared" si="83"/>
        <v>4</v>
      </c>
      <c r="CD109" s="71">
        <f t="shared" si="83"/>
        <v>0</v>
      </c>
      <c r="CE109" s="75">
        <f t="shared" si="83"/>
        <v>73</v>
      </c>
      <c r="CF109" s="15">
        <f t="shared" si="83"/>
        <v>5</v>
      </c>
      <c r="CG109" s="15">
        <f t="shared" si="83"/>
        <v>15</v>
      </c>
      <c r="CH109" s="15">
        <f t="shared" si="83"/>
        <v>20</v>
      </c>
      <c r="CI109" s="71">
        <f t="shared" si="83"/>
        <v>4</v>
      </c>
      <c r="CJ109" s="15">
        <f t="shared" si="83"/>
        <v>57</v>
      </c>
      <c r="CK109" s="15">
        <f t="shared" si="83"/>
        <v>2</v>
      </c>
      <c r="CL109" s="15">
        <f t="shared" si="83"/>
        <v>14</v>
      </c>
      <c r="CM109" s="15">
        <f t="shared" si="83"/>
        <v>16</v>
      </c>
      <c r="CN109" s="71">
        <f t="shared" si="83"/>
        <v>4</v>
      </c>
      <c r="CO109" s="41"/>
    </row>
    <row r="110" spans="1:93" ht="15.75" customHeight="1" x14ac:dyDescent="0.25">
      <c r="A110" s="36"/>
      <c r="E110" s="21" t="s">
        <v>149</v>
      </c>
      <c r="H110" s="21" t="s">
        <v>154</v>
      </c>
      <c r="J110" s="22">
        <v>24</v>
      </c>
      <c r="K110" s="22">
        <v>2</v>
      </c>
      <c r="L110" s="22">
        <v>15</v>
      </c>
      <c r="M110" s="49">
        <v>17</v>
      </c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75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76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5</v>
      </c>
      <c r="BC110" s="22">
        <v>1</v>
      </c>
      <c r="BD110" s="22">
        <v>0</v>
      </c>
      <c r="BE110" s="22">
        <f t="shared" si="80"/>
        <v>1</v>
      </c>
      <c r="BF110" s="70">
        <v>0</v>
      </c>
      <c r="BG110" s="69">
        <f t="shared" si="81"/>
        <v>27</v>
      </c>
      <c r="BH110" s="22">
        <f t="shared" si="81"/>
        <v>5</v>
      </c>
      <c r="BI110" s="22">
        <f t="shared" si="77"/>
        <v>9</v>
      </c>
      <c r="BJ110" s="22">
        <f t="shared" si="82"/>
        <v>14</v>
      </c>
      <c r="BK110" s="70">
        <f t="shared" si="78"/>
        <v>0</v>
      </c>
      <c r="BL110" s="69">
        <v>22</v>
      </c>
      <c r="BM110" s="22">
        <v>4</v>
      </c>
      <c r="BN110" s="22">
        <v>9</v>
      </c>
      <c r="BO110" s="22">
        <f t="shared" si="79"/>
        <v>13</v>
      </c>
      <c r="BP110" s="70">
        <v>0</v>
      </c>
      <c r="BQ110" s="41"/>
      <c r="BR110" s="41"/>
      <c r="BS110" s="27"/>
      <c r="BT110" s="21"/>
      <c r="BU110" s="21"/>
      <c r="BV110" s="21"/>
      <c r="BW110" s="27"/>
      <c r="BX110" s="22"/>
      <c r="BY110" s="21"/>
      <c r="BZ110" s="69"/>
      <c r="CA110" s="22"/>
      <c r="CB110" s="22"/>
      <c r="CC110" s="22"/>
      <c r="CD110" s="70"/>
      <c r="CE110" s="69"/>
      <c r="CF110" s="22"/>
      <c r="CG110" s="22"/>
      <c r="CH110" s="22"/>
      <c r="CI110" s="70"/>
      <c r="CJ110" s="22"/>
      <c r="CK110" s="22"/>
      <c r="CL110" s="22"/>
      <c r="CM110" s="22"/>
      <c r="CN110" s="70"/>
      <c r="CO110" s="41"/>
    </row>
    <row r="111" spans="1:93" ht="15.75" customHeight="1" x14ac:dyDescent="0.25">
      <c r="A111" s="36"/>
      <c r="B111" s="21"/>
      <c r="E111" s="21"/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5</v>
      </c>
      <c r="BC111" s="22">
        <v>1</v>
      </c>
      <c r="BD111" s="22">
        <v>2</v>
      </c>
      <c r="BE111" s="22">
        <f t="shared" si="80"/>
        <v>3</v>
      </c>
      <c r="BF111" s="70">
        <v>0</v>
      </c>
      <c r="BG111" s="69">
        <f t="shared" si="81"/>
        <v>26</v>
      </c>
      <c r="BH111" s="22">
        <f t="shared" si="81"/>
        <v>9</v>
      </c>
      <c r="BI111" s="22">
        <f t="shared" si="77"/>
        <v>6</v>
      </c>
      <c r="BJ111" s="22">
        <f t="shared" si="82"/>
        <v>15</v>
      </c>
      <c r="BK111" s="70">
        <f t="shared" si="78"/>
        <v>2</v>
      </c>
      <c r="BL111" s="69">
        <v>21</v>
      </c>
      <c r="BM111" s="22">
        <v>8</v>
      </c>
      <c r="BN111" s="22">
        <v>4</v>
      </c>
      <c r="BO111" s="22">
        <f t="shared" si="79"/>
        <v>12</v>
      </c>
      <c r="BP111" s="70">
        <v>2</v>
      </c>
      <c r="BQ111" s="41"/>
      <c r="BR111" s="41"/>
      <c r="BS111" s="27"/>
      <c r="BT111" s="21" t="s">
        <v>93</v>
      </c>
      <c r="BU111" s="21"/>
      <c r="BV111" s="21"/>
      <c r="BW111" s="27"/>
      <c r="BX111" s="22"/>
      <c r="BY111" s="21"/>
      <c r="BZ111" s="69">
        <f>+BZ109+BZ42+AD97</f>
        <v>68</v>
      </c>
      <c r="CA111" s="22">
        <f>+CA109+CA42</f>
        <v>20</v>
      </c>
      <c r="CB111" s="22">
        <f>+CB109+CB42+AN97</f>
        <v>22</v>
      </c>
      <c r="CC111" s="22">
        <f>+CB111+CA111</f>
        <v>42</v>
      </c>
      <c r="CD111" s="70">
        <f>+CD109+CD42+AO97</f>
        <v>4</v>
      </c>
      <c r="CE111" s="69">
        <f>+CE109+CE42+AD90-0.3</f>
        <v>336</v>
      </c>
      <c r="CF111" s="22">
        <f>+CF109+CF42</f>
        <v>100</v>
      </c>
      <c r="CG111" s="22">
        <f>+CG109+CG42+AN90</f>
        <v>107</v>
      </c>
      <c r="CH111" s="22">
        <f>+CG111+CF111</f>
        <v>207</v>
      </c>
      <c r="CI111" s="70">
        <f>+CI109+CI42+AO90</f>
        <v>20</v>
      </c>
      <c r="CJ111" s="22">
        <f>+CJ109+CJ42+AD114-0.3</f>
        <v>268</v>
      </c>
      <c r="CK111" s="22">
        <f>+CK109+CK42</f>
        <v>80</v>
      </c>
      <c r="CL111" s="22">
        <f>+CL109+CL42+AN114</f>
        <v>85</v>
      </c>
      <c r="CM111" s="22">
        <f>+CL111+CK111</f>
        <v>165</v>
      </c>
      <c r="CN111" s="70">
        <f>+CN109+CN42+AO114</f>
        <v>16</v>
      </c>
      <c r="CO111" s="41"/>
    </row>
    <row r="112" spans="1:93" ht="15.75" customHeight="1" x14ac:dyDescent="0.25">
      <c r="A112" s="36"/>
      <c r="B112" s="21"/>
      <c r="E112" s="21"/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5</v>
      </c>
      <c r="BC112" s="22">
        <v>0</v>
      </c>
      <c r="BD112" s="22">
        <v>2</v>
      </c>
      <c r="BE112" s="22">
        <f t="shared" si="80"/>
        <v>2</v>
      </c>
      <c r="BF112" s="70">
        <v>0</v>
      </c>
      <c r="BG112" s="69">
        <f t="shared" si="81"/>
        <v>25</v>
      </c>
      <c r="BH112" s="22">
        <f t="shared" si="81"/>
        <v>5</v>
      </c>
      <c r="BI112" s="22">
        <f t="shared" si="77"/>
        <v>7</v>
      </c>
      <c r="BJ112" s="22">
        <f t="shared" si="82"/>
        <v>12</v>
      </c>
      <c r="BK112" s="70">
        <f t="shared" si="78"/>
        <v>0</v>
      </c>
      <c r="BL112" s="69">
        <v>20</v>
      </c>
      <c r="BM112" s="22">
        <v>5</v>
      </c>
      <c r="BN112" s="22">
        <v>5</v>
      </c>
      <c r="BO112" s="22">
        <f t="shared" si="79"/>
        <v>10</v>
      </c>
      <c r="BP112" s="70">
        <v>0</v>
      </c>
      <c r="BQ112" s="41"/>
      <c r="BR112" s="41"/>
      <c r="BS112" s="27"/>
      <c r="BT112" s="21" t="s">
        <v>82</v>
      </c>
      <c r="BU112" s="21"/>
      <c r="BV112" s="21"/>
      <c r="BW112" s="27"/>
      <c r="BX112" s="22"/>
      <c r="BY112" s="21"/>
      <c r="BZ112" s="69">
        <f t="shared" ref="BZ112:CN112" si="84">+BB6+BB19+BB32+BB45+BB78+BB91+BB104+BB117</f>
        <v>68</v>
      </c>
      <c r="CA112" s="22">
        <f t="shared" si="84"/>
        <v>20</v>
      </c>
      <c r="CB112" s="22">
        <f t="shared" si="84"/>
        <v>22</v>
      </c>
      <c r="CC112" s="22">
        <f t="shared" si="84"/>
        <v>42</v>
      </c>
      <c r="CD112" s="70">
        <f t="shared" si="84"/>
        <v>4</v>
      </c>
      <c r="CE112" s="69">
        <f t="shared" si="84"/>
        <v>336</v>
      </c>
      <c r="CF112" s="22">
        <f t="shared" si="84"/>
        <v>100</v>
      </c>
      <c r="CG112" s="22">
        <f t="shared" si="84"/>
        <v>107</v>
      </c>
      <c r="CH112" s="22">
        <f t="shared" si="84"/>
        <v>207</v>
      </c>
      <c r="CI112" s="70">
        <f t="shared" si="84"/>
        <v>20</v>
      </c>
      <c r="CJ112" s="22">
        <f t="shared" si="84"/>
        <v>268</v>
      </c>
      <c r="CK112" s="22">
        <f t="shared" si="84"/>
        <v>80</v>
      </c>
      <c r="CL112" s="22">
        <f t="shared" si="84"/>
        <v>85</v>
      </c>
      <c r="CM112" s="22">
        <f t="shared" si="84"/>
        <v>165</v>
      </c>
      <c r="CN112" s="70">
        <f t="shared" si="84"/>
        <v>16</v>
      </c>
      <c r="CO112" s="41"/>
    </row>
    <row r="113" spans="1:93" ht="15.75" customHeight="1" thickBot="1" x14ac:dyDescent="0.3">
      <c r="A113" s="36"/>
      <c r="B113" s="21"/>
      <c r="E113" s="21"/>
      <c r="F113" s="2" t="s">
        <v>84</v>
      </c>
      <c r="G113" s="2"/>
      <c r="H113" s="2"/>
      <c r="I113" s="4" t="s">
        <v>1</v>
      </c>
      <c r="J113" s="4"/>
      <c r="K113" s="4" t="s">
        <v>3</v>
      </c>
      <c r="L113" s="50" t="s">
        <v>2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5</v>
      </c>
      <c r="BC113" s="22">
        <v>0</v>
      </c>
      <c r="BD113" s="22">
        <v>4</v>
      </c>
      <c r="BE113" s="22">
        <f t="shared" si="80"/>
        <v>4</v>
      </c>
      <c r="BF113" s="70">
        <v>0</v>
      </c>
      <c r="BG113" s="69">
        <f t="shared" si="81"/>
        <v>23</v>
      </c>
      <c r="BH113" s="22">
        <f t="shared" si="81"/>
        <v>0</v>
      </c>
      <c r="BI113" s="22">
        <f t="shared" si="77"/>
        <v>12</v>
      </c>
      <c r="BJ113" s="22">
        <f t="shared" si="82"/>
        <v>12</v>
      </c>
      <c r="BK113" s="70">
        <f t="shared" si="78"/>
        <v>0</v>
      </c>
      <c r="BL113" s="69">
        <v>18</v>
      </c>
      <c r="BM113" s="22">
        <v>0</v>
      </c>
      <c r="BN113" s="22">
        <v>8</v>
      </c>
      <c r="BO113" s="22">
        <f t="shared" si="79"/>
        <v>8</v>
      </c>
      <c r="BP113" s="70">
        <v>0</v>
      </c>
      <c r="BQ113" s="41"/>
      <c r="BR113" s="41"/>
      <c r="BU113" s="27"/>
      <c r="BV113" s="21"/>
      <c r="CC113" s="22"/>
      <c r="CD113" s="22"/>
      <c r="CE113" s="22"/>
      <c r="CF113" s="22"/>
      <c r="CG113" s="57"/>
      <c r="CH113" s="57"/>
      <c r="CI113" s="22"/>
      <c r="CJ113" s="22"/>
      <c r="CK113" s="22"/>
      <c r="CL113" s="74"/>
      <c r="CO113" s="41"/>
    </row>
    <row r="114" spans="1:93" ht="15.75" customHeight="1" x14ac:dyDescent="0.25">
      <c r="A114" s="36"/>
      <c r="B114" s="21"/>
      <c r="E114" s="21"/>
      <c r="F114" s="21" t="s">
        <v>126</v>
      </c>
      <c r="I114" s="21" t="s">
        <v>118</v>
      </c>
      <c r="J114" s="21"/>
      <c r="K114" s="22">
        <v>15</v>
      </c>
      <c r="L114" s="49">
        <v>10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0"/>
        <v>0</v>
      </c>
      <c r="BF114" s="70">
        <v>0</v>
      </c>
      <c r="BG114" s="69">
        <f t="shared" si="81"/>
        <v>15</v>
      </c>
      <c r="BH114" s="22">
        <f t="shared" si="81"/>
        <v>0</v>
      </c>
      <c r="BI114" s="22">
        <f t="shared" si="77"/>
        <v>3</v>
      </c>
      <c r="BJ114" s="22">
        <f t="shared" si="82"/>
        <v>3</v>
      </c>
      <c r="BK114" s="70">
        <f t="shared" si="78"/>
        <v>10</v>
      </c>
      <c r="BL114" s="69">
        <v>15</v>
      </c>
      <c r="BM114" s="22">
        <v>0</v>
      </c>
      <c r="BN114" s="22">
        <v>3</v>
      </c>
      <c r="BO114" s="22">
        <f t="shared" si="79"/>
        <v>3</v>
      </c>
      <c r="BP114" s="70">
        <v>10</v>
      </c>
      <c r="BQ114" s="41"/>
      <c r="BR114" s="41"/>
      <c r="BU114" s="27"/>
      <c r="BV114" s="21"/>
      <c r="CC114" s="22"/>
      <c r="CD114" s="22"/>
      <c r="CE114" s="22"/>
      <c r="CF114" s="22"/>
      <c r="CG114" s="79"/>
      <c r="CH114" s="79"/>
      <c r="CI114" s="22"/>
      <c r="CJ114" s="22"/>
      <c r="CK114" s="22"/>
      <c r="CL114" s="74"/>
      <c r="CO114" s="41"/>
    </row>
    <row r="115" spans="1:93" ht="15.75" customHeight="1" x14ac:dyDescent="0.25">
      <c r="A115" s="36"/>
      <c r="B115" s="21"/>
      <c r="F115" s="21" t="s">
        <v>162</v>
      </c>
      <c r="I115" s="21" t="s">
        <v>116</v>
      </c>
      <c r="J115" s="21"/>
      <c r="K115" s="22">
        <v>23</v>
      </c>
      <c r="L115" s="49">
        <v>10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4</v>
      </c>
      <c r="BC115" s="22">
        <v>0</v>
      </c>
      <c r="BD115" s="22">
        <v>0</v>
      </c>
      <c r="BE115" s="22">
        <f t="shared" si="80"/>
        <v>0</v>
      </c>
      <c r="BF115" s="70">
        <v>0</v>
      </c>
      <c r="BG115" s="69">
        <f t="shared" si="81"/>
        <v>22</v>
      </c>
      <c r="BH115" s="22">
        <f t="shared" si="81"/>
        <v>1</v>
      </c>
      <c r="BI115" s="22">
        <f t="shared" si="77"/>
        <v>1</v>
      </c>
      <c r="BJ115" s="22">
        <f t="shared" si="82"/>
        <v>2</v>
      </c>
      <c r="BK115" s="70">
        <f t="shared" si="78"/>
        <v>2</v>
      </c>
      <c r="BL115" s="69">
        <v>18</v>
      </c>
      <c r="BM115" s="22">
        <v>1</v>
      </c>
      <c r="BN115" s="22">
        <v>1</v>
      </c>
      <c r="BO115" s="22">
        <f t="shared" si="79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79"/>
      <c r="CH115" s="79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144</v>
      </c>
      <c r="I116" s="21" t="s">
        <v>115</v>
      </c>
      <c r="J116" s="21"/>
      <c r="K116" s="22">
        <v>25</v>
      </c>
      <c r="L116" s="49">
        <v>10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55</v>
      </c>
      <c r="BC116" s="23">
        <f>SUM(BC104:BC115)</f>
        <v>12</v>
      </c>
      <c r="BD116" s="23">
        <f>SUM(BD104:BD115)</f>
        <v>23</v>
      </c>
      <c r="BE116" s="23">
        <f>+BD116+BC116</f>
        <v>35</v>
      </c>
      <c r="BF116" s="73">
        <f>SUM(BF104:BF115)</f>
        <v>0</v>
      </c>
      <c r="BG116" s="72">
        <f>SUM(BG104:BG115)</f>
        <v>297</v>
      </c>
      <c r="BH116" s="23">
        <f>SUM(BH104:BH115)</f>
        <v>56</v>
      </c>
      <c r="BI116" s="23">
        <f>SUM(BI104:BI115)</f>
        <v>90</v>
      </c>
      <c r="BJ116" s="23">
        <f>+BI116+BH116</f>
        <v>146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86</v>
      </c>
      <c r="I117" s="21" t="s">
        <v>17</v>
      </c>
      <c r="J117" s="21"/>
      <c r="K117" s="22">
        <v>23</v>
      </c>
      <c r="L117" s="49">
        <v>8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6</v>
      </c>
      <c r="BC117" s="22">
        <v>2</v>
      </c>
      <c r="BD117" s="22">
        <v>3</v>
      </c>
      <c r="BE117" s="22">
        <f>+BC117+BD117</f>
        <v>5</v>
      </c>
      <c r="BF117" s="70">
        <v>0</v>
      </c>
      <c r="BG117" s="69">
        <f>+BB117+BL117</f>
        <v>26</v>
      </c>
      <c r="BH117" s="22">
        <f>+BC117+BM117</f>
        <v>6</v>
      </c>
      <c r="BI117" s="22">
        <f t="shared" ref="BI117:BI128" si="85">+BD117+BN117</f>
        <v>11</v>
      </c>
      <c r="BJ117" s="22">
        <f>+BH117+BI117</f>
        <v>17</v>
      </c>
      <c r="BK117" s="70">
        <f t="shared" ref="BK117:BK128" si="86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87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92</v>
      </c>
      <c r="I118" s="21" t="s">
        <v>115</v>
      </c>
      <c r="J118" s="21"/>
      <c r="K118" s="22">
        <v>26</v>
      </c>
      <c r="L118" s="49">
        <v>8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5</v>
      </c>
      <c r="BC118" s="22">
        <v>0</v>
      </c>
      <c r="BD118" s="22">
        <v>0</v>
      </c>
      <c r="BE118" s="22">
        <f t="shared" ref="BE118:BE128" si="88">+BC118+BD118</f>
        <v>0</v>
      </c>
      <c r="BF118" s="70">
        <v>0</v>
      </c>
      <c r="BG118" s="69">
        <f t="shared" ref="BG118:BH128" si="89">+BB118+BL118</f>
        <v>26</v>
      </c>
      <c r="BH118" s="22">
        <f t="shared" si="89"/>
        <v>0</v>
      </c>
      <c r="BI118" s="22">
        <f t="shared" si="85"/>
        <v>0</v>
      </c>
      <c r="BJ118" s="22">
        <f t="shared" ref="BJ118:BJ128" si="90">+BH118+BI118</f>
        <v>0</v>
      </c>
      <c r="BK118" s="70">
        <f t="shared" si="86"/>
        <v>0</v>
      </c>
      <c r="BL118" s="69">
        <v>21</v>
      </c>
      <c r="BM118" s="22">
        <v>0</v>
      </c>
      <c r="BN118" s="22">
        <v>0</v>
      </c>
      <c r="BO118" s="22">
        <f t="shared" si="87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88</v>
      </c>
      <c r="I119" s="21" t="s">
        <v>116</v>
      </c>
      <c r="J119" s="21"/>
      <c r="K119" s="22">
        <v>22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5</v>
      </c>
      <c r="BC119" s="22">
        <v>5</v>
      </c>
      <c r="BD119" s="22">
        <v>4</v>
      </c>
      <c r="BE119" s="22">
        <f t="shared" si="88"/>
        <v>9</v>
      </c>
      <c r="BF119" s="70">
        <v>0</v>
      </c>
      <c r="BG119" s="69">
        <f t="shared" si="89"/>
        <v>25</v>
      </c>
      <c r="BH119" s="22">
        <f t="shared" si="89"/>
        <v>26</v>
      </c>
      <c r="BI119" s="22">
        <f t="shared" si="85"/>
        <v>18</v>
      </c>
      <c r="BJ119" s="22">
        <f t="shared" si="90"/>
        <v>44</v>
      </c>
      <c r="BK119" s="70">
        <f t="shared" si="86"/>
        <v>2</v>
      </c>
      <c r="BL119" s="69">
        <v>20</v>
      </c>
      <c r="BM119" s="22">
        <v>21</v>
      </c>
      <c r="BN119" s="22">
        <v>14</v>
      </c>
      <c r="BO119" s="22">
        <f t="shared" si="87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59</v>
      </c>
      <c r="I120" s="21" t="s">
        <v>118</v>
      </c>
      <c r="J120" s="21"/>
      <c r="K120" s="22">
        <v>24</v>
      </c>
      <c r="L120" s="49">
        <v>6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5</v>
      </c>
      <c r="BC120" s="22">
        <v>7</v>
      </c>
      <c r="BD120" s="22">
        <v>0</v>
      </c>
      <c r="BE120" s="22">
        <f t="shared" si="88"/>
        <v>7</v>
      </c>
      <c r="BF120" s="70">
        <v>0</v>
      </c>
      <c r="BG120" s="69">
        <f t="shared" si="89"/>
        <v>27</v>
      </c>
      <c r="BH120" s="22">
        <f t="shared" si="89"/>
        <v>33</v>
      </c>
      <c r="BI120" s="22">
        <f t="shared" si="85"/>
        <v>9</v>
      </c>
      <c r="BJ120" s="22">
        <f t="shared" si="90"/>
        <v>42</v>
      </c>
      <c r="BK120" s="70">
        <f t="shared" si="86"/>
        <v>4</v>
      </c>
      <c r="BL120" s="69">
        <v>22</v>
      </c>
      <c r="BM120" s="22">
        <v>26</v>
      </c>
      <c r="BN120" s="22">
        <v>9</v>
      </c>
      <c r="BO120" s="22">
        <f t="shared" si="87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185</v>
      </c>
      <c r="I121" s="21" t="s">
        <v>154</v>
      </c>
      <c r="J121" s="21"/>
      <c r="K121" s="22">
        <v>26</v>
      </c>
      <c r="L121" s="49">
        <v>6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5</v>
      </c>
      <c r="BC121" s="22">
        <v>0</v>
      </c>
      <c r="BD121" s="22">
        <v>1</v>
      </c>
      <c r="BE121" s="22">
        <f t="shared" si="88"/>
        <v>1</v>
      </c>
      <c r="BF121" s="70">
        <v>0</v>
      </c>
      <c r="BG121" s="69">
        <f t="shared" si="89"/>
        <v>24</v>
      </c>
      <c r="BH121" s="22">
        <f t="shared" si="89"/>
        <v>2</v>
      </c>
      <c r="BI121" s="22">
        <f t="shared" si="85"/>
        <v>15</v>
      </c>
      <c r="BJ121" s="22">
        <f t="shared" si="90"/>
        <v>17</v>
      </c>
      <c r="BK121" s="70">
        <f t="shared" si="86"/>
        <v>2</v>
      </c>
      <c r="BL121" s="69">
        <v>19</v>
      </c>
      <c r="BM121" s="22">
        <v>2</v>
      </c>
      <c r="BN121" s="22">
        <v>14</v>
      </c>
      <c r="BO121" s="22">
        <f t="shared" si="87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55</v>
      </c>
      <c r="I122" s="21" t="s">
        <v>117</v>
      </c>
      <c r="J122" s="21"/>
      <c r="K122" s="22">
        <v>26</v>
      </c>
      <c r="L122" s="49">
        <v>6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3</v>
      </c>
      <c r="BC122" s="22">
        <v>1</v>
      </c>
      <c r="BD122" s="22">
        <v>2</v>
      </c>
      <c r="BE122" s="22">
        <f t="shared" si="88"/>
        <v>3</v>
      </c>
      <c r="BF122" s="70">
        <v>0</v>
      </c>
      <c r="BG122" s="69">
        <f t="shared" si="89"/>
        <v>23</v>
      </c>
      <c r="BH122" s="22">
        <f t="shared" si="89"/>
        <v>14</v>
      </c>
      <c r="BI122" s="22">
        <f t="shared" si="85"/>
        <v>17</v>
      </c>
      <c r="BJ122" s="22">
        <f t="shared" si="90"/>
        <v>31</v>
      </c>
      <c r="BK122" s="70">
        <f t="shared" si="86"/>
        <v>0</v>
      </c>
      <c r="BL122" s="69">
        <v>20</v>
      </c>
      <c r="BM122" s="22">
        <v>13</v>
      </c>
      <c r="BN122" s="22">
        <v>15</v>
      </c>
      <c r="BO122" s="22">
        <f t="shared" si="87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34</v>
      </c>
      <c r="I123" s="21" t="s">
        <v>106</v>
      </c>
      <c r="J123" s="21"/>
      <c r="K123" s="22">
        <v>27</v>
      </c>
      <c r="L123" s="49">
        <v>6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5</v>
      </c>
      <c r="BC123" s="22">
        <v>1</v>
      </c>
      <c r="BD123" s="22">
        <v>2</v>
      </c>
      <c r="BE123" s="22">
        <f t="shared" si="88"/>
        <v>3</v>
      </c>
      <c r="BF123" s="70">
        <v>0</v>
      </c>
      <c r="BG123" s="69">
        <f t="shared" si="89"/>
        <v>26</v>
      </c>
      <c r="BH123" s="22">
        <f t="shared" si="89"/>
        <v>3</v>
      </c>
      <c r="BI123" s="22">
        <f t="shared" si="85"/>
        <v>14</v>
      </c>
      <c r="BJ123" s="22">
        <f t="shared" si="90"/>
        <v>17</v>
      </c>
      <c r="BK123" s="70">
        <f t="shared" si="86"/>
        <v>2</v>
      </c>
      <c r="BL123" s="69">
        <v>21</v>
      </c>
      <c r="BM123" s="22">
        <v>2</v>
      </c>
      <c r="BN123" s="22">
        <v>12</v>
      </c>
      <c r="BO123" s="22">
        <f t="shared" si="87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41</v>
      </c>
      <c r="I124" s="21" t="s">
        <v>106</v>
      </c>
      <c r="J124" s="21"/>
      <c r="K124" s="22">
        <v>27</v>
      </c>
      <c r="L124" s="49">
        <v>6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4</v>
      </c>
      <c r="BC124" s="22">
        <v>0</v>
      </c>
      <c r="BD124" s="22">
        <v>3</v>
      </c>
      <c r="BE124" s="22">
        <f t="shared" si="88"/>
        <v>3</v>
      </c>
      <c r="BF124" s="70">
        <v>0</v>
      </c>
      <c r="BG124" s="69">
        <f t="shared" si="89"/>
        <v>24</v>
      </c>
      <c r="BH124" s="22">
        <f t="shared" si="89"/>
        <v>9</v>
      </c>
      <c r="BI124" s="22">
        <f t="shared" si="85"/>
        <v>13</v>
      </c>
      <c r="BJ124" s="22">
        <f t="shared" si="90"/>
        <v>22</v>
      </c>
      <c r="BK124" s="70">
        <f t="shared" si="86"/>
        <v>0</v>
      </c>
      <c r="BL124" s="69">
        <v>20</v>
      </c>
      <c r="BM124" s="22">
        <v>9</v>
      </c>
      <c r="BN124" s="22">
        <v>10</v>
      </c>
      <c r="BO124" s="22">
        <f t="shared" si="87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95</v>
      </c>
      <c r="I125" s="21" t="s">
        <v>118</v>
      </c>
      <c r="J125" s="21"/>
      <c r="K125" s="22">
        <v>16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4</v>
      </c>
      <c r="BC125" s="22">
        <v>0</v>
      </c>
      <c r="BD125" s="22">
        <v>5</v>
      </c>
      <c r="BE125" s="22">
        <f t="shared" si="88"/>
        <v>5</v>
      </c>
      <c r="BF125" s="70">
        <v>0</v>
      </c>
      <c r="BG125" s="69">
        <f t="shared" si="89"/>
        <v>24</v>
      </c>
      <c r="BH125" s="22">
        <f t="shared" si="89"/>
        <v>2</v>
      </c>
      <c r="BI125" s="22">
        <f t="shared" si="85"/>
        <v>12</v>
      </c>
      <c r="BJ125" s="22">
        <f t="shared" si="90"/>
        <v>14</v>
      </c>
      <c r="BK125" s="70">
        <f t="shared" si="86"/>
        <v>0</v>
      </c>
      <c r="BL125" s="69">
        <v>20</v>
      </c>
      <c r="BM125" s="22">
        <v>2</v>
      </c>
      <c r="BN125" s="22">
        <v>7</v>
      </c>
      <c r="BO125" s="22">
        <f t="shared" si="87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124</v>
      </c>
      <c r="I126" s="21" t="s">
        <v>17</v>
      </c>
      <c r="J126" s="21"/>
      <c r="K126" s="22">
        <v>18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3</v>
      </c>
      <c r="BC126" s="22">
        <v>0</v>
      </c>
      <c r="BD126" s="22">
        <v>3</v>
      </c>
      <c r="BE126" s="22">
        <f t="shared" si="88"/>
        <v>3</v>
      </c>
      <c r="BF126" s="70">
        <v>0</v>
      </c>
      <c r="BG126" s="69">
        <f t="shared" si="89"/>
        <v>23</v>
      </c>
      <c r="BH126" s="22">
        <f t="shared" si="89"/>
        <v>1</v>
      </c>
      <c r="BI126" s="22">
        <f t="shared" si="85"/>
        <v>8</v>
      </c>
      <c r="BJ126" s="22">
        <f t="shared" si="90"/>
        <v>9</v>
      </c>
      <c r="BK126" s="70">
        <f t="shared" si="86"/>
        <v>4</v>
      </c>
      <c r="BL126" s="69">
        <v>20</v>
      </c>
      <c r="BM126" s="22">
        <v>1</v>
      </c>
      <c r="BN126" s="22">
        <v>5</v>
      </c>
      <c r="BO126" s="22">
        <f t="shared" si="87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51</v>
      </c>
      <c r="I127" s="21" t="s">
        <v>118</v>
      </c>
      <c r="J127" s="21"/>
      <c r="K127" s="22">
        <v>20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5</v>
      </c>
      <c r="BC127" s="22">
        <v>0</v>
      </c>
      <c r="BD127" s="22">
        <v>0</v>
      </c>
      <c r="BE127" s="22">
        <f t="shared" si="88"/>
        <v>0</v>
      </c>
      <c r="BF127" s="70">
        <v>0</v>
      </c>
      <c r="BG127" s="69">
        <f t="shared" si="89"/>
        <v>23</v>
      </c>
      <c r="BH127" s="22">
        <f t="shared" si="89"/>
        <v>0</v>
      </c>
      <c r="BI127" s="22">
        <f t="shared" si="85"/>
        <v>7</v>
      </c>
      <c r="BJ127" s="22">
        <f t="shared" si="90"/>
        <v>7</v>
      </c>
      <c r="BK127" s="70">
        <f t="shared" si="86"/>
        <v>2</v>
      </c>
      <c r="BL127" s="69">
        <v>18</v>
      </c>
      <c r="BM127" s="22">
        <v>0</v>
      </c>
      <c r="BN127" s="22">
        <v>7</v>
      </c>
      <c r="BO127" s="22">
        <f t="shared" si="87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170</v>
      </c>
      <c r="I128" s="21" t="s">
        <v>116</v>
      </c>
      <c r="J128" s="21"/>
      <c r="K128" s="22">
        <v>20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5</v>
      </c>
      <c r="BC128" s="22">
        <v>0</v>
      </c>
      <c r="BD128" s="22">
        <v>1</v>
      </c>
      <c r="BE128" s="22">
        <f t="shared" si="88"/>
        <v>1</v>
      </c>
      <c r="BF128" s="70">
        <v>2</v>
      </c>
      <c r="BG128" s="69">
        <f t="shared" si="89"/>
        <v>26</v>
      </c>
      <c r="BH128" s="22">
        <f t="shared" si="89"/>
        <v>0</v>
      </c>
      <c r="BI128" s="22">
        <f t="shared" si="85"/>
        <v>5</v>
      </c>
      <c r="BJ128" s="22">
        <f t="shared" si="90"/>
        <v>5</v>
      </c>
      <c r="BK128" s="70">
        <f t="shared" si="86"/>
        <v>6</v>
      </c>
      <c r="BL128" s="69">
        <v>21</v>
      </c>
      <c r="BM128" s="22">
        <v>0</v>
      </c>
      <c r="BN128" s="22">
        <v>4</v>
      </c>
      <c r="BO128" s="22">
        <f t="shared" si="87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165</v>
      </c>
      <c r="I129" s="21" t="s">
        <v>17</v>
      </c>
      <c r="J129" s="21"/>
      <c r="K129" s="22">
        <v>22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55</v>
      </c>
      <c r="BC129" s="23">
        <f>SUM(BC117:BC128)</f>
        <v>16</v>
      </c>
      <c r="BD129" s="23">
        <f>SUM(BD117:BD128)</f>
        <v>24</v>
      </c>
      <c r="BE129" s="23">
        <f>+BD129+BC129</f>
        <v>40</v>
      </c>
      <c r="BF129" s="73">
        <f>SUM(BF117:BF128)</f>
        <v>2</v>
      </c>
      <c r="BG129" s="72">
        <f>SUM(BG117:BG128)</f>
        <v>297</v>
      </c>
      <c r="BH129" s="23">
        <f>SUM(BH117:BH128)</f>
        <v>96</v>
      </c>
      <c r="BI129" s="23">
        <f>SUM(BI117:BI128)</f>
        <v>129</v>
      </c>
      <c r="BJ129" s="23">
        <f>+BI129+BH129</f>
        <v>225</v>
      </c>
      <c r="BK129" s="73">
        <f>SUM(BK117:BK128)</f>
        <v>24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91</v>
      </c>
      <c r="I130" s="21" t="s">
        <v>17</v>
      </c>
      <c r="J130" s="21"/>
      <c r="K130" s="22">
        <v>22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440</v>
      </c>
      <c r="BC130" s="15">
        <f t="shared" ref="BC130:BF130" si="91">+BC129+BC116+BC103+BC90+BC57+BC44+BC31+BC18</f>
        <v>93</v>
      </c>
      <c r="BD130" s="15">
        <f t="shared" si="91"/>
        <v>145</v>
      </c>
      <c r="BE130" s="15">
        <f t="shared" si="91"/>
        <v>238</v>
      </c>
      <c r="BF130" s="15">
        <f t="shared" si="91"/>
        <v>36</v>
      </c>
      <c r="BG130" s="15">
        <f>+BG129+BG116+BG103+BG90+BG57+BG44+BG31+BG18</f>
        <v>2374</v>
      </c>
      <c r="BH130" s="15">
        <f t="shared" ref="BH130:BK130" si="92">+BH129+BH116+BH103+BH90+BH57+BH44+BH31+BH18</f>
        <v>568</v>
      </c>
      <c r="BI130" s="15">
        <f t="shared" si="92"/>
        <v>886</v>
      </c>
      <c r="BJ130" s="15">
        <f t="shared" si="92"/>
        <v>1454</v>
      </c>
      <c r="BK130" s="15">
        <f t="shared" si="92"/>
        <v>204</v>
      </c>
      <c r="BL130" s="15">
        <f>+BL129+BL116+BL103+BL90+BL57+BL44+BL31+BL18</f>
        <v>1934</v>
      </c>
      <c r="BM130" s="15">
        <f t="shared" ref="BM130:BP130" si="93">+BM129+BM116+BM103+BM90+BM57+BM44+BM31+BM18</f>
        <v>475</v>
      </c>
      <c r="BN130" s="15">
        <f t="shared" si="93"/>
        <v>741</v>
      </c>
      <c r="BO130" s="15">
        <f t="shared" si="93"/>
        <v>1216</v>
      </c>
      <c r="BP130" s="15">
        <f t="shared" si="93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166</v>
      </c>
      <c r="I131" s="21" t="s">
        <v>154</v>
      </c>
      <c r="J131" s="21"/>
      <c r="K131" s="22">
        <v>23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100</v>
      </c>
      <c r="I132" s="21" t="s">
        <v>17</v>
      </c>
      <c r="J132" s="21"/>
      <c r="K132" s="22">
        <v>24</v>
      </c>
      <c r="L132" s="49">
        <v>4</v>
      </c>
      <c r="M132" s="22"/>
      <c r="N132" s="22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F133" s="21" t="s">
        <v>70</v>
      </c>
      <c r="I133" s="21" t="s">
        <v>17</v>
      </c>
      <c r="J133" s="21"/>
      <c r="K133" s="22">
        <v>24</v>
      </c>
      <c r="L133" s="49">
        <v>4</v>
      </c>
      <c r="M133" s="22"/>
      <c r="N133" s="22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F134" s="21" t="s">
        <v>130</v>
      </c>
      <c r="I134" s="21" t="s">
        <v>115</v>
      </c>
      <c r="J134" s="21"/>
      <c r="K134" s="22">
        <v>25</v>
      </c>
      <c r="L134" s="49">
        <v>4</v>
      </c>
      <c r="M134" s="22"/>
      <c r="N134" s="22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F135" s="21" t="s">
        <v>167</v>
      </c>
      <c r="I135" s="21" t="s">
        <v>106</v>
      </c>
      <c r="J135" s="21"/>
      <c r="K135" s="22">
        <v>25</v>
      </c>
      <c r="L135" s="49">
        <v>4</v>
      </c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F136" s="21" t="s">
        <v>66</v>
      </c>
      <c r="I136" s="21" t="s">
        <v>115</v>
      </c>
      <c r="J136" s="21"/>
      <c r="K136" s="22">
        <v>26</v>
      </c>
      <c r="L136" s="49">
        <v>4</v>
      </c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F137" s="21" t="s">
        <v>164</v>
      </c>
      <c r="I137" s="21" t="s">
        <v>115</v>
      </c>
      <c r="J137" s="21"/>
      <c r="K137" s="22">
        <v>27</v>
      </c>
      <c r="L137" s="49">
        <v>4</v>
      </c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F138" s="21" t="s">
        <v>125</v>
      </c>
      <c r="I138" s="21" t="s">
        <v>116</v>
      </c>
      <c r="K138" s="22">
        <v>27</v>
      </c>
      <c r="L138" s="49">
        <v>4</v>
      </c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F139" s="21" t="s">
        <v>96</v>
      </c>
      <c r="I139" s="21" t="s">
        <v>154</v>
      </c>
      <c r="K139" s="22">
        <v>27</v>
      </c>
      <c r="L139" s="49">
        <v>4</v>
      </c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H142" s="21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94">SUMIF($C$4:$C$11,$C149,G$4:G$11)+SUMIF($C$162:$C$169,$C149,G$162:G$169)</f>
        <v>16</v>
      </c>
      <c r="H149" s="5">
        <f t="shared" si="94"/>
        <v>6</v>
      </c>
      <c r="I149" s="5">
        <f t="shared" si="94"/>
        <v>5</v>
      </c>
      <c r="J149" s="5">
        <f t="shared" ref="J149:J156" si="95">2*G149+I149</f>
        <v>37</v>
      </c>
      <c r="K149" s="35">
        <f t="shared" ref="K149:K156" si="96">+J149/((G149+H149+I149)*2)</f>
        <v>0.68518518518518523</v>
      </c>
      <c r="L149" s="5">
        <f t="shared" ref="L149:M156" si="97">SUMIF($C$4:$C$11,$C149,L$4:L$11)+SUMIF($C$162:$C$169,$C149,L$162:L$169)</f>
        <v>80</v>
      </c>
      <c r="M149" s="5">
        <f t="shared" si="97"/>
        <v>48</v>
      </c>
      <c r="N149" s="5">
        <f>+L149-M149</f>
        <v>32</v>
      </c>
      <c r="O149" s="5">
        <f t="shared" ref="O149:P156" si="98">SUMIF($C$4:$C$11,$C149,O$4:O$11)+SUMIF($C$162:$C$169,$C149,O$162:O$169)</f>
        <v>123</v>
      </c>
      <c r="P149" s="5">
        <f t="shared" si="98"/>
        <v>24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94"/>
        <v>16</v>
      </c>
      <c r="H150" s="5">
        <f t="shared" si="94"/>
        <v>8</v>
      </c>
      <c r="I150" s="5">
        <f t="shared" si="94"/>
        <v>3</v>
      </c>
      <c r="J150" s="5">
        <f t="shared" si="95"/>
        <v>35</v>
      </c>
      <c r="K150" s="35">
        <f t="shared" si="96"/>
        <v>0.64814814814814814</v>
      </c>
      <c r="L150" s="5">
        <f t="shared" si="97"/>
        <v>90</v>
      </c>
      <c r="M150" s="5">
        <f t="shared" si="97"/>
        <v>48</v>
      </c>
      <c r="N150" s="5">
        <f t="shared" ref="N150:N156" si="99">+L150-M150</f>
        <v>42</v>
      </c>
      <c r="O150" s="5">
        <f t="shared" si="98"/>
        <v>161</v>
      </c>
      <c r="P150" s="5">
        <f t="shared" si="98"/>
        <v>32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94"/>
        <v>15</v>
      </c>
      <c r="H151" s="5">
        <f t="shared" si="94"/>
        <v>9</v>
      </c>
      <c r="I151" s="5">
        <f t="shared" si="94"/>
        <v>3</v>
      </c>
      <c r="J151" s="5">
        <f t="shared" si="95"/>
        <v>33</v>
      </c>
      <c r="K151" s="35">
        <f t="shared" si="96"/>
        <v>0.61111111111111116</v>
      </c>
      <c r="L151" s="5">
        <f t="shared" si="97"/>
        <v>96</v>
      </c>
      <c r="M151" s="5">
        <f t="shared" si="97"/>
        <v>77</v>
      </c>
      <c r="N151" s="5">
        <f t="shared" si="99"/>
        <v>19</v>
      </c>
      <c r="O151" s="5">
        <f t="shared" si="98"/>
        <v>129</v>
      </c>
      <c r="P151" s="5">
        <f t="shared" si="98"/>
        <v>24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94"/>
        <v>13</v>
      </c>
      <c r="H152" s="5">
        <f t="shared" si="94"/>
        <v>12</v>
      </c>
      <c r="I152" s="5">
        <f t="shared" si="94"/>
        <v>2</v>
      </c>
      <c r="J152" s="5">
        <f t="shared" si="95"/>
        <v>28</v>
      </c>
      <c r="K152" s="35">
        <f t="shared" si="96"/>
        <v>0.51851851851851849</v>
      </c>
      <c r="L152" s="5">
        <f t="shared" si="97"/>
        <v>68</v>
      </c>
      <c r="M152" s="5">
        <f t="shared" si="97"/>
        <v>60</v>
      </c>
      <c r="N152" s="5">
        <f t="shared" si="99"/>
        <v>8</v>
      </c>
      <c r="O152" s="5">
        <f t="shared" si="98"/>
        <v>119</v>
      </c>
      <c r="P152" s="5">
        <f t="shared" si="98"/>
        <v>8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94"/>
        <v>9</v>
      </c>
      <c r="H153" s="5">
        <f t="shared" si="94"/>
        <v>14</v>
      </c>
      <c r="I153" s="5">
        <f t="shared" si="94"/>
        <v>4</v>
      </c>
      <c r="J153" s="5">
        <f t="shared" si="95"/>
        <v>22</v>
      </c>
      <c r="K153" s="35">
        <f t="shared" si="96"/>
        <v>0.40740740740740738</v>
      </c>
      <c r="L153" s="5">
        <f t="shared" si="97"/>
        <v>69</v>
      </c>
      <c r="M153" s="5">
        <f t="shared" si="97"/>
        <v>91</v>
      </c>
      <c r="N153" s="5">
        <f t="shared" si="99"/>
        <v>-22</v>
      </c>
      <c r="O153" s="5">
        <f t="shared" si="98"/>
        <v>103</v>
      </c>
      <c r="P153" s="5">
        <f t="shared" si="98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94"/>
        <v>9</v>
      </c>
      <c r="H154" s="5">
        <f t="shared" si="94"/>
        <v>12</v>
      </c>
      <c r="I154" s="5">
        <f t="shared" si="94"/>
        <v>6</v>
      </c>
      <c r="J154" s="5">
        <f t="shared" si="95"/>
        <v>24</v>
      </c>
      <c r="K154" s="35">
        <f t="shared" si="96"/>
        <v>0.44444444444444442</v>
      </c>
      <c r="L154" s="5">
        <f t="shared" si="97"/>
        <v>56</v>
      </c>
      <c r="M154" s="5">
        <f t="shared" si="97"/>
        <v>79</v>
      </c>
      <c r="N154" s="5">
        <f t="shared" si="99"/>
        <v>-23</v>
      </c>
      <c r="O154" s="5">
        <f t="shared" si="98"/>
        <v>90</v>
      </c>
      <c r="P154" s="5">
        <f t="shared" si="98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94"/>
        <v>6</v>
      </c>
      <c r="H155" s="5">
        <f t="shared" si="94"/>
        <v>15</v>
      </c>
      <c r="I155" s="5">
        <f t="shared" si="94"/>
        <v>6</v>
      </c>
      <c r="J155" s="5">
        <f t="shared" si="95"/>
        <v>18</v>
      </c>
      <c r="K155" s="35">
        <f t="shared" si="96"/>
        <v>0.33333333333333331</v>
      </c>
      <c r="L155" s="5">
        <f t="shared" si="97"/>
        <v>43</v>
      </c>
      <c r="M155" s="5">
        <f t="shared" si="97"/>
        <v>72</v>
      </c>
      <c r="N155" s="5">
        <f t="shared" si="99"/>
        <v>-29</v>
      </c>
      <c r="O155" s="5">
        <f t="shared" si="98"/>
        <v>75</v>
      </c>
      <c r="P155" s="5">
        <f t="shared" si="98"/>
        <v>34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94"/>
        <v>7</v>
      </c>
      <c r="H156" s="5">
        <f t="shared" si="94"/>
        <v>15</v>
      </c>
      <c r="I156" s="5">
        <f t="shared" si="94"/>
        <v>5</v>
      </c>
      <c r="J156" s="5">
        <f t="shared" si="95"/>
        <v>19</v>
      </c>
      <c r="K156" s="35">
        <f t="shared" si="96"/>
        <v>0.35185185185185186</v>
      </c>
      <c r="L156" s="5">
        <f t="shared" si="97"/>
        <v>66</v>
      </c>
      <c r="M156" s="5">
        <f t="shared" si="97"/>
        <v>93</v>
      </c>
      <c r="N156" s="5">
        <f t="shared" si="99"/>
        <v>-27</v>
      </c>
      <c r="O156" s="5">
        <f t="shared" si="98"/>
        <v>86</v>
      </c>
      <c r="P156" s="5">
        <f t="shared" si="98"/>
        <v>38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91</v>
      </c>
      <c r="H157" s="9">
        <f>SUM(H149:H156)</f>
        <v>91</v>
      </c>
      <c r="I157" s="9">
        <f>SUM(I149:I156)</f>
        <v>34</v>
      </c>
      <c r="J157" s="9"/>
      <c r="K157" s="9"/>
      <c r="L157" s="9">
        <f>SUM(L149:L156)</f>
        <v>568</v>
      </c>
      <c r="M157" s="9">
        <f>SUM(M149:M156)</f>
        <v>568</v>
      </c>
      <c r="N157" s="9"/>
      <c r="O157" s="9">
        <f>SUM(O149:O156)</f>
        <v>886</v>
      </c>
      <c r="P157" s="9">
        <f>SUM(P149:P156)</f>
        <v>204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59</v>
      </c>
      <c r="E176" s="21"/>
      <c r="F176" s="21"/>
      <c r="G176" s="21" t="s">
        <v>118</v>
      </c>
      <c r="H176" s="21"/>
      <c r="I176" s="22">
        <v>5</v>
      </c>
      <c r="J176" s="22">
        <v>6</v>
      </c>
      <c r="K176" s="22">
        <v>3</v>
      </c>
      <c r="L176" s="49">
        <v>9</v>
      </c>
      <c r="R176" s="40"/>
    </row>
    <row r="177" spans="1:18" ht="15.75" x14ac:dyDescent="0.25">
      <c r="A177" s="40"/>
      <c r="D177" s="21" t="s">
        <v>147</v>
      </c>
      <c r="E177" s="21"/>
      <c r="F177" s="21"/>
      <c r="G177" s="21" t="s">
        <v>154</v>
      </c>
      <c r="H177" s="21"/>
      <c r="I177" s="22">
        <v>5</v>
      </c>
      <c r="J177" s="22">
        <v>5</v>
      </c>
      <c r="K177" s="22">
        <v>4</v>
      </c>
      <c r="L177" s="49">
        <v>9</v>
      </c>
      <c r="R177" s="40"/>
    </row>
    <row r="178" spans="1:18" ht="15.75" x14ac:dyDescent="0.25">
      <c r="A178" s="40"/>
      <c r="D178" s="21" t="s">
        <v>182</v>
      </c>
      <c r="E178" s="21"/>
      <c r="F178" s="21"/>
      <c r="G178" s="21" t="s">
        <v>117</v>
      </c>
      <c r="H178" s="21"/>
      <c r="I178" s="22">
        <v>5</v>
      </c>
      <c r="J178" s="22">
        <v>4</v>
      </c>
      <c r="K178" s="22">
        <v>4</v>
      </c>
      <c r="L178" s="49">
        <v>8</v>
      </c>
      <c r="R178" s="40"/>
    </row>
    <row r="179" spans="1:18" ht="15.75" x14ac:dyDescent="0.25">
      <c r="A179" s="40"/>
      <c r="D179" s="21" t="s">
        <v>96</v>
      </c>
      <c r="E179" s="21"/>
      <c r="F179" s="21"/>
      <c r="G179" s="21" t="s">
        <v>154</v>
      </c>
      <c r="H179" s="21"/>
      <c r="I179" s="22">
        <v>5</v>
      </c>
      <c r="J179" s="22">
        <v>7</v>
      </c>
      <c r="K179" s="22">
        <v>0</v>
      </c>
      <c r="L179" s="49">
        <v>7</v>
      </c>
      <c r="R179" s="40"/>
    </row>
    <row r="180" spans="1:18" ht="15.75" x14ac:dyDescent="0.25">
      <c r="A180" s="40"/>
      <c r="D180" s="21" t="s">
        <v>474</v>
      </c>
      <c r="E180" s="21"/>
      <c r="F180" s="21"/>
      <c r="G180" s="21" t="s">
        <v>116</v>
      </c>
      <c r="H180" s="21"/>
      <c r="I180" s="22">
        <v>4</v>
      </c>
      <c r="J180" s="22">
        <v>3</v>
      </c>
      <c r="K180" s="22">
        <v>4</v>
      </c>
      <c r="L180" s="49">
        <v>7</v>
      </c>
      <c r="R180" s="40"/>
    </row>
    <row r="181" spans="1:18" ht="15.75" x14ac:dyDescent="0.25">
      <c r="A181" s="40"/>
      <c r="D181" s="21" t="s">
        <v>46</v>
      </c>
      <c r="F181" s="21"/>
      <c r="G181" s="21" t="s">
        <v>117</v>
      </c>
      <c r="H181" s="21"/>
      <c r="I181" s="22">
        <v>4</v>
      </c>
      <c r="J181" s="22">
        <v>3</v>
      </c>
      <c r="K181" s="22">
        <v>4</v>
      </c>
      <c r="L181" s="49">
        <v>7</v>
      </c>
      <c r="R181" s="40"/>
    </row>
    <row r="182" spans="1:18" ht="15.75" x14ac:dyDescent="0.25">
      <c r="A182" s="40"/>
      <c r="D182" s="21" t="s">
        <v>108</v>
      </c>
      <c r="E182" s="21"/>
      <c r="F182" s="21"/>
      <c r="G182" s="21" t="s">
        <v>106</v>
      </c>
      <c r="H182" s="21"/>
      <c r="I182" s="22">
        <v>5</v>
      </c>
      <c r="J182" s="22">
        <v>2</v>
      </c>
      <c r="K182" s="22">
        <v>5</v>
      </c>
      <c r="L182" s="49">
        <v>7</v>
      </c>
      <c r="R182" s="40"/>
    </row>
    <row r="183" spans="1:18" ht="15.75" x14ac:dyDescent="0.25">
      <c r="A183" s="40"/>
      <c r="D183" s="21" t="s">
        <v>86</v>
      </c>
      <c r="E183" s="21"/>
      <c r="F183" s="21"/>
      <c r="G183" s="21" t="s">
        <v>17</v>
      </c>
      <c r="H183" s="21"/>
      <c r="I183" s="22">
        <v>4</v>
      </c>
      <c r="J183" s="22">
        <v>4</v>
      </c>
      <c r="K183" s="22">
        <v>2</v>
      </c>
      <c r="L183" s="49">
        <v>6</v>
      </c>
      <c r="R183" s="40"/>
    </row>
    <row r="184" spans="1:18" ht="15.75" x14ac:dyDescent="0.25">
      <c r="A184" s="40"/>
      <c r="D184" s="21" t="s">
        <v>34</v>
      </c>
      <c r="E184" s="21"/>
      <c r="F184" s="21"/>
      <c r="G184" s="21" t="s">
        <v>106</v>
      </c>
      <c r="H184" s="21"/>
      <c r="I184" s="22">
        <v>5</v>
      </c>
      <c r="J184" s="22">
        <v>4</v>
      </c>
      <c r="K184" s="22">
        <v>2</v>
      </c>
      <c r="L184" s="49">
        <v>6</v>
      </c>
      <c r="R184" s="40"/>
    </row>
    <row r="185" spans="1:18" ht="15.75" x14ac:dyDescent="0.25">
      <c r="A185" s="40"/>
      <c r="D185" s="21" t="s">
        <v>125</v>
      </c>
      <c r="E185" s="21"/>
      <c r="F185" s="21"/>
      <c r="G185" s="21" t="s">
        <v>116</v>
      </c>
      <c r="H185" s="21"/>
      <c r="I185" s="22">
        <v>5</v>
      </c>
      <c r="J185" s="22">
        <v>3</v>
      </c>
      <c r="K185" s="22">
        <v>3</v>
      </c>
      <c r="L185" s="49">
        <v>6</v>
      </c>
      <c r="R185" s="40"/>
    </row>
    <row r="186" spans="1:18" ht="15.75" x14ac:dyDescent="0.25">
      <c r="A186" s="40"/>
      <c r="D186" s="21" t="s">
        <v>142</v>
      </c>
      <c r="E186" s="21"/>
      <c r="F186" s="21"/>
      <c r="G186" s="21" t="s">
        <v>107</v>
      </c>
      <c r="H186" s="21"/>
      <c r="I186" s="22">
        <v>5</v>
      </c>
      <c r="J186" s="22">
        <v>3</v>
      </c>
      <c r="K186" s="22">
        <v>3</v>
      </c>
      <c r="L186" s="49">
        <v>6</v>
      </c>
      <c r="R186" s="40"/>
    </row>
    <row r="187" spans="1:18" ht="15.75" x14ac:dyDescent="0.25">
      <c r="A187" s="40"/>
      <c r="D187" s="21" t="s">
        <v>80</v>
      </c>
      <c r="F187" s="21"/>
      <c r="G187" s="21" t="s">
        <v>117</v>
      </c>
      <c r="H187" s="21"/>
      <c r="I187" s="22">
        <v>5</v>
      </c>
      <c r="J187" s="22">
        <v>2</v>
      </c>
      <c r="K187" s="22">
        <v>4</v>
      </c>
      <c r="L187" s="49">
        <v>6</v>
      </c>
      <c r="R187" s="40"/>
    </row>
    <row r="188" spans="1:18" ht="15.75" x14ac:dyDescent="0.25">
      <c r="A188" s="40"/>
      <c r="D188" s="21" t="s">
        <v>43</v>
      </c>
      <c r="E188" s="21"/>
      <c r="F188" s="21"/>
      <c r="G188" s="21" t="s">
        <v>154</v>
      </c>
      <c r="H188" s="21"/>
      <c r="I188" s="22">
        <v>4</v>
      </c>
      <c r="J188" s="22">
        <v>0</v>
      </c>
      <c r="K188" s="22">
        <v>5</v>
      </c>
      <c r="L188" s="49">
        <v>5</v>
      </c>
      <c r="R188" s="40"/>
    </row>
    <row r="189" spans="1:18" ht="15.75" x14ac:dyDescent="0.25">
      <c r="A189" s="40"/>
      <c r="D189" s="21" t="s">
        <v>66</v>
      </c>
      <c r="E189" s="21"/>
      <c r="F189" s="21"/>
      <c r="G189" s="21" t="s">
        <v>115</v>
      </c>
      <c r="H189" s="21"/>
      <c r="I189" s="22">
        <v>5</v>
      </c>
      <c r="J189" s="22">
        <v>0</v>
      </c>
      <c r="K189" s="22">
        <v>5</v>
      </c>
      <c r="L189" s="49">
        <v>5</v>
      </c>
      <c r="R189" s="40"/>
    </row>
    <row r="190" spans="1:18" ht="15.75" x14ac:dyDescent="0.25">
      <c r="A190" s="40"/>
      <c r="D190" s="21" t="s">
        <v>92</v>
      </c>
      <c r="E190" s="21"/>
      <c r="F190" s="21"/>
      <c r="G190" s="21" t="s">
        <v>115</v>
      </c>
      <c r="H190" s="21"/>
      <c r="I190" s="22">
        <v>5</v>
      </c>
      <c r="J190" s="22">
        <v>2</v>
      </c>
      <c r="K190" s="22">
        <v>2</v>
      </c>
      <c r="L190" s="49">
        <v>4</v>
      </c>
      <c r="R190" s="40"/>
    </row>
    <row r="191" spans="1:18" ht="15.75" x14ac:dyDescent="0.25">
      <c r="A191" s="40"/>
      <c r="D191" s="21" t="s">
        <v>49</v>
      </c>
      <c r="F191" s="21"/>
      <c r="G191" s="21" t="s">
        <v>107</v>
      </c>
      <c r="H191" s="21"/>
      <c r="I191" s="22">
        <v>5</v>
      </c>
      <c r="J191" s="22">
        <v>2</v>
      </c>
      <c r="K191" s="22">
        <v>2</v>
      </c>
      <c r="L191" s="49">
        <v>4</v>
      </c>
      <c r="R191" s="40"/>
    </row>
    <row r="192" spans="1:18" ht="15.75" x14ac:dyDescent="0.25">
      <c r="A192" s="40"/>
      <c r="D192" s="21" t="s">
        <v>30</v>
      </c>
      <c r="E192" s="21"/>
      <c r="F192" s="21"/>
      <c r="G192" s="21" t="s">
        <v>118</v>
      </c>
      <c r="H192" s="21"/>
      <c r="I192" s="22">
        <v>5</v>
      </c>
      <c r="J192" s="22">
        <v>0</v>
      </c>
      <c r="K192" s="22">
        <v>4</v>
      </c>
      <c r="L192" s="49">
        <v>4</v>
      </c>
      <c r="R192" s="40"/>
    </row>
    <row r="193" spans="1:20" ht="15.75" x14ac:dyDescent="0.25">
      <c r="A193" s="40"/>
      <c r="D193" s="21" t="s">
        <v>52</v>
      </c>
      <c r="E193" s="21"/>
      <c r="F193" s="21"/>
      <c r="G193" s="21" t="s">
        <v>118</v>
      </c>
      <c r="H193" s="21"/>
      <c r="I193" s="22">
        <v>5</v>
      </c>
      <c r="J193" s="22">
        <v>0</v>
      </c>
      <c r="K193" s="22">
        <v>4</v>
      </c>
      <c r="L193" s="22">
        <v>4</v>
      </c>
      <c r="R193" s="40"/>
    </row>
    <row r="194" spans="1:20" ht="15.75" x14ac:dyDescent="0.25">
      <c r="A194" s="40"/>
      <c r="D194" s="21"/>
      <c r="E194" s="21"/>
      <c r="F194" s="21"/>
      <c r="G194" s="21"/>
      <c r="H194" s="21"/>
      <c r="I194" s="22"/>
      <c r="J194" s="22"/>
      <c r="K194" s="22"/>
      <c r="L194" s="22"/>
      <c r="R194" s="40"/>
    </row>
    <row r="195" spans="1:20" ht="15.75" x14ac:dyDescent="0.25">
      <c r="A195" s="40"/>
      <c r="D195" s="21"/>
      <c r="L195" s="22"/>
      <c r="M195" s="22"/>
      <c r="N195" s="22"/>
      <c r="R195" s="40"/>
    </row>
    <row r="196" spans="1:20" ht="18.75" thickBot="1" x14ac:dyDescent="0.3">
      <c r="A196" s="40"/>
      <c r="D196" s="21"/>
      <c r="E196" s="2" t="s">
        <v>84</v>
      </c>
      <c r="F196" s="2"/>
      <c r="G196" s="2"/>
      <c r="H196" s="4" t="s">
        <v>1</v>
      </c>
      <c r="I196" s="4"/>
      <c r="J196" s="4" t="s">
        <v>3</v>
      </c>
      <c r="K196" s="50" t="s">
        <v>2</v>
      </c>
      <c r="L196" s="22"/>
      <c r="M196" s="22"/>
      <c r="P196" s="21"/>
      <c r="Q196" s="21"/>
      <c r="R196" s="40"/>
      <c r="S196" s="22"/>
      <c r="T196" s="21"/>
    </row>
    <row r="197" spans="1:20" ht="15.75" x14ac:dyDescent="0.25">
      <c r="A197" s="40"/>
      <c r="D197" s="21"/>
      <c r="E197" s="21" t="s">
        <v>92</v>
      </c>
      <c r="F197" s="21"/>
      <c r="G197" s="21"/>
      <c r="H197" s="21" t="s">
        <v>115</v>
      </c>
      <c r="I197" s="21"/>
      <c r="J197" s="22">
        <v>5</v>
      </c>
      <c r="K197" s="49">
        <v>4</v>
      </c>
      <c r="L197" s="22"/>
      <c r="M197" s="22"/>
      <c r="P197" s="21"/>
      <c r="Q197" s="21"/>
      <c r="R197" s="40"/>
      <c r="S197" s="22"/>
      <c r="T197" s="21"/>
    </row>
    <row r="198" spans="1:20" ht="15.75" x14ac:dyDescent="0.25">
      <c r="A198" s="40"/>
      <c r="D198" s="21"/>
      <c r="E198" s="21" t="s">
        <v>91</v>
      </c>
      <c r="F198" s="21"/>
      <c r="G198" s="21"/>
      <c r="H198" s="21" t="s">
        <v>17</v>
      </c>
      <c r="I198" s="21"/>
      <c r="J198" s="22">
        <v>5</v>
      </c>
      <c r="K198" s="49">
        <v>4</v>
      </c>
      <c r="L198" s="22"/>
      <c r="M198" s="22"/>
      <c r="P198" s="21"/>
      <c r="Q198" s="21"/>
      <c r="R198" s="40"/>
      <c r="S198" s="22"/>
      <c r="T198" s="21"/>
    </row>
    <row r="199" spans="1:20" ht="15.75" x14ac:dyDescent="0.25">
      <c r="A199" s="40"/>
      <c r="D199" s="21"/>
      <c r="E199" s="21" t="s">
        <v>88</v>
      </c>
      <c r="F199" s="21"/>
      <c r="G199" s="21"/>
      <c r="H199" s="21" t="s">
        <v>116</v>
      </c>
      <c r="I199" s="21"/>
      <c r="J199" s="22">
        <v>2</v>
      </c>
      <c r="K199" s="49">
        <v>2</v>
      </c>
      <c r="L199" s="22"/>
      <c r="M199" s="22"/>
      <c r="P199" s="21"/>
      <c r="Q199" s="21"/>
      <c r="R199" s="40"/>
      <c r="S199" s="22"/>
      <c r="T199" s="21"/>
    </row>
    <row r="200" spans="1:20" ht="15.75" x14ac:dyDescent="0.25">
      <c r="A200" s="40"/>
      <c r="D200" s="21"/>
      <c r="E200" s="21" t="s">
        <v>100</v>
      </c>
      <c r="F200" s="21"/>
      <c r="G200" s="21"/>
      <c r="H200" s="21" t="s">
        <v>17</v>
      </c>
      <c r="I200" s="21"/>
      <c r="J200" s="22">
        <v>3</v>
      </c>
      <c r="K200" s="49">
        <v>2</v>
      </c>
      <c r="L200" s="22"/>
      <c r="M200" s="22"/>
      <c r="P200" s="21"/>
      <c r="Q200" s="21"/>
      <c r="R200" s="40"/>
      <c r="S200" s="22"/>
      <c r="T200" s="21"/>
    </row>
    <row r="201" spans="1:20" ht="15.75" x14ac:dyDescent="0.25">
      <c r="A201" s="40"/>
      <c r="D201" s="21"/>
      <c r="E201" s="21" t="s">
        <v>162</v>
      </c>
      <c r="F201" s="21"/>
      <c r="G201" s="21"/>
      <c r="H201" s="21" t="s">
        <v>116</v>
      </c>
      <c r="I201" s="21"/>
      <c r="J201" s="22">
        <v>4</v>
      </c>
      <c r="K201" s="49">
        <v>2</v>
      </c>
      <c r="L201" s="22"/>
      <c r="M201" s="22"/>
      <c r="P201" s="21"/>
      <c r="Q201" s="21"/>
      <c r="R201" s="40"/>
      <c r="S201" s="22"/>
      <c r="T201" s="21"/>
    </row>
    <row r="202" spans="1:20" ht="15.75" x14ac:dyDescent="0.25">
      <c r="A202" s="40"/>
      <c r="D202" s="21"/>
      <c r="E202" s="21" t="s">
        <v>86</v>
      </c>
      <c r="F202" s="21"/>
      <c r="G202" s="21"/>
      <c r="H202" s="21" t="s">
        <v>17</v>
      </c>
      <c r="I202" s="21"/>
      <c r="J202" s="22">
        <v>4</v>
      </c>
      <c r="K202" s="49">
        <v>2</v>
      </c>
      <c r="L202" s="22"/>
      <c r="M202" s="22"/>
      <c r="P202" s="21"/>
      <c r="Q202" s="21"/>
      <c r="R202" s="40"/>
      <c r="S202" s="22"/>
      <c r="T202" s="21"/>
    </row>
    <row r="203" spans="1:20" ht="15.75" x14ac:dyDescent="0.25">
      <c r="A203" s="40"/>
      <c r="D203" s="21"/>
      <c r="E203" s="21" t="s">
        <v>70</v>
      </c>
      <c r="F203" s="21"/>
      <c r="G203" s="21"/>
      <c r="H203" s="21" t="s">
        <v>17</v>
      </c>
      <c r="I203" s="21"/>
      <c r="J203" s="22">
        <v>4</v>
      </c>
      <c r="K203" s="49">
        <v>2</v>
      </c>
      <c r="L203" s="22"/>
      <c r="M203" s="22"/>
      <c r="P203" s="21"/>
      <c r="Q203" s="21"/>
      <c r="R203" s="40"/>
      <c r="S203" s="22"/>
      <c r="T203" s="21"/>
    </row>
    <row r="204" spans="1:20" ht="15.75" x14ac:dyDescent="0.25">
      <c r="A204" s="40"/>
      <c r="D204" s="21"/>
      <c r="E204" s="21" t="s">
        <v>158</v>
      </c>
      <c r="F204" s="21"/>
      <c r="G204" s="21"/>
      <c r="H204" s="21" t="s">
        <v>107</v>
      </c>
      <c r="I204" s="21"/>
      <c r="J204" s="22">
        <v>4</v>
      </c>
      <c r="K204" s="49">
        <v>2</v>
      </c>
      <c r="L204" s="22"/>
      <c r="M204" s="22"/>
      <c r="R204" s="40"/>
      <c r="S204" s="22"/>
      <c r="T204" s="21"/>
    </row>
    <row r="205" spans="1:20" ht="15.75" x14ac:dyDescent="0.25">
      <c r="A205" s="40"/>
      <c r="D205" s="21"/>
      <c r="E205" s="21" t="s">
        <v>132</v>
      </c>
      <c r="F205" s="21"/>
      <c r="G205" s="21"/>
      <c r="H205" s="21" t="s">
        <v>106</v>
      </c>
      <c r="I205" s="21"/>
      <c r="J205" s="22">
        <v>4</v>
      </c>
      <c r="K205" s="49">
        <v>2</v>
      </c>
      <c r="L205" s="22"/>
      <c r="M205" s="22"/>
      <c r="P205" s="21"/>
      <c r="Q205" s="21"/>
      <c r="R205" s="40"/>
      <c r="S205" s="22"/>
      <c r="T205" s="21"/>
    </row>
    <row r="206" spans="1:20" ht="15.75" x14ac:dyDescent="0.25">
      <c r="A206" s="40"/>
      <c r="D206" s="21"/>
      <c r="E206" s="21" t="s">
        <v>144</v>
      </c>
      <c r="F206" s="21"/>
      <c r="G206" s="21"/>
      <c r="H206" s="21" t="s">
        <v>115</v>
      </c>
      <c r="I206" s="21"/>
      <c r="J206" s="22">
        <v>5</v>
      </c>
      <c r="K206" s="49">
        <v>2</v>
      </c>
      <c r="L206" s="22"/>
      <c r="M206" s="22"/>
      <c r="P206" s="21"/>
      <c r="Q206" s="21"/>
      <c r="R206" s="40"/>
      <c r="S206" s="22"/>
      <c r="T206" s="21"/>
    </row>
    <row r="207" spans="1:20" ht="15.75" x14ac:dyDescent="0.25">
      <c r="A207" s="40"/>
      <c r="D207" s="21"/>
      <c r="E207" s="21" t="s">
        <v>185</v>
      </c>
      <c r="F207" s="21"/>
      <c r="G207" s="21"/>
      <c r="H207" s="21" t="s">
        <v>154</v>
      </c>
      <c r="I207" s="21"/>
      <c r="J207" s="22">
        <v>5</v>
      </c>
      <c r="K207" s="49">
        <v>2</v>
      </c>
      <c r="L207" s="22"/>
      <c r="R207" s="40"/>
      <c r="S207" s="22"/>
      <c r="T207" s="21"/>
    </row>
    <row r="208" spans="1:20" ht="15.75" x14ac:dyDescent="0.25">
      <c r="A208" s="40"/>
      <c r="D208" s="21"/>
      <c r="E208" s="21" t="s">
        <v>41</v>
      </c>
      <c r="H208" s="21" t="s">
        <v>106</v>
      </c>
      <c r="J208" s="22">
        <v>5</v>
      </c>
      <c r="K208" s="49">
        <v>2</v>
      </c>
      <c r="L208" s="22"/>
      <c r="P208" s="21"/>
      <c r="Q208" s="21"/>
      <c r="R208" s="40"/>
      <c r="S208" s="22"/>
      <c r="T208" s="21"/>
    </row>
    <row r="209" spans="1:20" ht="15.75" x14ac:dyDescent="0.25">
      <c r="A209" s="40"/>
      <c r="D209" s="21"/>
      <c r="E209" s="21" t="s">
        <v>124</v>
      </c>
      <c r="H209" s="21" t="s">
        <v>17</v>
      </c>
      <c r="J209" s="22">
        <v>5</v>
      </c>
      <c r="K209" s="49">
        <v>2</v>
      </c>
      <c r="L209" s="22"/>
      <c r="P209" s="21"/>
      <c r="Q209" s="21"/>
      <c r="R209" s="40"/>
      <c r="S209" s="22"/>
      <c r="T209" s="21"/>
    </row>
    <row r="210" spans="1:20" ht="15.75" x14ac:dyDescent="0.25">
      <c r="A210" s="40"/>
      <c r="D210" s="21"/>
      <c r="E210" s="21" t="s">
        <v>108</v>
      </c>
      <c r="H210" s="21" t="s">
        <v>106</v>
      </c>
      <c r="J210" s="22">
        <v>5</v>
      </c>
      <c r="K210" s="49">
        <v>2</v>
      </c>
      <c r="L210" s="22"/>
      <c r="R210" s="40"/>
    </row>
    <row r="211" spans="1:20" ht="15.75" x14ac:dyDescent="0.25">
      <c r="A211" s="40"/>
      <c r="D211" s="21"/>
      <c r="L211" s="22"/>
      <c r="R211" s="40"/>
    </row>
    <row r="212" spans="1:20" ht="15.75" x14ac:dyDescent="0.25">
      <c r="A212" s="40"/>
      <c r="L212" s="22"/>
      <c r="R212" s="40"/>
    </row>
    <row r="213" spans="1:20" ht="15.75" x14ac:dyDescent="0.25">
      <c r="A213" s="40"/>
      <c r="L213" s="22"/>
      <c r="R213" s="40"/>
    </row>
    <row r="214" spans="1:20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5">
    <mergeCell ref="B1:Q1"/>
    <mergeCell ref="T1:AR1"/>
    <mergeCell ref="AU1:BP1"/>
    <mergeCell ref="BS1:CN1"/>
    <mergeCell ref="G2:M2"/>
    <mergeCell ref="T2:AR2"/>
    <mergeCell ref="AU2:BP2"/>
    <mergeCell ref="BS2:CN2"/>
    <mergeCell ref="AH11:AI11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42:AI42"/>
    <mergeCell ref="AH43:AI43"/>
    <mergeCell ref="AH44:AI44"/>
    <mergeCell ref="AH45:AI45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AH90:AI90"/>
    <mergeCell ref="V93:AO93"/>
    <mergeCell ref="AH95:AI95"/>
    <mergeCell ref="AH96:AI96"/>
    <mergeCell ref="AH97:AI97"/>
    <mergeCell ref="V101:AO101"/>
    <mergeCell ref="AH84:AI84"/>
    <mergeCell ref="AH85:AI85"/>
    <mergeCell ref="AH86:AI86"/>
    <mergeCell ref="AH87:AI87"/>
    <mergeCell ref="AH88:AI88"/>
    <mergeCell ref="AH89:AI89"/>
    <mergeCell ref="AH110:AI110"/>
    <mergeCell ref="AH111:AI111"/>
    <mergeCell ref="AH112:AI112"/>
    <mergeCell ref="AH113:AI113"/>
    <mergeCell ref="AH114:AI114"/>
    <mergeCell ref="CG114:CH114"/>
    <mergeCell ref="AH104:AI104"/>
    <mergeCell ref="AH105:AI105"/>
    <mergeCell ref="AH106:AI106"/>
    <mergeCell ref="AH107:AI107"/>
    <mergeCell ref="AH108:AI108"/>
    <mergeCell ref="AH109:AI109"/>
    <mergeCell ref="CG121:CH121"/>
    <mergeCell ref="CG122:CH122"/>
    <mergeCell ref="CG123:CH123"/>
    <mergeCell ref="CG124:CH124"/>
    <mergeCell ref="CG125:CH125"/>
    <mergeCell ref="CG126:CH126"/>
    <mergeCell ref="CG115:CH115"/>
    <mergeCell ref="CG116:CH116"/>
    <mergeCell ref="CG117:CH117"/>
    <mergeCell ref="CG118:CH118"/>
    <mergeCell ref="CG119:CH119"/>
    <mergeCell ref="CG120:CH120"/>
    <mergeCell ref="BI132:BJ132"/>
    <mergeCell ref="CG132:CH132"/>
    <mergeCell ref="BI133:BJ133"/>
    <mergeCell ref="CG133:CH133"/>
    <mergeCell ref="BI134:BJ134"/>
    <mergeCell ref="CG134:CH134"/>
    <mergeCell ref="CG127:CH127"/>
    <mergeCell ref="CG128:CH128"/>
    <mergeCell ref="CG129:CH129"/>
    <mergeCell ref="CG130:CH130"/>
    <mergeCell ref="BI131:BJ131"/>
    <mergeCell ref="CG131:CH131"/>
    <mergeCell ref="G160:M160"/>
    <mergeCell ref="D173:L173"/>
    <mergeCell ref="B214:Q214"/>
    <mergeCell ref="BI135:BJ135"/>
    <mergeCell ref="CG135:CH135"/>
    <mergeCell ref="BI136:BJ136"/>
    <mergeCell ref="CG136:CH136"/>
    <mergeCell ref="B146:Q146"/>
    <mergeCell ref="E147:N147"/>
  </mergeCells>
  <conditionalFormatting sqref="BZ112:CI112">
    <cfRule type="cellIs" dxfId="112" priority="1" operator="notEqual">
      <formula>BZ111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AA40B-A968-4CB8-A365-EF5F73533EF7}">
  <dimension ref="A1:CO214"/>
  <sheetViews>
    <sheetView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26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25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610</v>
      </c>
      <c r="C4" s="6" t="s">
        <v>127</v>
      </c>
      <c r="D4" s="11"/>
      <c r="E4" s="11"/>
      <c r="F4" s="11"/>
      <c r="G4" s="5">
        <v>3</v>
      </c>
      <c r="H4" s="5">
        <v>1</v>
      </c>
      <c r="I4" s="5">
        <v>0</v>
      </c>
      <c r="J4" s="5">
        <f t="shared" ref="J4:J11" si="0">2*G4+I4</f>
        <v>6</v>
      </c>
      <c r="K4" s="35">
        <f t="shared" ref="K4:K11" si="1">+J4/((G4+H4+I4)*2)</f>
        <v>0.75</v>
      </c>
      <c r="L4" s="5">
        <f>+$BC$44</f>
        <v>10</v>
      </c>
      <c r="M4" s="5">
        <v>5</v>
      </c>
      <c r="N4" s="5">
        <f t="shared" ref="N4:N11" si="2">+L4-M4</f>
        <v>5</v>
      </c>
      <c r="O4" s="5">
        <f>+$BD$44</f>
        <v>17</v>
      </c>
      <c r="P4" s="5">
        <f>+$BF$44</f>
        <v>4</v>
      </c>
      <c r="Q4" s="5">
        <v>1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609</v>
      </c>
      <c r="C5" s="6" t="s">
        <v>101</v>
      </c>
      <c r="D5" s="11"/>
      <c r="E5" s="6"/>
      <c r="F5" s="11"/>
      <c r="G5" s="5">
        <v>2</v>
      </c>
      <c r="H5" s="5">
        <v>1</v>
      </c>
      <c r="I5" s="5">
        <v>1</v>
      </c>
      <c r="J5" s="5">
        <f t="shared" si="0"/>
        <v>5</v>
      </c>
      <c r="K5" s="35">
        <f t="shared" si="1"/>
        <v>0.625</v>
      </c>
      <c r="L5" s="5">
        <f>+$BC$18</f>
        <v>9</v>
      </c>
      <c r="M5" s="5">
        <v>7</v>
      </c>
      <c r="N5" s="5">
        <f t="shared" si="2"/>
        <v>2</v>
      </c>
      <c r="O5" s="5">
        <f>+$BD$18</f>
        <v>16</v>
      </c>
      <c r="P5" s="5">
        <f>+$BF$18</f>
        <v>4</v>
      </c>
      <c r="Q5" s="5">
        <v>2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616</v>
      </c>
      <c r="C6" s="6" t="s">
        <v>39</v>
      </c>
      <c r="D6" s="11"/>
      <c r="E6" s="11"/>
      <c r="F6" s="11"/>
      <c r="G6" s="5">
        <v>1</v>
      </c>
      <c r="H6" s="5">
        <v>2</v>
      </c>
      <c r="I6" s="5">
        <v>1</v>
      </c>
      <c r="J6" s="5">
        <f t="shared" si="0"/>
        <v>3</v>
      </c>
      <c r="K6" s="35">
        <f t="shared" si="1"/>
        <v>0.375</v>
      </c>
      <c r="L6" s="5">
        <f>+$BC$103</f>
        <v>9</v>
      </c>
      <c r="M6" s="5">
        <v>11</v>
      </c>
      <c r="N6" s="5">
        <f t="shared" si="2"/>
        <v>-2</v>
      </c>
      <c r="O6" s="5">
        <f>+$BD$103</f>
        <v>11</v>
      </c>
      <c r="P6" s="5">
        <f>+$BF$103</f>
        <v>8</v>
      </c>
      <c r="Q6" s="5">
        <v>2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5</v>
      </c>
      <c r="BC6" s="22">
        <v>2</v>
      </c>
      <c r="BD6" s="22">
        <v>5</v>
      </c>
      <c r="BE6" s="22">
        <f>+BC6+BD6</f>
        <v>7</v>
      </c>
      <c r="BF6" s="70">
        <v>0</v>
      </c>
      <c r="BG6" s="69">
        <f>+BB6+BL6</f>
        <v>26</v>
      </c>
      <c r="BH6" s="22">
        <f>+BC6+BM6</f>
        <v>11</v>
      </c>
      <c r="BI6" s="22">
        <f t="shared" ref="BI6:BK17" si="3">+BD6+BN6</f>
        <v>12</v>
      </c>
      <c r="BJ6" s="22">
        <f>+BH6+BI6</f>
        <v>23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21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615</v>
      </c>
      <c r="C7" s="2" t="s">
        <v>17</v>
      </c>
      <c r="D7" s="61"/>
      <c r="E7" s="2"/>
      <c r="F7" s="61"/>
      <c r="G7" s="4">
        <v>1</v>
      </c>
      <c r="H7" s="4">
        <v>3</v>
      </c>
      <c r="I7" s="4">
        <v>0</v>
      </c>
      <c r="J7" s="4">
        <f t="shared" si="0"/>
        <v>2</v>
      </c>
      <c r="K7" s="62">
        <f t="shared" si="1"/>
        <v>0.25</v>
      </c>
      <c r="L7" s="4">
        <f>$BC$31</f>
        <v>8</v>
      </c>
      <c r="M7" s="4">
        <v>13</v>
      </c>
      <c r="N7" s="4">
        <f t="shared" si="2"/>
        <v>-5</v>
      </c>
      <c r="O7" s="4">
        <f>+$BD$31</f>
        <v>10</v>
      </c>
      <c r="P7" s="4">
        <f>+$BF$31</f>
        <v>8</v>
      </c>
      <c r="Q7" s="4">
        <v>4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24</v>
      </c>
      <c r="AE7" s="15">
        <f>SUMIF($W$22:$W$29,$W7,AE$22:AE$29)+SUMIF($W$37:$W$44,$W7,AE$37:AE$44)</f>
        <v>16</v>
      </c>
      <c r="AF7" s="15">
        <f t="shared" ref="AF7:AG14" si="7">SUMIF($W$22:$W$29,$W7,AF$22:AF$29)+SUMIF($W$37:$W$44,$W7,AF$37:AF$44)</f>
        <v>5</v>
      </c>
      <c r="AG7" s="15">
        <f t="shared" si="7"/>
        <v>3</v>
      </c>
      <c r="AH7" s="80">
        <f t="shared" ref="AH7:AH15" si="8">+(AE7*2+AG7)/(2*AD7)</f>
        <v>0.72916666666666663</v>
      </c>
      <c r="AI7" s="80"/>
      <c r="AJ7" s="15">
        <f t="shared" ref="AJ7:AL14" si="9">SUMIF($W$22:$W$29,$W7,AJ$22:AJ$29)+SUMIF($W$37:$W$44,$W7,AJ$37:AJ$44)</f>
        <v>40</v>
      </c>
      <c r="AK7" s="15">
        <f t="shared" si="9"/>
        <v>2</v>
      </c>
      <c r="AL7" s="15">
        <f t="shared" si="9"/>
        <v>5</v>
      </c>
      <c r="AM7" s="54">
        <f t="shared" ref="AM7:AM14" si="10">+AJ7/AD7</f>
        <v>1.6666666666666667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4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24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1" si="14">+CA7+CB7</f>
        <v>0</v>
      </c>
      <c r="CD7" s="70">
        <v>0</v>
      </c>
      <c r="CE7" s="69">
        <f t="shared" ref="CE7:CI22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614</v>
      </c>
      <c r="C8" s="6" t="s">
        <v>18</v>
      </c>
      <c r="D8" s="11"/>
      <c r="E8" s="6"/>
      <c r="F8" s="11"/>
      <c r="G8" s="5">
        <v>3</v>
      </c>
      <c r="H8" s="5">
        <v>1</v>
      </c>
      <c r="I8" s="5">
        <v>0</v>
      </c>
      <c r="J8" s="5">
        <f t="shared" si="0"/>
        <v>6</v>
      </c>
      <c r="K8" s="35">
        <f t="shared" si="1"/>
        <v>0.75</v>
      </c>
      <c r="L8" s="5">
        <f>+$BC$116</f>
        <v>10</v>
      </c>
      <c r="M8" s="5">
        <v>8</v>
      </c>
      <c r="N8" s="5">
        <f t="shared" si="2"/>
        <v>2</v>
      </c>
      <c r="O8" s="5">
        <f>+$BD$116</f>
        <v>20</v>
      </c>
      <c r="P8" s="5">
        <f>+$BF$116</f>
        <v>0</v>
      </c>
      <c r="Q8" s="5">
        <v>1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25</v>
      </c>
      <c r="AE8" s="22">
        <f t="shared" ref="AE8:AE14" si="16">SUMIF($W$22:$W$29,$W8,AE$22:AE$29)+SUMIF($W$37:$W$44,$W8,AE$37:AE$44)</f>
        <v>16</v>
      </c>
      <c r="AF8" s="22">
        <f t="shared" si="7"/>
        <v>6</v>
      </c>
      <c r="AG8" s="22">
        <f t="shared" si="7"/>
        <v>3</v>
      </c>
      <c r="AH8" s="79">
        <f t="shared" si="8"/>
        <v>0.7</v>
      </c>
      <c r="AI8" s="79"/>
      <c r="AJ8" s="22">
        <f t="shared" si="9"/>
        <v>45</v>
      </c>
      <c r="AK8" s="22">
        <f t="shared" si="9"/>
        <v>0</v>
      </c>
      <c r="AL8" s="22">
        <f t="shared" si="9"/>
        <v>5</v>
      </c>
      <c r="AM8" s="24">
        <f t="shared" si="10"/>
        <v>1.8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3</v>
      </c>
      <c r="CA8" s="22">
        <v>2</v>
      </c>
      <c r="CB8" s="22">
        <v>3</v>
      </c>
      <c r="CC8" s="22">
        <f t="shared" si="14"/>
        <v>5</v>
      </c>
      <c r="CD8" s="70">
        <v>0</v>
      </c>
      <c r="CE8" s="69">
        <f t="shared" si="15"/>
        <v>8</v>
      </c>
      <c r="CF8" s="22">
        <f t="shared" si="4"/>
        <v>3</v>
      </c>
      <c r="CG8" s="22">
        <f t="shared" si="4"/>
        <v>5</v>
      </c>
      <c r="CH8" s="22">
        <f t="shared" si="4"/>
        <v>8</v>
      </c>
      <c r="CI8" s="70">
        <f t="shared" si="4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611</v>
      </c>
      <c r="C9" s="6" t="s">
        <v>148</v>
      </c>
      <c r="D9" s="11"/>
      <c r="E9" s="6"/>
      <c r="F9" s="11"/>
      <c r="G9" s="5">
        <v>2</v>
      </c>
      <c r="H9" s="5">
        <v>2</v>
      </c>
      <c r="I9" s="5">
        <v>0</v>
      </c>
      <c r="J9" s="5">
        <f t="shared" si="0"/>
        <v>4</v>
      </c>
      <c r="K9" s="35">
        <f t="shared" si="1"/>
        <v>0.5</v>
      </c>
      <c r="L9" s="5">
        <f>+$BC$129</f>
        <v>11</v>
      </c>
      <c r="M9" s="5">
        <v>10</v>
      </c>
      <c r="N9" s="5">
        <f t="shared" si="2"/>
        <v>1</v>
      </c>
      <c r="O9" s="5">
        <f>+$BD$129</f>
        <v>16</v>
      </c>
      <c r="P9" s="5">
        <f>+$BF$129</f>
        <v>2</v>
      </c>
      <c r="Q9" s="5">
        <v>1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26</v>
      </c>
      <c r="AE9" s="22">
        <f t="shared" si="16"/>
        <v>13</v>
      </c>
      <c r="AF9" s="22">
        <f t="shared" si="7"/>
        <v>12</v>
      </c>
      <c r="AG9" s="22">
        <f t="shared" si="7"/>
        <v>1</v>
      </c>
      <c r="AH9" s="79">
        <f t="shared" si="8"/>
        <v>0.51923076923076927</v>
      </c>
      <c r="AI9" s="79"/>
      <c r="AJ9" s="22">
        <f t="shared" si="9"/>
        <v>56</v>
      </c>
      <c r="AK9" s="22">
        <f t="shared" si="9"/>
        <v>2</v>
      </c>
      <c r="AL9" s="22">
        <f t="shared" si="9"/>
        <v>6</v>
      </c>
      <c r="AM9" s="24">
        <f t="shared" si="10"/>
        <v>2.1538461538461537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3</v>
      </c>
      <c r="BC9" s="22">
        <v>0</v>
      </c>
      <c r="BD9" s="22">
        <v>0</v>
      </c>
      <c r="BE9" s="22">
        <f t="shared" si="11"/>
        <v>0</v>
      </c>
      <c r="BF9" s="70">
        <v>0</v>
      </c>
      <c r="BG9" s="69">
        <f t="shared" si="12"/>
        <v>23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0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4</v>
      </c>
      <c r="CA9" s="22">
        <v>1</v>
      </c>
      <c r="CB9" s="22">
        <v>3</v>
      </c>
      <c r="CC9" s="22">
        <f t="shared" si="14"/>
        <v>4</v>
      </c>
      <c r="CD9" s="70">
        <v>0</v>
      </c>
      <c r="CE9" s="69">
        <f t="shared" si="15"/>
        <v>23</v>
      </c>
      <c r="CF9" s="22">
        <f t="shared" si="4"/>
        <v>10</v>
      </c>
      <c r="CG9" s="22">
        <f t="shared" si="4"/>
        <v>8</v>
      </c>
      <c r="CH9" s="22">
        <f t="shared" si="4"/>
        <v>18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612</v>
      </c>
      <c r="C10" s="6" t="s">
        <v>102</v>
      </c>
      <c r="D10" s="11"/>
      <c r="E10" s="11"/>
      <c r="F10" s="11"/>
      <c r="G10" s="5">
        <v>2</v>
      </c>
      <c r="H10" s="5">
        <v>2</v>
      </c>
      <c r="I10" s="5">
        <v>0</v>
      </c>
      <c r="J10" s="5">
        <f t="shared" si="0"/>
        <v>4</v>
      </c>
      <c r="K10" s="35">
        <f t="shared" si="1"/>
        <v>0.5</v>
      </c>
      <c r="L10" s="5">
        <f>+$BC$57</f>
        <v>9</v>
      </c>
      <c r="M10" s="5">
        <v>9</v>
      </c>
      <c r="N10" s="5">
        <f t="shared" si="2"/>
        <v>0</v>
      </c>
      <c r="O10" s="5">
        <f>+$BD$57</f>
        <v>12</v>
      </c>
      <c r="P10" s="5">
        <f>+$BF$57</f>
        <v>2</v>
      </c>
      <c r="Q10" s="5">
        <v>3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25</v>
      </c>
      <c r="AE10" s="22">
        <f t="shared" si="16"/>
        <v>6</v>
      </c>
      <c r="AF10" s="22">
        <f t="shared" si="7"/>
        <v>14</v>
      </c>
      <c r="AG10" s="22">
        <f t="shared" si="7"/>
        <v>5</v>
      </c>
      <c r="AH10" s="79">
        <f t="shared" si="8"/>
        <v>0.34</v>
      </c>
      <c r="AI10" s="79"/>
      <c r="AJ10" s="22">
        <f t="shared" si="9"/>
        <v>66</v>
      </c>
      <c r="AK10" s="22">
        <f t="shared" si="9"/>
        <v>2</v>
      </c>
      <c r="AL10" s="22">
        <f t="shared" si="9"/>
        <v>5</v>
      </c>
      <c r="AM10" s="24">
        <f t="shared" si="10"/>
        <v>2.64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4</v>
      </c>
      <c r="BC10" s="22">
        <v>1</v>
      </c>
      <c r="BD10" s="22">
        <v>0</v>
      </c>
      <c r="BE10" s="22">
        <f t="shared" si="11"/>
        <v>1</v>
      </c>
      <c r="BF10" s="70">
        <v>0</v>
      </c>
      <c r="BG10" s="69">
        <f t="shared" si="12"/>
        <v>26</v>
      </c>
      <c r="BH10" s="22">
        <f t="shared" si="12"/>
        <v>10</v>
      </c>
      <c r="BI10" s="22">
        <f t="shared" si="3"/>
        <v>12</v>
      </c>
      <c r="BJ10" s="22">
        <f t="shared" si="13"/>
        <v>22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3</v>
      </c>
      <c r="I11" s="5">
        <v>0</v>
      </c>
      <c r="J11" s="5">
        <f t="shared" si="0"/>
        <v>2</v>
      </c>
      <c r="K11" s="35">
        <f t="shared" si="1"/>
        <v>0.25</v>
      </c>
      <c r="L11" s="5">
        <f>+$BC$90</f>
        <v>9</v>
      </c>
      <c r="M11" s="5">
        <v>12</v>
      </c>
      <c r="N11" s="5">
        <f t="shared" si="2"/>
        <v>-3</v>
      </c>
      <c r="O11" s="5">
        <f>+$BD$90</f>
        <v>17</v>
      </c>
      <c r="P11" s="5">
        <f>+$BF$90</f>
        <v>0</v>
      </c>
      <c r="Q11" s="5">
        <v>3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24.7</v>
      </c>
      <c r="AE11" s="22">
        <f t="shared" si="16"/>
        <v>14</v>
      </c>
      <c r="AF11" s="22">
        <f t="shared" si="7"/>
        <v>8</v>
      </c>
      <c r="AG11" s="22">
        <f t="shared" si="7"/>
        <v>3</v>
      </c>
      <c r="AH11" s="79">
        <f t="shared" si="8"/>
        <v>0.62753036437246967</v>
      </c>
      <c r="AI11" s="79"/>
      <c r="AJ11" s="22">
        <f t="shared" si="9"/>
        <v>71</v>
      </c>
      <c r="AK11" s="22">
        <f t="shared" si="9"/>
        <v>2</v>
      </c>
      <c r="AL11" s="22">
        <f t="shared" si="9"/>
        <v>0</v>
      </c>
      <c r="AM11" s="24">
        <f t="shared" si="10"/>
        <v>2.8744939271255063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4</v>
      </c>
      <c r="BC11" s="22">
        <v>0</v>
      </c>
      <c r="BD11" s="22">
        <v>1</v>
      </c>
      <c r="BE11" s="22">
        <f t="shared" si="11"/>
        <v>1</v>
      </c>
      <c r="BF11" s="70">
        <v>2</v>
      </c>
      <c r="BG11" s="69">
        <f t="shared" si="12"/>
        <v>26</v>
      </c>
      <c r="BH11" s="22">
        <f t="shared" si="12"/>
        <v>13</v>
      </c>
      <c r="BI11" s="22">
        <f t="shared" si="3"/>
        <v>11</v>
      </c>
      <c r="BJ11" s="22">
        <f t="shared" si="13"/>
        <v>24</v>
      </c>
      <c r="BK11" s="70">
        <f t="shared" si="3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3</v>
      </c>
      <c r="CA11" s="22">
        <v>0</v>
      </c>
      <c r="CB11" s="22">
        <v>2</v>
      </c>
      <c r="CC11" s="22">
        <f t="shared" si="14"/>
        <v>2</v>
      </c>
      <c r="CD11" s="70">
        <v>0</v>
      </c>
      <c r="CE11" s="69">
        <f t="shared" si="15"/>
        <v>7</v>
      </c>
      <c r="CF11" s="22">
        <f t="shared" si="4"/>
        <v>0</v>
      </c>
      <c r="CG11" s="22">
        <f t="shared" si="4"/>
        <v>2</v>
      </c>
      <c r="CH11" s="22">
        <f t="shared" si="4"/>
        <v>2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36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15</v>
      </c>
      <c r="H12" s="9">
        <f>SUM(H4:H11)</f>
        <v>15</v>
      </c>
      <c r="I12" s="9">
        <f>SUM(I4:I11)</f>
        <v>2</v>
      </c>
      <c r="J12" s="9"/>
      <c r="K12" s="9"/>
      <c r="L12" s="9">
        <f>SUM(L4:L11)</f>
        <v>75</v>
      </c>
      <c r="M12" s="9">
        <f>SUM(M4:M11)</f>
        <v>75</v>
      </c>
      <c r="N12" s="9"/>
      <c r="O12" s="9">
        <f>SUM(O4:O11)</f>
        <v>119</v>
      </c>
      <c r="P12" s="9">
        <f>SUM(P4:P11)</f>
        <v>28</v>
      </c>
      <c r="Q12" s="9"/>
      <c r="R12" s="40"/>
      <c r="S12" s="40"/>
      <c r="V12" s="27">
        <v>8</v>
      </c>
      <c r="W12" s="21" t="s">
        <v>153</v>
      </c>
      <c r="Y12" s="21"/>
      <c r="AA12" s="21" t="s">
        <v>14</v>
      </c>
      <c r="AC12" s="22"/>
      <c r="AD12" s="22">
        <f>+AE12+AF12+AG12</f>
        <v>18</v>
      </c>
      <c r="AE12" s="22">
        <f t="shared" si="16"/>
        <v>8</v>
      </c>
      <c r="AF12" s="22">
        <f t="shared" si="7"/>
        <v>8</v>
      </c>
      <c r="AG12" s="22">
        <f t="shared" si="7"/>
        <v>2</v>
      </c>
      <c r="AH12" s="79">
        <f t="shared" si="8"/>
        <v>0.5</v>
      </c>
      <c r="AI12" s="79"/>
      <c r="AJ12" s="22">
        <f t="shared" si="9"/>
        <v>56</v>
      </c>
      <c r="AK12" s="22">
        <f t="shared" si="9"/>
        <v>2</v>
      </c>
      <c r="AL12" s="22">
        <f t="shared" si="9"/>
        <v>3</v>
      </c>
      <c r="AM12" s="24">
        <f t="shared" si="10"/>
        <v>3.1111111111111112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4</v>
      </c>
      <c r="BC12" s="22">
        <v>3</v>
      </c>
      <c r="BD12" s="22">
        <v>2</v>
      </c>
      <c r="BE12" s="22">
        <f t="shared" si="11"/>
        <v>5</v>
      </c>
      <c r="BF12" s="70">
        <v>0</v>
      </c>
      <c r="BG12" s="69">
        <f t="shared" si="12"/>
        <v>26</v>
      </c>
      <c r="BH12" s="22">
        <f t="shared" si="12"/>
        <v>11</v>
      </c>
      <c r="BI12" s="22">
        <f t="shared" si="3"/>
        <v>21</v>
      </c>
      <c r="BJ12" s="22">
        <f t="shared" si="13"/>
        <v>32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2</v>
      </c>
      <c r="CA12" s="22">
        <v>1</v>
      </c>
      <c r="CB12" s="22">
        <v>1</v>
      </c>
      <c r="CC12" s="22">
        <f t="shared" si="14"/>
        <v>2</v>
      </c>
      <c r="CD12" s="70">
        <v>0</v>
      </c>
      <c r="CE12" s="69">
        <f t="shared" si="15"/>
        <v>9</v>
      </c>
      <c r="CF12" s="22">
        <f t="shared" si="4"/>
        <v>2</v>
      </c>
      <c r="CG12" s="22">
        <f t="shared" si="4"/>
        <v>5</v>
      </c>
      <c r="CH12" s="22">
        <f t="shared" si="4"/>
        <v>7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7.5</v>
      </c>
      <c r="W13" s="21" t="s">
        <v>85</v>
      </c>
      <c r="Y13" s="21"/>
      <c r="AA13" s="21" t="s">
        <v>18</v>
      </c>
      <c r="AC13" s="22"/>
      <c r="AD13" s="22">
        <f>+AE13+AF13+AG13</f>
        <v>16</v>
      </c>
      <c r="AE13" s="22">
        <f t="shared" si="16"/>
        <v>6</v>
      </c>
      <c r="AF13" s="22">
        <f t="shared" si="7"/>
        <v>8</v>
      </c>
      <c r="AG13" s="22">
        <f t="shared" si="7"/>
        <v>2</v>
      </c>
      <c r="AH13" s="79">
        <f t="shared" si="8"/>
        <v>0.4375</v>
      </c>
      <c r="AI13" s="79"/>
      <c r="AJ13" s="22">
        <f t="shared" si="9"/>
        <v>52</v>
      </c>
      <c r="AK13" s="22">
        <f t="shared" si="9"/>
        <v>0</v>
      </c>
      <c r="AL13" s="22">
        <f t="shared" si="9"/>
        <v>2</v>
      </c>
      <c r="AM13" s="24">
        <f t="shared" si="10"/>
        <v>3.25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4</v>
      </c>
      <c r="BC13" s="22">
        <v>1</v>
      </c>
      <c r="BD13" s="22">
        <v>0</v>
      </c>
      <c r="BE13" s="22">
        <f t="shared" si="11"/>
        <v>1</v>
      </c>
      <c r="BF13" s="70">
        <v>0</v>
      </c>
      <c r="BG13" s="69">
        <f t="shared" si="12"/>
        <v>24</v>
      </c>
      <c r="BH13" s="22">
        <f t="shared" si="12"/>
        <v>4</v>
      </c>
      <c r="BI13" s="22">
        <f t="shared" si="3"/>
        <v>10</v>
      </c>
      <c r="BJ13" s="22">
        <f t="shared" si="13"/>
        <v>14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680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4"/>
        <v>0</v>
      </c>
      <c r="CD13" s="70">
        <v>0</v>
      </c>
      <c r="CE13" s="69">
        <f t="shared" si="15"/>
        <v>1</v>
      </c>
      <c r="CF13" s="22">
        <f t="shared" si="4"/>
        <v>0</v>
      </c>
      <c r="CG13" s="22">
        <f t="shared" si="4"/>
        <v>0</v>
      </c>
      <c r="CH13" s="22">
        <f t="shared" si="4"/>
        <v>0</v>
      </c>
      <c r="CI13" s="70">
        <f t="shared" si="4"/>
        <v>0</v>
      </c>
      <c r="CJ13" s="69">
        <v>0</v>
      </c>
      <c r="CK13" s="22">
        <v>0</v>
      </c>
      <c r="CL13" s="22">
        <v>0</v>
      </c>
      <c r="CM13" s="22">
        <f t="shared" si="17"/>
        <v>0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26 Summary:</v>
      </c>
      <c r="C14" s="48"/>
      <c r="D14" s="48"/>
      <c r="E14" s="90">
        <v>45719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21</v>
      </c>
      <c r="AE14" s="22">
        <f t="shared" si="16"/>
        <v>5</v>
      </c>
      <c r="AF14" s="22">
        <f t="shared" si="7"/>
        <v>12</v>
      </c>
      <c r="AG14" s="22">
        <f t="shared" si="7"/>
        <v>4</v>
      </c>
      <c r="AH14" s="79">
        <f t="shared" si="8"/>
        <v>0.33333333333333331</v>
      </c>
      <c r="AI14" s="79"/>
      <c r="AJ14" s="22">
        <f t="shared" si="9"/>
        <v>76</v>
      </c>
      <c r="AK14" s="22">
        <f t="shared" si="9"/>
        <v>1</v>
      </c>
      <c r="AL14" s="22">
        <f t="shared" si="9"/>
        <v>1</v>
      </c>
      <c r="AM14" s="24">
        <f t="shared" si="10"/>
        <v>3.6190476190476191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4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22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271</v>
      </c>
      <c r="BU14" s="21"/>
      <c r="BV14" s="21"/>
      <c r="BW14" s="21"/>
      <c r="BX14" s="22"/>
      <c r="BY14" s="21"/>
      <c r="BZ14" s="69">
        <v>1</v>
      </c>
      <c r="CA14" s="22">
        <v>0</v>
      </c>
      <c r="CB14" s="22">
        <v>0</v>
      </c>
      <c r="CC14" s="22">
        <f t="shared" si="14"/>
        <v>0</v>
      </c>
      <c r="CD14" s="70">
        <v>2</v>
      </c>
      <c r="CE14" s="69">
        <f t="shared" si="15"/>
        <v>7</v>
      </c>
      <c r="CF14" s="22">
        <f t="shared" si="4"/>
        <v>0</v>
      </c>
      <c r="CG14" s="22">
        <f t="shared" si="4"/>
        <v>2</v>
      </c>
      <c r="CH14" s="22">
        <f t="shared" si="4"/>
        <v>2</v>
      </c>
      <c r="CI14" s="70">
        <f t="shared" si="4"/>
        <v>2</v>
      </c>
      <c r="CJ14" s="69">
        <v>6</v>
      </c>
      <c r="CK14" s="22">
        <v>0</v>
      </c>
      <c r="CL14" s="22">
        <v>2</v>
      </c>
      <c r="CM14" s="22">
        <f t="shared" si="17"/>
        <v>2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631</v>
      </c>
      <c r="E15" s="21"/>
      <c r="F15" s="21"/>
      <c r="G15" s="5">
        <v>1</v>
      </c>
      <c r="H15" s="22">
        <v>2</v>
      </c>
      <c r="I15" s="21" t="s">
        <v>183</v>
      </c>
      <c r="J15" s="21"/>
      <c r="K15" s="21"/>
      <c r="L15" s="21" t="s">
        <v>692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28.3</v>
      </c>
      <c r="AE15" s="22">
        <f>+AE90</f>
        <v>5</v>
      </c>
      <c r="AF15" s="22">
        <f t="shared" ref="AF15:AG15" si="18">+AF90</f>
        <v>16</v>
      </c>
      <c r="AG15" s="22">
        <f t="shared" si="18"/>
        <v>7</v>
      </c>
      <c r="AH15" s="89">
        <f t="shared" si="8"/>
        <v>0.30035335689045933</v>
      </c>
      <c r="AI15" s="89"/>
      <c r="AJ15" s="22">
        <f t="shared" ref="AJ15:AM15" si="19">+AJ90</f>
        <v>74</v>
      </c>
      <c r="AK15" s="22">
        <f t="shared" si="19"/>
        <v>3</v>
      </c>
      <c r="AL15" s="22">
        <f t="shared" si="19"/>
        <v>2</v>
      </c>
      <c r="AM15" s="24">
        <f t="shared" si="19"/>
        <v>2.6148409893992932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4</v>
      </c>
      <c r="BC15" s="22">
        <v>0</v>
      </c>
      <c r="BD15" s="22">
        <v>3</v>
      </c>
      <c r="BE15" s="22">
        <f t="shared" si="11"/>
        <v>3</v>
      </c>
      <c r="BF15" s="70">
        <v>0</v>
      </c>
      <c r="BG15" s="69">
        <f t="shared" si="12"/>
        <v>26</v>
      </c>
      <c r="BH15" s="22">
        <f t="shared" si="12"/>
        <v>0</v>
      </c>
      <c r="BI15" s="22">
        <f t="shared" si="3"/>
        <v>8</v>
      </c>
      <c r="BJ15" s="22">
        <f t="shared" si="13"/>
        <v>8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8</v>
      </c>
      <c r="BT15" s="21" t="s">
        <v>157</v>
      </c>
      <c r="BU15" s="21"/>
      <c r="BV15" s="21"/>
      <c r="BW15" s="21"/>
      <c r="BX15" s="22"/>
      <c r="BY15" s="21"/>
      <c r="BZ15" s="69">
        <v>1</v>
      </c>
      <c r="CA15" s="22">
        <v>1</v>
      </c>
      <c r="CB15" s="22">
        <v>0</v>
      </c>
      <c r="CC15" s="22">
        <f t="shared" si="14"/>
        <v>1</v>
      </c>
      <c r="CD15" s="70">
        <v>0</v>
      </c>
      <c r="CE15" s="69">
        <f t="shared" si="15"/>
        <v>10</v>
      </c>
      <c r="CF15" s="22">
        <f t="shared" si="4"/>
        <v>7</v>
      </c>
      <c r="CG15" s="22">
        <f t="shared" si="4"/>
        <v>4</v>
      </c>
      <c r="CH15" s="22">
        <f t="shared" si="4"/>
        <v>11</v>
      </c>
      <c r="CI15" s="70">
        <f t="shared" si="4"/>
        <v>0</v>
      </c>
      <c r="CJ15" s="69">
        <v>9</v>
      </c>
      <c r="CK15" s="22">
        <v>6</v>
      </c>
      <c r="CL15" s="22">
        <v>4</v>
      </c>
      <c r="CM15" s="22">
        <f t="shared" si="17"/>
        <v>10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D16" s="21" t="s">
        <v>109</v>
      </c>
      <c r="E16" s="21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208</v>
      </c>
      <c r="AE16" s="15">
        <f>SUM(AE7:AE15)</f>
        <v>89</v>
      </c>
      <c r="AF16" s="15">
        <f>SUM(AF7:AF15)</f>
        <v>89</v>
      </c>
      <c r="AG16" s="15">
        <f>SUM(AG7:AG15)</f>
        <v>30</v>
      </c>
      <c r="AH16" s="15"/>
      <c r="AI16" s="15"/>
      <c r="AJ16" s="15">
        <f>SUM(AJ7:AJ15)</f>
        <v>536</v>
      </c>
      <c r="AK16" s="15">
        <f>SUM(AK7:AK15)</f>
        <v>14</v>
      </c>
      <c r="AL16" s="15">
        <f>SUM(AL7:AL15)</f>
        <v>29</v>
      </c>
      <c r="AM16" s="33">
        <f>+AJ16/AD16</f>
        <v>2.5769230769230771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4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24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</v>
      </c>
      <c r="BT16" s="21" t="s">
        <v>446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4"/>
        <v>0</v>
      </c>
      <c r="CD16" s="70">
        <v>0</v>
      </c>
      <c r="CE16" s="69">
        <f t="shared" si="15"/>
        <v>3</v>
      </c>
      <c r="CF16" s="22">
        <f t="shared" si="4"/>
        <v>5</v>
      </c>
      <c r="CG16" s="22">
        <f t="shared" si="4"/>
        <v>0</v>
      </c>
      <c r="CH16" s="22">
        <f t="shared" si="4"/>
        <v>5</v>
      </c>
      <c r="CI16" s="70">
        <f t="shared" si="4"/>
        <v>0</v>
      </c>
      <c r="CJ16" s="69">
        <v>3</v>
      </c>
      <c r="CK16" s="22">
        <v>5</v>
      </c>
      <c r="CL16" s="22">
        <v>0</v>
      </c>
      <c r="CM16" s="22">
        <f t="shared" si="17"/>
        <v>5</v>
      </c>
      <c r="CN16" s="70">
        <v>0</v>
      </c>
      <c r="CO16" s="39"/>
    </row>
    <row r="17" spans="1:93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4</v>
      </c>
      <c r="BC17" s="22">
        <v>2</v>
      </c>
      <c r="BD17" s="22">
        <v>4</v>
      </c>
      <c r="BE17" s="22">
        <f t="shared" si="11"/>
        <v>6</v>
      </c>
      <c r="BF17" s="70">
        <v>2</v>
      </c>
      <c r="BG17" s="69">
        <f t="shared" si="12"/>
        <v>26</v>
      </c>
      <c r="BH17" s="22">
        <f t="shared" si="12"/>
        <v>8</v>
      </c>
      <c r="BI17" s="22">
        <f t="shared" si="3"/>
        <v>15</v>
      </c>
      <c r="BJ17" s="22">
        <f t="shared" si="13"/>
        <v>23</v>
      </c>
      <c r="BK17" s="70">
        <f t="shared" si="3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9.5</v>
      </c>
      <c r="BT17" s="21" t="s">
        <v>526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 t="shared" si="14"/>
        <v>0</v>
      </c>
      <c r="CD17" s="70">
        <v>0</v>
      </c>
      <c r="CE17" s="69">
        <f t="shared" si="15"/>
        <v>3</v>
      </c>
      <c r="CF17" s="22">
        <f t="shared" si="4"/>
        <v>4</v>
      </c>
      <c r="CG17" s="22">
        <f t="shared" si="4"/>
        <v>2</v>
      </c>
      <c r="CH17" s="22">
        <f t="shared" si="4"/>
        <v>6</v>
      </c>
      <c r="CI17" s="70">
        <f t="shared" si="4"/>
        <v>0</v>
      </c>
      <c r="CJ17" s="69">
        <v>3</v>
      </c>
      <c r="CK17" s="22">
        <v>4</v>
      </c>
      <c r="CL17" s="22">
        <v>2</v>
      </c>
      <c r="CM17" s="22">
        <f t="shared" si="17"/>
        <v>6</v>
      </c>
      <c r="CN17" s="70">
        <v>0</v>
      </c>
      <c r="CO17" s="39"/>
    </row>
    <row r="18" spans="1:93" ht="15.95" customHeight="1" thickBot="1" x14ac:dyDescent="0.3">
      <c r="A18" s="41"/>
      <c r="B18" s="22" t="s">
        <v>42</v>
      </c>
      <c r="C18" s="6" t="s">
        <v>630</v>
      </c>
      <c r="D18" s="11"/>
      <c r="E18" s="21"/>
      <c r="F18" s="21"/>
      <c r="G18" s="5">
        <v>0</v>
      </c>
      <c r="H18" s="22"/>
      <c r="I18" s="21"/>
      <c r="J18" s="21"/>
      <c r="K18" s="21"/>
      <c r="L18" s="21"/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44</v>
      </c>
      <c r="BC18" s="23">
        <f>SUM(BC6:BC17)</f>
        <v>9</v>
      </c>
      <c r="BD18" s="23">
        <f>SUM(BD6:BD17)</f>
        <v>16</v>
      </c>
      <c r="BE18" s="23">
        <f>+BD18+BC18</f>
        <v>25</v>
      </c>
      <c r="BF18" s="73">
        <f>SUM(BF6:BF17)</f>
        <v>4</v>
      </c>
      <c r="BG18" s="72">
        <f>SUM(BG6:BG17)</f>
        <v>286</v>
      </c>
      <c r="BH18" s="23">
        <f>SUM(BH6:BH17)</f>
        <v>78</v>
      </c>
      <c r="BI18" s="23">
        <f>SUM(BI6:BI17)</f>
        <v>121</v>
      </c>
      <c r="BJ18" s="23">
        <f>+BI18+BH18</f>
        <v>199</v>
      </c>
      <c r="BK18" s="73">
        <f>SUM(BK6:BK17)</f>
        <v>22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6.5</v>
      </c>
      <c r="BT18" s="21" t="s">
        <v>145</v>
      </c>
      <c r="BU18" s="21"/>
      <c r="BV18" s="21"/>
      <c r="BW18" s="21"/>
      <c r="BX18" s="22"/>
      <c r="BY18" s="21"/>
      <c r="BZ18" s="69">
        <v>5</v>
      </c>
      <c r="CA18" s="22">
        <v>0</v>
      </c>
      <c r="CB18" s="22">
        <v>1</v>
      </c>
      <c r="CC18" s="22">
        <f t="shared" si="14"/>
        <v>1</v>
      </c>
      <c r="CD18" s="70">
        <v>0</v>
      </c>
      <c r="CE18" s="69">
        <f t="shared" si="15"/>
        <v>20</v>
      </c>
      <c r="CF18" s="22">
        <f t="shared" si="4"/>
        <v>2</v>
      </c>
      <c r="CG18" s="22">
        <f t="shared" si="4"/>
        <v>5</v>
      </c>
      <c r="CH18" s="22">
        <f t="shared" si="4"/>
        <v>7</v>
      </c>
      <c r="CI18" s="70">
        <f t="shared" si="4"/>
        <v>2</v>
      </c>
      <c r="CJ18" s="69">
        <v>15</v>
      </c>
      <c r="CK18" s="22">
        <v>2</v>
      </c>
      <c r="CL18" s="22">
        <v>4</v>
      </c>
      <c r="CM18" s="22">
        <f t="shared" si="17"/>
        <v>6</v>
      </c>
      <c r="CN18" s="70">
        <v>2</v>
      </c>
      <c r="CO18" s="39"/>
    </row>
    <row r="19" spans="1:93" ht="15.95" customHeight="1" x14ac:dyDescent="0.25">
      <c r="A19" s="41"/>
      <c r="B19" s="22" t="s">
        <v>28</v>
      </c>
      <c r="C19" s="21"/>
      <c r="D19" s="21" t="s">
        <v>109</v>
      </c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7</v>
      </c>
      <c r="BC19" s="22">
        <v>2</v>
      </c>
      <c r="BD19" s="22">
        <v>0</v>
      </c>
      <c r="BE19" s="22">
        <f>+BC19+BD19</f>
        <v>2</v>
      </c>
      <c r="BF19" s="70">
        <v>0</v>
      </c>
      <c r="BG19" s="69">
        <f>+BB19+BL19</f>
        <v>45</v>
      </c>
      <c r="BH19" s="22">
        <f>+BC19+BM19</f>
        <v>16</v>
      </c>
      <c r="BI19" s="22">
        <f t="shared" ref="BI19:BI30" si="20">+BD19+BN19</f>
        <v>13</v>
      </c>
      <c r="BJ19" s="22">
        <f>+BH19+BI19</f>
        <v>29</v>
      </c>
      <c r="BK19" s="70">
        <f t="shared" ref="BK19:BK30" si="21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7.5</v>
      </c>
      <c r="BT19" s="21" t="s">
        <v>266</v>
      </c>
      <c r="BU19" s="21"/>
      <c r="BV19" s="21"/>
      <c r="BW19" s="21"/>
      <c r="BX19" s="22"/>
      <c r="BY19" s="21"/>
      <c r="BZ19" s="69">
        <v>1</v>
      </c>
      <c r="CA19" s="22">
        <v>0</v>
      </c>
      <c r="CB19" s="22">
        <v>1</v>
      </c>
      <c r="CC19" s="22">
        <f t="shared" si="14"/>
        <v>1</v>
      </c>
      <c r="CD19" s="70">
        <v>0</v>
      </c>
      <c r="CE19" s="69">
        <f t="shared" si="15"/>
        <v>7</v>
      </c>
      <c r="CF19" s="22">
        <f t="shared" si="4"/>
        <v>0</v>
      </c>
      <c r="CG19" s="22">
        <f t="shared" si="4"/>
        <v>5</v>
      </c>
      <c r="CH19" s="22">
        <f t="shared" si="4"/>
        <v>5</v>
      </c>
      <c r="CI19" s="70">
        <f t="shared" si="4"/>
        <v>2</v>
      </c>
      <c r="CJ19" s="69">
        <v>6</v>
      </c>
      <c r="CK19" s="22">
        <v>0</v>
      </c>
      <c r="CL19" s="22">
        <v>4</v>
      </c>
      <c r="CM19" s="22">
        <f t="shared" si="17"/>
        <v>4</v>
      </c>
      <c r="CN19" s="70">
        <v>2</v>
      </c>
      <c r="CO19" s="39"/>
    </row>
    <row r="20" spans="1:93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5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4</v>
      </c>
      <c r="BC20" s="22">
        <v>0</v>
      </c>
      <c r="BD20" s="22">
        <v>0</v>
      </c>
      <c r="BE20" s="22">
        <f t="shared" ref="BE20:BE30" si="22">+BC20+BD20</f>
        <v>0</v>
      </c>
      <c r="BF20" s="70">
        <v>0</v>
      </c>
      <c r="BG20" s="69">
        <f t="shared" ref="BG20:BH30" si="23">+BB20+BL20</f>
        <v>25</v>
      </c>
      <c r="BH20" s="22">
        <f t="shared" si="23"/>
        <v>0</v>
      </c>
      <c r="BI20" s="22">
        <f t="shared" si="20"/>
        <v>0</v>
      </c>
      <c r="BJ20" s="22">
        <f t="shared" ref="BJ20:BJ30" si="24">+BH20+BI20</f>
        <v>0</v>
      </c>
      <c r="BK20" s="70">
        <f t="shared" si="21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8</v>
      </c>
      <c r="BT20" s="21" t="s">
        <v>268</v>
      </c>
      <c r="BU20" s="21"/>
      <c r="BV20" s="21"/>
      <c r="BW20" s="21"/>
      <c r="BX20" s="22"/>
      <c r="BY20" s="21"/>
      <c r="BZ20" s="69">
        <v>0</v>
      </c>
      <c r="CA20" s="22">
        <v>0</v>
      </c>
      <c r="CB20" s="22">
        <v>0</v>
      </c>
      <c r="CC20" s="22">
        <f t="shared" si="14"/>
        <v>0</v>
      </c>
      <c r="CD20" s="70">
        <v>0</v>
      </c>
      <c r="CE20" s="69">
        <f t="shared" si="15"/>
        <v>5</v>
      </c>
      <c r="CF20" s="22">
        <f t="shared" si="4"/>
        <v>0</v>
      </c>
      <c r="CG20" s="22">
        <f t="shared" si="4"/>
        <v>0</v>
      </c>
      <c r="CH20" s="22">
        <f t="shared" si="4"/>
        <v>0</v>
      </c>
      <c r="CI20" s="70">
        <f t="shared" si="4"/>
        <v>0</v>
      </c>
      <c r="CJ20" s="69">
        <v>5</v>
      </c>
      <c r="CK20" s="22">
        <v>0</v>
      </c>
      <c r="CL20" s="22">
        <v>0</v>
      </c>
      <c r="CM20" s="22">
        <f t="shared" si="17"/>
        <v>0</v>
      </c>
      <c r="CN20" s="70">
        <v>0</v>
      </c>
      <c r="CO20" s="39"/>
    </row>
    <row r="21" spans="1:93" ht="15.95" customHeight="1" thickBot="1" x14ac:dyDescent="0.3">
      <c r="A21" s="41"/>
      <c r="B21" s="42" t="s">
        <v>173</v>
      </c>
      <c r="C21" s="6" t="s">
        <v>633</v>
      </c>
      <c r="F21" s="21"/>
      <c r="G21" s="5">
        <v>1</v>
      </c>
      <c r="H21" s="22">
        <v>2</v>
      </c>
      <c r="I21" s="21" t="s">
        <v>685</v>
      </c>
      <c r="J21" s="21"/>
      <c r="K21" s="21"/>
      <c r="L21" s="21" t="s">
        <v>653</v>
      </c>
      <c r="M21" s="21"/>
      <c r="N21" s="21"/>
      <c r="O21" s="21"/>
      <c r="P21" s="21"/>
      <c r="Q21" s="21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3</v>
      </c>
      <c r="BC21" s="22">
        <v>4</v>
      </c>
      <c r="BD21" s="22">
        <v>0</v>
      </c>
      <c r="BE21" s="22">
        <f t="shared" si="22"/>
        <v>4</v>
      </c>
      <c r="BF21" s="70">
        <v>2</v>
      </c>
      <c r="BG21" s="69">
        <f t="shared" si="23"/>
        <v>22</v>
      </c>
      <c r="BH21" s="22">
        <f t="shared" si="23"/>
        <v>11</v>
      </c>
      <c r="BI21" s="22">
        <f t="shared" si="20"/>
        <v>9</v>
      </c>
      <c r="BJ21" s="22">
        <f t="shared" si="24"/>
        <v>20</v>
      </c>
      <c r="BK21" s="70">
        <f t="shared" si="21"/>
        <v>8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7.5</v>
      </c>
      <c r="BT21" s="21" t="s">
        <v>269</v>
      </c>
      <c r="BU21" s="21"/>
      <c r="BV21" s="21"/>
      <c r="BW21" s="21"/>
      <c r="BX21" s="22"/>
      <c r="BY21" s="21"/>
      <c r="BZ21" s="69">
        <v>4</v>
      </c>
      <c r="CA21" s="22">
        <v>6</v>
      </c>
      <c r="CB21" s="22">
        <v>1</v>
      </c>
      <c r="CC21" s="22">
        <f t="shared" si="14"/>
        <v>7</v>
      </c>
      <c r="CD21" s="70">
        <v>0</v>
      </c>
      <c r="CE21" s="69">
        <f t="shared" si="15"/>
        <v>22</v>
      </c>
      <c r="CF21" s="22">
        <f t="shared" si="4"/>
        <v>25</v>
      </c>
      <c r="CG21" s="22">
        <f t="shared" si="4"/>
        <v>8</v>
      </c>
      <c r="CH21" s="22">
        <f t="shared" si="4"/>
        <v>33</v>
      </c>
      <c r="CI21" s="70">
        <f t="shared" si="4"/>
        <v>0</v>
      </c>
      <c r="CJ21" s="69">
        <v>18</v>
      </c>
      <c r="CK21" s="22">
        <v>19</v>
      </c>
      <c r="CL21" s="22">
        <v>7</v>
      </c>
      <c r="CM21" s="22">
        <f t="shared" si="17"/>
        <v>26</v>
      </c>
      <c r="CN21" s="70">
        <v>0</v>
      </c>
      <c r="CO21" s="39"/>
    </row>
    <row r="22" spans="1:93" ht="15.95" customHeight="1" x14ac:dyDescent="0.25">
      <c r="A22" s="41"/>
      <c r="B22" s="22" t="s">
        <v>28</v>
      </c>
      <c r="C22" s="16"/>
      <c r="D22" s="16" t="s">
        <v>109</v>
      </c>
      <c r="E22" s="16"/>
      <c r="F22" s="16"/>
      <c r="G22" s="5"/>
      <c r="H22" s="22"/>
      <c r="I22" s="21"/>
      <c r="J22" s="21"/>
      <c r="K22" s="21"/>
      <c r="L22" s="21"/>
      <c r="M22" s="21"/>
      <c r="N22" s="21"/>
      <c r="O22" s="21"/>
      <c r="P22" s="21"/>
      <c r="Q22" s="21"/>
      <c r="R22" s="41"/>
      <c r="S22" s="41"/>
      <c r="V22" s="27">
        <v>7.5</v>
      </c>
      <c r="W22" s="21" t="s">
        <v>75</v>
      </c>
      <c r="Y22" s="21"/>
      <c r="AA22" s="21" t="s">
        <v>16</v>
      </c>
      <c r="AC22" s="22"/>
      <c r="AD22" s="22">
        <f t="shared" ref="AD22:AD24" si="25">+AE22+AF22+AG22</f>
        <v>4</v>
      </c>
      <c r="AE22" s="15">
        <v>3</v>
      </c>
      <c r="AF22" s="15">
        <v>1</v>
      </c>
      <c r="AG22" s="15">
        <v>0</v>
      </c>
      <c r="AH22" s="80">
        <f t="shared" ref="AH22:AH24" si="26">+(AE22*2+AG22)/(2*AD22)</f>
        <v>0.75</v>
      </c>
      <c r="AI22" s="80"/>
      <c r="AJ22" s="15">
        <v>5</v>
      </c>
      <c r="AK22" s="15">
        <v>0</v>
      </c>
      <c r="AL22" s="15">
        <v>1</v>
      </c>
      <c r="AM22" s="54">
        <f t="shared" ref="AM22:AM24" si="27">+AJ22/AD22</f>
        <v>1.25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4</v>
      </c>
      <c r="BC22" s="22">
        <v>0</v>
      </c>
      <c r="BD22" s="22">
        <v>2</v>
      </c>
      <c r="BE22" s="22">
        <f t="shared" si="22"/>
        <v>2</v>
      </c>
      <c r="BF22" s="70">
        <v>2</v>
      </c>
      <c r="BG22" s="69">
        <f t="shared" si="23"/>
        <v>17</v>
      </c>
      <c r="BH22" s="22">
        <f t="shared" si="23"/>
        <v>2</v>
      </c>
      <c r="BI22" s="22">
        <f t="shared" si="20"/>
        <v>8</v>
      </c>
      <c r="BJ22" s="22">
        <f t="shared" si="24"/>
        <v>10</v>
      </c>
      <c r="BK22" s="70">
        <f t="shared" si="21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</v>
      </c>
      <c r="BT22" s="21" t="s">
        <v>544</v>
      </c>
      <c r="BU22" s="21"/>
      <c r="BV22" s="21"/>
      <c r="BW22" s="21"/>
      <c r="BX22" s="22"/>
      <c r="BY22" s="21"/>
      <c r="BZ22" s="69">
        <v>0</v>
      </c>
      <c r="CA22" s="22">
        <v>0</v>
      </c>
      <c r="CB22" s="22">
        <v>0</v>
      </c>
      <c r="CC22" s="22">
        <f t="shared" si="14"/>
        <v>0</v>
      </c>
      <c r="CD22" s="70">
        <v>0</v>
      </c>
      <c r="CE22" s="69">
        <f t="shared" si="15"/>
        <v>1</v>
      </c>
      <c r="CF22" s="22">
        <f t="shared" si="15"/>
        <v>0</v>
      </c>
      <c r="CG22" s="22">
        <f t="shared" si="15"/>
        <v>1</v>
      </c>
      <c r="CH22" s="22">
        <f t="shared" si="15"/>
        <v>1</v>
      </c>
      <c r="CI22" s="70">
        <f t="shared" si="15"/>
        <v>0</v>
      </c>
      <c r="CJ22" s="69">
        <v>1</v>
      </c>
      <c r="CK22" s="22">
        <v>0</v>
      </c>
      <c r="CL22" s="22">
        <v>1</v>
      </c>
      <c r="CM22" s="22">
        <f t="shared" si="17"/>
        <v>1</v>
      </c>
      <c r="CN22" s="70">
        <v>0</v>
      </c>
      <c r="CO22" s="39"/>
    </row>
    <row r="23" spans="1:93" ht="15.95" customHeight="1" x14ac:dyDescent="0.25">
      <c r="A23" s="41"/>
      <c r="D23" s="16"/>
      <c r="E23" s="16"/>
      <c r="F23" s="16"/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 t="shared" si="25"/>
        <v>4</v>
      </c>
      <c r="AE23" s="22">
        <v>2</v>
      </c>
      <c r="AF23" s="22">
        <v>1</v>
      </c>
      <c r="AG23" s="22">
        <v>1</v>
      </c>
      <c r="AH23" s="79">
        <f t="shared" si="26"/>
        <v>0.625</v>
      </c>
      <c r="AI23" s="79"/>
      <c r="AJ23" s="22">
        <v>6</v>
      </c>
      <c r="AK23" s="22">
        <v>1</v>
      </c>
      <c r="AL23" s="22">
        <v>0</v>
      </c>
      <c r="AM23" s="24">
        <f t="shared" si="27"/>
        <v>1.5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3</v>
      </c>
      <c r="BC23" s="22">
        <v>0</v>
      </c>
      <c r="BD23" s="22">
        <v>1</v>
      </c>
      <c r="BE23" s="22">
        <f t="shared" si="22"/>
        <v>1</v>
      </c>
      <c r="BF23" s="70">
        <v>0</v>
      </c>
      <c r="BG23" s="69">
        <f t="shared" si="23"/>
        <v>16</v>
      </c>
      <c r="BH23" s="22">
        <f t="shared" si="23"/>
        <v>1</v>
      </c>
      <c r="BI23" s="22">
        <f t="shared" si="20"/>
        <v>6</v>
      </c>
      <c r="BJ23" s="22">
        <f t="shared" si="24"/>
        <v>7</v>
      </c>
      <c r="BK23" s="70">
        <f t="shared" si="21"/>
        <v>2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6.5</v>
      </c>
      <c r="BT23" s="21" t="s">
        <v>585</v>
      </c>
      <c r="BU23" s="21"/>
      <c r="BV23" s="21"/>
      <c r="BW23" s="21"/>
      <c r="BX23" s="22"/>
      <c r="BY23" s="21"/>
      <c r="BZ23" s="69">
        <v>4</v>
      </c>
      <c r="CA23" s="22">
        <v>0</v>
      </c>
      <c r="CB23" s="22">
        <v>0</v>
      </c>
      <c r="CC23" s="22">
        <f t="shared" si="14"/>
        <v>0</v>
      </c>
      <c r="CD23" s="70">
        <v>2</v>
      </c>
      <c r="CE23" s="69">
        <f t="shared" ref="CE23:CI41" si="28">+CJ23+BZ23</f>
        <v>6</v>
      </c>
      <c r="CF23" s="22">
        <f t="shared" si="28"/>
        <v>2</v>
      </c>
      <c r="CG23" s="22">
        <f t="shared" si="28"/>
        <v>0</v>
      </c>
      <c r="CH23" s="22">
        <f t="shared" si="28"/>
        <v>2</v>
      </c>
      <c r="CI23" s="70">
        <f t="shared" si="28"/>
        <v>2</v>
      </c>
      <c r="CJ23" s="69">
        <v>2</v>
      </c>
      <c r="CK23" s="22">
        <v>2</v>
      </c>
      <c r="CL23" s="22">
        <v>0</v>
      </c>
      <c r="CM23" s="22">
        <f t="shared" si="17"/>
        <v>2</v>
      </c>
      <c r="CN23" s="70">
        <v>0</v>
      </c>
      <c r="CO23" s="44"/>
    </row>
    <row r="24" spans="1:93" ht="15.95" customHeight="1" x14ac:dyDescent="0.25">
      <c r="A24" s="41"/>
      <c r="C24" s="6" t="s">
        <v>632</v>
      </c>
      <c r="F24" s="21"/>
      <c r="G24" s="5">
        <v>2</v>
      </c>
      <c r="H24" s="22">
        <v>2</v>
      </c>
      <c r="I24" s="21" t="s">
        <v>49</v>
      </c>
      <c r="J24" s="21"/>
      <c r="K24" s="21"/>
      <c r="L24" s="21" t="s">
        <v>693</v>
      </c>
      <c r="M24" s="21"/>
      <c r="N24" s="21"/>
      <c r="O24" s="21"/>
      <c r="P24" s="21"/>
      <c r="Q24" s="21"/>
      <c r="R24" s="41"/>
      <c r="S24" s="41"/>
      <c r="V24" s="27">
        <v>8</v>
      </c>
      <c r="W24" s="21" t="s">
        <v>153</v>
      </c>
      <c r="Y24" s="21"/>
      <c r="AA24" s="21" t="s">
        <v>14</v>
      </c>
      <c r="AC24" s="22"/>
      <c r="AD24" s="22">
        <f t="shared" si="25"/>
        <v>3</v>
      </c>
      <c r="AE24" s="22">
        <v>1</v>
      </c>
      <c r="AF24" s="22">
        <v>2</v>
      </c>
      <c r="AG24" s="22">
        <v>0</v>
      </c>
      <c r="AH24" s="79">
        <f t="shared" si="26"/>
        <v>0.33333333333333331</v>
      </c>
      <c r="AI24" s="79"/>
      <c r="AJ24" s="22">
        <v>7</v>
      </c>
      <c r="AK24" s="22">
        <v>0</v>
      </c>
      <c r="AL24" s="22">
        <v>0</v>
      </c>
      <c r="AM24" s="24">
        <f t="shared" si="27"/>
        <v>2.3333333333333335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3</v>
      </c>
      <c r="BC24" s="22">
        <v>0</v>
      </c>
      <c r="BD24" s="22">
        <v>1</v>
      </c>
      <c r="BE24" s="22">
        <f t="shared" si="22"/>
        <v>1</v>
      </c>
      <c r="BF24" s="70">
        <v>0</v>
      </c>
      <c r="BG24" s="69">
        <f t="shared" si="23"/>
        <v>21</v>
      </c>
      <c r="BH24" s="22">
        <f t="shared" si="23"/>
        <v>4</v>
      </c>
      <c r="BI24" s="22">
        <f t="shared" si="20"/>
        <v>6</v>
      </c>
      <c r="BJ24" s="22">
        <f t="shared" si="24"/>
        <v>10</v>
      </c>
      <c r="BK24" s="70">
        <f t="shared" si="21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</v>
      </c>
      <c r="BT24" s="21" t="s">
        <v>562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4"/>
        <v>0</v>
      </c>
      <c r="CD24" s="70">
        <v>0</v>
      </c>
      <c r="CE24" s="69">
        <f t="shared" si="28"/>
        <v>3</v>
      </c>
      <c r="CF24" s="22">
        <f t="shared" si="28"/>
        <v>0</v>
      </c>
      <c r="CG24" s="22">
        <f t="shared" si="28"/>
        <v>0</v>
      </c>
      <c r="CH24" s="22">
        <f t="shared" si="28"/>
        <v>0</v>
      </c>
      <c r="CI24" s="70">
        <f t="shared" si="28"/>
        <v>0</v>
      </c>
      <c r="CJ24" s="69">
        <v>3</v>
      </c>
      <c r="CK24" s="22">
        <v>0</v>
      </c>
      <c r="CL24" s="22">
        <v>0</v>
      </c>
      <c r="CM24" s="22">
        <f t="shared" si="17"/>
        <v>0</v>
      </c>
      <c r="CN24" s="70">
        <v>0</v>
      </c>
      <c r="CO24" s="36"/>
    </row>
    <row r="25" spans="1:93" ht="15.95" customHeight="1" x14ac:dyDescent="0.25">
      <c r="A25" s="41"/>
      <c r="B25" s="22" t="s">
        <v>28</v>
      </c>
      <c r="C25" s="21"/>
      <c r="D25" s="16" t="s">
        <v>109</v>
      </c>
      <c r="E25" s="21"/>
      <c r="G25" s="5"/>
      <c r="H25" s="22">
        <v>2</v>
      </c>
      <c r="I25" s="21" t="s">
        <v>142</v>
      </c>
      <c r="J25" s="21"/>
      <c r="K25" s="21"/>
      <c r="L25" s="21" t="s">
        <v>385</v>
      </c>
      <c r="M25" s="21"/>
      <c r="N25" s="21"/>
      <c r="O25" s="21"/>
      <c r="P25" s="21"/>
      <c r="Q25" s="21"/>
      <c r="R25" s="41"/>
      <c r="S25" s="41"/>
      <c r="V25" s="27">
        <v>7.5</v>
      </c>
      <c r="W25" s="21" t="s">
        <v>85</v>
      </c>
      <c r="Y25" s="21"/>
      <c r="AA25" s="21" t="s">
        <v>18</v>
      </c>
      <c r="AC25" s="22"/>
      <c r="AD25" s="22">
        <f>+AE25+AF25+AG25</f>
        <v>4</v>
      </c>
      <c r="AE25" s="22">
        <v>3</v>
      </c>
      <c r="AF25" s="22">
        <v>1</v>
      </c>
      <c r="AG25" s="22">
        <v>0</v>
      </c>
      <c r="AH25" s="79">
        <f t="shared" ref="AH25:AH30" si="29">+(AE25*2+AG25)/(2*AD25)</f>
        <v>0.75</v>
      </c>
      <c r="AI25" s="79"/>
      <c r="AJ25" s="22">
        <v>8</v>
      </c>
      <c r="AK25" s="22">
        <v>0</v>
      </c>
      <c r="AL25" s="22">
        <v>1</v>
      </c>
      <c r="AM25" s="24">
        <f t="shared" ref="AM25:AM31" si="30">+AJ25/AD25</f>
        <v>2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4</v>
      </c>
      <c r="BC25" s="22">
        <v>1</v>
      </c>
      <c r="BD25" s="22">
        <v>0</v>
      </c>
      <c r="BE25" s="22">
        <f t="shared" si="22"/>
        <v>1</v>
      </c>
      <c r="BF25" s="70">
        <v>4</v>
      </c>
      <c r="BG25" s="69">
        <f t="shared" si="23"/>
        <v>21</v>
      </c>
      <c r="BH25" s="22">
        <f t="shared" si="23"/>
        <v>2</v>
      </c>
      <c r="BI25" s="22">
        <f t="shared" si="20"/>
        <v>1</v>
      </c>
      <c r="BJ25" s="22">
        <f t="shared" si="24"/>
        <v>3</v>
      </c>
      <c r="BK25" s="70">
        <f t="shared" si="21"/>
        <v>4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7.5</v>
      </c>
      <c r="BT25" s="21" t="s">
        <v>485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4"/>
        <v>0</v>
      </c>
      <c r="CD25" s="70">
        <v>0</v>
      </c>
      <c r="CE25" s="69">
        <f t="shared" si="28"/>
        <v>1</v>
      </c>
      <c r="CF25" s="22">
        <f t="shared" si="28"/>
        <v>0</v>
      </c>
      <c r="CG25" s="22">
        <f t="shared" si="28"/>
        <v>0</v>
      </c>
      <c r="CH25" s="22">
        <f t="shared" si="28"/>
        <v>0</v>
      </c>
      <c r="CI25" s="70">
        <f t="shared" si="28"/>
        <v>0</v>
      </c>
      <c r="CJ25" s="69">
        <v>1</v>
      </c>
      <c r="CK25" s="22">
        <v>0</v>
      </c>
      <c r="CL25" s="22">
        <v>0</v>
      </c>
      <c r="CM25" s="22">
        <f t="shared" si="17"/>
        <v>0</v>
      </c>
      <c r="CN25" s="70">
        <v>0</v>
      </c>
      <c r="CO25" s="36"/>
    </row>
    <row r="26" spans="1:93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5"/>
      <c r="R26" s="41"/>
      <c r="S26" s="41"/>
      <c r="V26" s="27">
        <v>7.5</v>
      </c>
      <c r="W26" s="21" t="s">
        <v>61</v>
      </c>
      <c r="AA26" s="21" t="s">
        <v>102</v>
      </c>
      <c r="AC26" s="22"/>
      <c r="AD26" s="22">
        <f>+AE26+AF26+AG26</f>
        <v>4</v>
      </c>
      <c r="AE26" s="22">
        <v>2</v>
      </c>
      <c r="AF26" s="22">
        <v>2</v>
      </c>
      <c r="AG26" s="22">
        <v>0</v>
      </c>
      <c r="AH26" s="79">
        <f t="shared" si="29"/>
        <v>0.5</v>
      </c>
      <c r="AI26" s="79"/>
      <c r="AJ26" s="22">
        <v>9</v>
      </c>
      <c r="AK26" s="22">
        <v>0</v>
      </c>
      <c r="AL26" s="22">
        <v>0</v>
      </c>
      <c r="AM26" s="24">
        <f t="shared" si="30"/>
        <v>2.25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3</v>
      </c>
      <c r="BC26" s="22">
        <v>0</v>
      </c>
      <c r="BD26" s="22">
        <v>0</v>
      </c>
      <c r="BE26" s="22">
        <f t="shared" si="22"/>
        <v>0</v>
      </c>
      <c r="BF26" s="70">
        <v>0</v>
      </c>
      <c r="BG26" s="69">
        <f t="shared" si="23"/>
        <v>21</v>
      </c>
      <c r="BH26" s="22">
        <f t="shared" si="23"/>
        <v>0</v>
      </c>
      <c r="BI26" s="22">
        <f t="shared" si="20"/>
        <v>4</v>
      </c>
      <c r="BJ26" s="22">
        <f t="shared" si="24"/>
        <v>4</v>
      </c>
      <c r="BK26" s="70">
        <f t="shared" si="21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9.5</v>
      </c>
      <c r="BT26" s="21" t="s">
        <v>471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 t="shared" si="14"/>
        <v>0</v>
      </c>
      <c r="CD26" s="70">
        <v>0</v>
      </c>
      <c r="CE26" s="69">
        <f t="shared" si="28"/>
        <v>1</v>
      </c>
      <c r="CF26" s="22">
        <f t="shared" si="28"/>
        <v>0</v>
      </c>
      <c r="CG26" s="22">
        <f t="shared" si="28"/>
        <v>0</v>
      </c>
      <c r="CH26" s="22">
        <f t="shared" si="28"/>
        <v>0</v>
      </c>
      <c r="CI26" s="70">
        <f t="shared" si="28"/>
        <v>0</v>
      </c>
      <c r="CJ26" s="69">
        <v>1</v>
      </c>
      <c r="CK26" s="22">
        <v>0</v>
      </c>
      <c r="CL26" s="22">
        <v>0</v>
      </c>
      <c r="CM26" s="22">
        <f t="shared" si="17"/>
        <v>0</v>
      </c>
      <c r="CN26" s="70">
        <v>0</v>
      </c>
      <c r="CO26" s="36"/>
    </row>
    <row r="27" spans="1:93" ht="15.95" customHeight="1" x14ac:dyDescent="0.25">
      <c r="A27" s="41"/>
      <c r="B27" s="42" t="s">
        <v>174</v>
      </c>
      <c r="C27" s="6" t="s">
        <v>629</v>
      </c>
      <c r="F27" s="20"/>
      <c r="G27" s="5">
        <v>1</v>
      </c>
      <c r="H27" s="22">
        <v>2</v>
      </c>
      <c r="I27" s="21" t="s">
        <v>86</v>
      </c>
      <c r="J27" s="21"/>
      <c r="L27" s="21" t="s">
        <v>44</v>
      </c>
      <c r="M27" s="21"/>
      <c r="N27" s="21"/>
      <c r="O27" s="21"/>
      <c r="P27" s="21"/>
      <c r="Q27" s="21"/>
      <c r="R27" s="41"/>
      <c r="S27" s="41"/>
      <c r="V27" s="27">
        <v>7</v>
      </c>
      <c r="W27" s="21" t="s">
        <v>74</v>
      </c>
      <c r="Y27" s="21"/>
      <c r="AA27" s="21" t="s">
        <v>156</v>
      </c>
      <c r="AC27" s="22"/>
      <c r="AD27" s="22">
        <f>+AE27+AF27+AG27</f>
        <v>4</v>
      </c>
      <c r="AE27" s="22">
        <v>2</v>
      </c>
      <c r="AF27" s="22">
        <v>2</v>
      </c>
      <c r="AG27" s="22">
        <v>0</v>
      </c>
      <c r="AH27" s="79">
        <f t="shared" si="29"/>
        <v>0.5</v>
      </c>
      <c r="AI27" s="79"/>
      <c r="AJ27" s="22">
        <v>10</v>
      </c>
      <c r="AK27" s="22">
        <v>0</v>
      </c>
      <c r="AL27" s="22">
        <v>0</v>
      </c>
      <c r="AM27" s="24">
        <f t="shared" si="30"/>
        <v>2.5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3</v>
      </c>
      <c r="BC27" s="22">
        <v>0</v>
      </c>
      <c r="BD27" s="22">
        <v>1</v>
      </c>
      <c r="BE27" s="22">
        <f t="shared" si="22"/>
        <v>1</v>
      </c>
      <c r="BF27" s="70">
        <v>0</v>
      </c>
      <c r="BG27" s="69">
        <f t="shared" si="23"/>
        <v>23</v>
      </c>
      <c r="BH27" s="22">
        <f t="shared" si="23"/>
        <v>0</v>
      </c>
      <c r="BI27" s="22">
        <f t="shared" si="20"/>
        <v>5</v>
      </c>
      <c r="BJ27" s="22">
        <f t="shared" si="24"/>
        <v>5</v>
      </c>
      <c r="BK27" s="70">
        <f t="shared" si="21"/>
        <v>2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47</v>
      </c>
      <c r="BU27" s="21"/>
      <c r="BV27" s="21"/>
      <c r="BW27" s="21"/>
      <c r="BX27" s="22"/>
      <c r="BY27" s="21" t="s">
        <v>116</v>
      </c>
      <c r="BZ27" s="69">
        <v>0</v>
      </c>
      <c r="CA27" s="22">
        <v>0</v>
      </c>
      <c r="CB27" s="22">
        <v>0</v>
      </c>
      <c r="CC27" s="22">
        <f t="shared" si="14"/>
        <v>0</v>
      </c>
      <c r="CD27" s="70">
        <v>0</v>
      </c>
      <c r="CE27" s="69">
        <f t="shared" si="28"/>
        <v>14</v>
      </c>
      <c r="CF27" s="22">
        <f t="shared" si="28"/>
        <v>4</v>
      </c>
      <c r="CG27" s="22">
        <f t="shared" si="28"/>
        <v>14</v>
      </c>
      <c r="CH27" s="22">
        <f t="shared" si="28"/>
        <v>18</v>
      </c>
      <c r="CI27" s="70">
        <f t="shared" si="28"/>
        <v>2</v>
      </c>
      <c r="CJ27" s="69">
        <v>14</v>
      </c>
      <c r="CK27" s="22">
        <v>4</v>
      </c>
      <c r="CL27" s="22">
        <v>14</v>
      </c>
      <c r="CM27" s="22">
        <f t="shared" si="17"/>
        <v>18</v>
      </c>
      <c r="CN27" s="70">
        <v>2</v>
      </c>
      <c r="CO27" s="36"/>
    </row>
    <row r="28" spans="1:93" ht="15.95" customHeight="1" x14ac:dyDescent="0.25">
      <c r="A28" s="41"/>
      <c r="B28" s="22" t="s">
        <v>28</v>
      </c>
      <c r="C28" s="16" t="s">
        <v>683</v>
      </c>
      <c r="D28" s="21"/>
      <c r="E28" s="21"/>
      <c r="H28" s="22"/>
      <c r="I28" s="21"/>
      <c r="J28" s="21"/>
      <c r="K28" s="21"/>
      <c r="L28" s="21"/>
      <c r="M28" s="21"/>
      <c r="N28" s="21"/>
      <c r="O28" s="21"/>
      <c r="P28" s="21"/>
      <c r="Q28" s="21"/>
      <c r="R28" s="41"/>
      <c r="S28" s="41"/>
      <c r="V28" s="27">
        <v>7</v>
      </c>
      <c r="W28" s="21" t="s">
        <v>171</v>
      </c>
      <c r="Y28" s="21"/>
      <c r="AA28" s="21" t="s">
        <v>19</v>
      </c>
      <c r="AC28" s="22"/>
      <c r="AD28" s="22">
        <f>+AE28+AF28+AG28</f>
        <v>4</v>
      </c>
      <c r="AE28" s="22">
        <v>1</v>
      </c>
      <c r="AF28" s="22">
        <v>2</v>
      </c>
      <c r="AG28" s="22">
        <v>1</v>
      </c>
      <c r="AH28" s="79">
        <f t="shared" si="29"/>
        <v>0.375</v>
      </c>
      <c r="AI28" s="79"/>
      <c r="AJ28" s="22">
        <v>11</v>
      </c>
      <c r="AK28" s="22">
        <v>0</v>
      </c>
      <c r="AL28" s="22">
        <v>0</v>
      </c>
      <c r="AM28" s="24">
        <f t="shared" si="30"/>
        <v>2.75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4</v>
      </c>
      <c r="BC28" s="22">
        <v>0</v>
      </c>
      <c r="BD28" s="22">
        <v>3</v>
      </c>
      <c r="BE28" s="22">
        <f t="shared" si="22"/>
        <v>3</v>
      </c>
      <c r="BF28" s="70">
        <v>0</v>
      </c>
      <c r="BG28" s="69">
        <f t="shared" si="23"/>
        <v>26</v>
      </c>
      <c r="BH28" s="22">
        <f t="shared" si="23"/>
        <v>0</v>
      </c>
      <c r="BI28" s="22">
        <f t="shared" si="20"/>
        <v>6</v>
      </c>
      <c r="BJ28" s="22">
        <f t="shared" si="24"/>
        <v>6</v>
      </c>
      <c r="BK28" s="70">
        <f t="shared" si="21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525</v>
      </c>
      <c r="BU28" s="21"/>
      <c r="BV28" s="21"/>
      <c r="BW28" s="21"/>
      <c r="BX28" s="22"/>
      <c r="BY28" s="21"/>
      <c r="BZ28" s="69">
        <v>0</v>
      </c>
      <c r="CA28" s="22">
        <v>0</v>
      </c>
      <c r="CB28" s="22">
        <v>0</v>
      </c>
      <c r="CC28" s="22">
        <f t="shared" si="14"/>
        <v>0</v>
      </c>
      <c r="CD28" s="70">
        <v>0</v>
      </c>
      <c r="CE28" s="69">
        <f t="shared" si="28"/>
        <v>1</v>
      </c>
      <c r="CF28" s="22">
        <f t="shared" si="28"/>
        <v>1</v>
      </c>
      <c r="CG28" s="22">
        <f t="shared" si="28"/>
        <v>1</v>
      </c>
      <c r="CH28" s="22">
        <f t="shared" si="28"/>
        <v>2</v>
      </c>
      <c r="CI28" s="70">
        <f t="shared" si="28"/>
        <v>0</v>
      </c>
      <c r="CJ28" s="69">
        <v>1</v>
      </c>
      <c r="CK28" s="22">
        <v>1</v>
      </c>
      <c r="CL28" s="22">
        <v>1</v>
      </c>
      <c r="CM28" s="22">
        <f t="shared" si="17"/>
        <v>2</v>
      </c>
      <c r="CN28" s="70">
        <v>0</v>
      </c>
      <c r="CO28" s="36"/>
    </row>
    <row r="29" spans="1:93" ht="15.95" customHeight="1" x14ac:dyDescent="0.25">
      <c r="A29" s="41"/>
      <c r="C29" s="16" t="s">
        <v>684</v>
      </c>
      <c r="H29" s="22"/>
      <c r="I29" s="21"/>
      <c r="J29" s="21"/>
      <c r="K29" s="21"/>
      <c r="L29" s="21"/>
      <c r="M29" s="21"/>
      <c r="N29" s="21"/>
      <c r="O29" s="21"/>
      <c r="P29" s="21"/>
      <c r="Q29" s="21"/>
      <c r="R29" s="41"/>
      <c r="S29" s="41"/>
      <c r="V29" s="27">
        <v>8</v>
      </c>
      <c r="W29" s="21" t="s">
        <v>15</v>
      </c>
      <c r="Y29" s="21"/>
      <c r="Z29" s="21"/>
      <c r="AA29" s="21" t="s">
        <v>17</v>
      </c>
      <c r="AC29" s="22"/>
      <c r="AD29" s="22">
        <f>+AE29+AF29+AG29</f>
        <v>4</v>
      </c>
      <c r="AE29" s="22">
        <v>1</v>
      </c>
      <c r="AF29" s="22">
        <v>3</v>
      </c>
      <c r="AG29" s="22">
        <v>0</v>
      </c>
      <c r="AH29" s="79">
        <f t="shared" si="29"/>
        <v>0.25</v>
      </c>
      <c r="AI29" s="79"/>
      <c r="AJ29" s="22">
        <v>11</v>
      </c>
      <c r="AK29" s="22">
        <v>2</v>
      </c>
      <c r="AL29" s="22">
        <v>1</v>
      </c>
      <c r="AM29" s="24">
        <f t="shared" si="30"/>
        <v>2.75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4</v>
      </c>
      <c r="BC29" s="22">
        <v>0</v>
      </c>
      <c r="BD29" s="22">
        <v>1</v>
      </c>
      <c r="BE29" s="22">
        <f t="shared" si="22"/>
        <v>1</v>
      </c>
      <c r="BF29" s="70">
        <v>0</v>
      </c>
      <c r="BG29" s="69">
        <f t="shared" si="23"/>
        <v>26</v>
      </c>
      <c r="BH29" s="22">
        <f t="shared" si="23"/>
        <v>3</v>
      </c>
      <c r="BI29" s="22">
        <f t="shared" si="20"/>
        <v>8</v>
      </c>
      <c r="BJ29" s="22">
        <f t="shared" si="24"/>
        <v>11</v>
      </c>
      <c r="BK29" s="70">
        <f t="shared" si="21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239</v>
      </c>
      <c r="BU29" s="21"/>
      <c r="BV29" s="21"/>
      <c r="BW29" s="21"/>
      <c r="BX29" s="22"/>
      <c r="BY29" s="21"/>
      <c r="BZ29" s="69">
        <v>2</v>
      </c>
      <c r="CA29" s="22">
        <v>0</v>
      </c>
      <c r="CB29" s="22">
        <v>0</v>
      </c>
      <c r="CC29" s="22">
        <f t="shared" si="14"/>
        <v>0</v>
      </c>
      <c r="CD29" s="70">
        <v>0</v>
      </c>
      <c r="CE29" s="69">
        <f t="shared" si="28"/>
        <v>12</v>
      </c>
      <c r="CF29" s="22">
        <f t="shared" si="28"/>
        <v>4</v>
      </c>
      <c r="CG29" s="22">
        <f t="shared" si="28"/>
        <v>4</v>
      </c>
      <c r="CH29" s="22">
        <f t="shared" si="28"/>
        <v>8</v>
      </c>
      <c r="CI29" s="70">
        <f t="shared" si="28"/>
        <v>2</v>
      </c>
      <c r="CJ29" s="69">
        <v>10</v>
      </c>
      <c r="CK29" s="22">
        <v>4</v>
      </c>
      <c r="CL29" s="22">
        <v>4</v>
      </c>
      <c r="CM29" s="22">
        <f t="shared" si="17"/>
        <v>8</v>
      </c>
      <c r="CN29" s="70">
        <v>2</v>
      </c>
      <c r="CO29" s="36"/>
    </row>
    <row r="30" spans="1:93" ht="15.95" customHeight="1" thickBot="1" x14ac:dyDescent="0.3">
      <c r="A30" s="41"/>
      <c r="L30" s="21"/>
      <c r="M30" s="21"/>
      <c r="N30" s="21"/>
      <c r="O30" s="21"/>
      <c r="P30" s="21"/>
      <c r="Q30" s="21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+AD97</f>
        <v>1</v>
      </c>
      <c r="AE30" s="22">
        <f>+AE97</f>
        <v>0</v>
      </c>
      <c r="AF30" s="22">
        <f>+AF97</f>
        <v>1</v>
      </c>
      <c r="AG30" s="22">
        <f>+AG97</f>
        <v>0</v>
      </c>
      <c r="AH30" s="79">
        <f t="shared" si="29"/>
        <v>0</v>
      </c>
      <c r="AI30" s="79"/>
      <c r="AJ30" s="22">
        <f>+AJ97</f>
        <v>5</v>
      </c>
      <c r="AK30" s="22">
        <f>+AK97</f>
        <v>0</v>
      </c>
      <c r="AL30" s="22">
        <f>+AL97</f>
        <v>0</v>
      </c>
      <c r="AM30" s="24">
        <f t="shared" si="30"/>
        <v>5</v>
      </c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2</v>
      </c>
      <c r="BC30" s="22">
        <v>1</v>
      </c>
      <c r="BD30" s="22">
        <v>1</v>
      </c>
      <c r="BE30" s="22">
        <f t="shared" si="22"/>
        <v>2</v>
      </c>
      <c r="BF30" s="70">
        <v>0</v>
      </c>
      <c r="BG30" s="69">
        <f t="shared" si="23"/>
        <v>23</v>
      </c>
      <c r="BH30" s="22">
        <f t="shared" si="23"/>
        <v>2</v>
      </c>
      <c r="BI30" s="22">
        <f t="shared" si="20"/>
        <v>5</v>
      </c>
      <c r="BJ30" s="22">
        <f t="shared" si="24"/>
        <v>7</v>
      </c>
      <c r="BK30" s="70">
        <f t="shared" si="21"/>
        <v>2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7.5</v>
      </c>
      <c r="BT30" s="21" t="s">
        <v>417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4"/>
        <v>0</v>
      </c>
      <c r="CD30" s="70">
        <v>0</v>
      </c>
      <c r="CE30" s="69">
        <f t="shared" si="28"/>
        <v>2</v>
      </c>
      <c r="CF30" s="22">
        <f t="shared" si="28"/>
        <v>0</v>
      </c>
      <c r="CG30" s="22">
        <f t="shared" si="28"/>
        <v>1</v>
      </c>
      <c r="CH30" s="22">
        <f t="shared" si="28"/>
        <v>1</v>
      </c>
      <c r="CI30" s="70">
        <f t="shared" si="28"/>
        <v>0</v>
      </c>
      <c r="CJ30" s="69">
        <v>2</v>
      </c>
      <c r="CK30" s="22">
        <v>0</v>
      </c>
      <c r="CL30" s="22">
        <v>1</v>
      </c>
      <c r="CM30" s="22">
        <f t="shared" si="17"/>
        <v>1</v>
      </c>
      <c r="CN30" s="70">
        <v>0</v>
      </c>
      <c r="CO30" s="36"/>
    </row>
    <row r="31" spans="1:93" ht="15.95" customHeight="1" thickBot="1" x14ac:dyDescent="0.3">
      <c r="A31" s="41"/>
      <c r="C31" s="6" t="s">
        <v>634</v>
      </c>
      <c r="D31" s="1"/>
      <c r="E31" s="21"/>
      <c r="F31" s="21"/>
      <c r="G31" s="5">
        <v>3</v>
      </c>
      <c r="H31" s="22">
        <v>1</v>
      </c>
      <c r="I31" s="21" t="s">
        <v>92</v>
      </c>
      <c r="J31" s="21"/>
      <c r="K31" s="21"/>
      <c r="L31" s="21" t="s">
        <v>689</v>
      </c>
      <c r="M31" s="21"/>
      <c r="N31" s="21"/>
      <c r="O31" s="21"/>
      <c r="P31" s="21"/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32</v>
      </c>
      <c r="AE31" s="15">
        <f>SUM(AE22:AE30)</f>
        <v>15</v>
      </c>
      <c r="AF31" s="15">
        <f>SUM(AF22:AF30)</f>
        <v>15</v>
      </c>
      <c r="AG31" s="15">
        <f>SUM(AG22:AG30)</f>
        <v>2</v>
      </c>
      <c r="AH31" s="15"/>
      <c r="AI31" s="15"/>
      <c r="AJ31" s="15">
        <f>SUM(AJ22:AJ30)</f>
        <v>72</v>
      </c>
      <c r="AK31" s="15">
        <f>SUM(AK22:AK30)</f>
        <v>3</v>
      </c>
      <c r="AL31" s="15">
        <f>SUM(AL22:AL30)</f>
        <v>3</v>
      </c>
      <c r="AM31" s="33">
        <f t="shared" si="30"/>
        <v>2.25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44</v>
      </c>
      <c r="BC31" s="23">
        <f>SUM(BC19:BC30)</f>
        <v>8</v>
      </c>
      <c r="BD31" s="23">
        <f>SUM(BD19:BD30)</f>
        <v>10</v>
      </c>
      <c r="BE31" s="23">
        <f>+BD31+BC31</f>
        <v>18</v>
      </c>
      <c r="BF31" s="73">
        <f>SUM(BF19:BF30)</f>
        <v>8</v>
      </c>
      <c r="BG31" s="72">
        <f>SUM(BG19:BG30)</f>
        <v>286</v>
      </c>
      <c r="BH31" s="23">
        <f>SUM(BH19:BH30)</f>
        <v>41</v>
      </c>
      <c r="BI31" s="23">
        <f>SUM(BI19:BI30)</f>
        <v>71</v>
      </c>
      <c r="BJ31" s="23">
        <f>+BI31+BH31</f>
        <v>112</v>
      </c>
      <c r="BK31" s="73">
        <f>SUM(BK19:BK30)</f>
        <v>30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9.5</v>
      </c>
      <c r="BT31" s="21" t="s">
        <v>272</v>
      </c>
      <c r="BU31" s="21"/>
      <c r="BV31" s="21"/>
      <c r="BW31" s="21"/>
      <c r="BX31" s="22"/>
      <c r="BY31" s="21"/>
      <c r="BZ31" s="69">
        <v>1</v>
      </c>
      <c r="CA31" s="22">
        <v>1</v>
      </c>
      <c r="CB31" s="22">
        <v>4</v>
      </c>
      <c r="CC31" s="22">
        <f t="shared" si="14"/>
        <v>5</v>
      </c>
      <c r="CD31" s="70">
        <v>0</v>
      </c>
      <c r="CE31" s="69">
        <f t="shared" si="28"/>
        <v>6</v>
      </c>
      <c r="CF31" s="22">
        <f t="shared" si="28"/>
        <v>5</v>
      </c>
      <c r="CG31" s="22">
        <f t="shared" si="28"/>
        <v>9</v>
      </c>
      <c r="CH31" s="22">
        <f t="shared" si="28"/>
        <v>14</v>
      </c>
      <c r="CI31" s="70">
        <f t="shared" si="28"/>
        <v>0</v>
      </c>
      <c r="CJ31" s="69">
        <v>5</v>
      </c>
      <c r="CK31" s="22">
        <v>4</v>
      </c>
      <c r="CL31" s="22">
        <v>5</v>
      </c>
      <c r="CM31" s="22">
        <f t="shared" si="17"/>
        <v>9</v>
      </c>
      <c r="CN31" s="70">
        <v>0</v>
      </c>
      <c r="CO31" s="36"/>
    </row>
    <row r="32" spans="1:93" ht="15.95" customHeight="1" x14ac:dyDescent="0.25">
      <c r="A32" s="41"/>
      <c r="B32" s="22" t="s">
        <v>28</v>
      </c>
      <c r="C32" s="21" t="s">
        <v>289</v>
      </c>
      <c r="D32" s="16"/>
      <c r="H32" s="22">
        <v>2</v>
      </c>
      <c r="I32" s="21" t="s">
        <v>164</v>
      </c>
      <c r="J32" s="21"/>
      <c r="K32" s="21"/>
      <c r="L32" s="21" t="s">
        <v>140</v>
      </c>
      <c r="M32" s="21"/>
      <c r="N32" s="21"/>
      <c r="O32" s="21"/>
      <c r="P32" s="21"/>
      <c r="Q32" s="2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4</v>
      </c>
      <c r="BC32" s="22">
        <v>6</v>
      </c>
      <c r="BD32" s="22">
        <v>1</v>
      </c>
      <c r="BE32" s="22">
        <f>+BC32+BD32</f>
        <v>7</v>
      </c>
      <c r="BF32" s="70">
        <v>0</v>
      </c>
      <c r="BG32" s="69">
        <f>+BB32+BL32</f>
        <v>36</v>
      </c>
      <c r="BH32" s="22">
        <f>+BC32+BM32</f>
        <v>20</v>
      </c>
      <c r="BI32" s="22">
        <f t="shared" ref="BI32:BI43" si="31">+BD32+BN32</f>
        <v>15</v>
      </c>
      <c r="BJ32" s="22">
        <f>+BH32+BI32</f>
        <v>35</v>
      </c>
      <c r="BK32" s="70">
        <f t="shared" ref="BK32:BK43" si="32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8.5</v>
      </c>
      <c r="BT32" s="21" t="s">
        <v>472</v>
      </c>
      <c r="BU32" s="21"/>
      <c r="BV32" s="21"/>
      <c r="BW32" s="21"/>
      <c r="BX32" s="22"/>
      <c r="BY32" s="21"/>
      <c r="BZ32" s="69">
        <v>0</v>
      </c>
      <c r="CA32" s="22">
        <v>0</v>
      </c>
      <c r="CB32" s="22">
        <v>0</v>
      </c>
      <c r="CC32" s="22">
        <f t="shared" si="14"/>
        <v>0</v>
      </c>
      <c r="CD32" s="70">
        <v>0</v>
      </c>
      <c r="CE32" s="69">
        <f t="shared" si="28"/>
        <v>1</v>
      </c>
      <c r="CF32" s="22">
        <f t="shared" si="28"/>
        <v>0</v>
      </c>
      <c r="CG32" s="22">
        <f t="shared" si="28"/>
        <v>0</v>
      </c>
      <c r="CH32" s="22">
        <f t="shared" si="28"/>
        <v>0</v>
      </c>
      <c r="CI32" s="70">
        <f t="shared" si="28"/>
        <v>0</v>
      </c>
      <c r="CJ32" s="69">
        <v>1</v>
      </c>
      <c r="CK32" s="22">
        <v>0</v>
      </c>
      <c r="CL32" s="22">
        <v>0</v>
      </c>
      <c r="CM32" s="22">
        <f t="shared" si="17"/>
        <v>0</v>
      </c>
      <c r="CN32" s="70">
        <v>0</v>
      </c>
      <c r="CO32" s="36"/>
    </row>
    <row r="33" spans="1:93" ht="15.95" customHeight="1" x14ac:dyDescent="0.25">
      <c r="A33" s="41"/>
      <c r="C33" s="16" t="s">
        <v>423</v>
      </c>
      <c r="H33" s="22">
        <v>2</v>
      </c>
      <c r="I33" s="21" t="s">
        <v>140</v>
      </c>
      <c r="J33" s="21"/>
      <c r="K33" s="21"/>
      <c r="L33" s="21" t="s">
        <v>690</v>
      </c>
      <c r="M33" s="21"/>
      <c r="N33" s="21"/>
      <c r="O33" s="21"/>
      <c r="P33" s="21" t="s">
        <v>226</v>
      </c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4</v>
      </c>
      <c r="BC33" s="22">
        <v>0</v>
      </c>
      <c r="BD33" s="22">
        <v>1</v>
      </c>
      <c r="BE33" s="22">
        <f t="shared" ref="BE33:BE43" si="33">+BC33+BD33</f>
        <v>1</v>
      </c>
      <c r="BF33" s="70">
        <v>0</v>
      </c>
      <c r="BG33" s="69">
        <f t="shared" ref="BG33:BH43" si="34">+BB33+BL33</f>
        <v>25</v>
      </c>
      <c r="BH33" s="22">
        <f t="shared" si="34"/>
        <v>0</v>
      </c>
      <c r="BI33" s="22">
        <f t="shared" si="31"/>
        <v>2</v>
      </c>
      <c r="BJ33" s="22">
        <f t="shared" ref="BJ33:BJ43" si="35">+BH33+BI33</f>
        <v>2</v>
      </c>
      <c r="BK33" s="70">
        <f t="shared" si="32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473</v>
      </c>
      <c r="BU33" s="21"/>
      <c r="BV33" s="21"/>
      <c r="BW33" s="21"/>
      <c r="BX33" s="22"/>
      <c r="BY33" s="21"/>
      <c r="BZ33" s="69">
        <v>3</v>
      </c>
      <c r="CA33" s="22">
        <v>3</v>
      </c>
      <c r="CB33" s="22">
        <v>0</v>
      </c>
      <c r="CC33" s="22">
        <f t="shared" si="14"/>
        <v>3</v>
      </c>
      <c r="CD33" s="70">
        <v>0</v>
      </c>
      <c r="CE33" s="69">
        <f t="shared" si="28"/>
        <v>9</v>
      </c>
      <c r="CF33" s="22">
        <f t="shared" si="28"/>
        <v>9</v>
      </c>
      <c r="CG33" s="22">
        <f t="shared" si="28"/>
        <v>0</v>
      </c>
      <c r="CH33" s="22">
        <f t="shared" si="28"/>
        <v>9</v>
      </c>
      <c r="CI33" s="70">
        <f t="shared" si="28"/>
        <v>0</v>
      </c>
      <c r="CJ33" s="69">
        <v>6</v>
      </c>
      <c r="CK33" s="22">
        <v>6</v>
      </c>
      <c r="CL33" s="22">
        <v>0</v>
      </c>
      <c r="CM33" s="22">
        <f t="shared" si="17"/>
        <v>6</v>
      </c>
      <c r="CN33" s="70">
        <v>0</v>
      </c>
      <c r="CO33" s="36"/>
    </row>
    <row r="34" spans="1:93" ht="15.95" customHeight="1" x14ac:dyDescent="0.25">
      <c r="A34" s="41"/>
      <c r="B34" s="36"/>
      <c r="C34" s="46"/>
      <c r="D34" s="46"/>
      <c r="E34" s="46"/>
      <c r="F34" s="46"/>
      <c r="G34" s="42"/>
      <c r="H34" s="45"/>
      <c r="I34" s="46"/>
      <c r="J34" s="46"/>
      <c r="K34" s="45"/>
      <c r="L34" s="45"/>
      <c r="M34" s="45"/>
      <c r="N34" s="45"/>
      <c r="O34" s="45"/>
      <c r="P34" s="45"/>
      <c r="Q34" s="45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4</v>
      </c>
      <c r="BC34" s="22">
        <v>2</v>
      </c>
      <c r="BD34" s="22">
        <v>2</v>
      </c>
      <c r="BE34" s="22">
        <f t="shared" si="33"/>
        <v>4</v>
      </c>
      <c r="BF34" s="70">
        <v>2</v>
      </c>
      <c r="BG34" s="69">
        <f t="shared" si="34"/>
        <v>25</v>
      </c>
      <c r="BH34" s="22">
        <f t="shared" si="34"/>
        <v>26</v>
      </c>
      <c r="BI34" s="22">
        <f t="shared" si="31"/>
        <v>28</v>
      </c>
      <c r="BJ34" s="22">
        <f t="shared" si="35"/>
        <v>54</v>
      </c>
      <c r="BK34" s="70">
        <f t="shared" si="32"/>
        <v>6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319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4"/>
        <v>0</v>
      </c>
      <c r="CD34" s="70">
        <v>0</v>
      </c>
      <c r="CE34" s="69">
        <f t="shared" si="28"/>
        <v>1</v>
      </c>
      <c r="CF34" s="22">
        <f t="shared" si="28"/>
        <v>0</v>
      </c>
      <c r="CG34" s="22">
        <f t="shared" si="28"/>
        <v>0</v>
      </c>
      <c r="CH34" s="22">
        <f t="shared" si="28"/>
        <v>0</v>
      </c>
      <c r="CI34" s="70">
        <f t="shared" si="28"/>
        <v>0</v>
      </c>
      <c r="CJ34" s="69">
        <v>1</v>
      </c>
      <c r="CK34" s="22">
        <v>0</v>
      </c>
      <c r="CL34" s="22">
        <v>0</v>
      </c>
      <c r="CM34" s="22">
        <f t="shared" si="17"/>
        <v>0</v>
      </c>
      <c r="CN34" s="70">
        <v>0</v>
      </c>
      <c r="CO34" s="36"/>
    </row>
    <row r="35" spans="1:93" ht="15.95" customHeight="1" x14ac:dyDescent="0.25">
      <c r="A35" s="41" t="s">
        <v>48</v>
      </c>
      <c r="B35" s="42" t="s">
        <v>175</v>
      </c>
      <c r="C35" s="6" t="s">
        <v>628</v>
      </c>
      <c r="E35" s="11"/>
      <c r="F35" s="11"/>
      <c r="G35" s="5">
        <v>1</v>
      </c>
      <c r="H35" s="22">
        <v>2</v>
      </c>
      <c r="I35" s="21" t="s">
        <v>474</v>
      </c>
      <c r="J35" s="21"/>
      <c r="K35" s="21"/>
      <c r="L35" s="21" t="s">
        <v>691</v>
      </c>
      <c r="M35" s="21"/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4</v>
      </c>
      <c r="BC35" s="22">
        <v>1</v>
      </c>
      <c r="BD35" s="22">
        <v>2</v>
      </c>
      <c r="BE35" s="22">
        <f t="shared" si="33"/>
        <v>3</v>
      </c>
      <c r="BF35" s="70">
        <v>0</v>
      </c>
      <c r="BG35" s="69">
        <f t="shared" si="34"/>
        <v>26</v>
      </c>
      <c r="BH35" s="22">
        <f t="shared" si="34"/>
        <v>16</v>
      </c>
      <c r="BI35" s="22">
        <f t="shared" si="31"/>
        <v>31</v>
      </c>
      <c r="BJ35" s="22">
        <f t="shared" si="35"/>
        <v>47</v>
      </c>
      <c r="BK35" s="70">
        <f t="shared" si="32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498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4"/>
        <v>0</v>
      </c>
      <c r="CD35" s="70">
        <v>0</v>
      </c>
      <c r="CE35" s="69">
        <f t="shared" si="28"/>
        <v>1</v>
      </c>
      <c r="CF35" s="22">
        <f t="shared" si="28"/>
        <v>0</v>
      </c>
      <c r="CG35" s="22">
        <f t="shared" si="28"/>
        <v>1</v>
      </c>
      <c r="CH35" s="22">
        <f t="shared" si="28"/>
        <v>1</v>
      </c>
      <c r="CI35" s="70">
        <f t="shared" si="28"/>
        <v>0</v>
      </c>
      <c r="CJ35" s="69">
        <v>1</v>
      </c>
      <c r="CK35" s="22">
        <v>0</v>
      </c>
      <c r="CL35" s="22">
        <v>1</v>
      </c>
      <c r="CM35" s="22">
        <f t="shared" si="17"/>
        <v>1</v>
      </c>
      <c r="CN35" s="70">
        <v>0</v>
      </c>
      <c r="CO35" s="36"/>
    </row>
    <row r="36" spans="1:93" ht="15.95" customHeight="1" thickBot="1" x14ac:dyDescent="0.3">
      <c r="A36" s="41"/>
      <c r="B36" s="22" t="s">
        <v>28</v>
      </c>
      <c r="C36" s="21" t="s">
        <v>409</v>
      </c>
      <c r="D36" s="21"/>
      <c r="E36" s="21"/>
      <c r="H36" s="22"/>
      <c r="I36" s="21"/>
      <c r="J36" s="21"/>
      <c r="K36" s="21"/>
      <c r="L36" s="21"/>
      <c r="M36" s="21"/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4</v>
      </c>
      <c r="BC36" s="22">
        <v>1</v>
      </c>
      <c r="BD36" s="22">
        <v>2</v>
      </c>
      <c r="BE36" s="22">
        <f t="shared" si="33"/>
        <v>3</v>
      </c>
      <c r="BF36" s="70">
        <v>0</v>
      </c>
      <c r="BG36" s="69">
        <f t="shared" si="34"/>
        <v>23</v>
      </c>
      <c r="BH36" s="22">
        <f t="shared" si="34"/>
        <v>6</v>
      </c>
      <c r="BI36" s="22">
        <f t="shared" si="31"/>
        <v>13</v>
      </c>
      <c r="BJ36" s="22">
        <f t="shared" si="35"/>
        <v>19</v>
      </c>
      <c r="BK36" s="70">
        <f t="shared" si="32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524</v>
      </c>
      <c r="BU36" s="21"/>
      <c r="BV36" s="21"/>
      <c r="BW36" s="21"/>
      <c r="BX36" s="22"/>
      <c r="BY36" s="21"/>
      <c r="BZ36" s="69">
        <v>2</v>
      </c>
      <c r="CA36" s="22">
        <v>0</v>
      </c>
      <c r="CB36" s="22">
        <v>0</v>
      </c>
      <c r="CC36" s="22">
        <f t="shared" si="14"/>
        <v>0</v>
      </c>
      <c r="CD36" s="70">
        <v>0</v>
      </c>
      <c r="CE36" s="69">
        <f t="shared" si="28"/>
        <v>4</v>
      </c>
      <c r="CF36" s="22">
        <f t="shared" si="28"/>
        <v>0</v>
      </c>
      <c r="CG36" s="22">
        <f t="shared" si="28"/>
        <v>0</v>
      </c>
      <c r="CH36" s="22">
        <f t="shared" si="28"/>
        <v>0</v>
      </c>
      <c r="CI36" s="70">
        <f t="shared" si="28"/>
        <v>0</v>
      </c>
      <c r="CJ36" s="69">
        <v>2</v>
      </c>
      <c r="CK36" s="22">
        <v>0</v>
      </c>
      <c r="CL36" s="22">
        <v>0</v>
      </c>
      <c r="CM36" s="22">
        <f t="shared" si="17"/>
        <v>0</v>
      </c>
      <c r="CN36" s="70">
        <v>0</v>
      </c>
      <c r="CO36" s="36"/>
    </row>
    <row r="37" spans="1:93" ht="15.95" customHeight="1" x14ac:dyDescent="0.25">
      <c r="A37" s="41"/>
      <c r="H37" s="22"/>
      <c r="I37" s="21"/>
      <c r="J37" s="21"/>
      <c r="K37" s="21"/>
      <c r="L37" s="21"/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4</v>
      </c>
      <c r="BC37" s="22">
        <v>0</v>
      </c>
      <c r="BD37" s="22">
        <v>2</v>
      </c>
      <c r="BE37" s="22">
        <f t="shared" si="33"/>
        <v>2</v>
      </c>
      <c r="BF37" s="70">
        <v>0</v>
      </c>
      <c r="BG37" s="69">
        <f t="shared" si="34"/>
        <v>25</v>
      </c>
      <c r="BH37" s="22">
        <f t="shared" si="34"/>
        <v>1</v>
      </c>
      <c r="BI37" s="22">
        <f t="shared" si="31"/>
        <v>21</v>
      </c>
      <c r="BJ37" s="22">
        <f t="shared" si="35"/>
        <v>22</v>
      </c>
      <c r="BK37" s="70">
        <f t="shared" si="32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384</v>
      </c>
      <c r="BU37" s="21"/>
      <c r="BV37" s="21"/>
      <c r="BW37" s="21"/>
      <c r="BX37" s="22"/>
      <c r="BY37" s="21"/>
      <c r="BZ37" s="69">
        <v>0</v>
      </c>
      <c r="CA37" s="22">
        <v>0</v>
      </c>
      <c r="CB37" s="22">
        <v>0</v>
      </c>
      <c r="CC37" s="22">
        <f t="shared" si="14"/>
        <v>0</v>
      </c>
      <c r="CD37" s="70">
        <v>0</v>
      </c>
      <c r="CE37" s="69">
        <f t="shared" si="28"/>
        <v>5</v>
      </c>
      <c r="CF37" s="22">
        <f t="shared" si="28"/>
        <v>0</v>
      </c>
      <c r="CG37" s="22">
        <f t="shared" si="28"/>
        <v>1</v>
      </c>
      <c r="CH37" s="22">
        <f t="shared" si="28"/>
        <v>1</v>
      </c>
      <c r="CI37" s="70">
        <f t="shared" si="28"/>
        <v>0</v>
      </c>
      <c r="CJ37" s="69">
        <v>5</v>
      </c>
      <c r="CK37" s="22">
        <v>0</v>
      </c>
      <c r="CL37" s="22">
        <v>1</v>
      </c>
      <c r="CM37" s="22">
        <f>+CK37+CL37</f>
        <v>1</v>
      </c>
      <c r="CN37" s="70">
        <v>0</v>
      </c>
      <c r="CO37" s="36"/>
    </row>
    <row r="38" spans="1:93" ht="15.95" customHeight="1" x14ac:dyDescent="0.25">
      <c r="A38" s="41"/>
      <c r="C38" s="6" t="s">
        <v>627</v>
      </c>
      <c r="G38" s="5">
        <v>3</v>
      </c>
      <c r="H38" s="22">
        <v>1</v>
      </c>
      <c r="I38" s="21" t="s">
        <v>108</v>
      </c>
      <c r="J38" s="21"/>
      <c r="K38" s="21"/>
      <c r="L38" s="21" t="s">
        <v>686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4</v>
      </c>
      <c r="BC38" s="22">
        <v>0</v>
      </c>
      <c r="BD38" s="22">
        <v>2</v>
      </c>
      <c r="BE38" s="22">
        <f t="shared" si="33"/>
        <v>2</v>
      </c>
      <c r="BF38" s="70">
        <v>2</v>
      </c>
      <c r="BG38" s="69">
        <f t="shared" si="34"/>
        <v>24</v>
      </c>
      <c r="BH38" s="22">
        <f t="shared" si="34"/>
        <v>9</v>
      </c>
      <c r="BI38" s="22">
        <f t="shared" si="31"/>
        <v>9</v>
      </c>
      <c r="BJ38" s="22">
        <f t="shared" si="35"/>
        <v>18</v>
      </c>
      <c r="BK38" s="70">
        <f t="shared" si="32"/>
        <v>10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8.5</v>
      </c>
      <c r="BT38" s="21" t="s">
        <v>242</v>
      </c>
      <c r="BU38" s="21"/>
      <c r="BV38" s="21"/>
      <c r="BW38" s="21"/>
      <c r="BX38" s="22"/>
      <c r="BY38" s="21"/>
      <c r="BZ38" s="69">
        <v>0</v>
      </c>
      <c r="CA38" s="22">
        <v>0</v>
      </c>
      <c r="CB38" s="22">
        <v>0</v>
      </c>
      <c r="CC38" s="22">
        <f t="shared" si="14"/>
        <v>0</v>
      </c>
      <c r="CD38" s="70">
        <v>0</v>
      </c>
      <c r="CE38" s="69">
        <f t="shared" si="28"/>
        <v>3</v>
      </c>
      <c r="CF38" s="22">
        <f t="shared" si="28"/>
        <v>2</v>
      </c>
      <c r="CG38" s="22">
        <f t="shared" si="28"/>
        <v>3</v>
      </c>
      <c r="CH38" s="22">
        <f t="shared" si="28"/>
        <v>5</v>
      </c>
      <c r="CI38" s="70">
        <f t="shared" si="28"/>
        <v>0</v>
      </c>
      <c r="CJ38" s="69">
        <v>3</v>
      </c>
      <c r="CK38" s="22">
        <v>2</v>
      </c>
      <c r="CL38" s="22">
        <v>3</v>
      </c>
      <c r="CM38" s="22">
        <f>+CK38+CL38</f>
        <v>5</v>
      </c>
      <c r="CN38" s="70">
        <v>0</v>
      </c>
      <c r="CO38" s="36"/>
    </row>
    <row r="39" spans="1:93" ht="15.95" customHeight="1" x14ac:dyDescent="0.25">
      <c r="A39" s="41"/>
      <c r="B39" s="22" t="s">
        <v>28</v>
      </c>
      <c r="C39" s="21"/>
      <c r="D39" s="21" t="s">
        <v>109</v>
      </c>
      <c r="E39" s="21"/>
      <c r="F39" s="21"/>
      <c r="G39" s="21"/>
      <c r="H39" s="22">
        <v>1</v>
      </c>
      <c r="I39" s="21" t="s">
        <v>151</v>
      </c>
      <c r="J39" s="21"/>
      <c r="K39" s="21"/>
      <c r="L39" s="21" t="s">
        <v>687</v>
      </c>
      <c r="M39" s="21"/>
      <c r="N39" s="21"/>
      <c r="O39" s="21"/>
      <c r="P39" s="21"/>
      <c r="Q39" s="21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4</v>
      </c>
      <c r="BC39" s="22">
        <v>0</v>
      </c>
      <c r="BD39" s="22">
        <v>5</v>
      </c>
      <c r="BE39" s="22">
        <f t="shared" si="33"/>
        <v>5</v>
      </c>
      <c r="BF39" s="70">
        <v>0</v>
      </c>
      <c r="BG39" s="69">
        <f t="shared" si="34"/>
        <v>25</v>
      </c>
      <c r="BH39" s="22">
        <f t="shared" si="34"/>
        <v>7</v>
      </c>
      <c r="BI39" s="22">
        <f t="shared" si="31"/>
        <v>14</v>
      </c>
      <c r="BJ39" s="22">
        <f t="shared" si="35"/>
        <v>21</v>
      </c>
      <c r="BK39" s="70">
        <f t="shared" si="32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238</v>
      </c>
      <c r="BU39" s="21"/>
      <c r="BV39" s="21"/>
      <c r="BW39" s="21"/>
      <c r="BX39" s="22"/>
      <c r="BY39" s="21"/>
      <c r="BZ39" s="69">
        <v>4</v>
      </c>
      <c r="CA39" s="22">
        <v>0</v>
      </c>
      <c r="CB39" s="22">
        <v>0</v>
      </c>
      <c r="CC39" s="22">
        <f t="shared" si="14"/>
        <v>0</v>
      </c>
      <c r="CD39" s="70">
        <v>0</v>
      </c>
      <c r="CE39" s="69">
        <f t="shared" si="28"/>
        <v>17</v>
      </c>
      <c r="CF39" s="22">
        <f t="shared" si="28"/>
        <v>6</v>
      </c>
      <c r="CG39" s="22">
        <f t="shared" si="28"/>
        <v>4</v>
      </c>
      <c r="CH39" s="22">
        <f t="shared" si="28"/>
        <v>10</v>
      </c>
      <c r="CI39" s="70">
        <f t="shared" si="28"/>
        <v>2</v>
      </c>
      <c r="CJ39" s="69">
        <v>13</v>
      </c>
      <c r="CK39" s="22">
        <v>6</v>
      </c>
      <c r="CL39" s="22">
        <v>4</v>
      </c>
      <c r="CM39" s="22">
        <f>+CK39+CL39</f>
        <v>10</v>
      </c>
      <c r="CN39" s="70">
        <v>2</v>
      </c>
      <c r="CO39" s="36"/>
    </row>
    <row r="40" spans="1:93" ht="15.95" customHeight="1" x14ac:dyDescent="0.25">
      <c r="A40" s="41"/>
      <c r="H40" s="22">
        <v>2</v>
      </c>
      <c r="I40" s="21" t="s">
        <v>660</v>
      </c>
      <c r="L40" s="21" t="s">
        <v>688</v>
      </c>
      <c r="M40" s="21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3"/>
        <v>0</v>
      </c>
      <c r="BF40" s="70">
        <v>0</v>
      </c>
      <c r="BG40" s="69">
        <f t="shared" si="34"/>
        <v>10</v>
      </c>
      <c r="BH40" s="22">
        <f t="shared" si="34"/>
        <v>0</v>
      </c>
      <c r="BI40" s="22">
        <f t="shared" si="31"/>
        <v>3</v>
      </c>
      <c r="BJ40" s="22">
        <f t="shared" si="35"/>
        <v>3</v>
      </c>
      <c r="BK40" s="70">
        <f t="shared" si="32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159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4"/>
        <v>0</v>
      </c>
      <c r="CD40" s="70">
        <v>0</v>
      </c>
      <c r="CE40" s="69">
        <f t="shared" si="28"/>
        <v>2</v>
      </c>
      <c r="CF40" s="22">
        <f t="shared" si="28"/>
        <v>1</v>
      </c>
      <c r="CG40" s="22">
        <f t="shared" si="28"/>
        <v>0</v>
      </c>
      <c r="CH40" s="22">
        <f t="shared" si="28"/>
        <v>1</v>
      </c>
      <c r="CI40" s="70">
        <f t="shared" si="28"/>
        <v>0</v>
      </c>
      <c r="CJ40" s="69">
        <v>2</v>
      </c>
      <c r="CK40" s="22">
        <v>1</v>
      </c>
      <c r="CL40" s="22">
        <v>0</v>
      </c>
      <c r="CM40" s="22">
        <f>+CK40+CL40</f>
        <v>1</v>
      </c>
      <c r="CN40" s="70">
        <v>0</v>
      </c>
      <c r="CO40" s="36"/>
    </row>
    <row r="41" spans="1:93" ht="15.95" customHeight="1" thickBot="1" x14ac:dyDescent="0.3">
      <c r="A41" s="41"/>
      <c r="B41" s="36"/>
      <c r="C41" s="46"/>
      <c r="D41" s="46"/>
      <c r="E41" s="46"/>
      <c r="F41" s="46"/>
      <c r="G41" s="42"/>
      <c r="H41" s="45"/>
      <c r="I41" s="46"/>
      <c r="J41" s="46"/>
      <c r="K41" s="45"/>
      <c r="L41" s="45"/>
      <c r="M41" s="45"/>
      <c r="N41" s="45"/>
      <c r="O41" s="45"/>
      <c r="P41" s="45"/>
      <c r="Q41" s="45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4</v>
      </c>
      <c r="BC41" s="22">
        <v>0</v>
      </c>
      <c r="BD41" s="22">
        <v>0</v>
      </c>
      <c r="BE41" s="22">
        <f t="shared" si="33"/>
        <v>0</v>
      </c>
      <c r="BF41" s="70">
        <v>0</v>
      </c>
      <c r="BG41" s="69">
        <f t="shared" si="34"/>
        <v>23</v>
      </c>
      <c r="BH41" s="22">
        <f t="shared" si="34"/>
        <v>0</v>
      </c>
      <c r="BI41" s="22">
        <f t="shared" si="31"/>
        <v>4</v>
      </c>
      <c r="BJ41" s="22">
        <f t="shared" si="35"/>
        <v>4</v>
      </c>
      <c r="BK41" s="70">
        <f t="shared" si="32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418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 t="shared" si="14"/>
        <v>0</v>
      </c>
      <c r="CD41" s="70">
        <v>0</v>
      </c>
      <c r="CE41" s="69">
        <f t="shared" si="28"/>
        <v>2</v>
      </c>
      <c r="CF41" s="22">
        <f t="shared" si="28"/>
        <v>0</v>
      </c>
      <c r="CG41" s="22">
        <f t="shared" si="28"/>
        <v>0</v>
      </c>
      <c r="CH41" s="22">
        <f t="shared" si="28"/>
        <v>0</v>
      </c>
      <c r="CI41" s="70">
        <f t="shared" si="28"/>
        <v>0</v>
      </c>
      <c r="CJ41" s="69">
        <v>2</v>
      </c>
      <c r="CK41" s="22">
        <v>0</v>
      </c>
      <c r="CL41" s="22">
        <v>0</v>
      </c>
      <c r="CM41" s="22">
        <f>+CK41+CL41</f>
        <v>0</v>
      </c>
      <c r="CN41" s="70">
        <v>0</v>
      </c>
      <c r="CO41" s="36"/>
    </row>
    <row r="42" spans="1:93" ht="15.95" customHeight="1" x14ac:dyDescent="0.25">
      <c r="A42" s="41"/>
      <c r="B42" s="11"/>
      <c r="C42" s="11"/>
      <c r="D42" s="11"/>
      <c r="E42" s="21" t="s">
        <v>111</v>
      </c>
      <c r="F42" s="21"/>
      <c r="G42" s="5">
        <f>SUM(G14:G41)</f>
        <v>12</v>
      </c>
      <c r="H42" s="5"/>
      <c r="I42" s="20"/>
      <c r="J42" s="21" t="s">
        <v>62</v>
      </c>
      <c r="K42" s="20"/>
      <c r="L42" s="5">
        <f>COUNTA(C14:C41)-8</f>
        <v>5</v>
      </c>
      <c r="O42" s="21" t="s">
        <v>79</v>
      </c>
      <c r="P42" s="5">
        <f>+L42*2</f>
        <v>10</v>
      </c>
      <c r="Q42" s="1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4</v>
      </c>
      <c r="BC42" s="22">
        <v>0</v>
      </c>
      <c r="BD42" s="22">
        <v>0</v>
      </c>
      <c r="BE42" s="22">
        <f t="shared" si="33"/>
        <v>0</v>
      </c>
      <c r="BF42" s="70">
        <v>0</v>
      </c>
      <c r="BG42" s="69">
        <f t="shared" si="34"/>
        <v>22</v>
      </c>
      <c r="BH42" s="22">
        <f t="shared" si="34"/>
        <v>0</v>
      </c>
      <c r="BI42" s="22">
        <f t="shared" si="31"/>
        <v>6</v>
      </c>
      <c r="BJ42" s="22">
        <f t="shared" si="35"/>
        <v>6</v>
      </c>
      <c r="BK42" s="70">
        <f t="shared" si="32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15"/>
      <c r="BT42" s="31" t="s">
        <v>93</v>
      </c>
      <c r="BU42" s="31"/>
      <c r="BV42" s="31"/>
      <c r="BW42" s="31"/>
      <c r="BX42" s="15"/>
      <c r="BY42" s="31"/>
      <c r="BZ42" s="75">
        <f t="shared" ref="BZ42:CN42" si="36">SUM(BZ6:BZ41)</f>
        <v>41</v>
      </c>
      <c r="CA42" s="15">
        <f t="shared" si="36"/>
        <v>15</v>
      </c>
      <c r="CB42" s="15">
        <f t="shared" si="36"/>
        <v>16</v>
      </c>
      <c r="CC42" s="15">
        <f t="shared" si="36"/>
        <v>31</v>
      </c>
      <c r="CD42" s="71">
        <f t="shared" si="36"/>
        <v>4</v>
      </c>
      <c r="CE42" s="75">
        <f t="shared" si="36"/>
        <v>225</v>
      </c>
      <c r="CF42" s="15">
        <f t="shared" si="36"/>
        <v>93</v>
      </c>
      <c r="CG42" s="15">
        <f t="shared" si="36"/>
        <v>86</v>
      </c>
      <c r="CH42" s="15">
        <f t="shared" si="36"/>
        <v>179</v>
      </c>
      <c r="CI42" s="71">
        <f t="shared" si="36"/>
        <v>16</v>
      </c>
      <c r="CJ42" s="75">
        <f t="shared" si="36"/>
        <v>184</v>
      </c>
      <c r="CK42" s="15">
        <f t="shared" si="36"/>
        <v>78</v>
      </c>
      <c r="CL42" s="15">
        <f t="shared" si="36"/>
        <v>70</v>
      </c>
      <c r="CM42" s="15">
        <f t="shared" si="36"/>
        <v>148</v>
      </c>
      <c r="CN42" s="71">
        <f t="shared" si="36"/>
        <v>12</v>
      </c>
      <c r="CO42" s="36"/>
    </row>
    <row r="43" spans="1:93" ht="15.95" customHeight="1" x14ac:dyDescent="0.25">
      <c r="A43" s="41"/>
      <c r="E43" s="21" t="s">
        <v>110</v>
      </c>
      <c r="F43" s="21"/>
      <c r="G43" s="5">
        <f>COUNTA(L15:L41)+COUNTIF(L15:L41,"*&amp;*")</f>
        <v>22</v>
      </c>
      <c r="P43" t="s">
        <v>169</v>
      </c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4</v>
      </c>
      <c r="BC43" s="22">
        <v>0</v>
      </c>
      <c r="BD43" s="22">
        <v>0</v>
      </c>
      <c r="BE43" s="22">
        <f t="shared" si="33"/>
        <v>0</v>
      </c>
      <c r="BF43" s="70">
        <v>0</v>
      </c>
      <c r="BG43" s="69">
        <f t="shared" si="34"/>
        <v>22</v>
      </c>
      <c r="BH43" s="22">
        <f t="shared" si="34"/>
        <v>4</v>
      </c>
      <c r="BI43" s="22">
        <f t="shared" si="31"/>
        <v>14</v>
      </c>
      <c r="BJ43" s="22">
        <f t="shared" si="35"/>
        <v>18</v>
      </c>
      <c r="BK43" s="70">
        <f t="shared" si="32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44</v>
      </c>
      <c r="BC44" s="23">
        <f>SUM(BC32:BC43)</f>
        <v>10</v>
      </c>
      <c r="BD44" s="23">
        <f>SUM(BD32:BD43)</f>
        <v>17</v>
      </c>
      <c r="BE44" s="23">
        <f>+BD44+BC44</f>
        <v>27</v>
      </c>
      <c r="BF44" s="73">
        <f>SUM(BF32:BF43)</f>
        <v>4</v>
      </c>
      <c r="BG44" s="72">
        <f>SUM(BG32:BG43)</f>
        <v>286</v>
      </c>
      <c r="BH44" s="23">
        <f>SUM(BH32:BH43)</f>
        <v>89</v>
      </c>
      <c r="BI44" s="23">
        <f>SUM(BI32:BI43)</f>
        <v>160</v>
      </c>
      <c r="BJ44" s="23">
        <f>+BI44+BH44</f>
        <v>249</v>
      </c>
      <c r="BK44" s="73">
        <f>SUM(BK32:BK43)</f>
        <v>30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B45" s="6" t="s">
        <v>90</v>
      </c>
      <c r="C45" s="6"/>
      <c r="O45" s="6"/>
      <c r="P45" s="6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6</v>
      </c>
      <c r="BC45" s="22">
        <v>3</v>
      </c>
      <c r="BD45" s="22">
        <v>3</v>
      </c>
      <c r="BE45" s="22">
        <f>+BC45+BD45</f>
        <v>6</v>
      </c>
      <c r="BF45" s="70">
        <v>0</v>
      </c>
      <c r="BG45" s="69">
        <f>+BB45+BL45</f>
        <v>32</v>
      </c>
      <c r="BH45" s="22">
        <f>+BC45+BM45</f>
        <v>15</v>
      </c>
      <c r="BI45" s="22">
        <f t="shared" ref="BI45:BI56" si="37">+BD45+BN45</f>
        <v>12</v>
      </c>
      <c r="BJ45" s="22">
        <f>+BH45+BI45</f>
        <v>27</v>
      </c>
      <c r="BK45" s="70">
        <f t="shared" ref="BK45:BK56" si="38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C46" s="6" t="s">
        <v>64</v>
      </c>
      <c r="H46" s="6" t="s">
        <v>71</v>
      </c>
      <c r="M46" s="6" t="s">
        <v>72</v>
      </c>
      <c r="N46" s="6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4</v>
      </c>
      <c r="BC46" s="22">
        <v>0</v>
      </c>
      <c r="BD46" s="22">
        <v>0</v>
      </c>
      <c r="BE46" s="22">
        <f t="shared" ref="BE46:BE56" si="39">+BC46+BD46</f>
        <v>0</v>
      </c>
      <c r="BF46" s="70">
        <v>0</v>
      </c>
      <c r="BG46" s="69">
        <f t="shared" ref="BG46:BH56" si="40">+BB46+BL46</f>
        <v>26</v>
      </c>
      <c r="BH46" s="22">
        <f t="shared" si="40"/>
        <v>0</v>
      </c>
      <c r="BI46" s="22">
        <f t="shared" si="37"/>
        <v>0</v>
      </c>
      <c r="BJ46" s="22">
        <f t="shared" ref="BJ46:BJ56" si="41">+BH46+BI46</f>
        <v>0</v>
      </c>
      <c r="BK46" s="70">
        <f t="shared" si="38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C47" s="21" t="s">
        <v>694</v>
      </c>
      <c r="D47" s="21"/>
      <c r="E47" s="21"/>
      <c r="F47" s="21"/>
      <c r="G47" s="21"/>
      <c r="H47" s="21" t="s">
        <v>109</v>
      </c>
      <c r="I47" s="21"/>
      <c r="J47" s="21"/>
      <c r="K47" s="21"/>
      <c r="L47" s="21"/>
      <c r="M47" s="21" t="s">
        <v>109</v>
      </c>
      <c r="N47" s="21"/>
      <c r="O47" s="21"/>
      <c r="P47" s="21"/>
      <c r="Q47" s="2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4</v>
      </c>
      <c r="BC47" s="22">
        <v>3</v>
      </c>
      <c r="BD47" s="22">
        <v>2</v>
      </c>
      <c r="BE47" s="22">
        <f t="shared" si="39"/>
        <v>5</v>
      </c>
      <c r="BF47" s="70">
        <v>0</v>
      </c>
      <c r="BG47" s="69">
        <f t="shared" si="40"/>
        <v>26</v>
      </c>
      <c r="BH47" s="22">
        <f t="shared" si="40"/>
        <v>12</v>
      </c>
      <c r="BI47" s="22">
        <f t="shared" si="37"/>
        <v>11</v>
      </c>
      <c r="BJ47" s="22">
        <f t="shared" si="41"/>
        <v>23</v>
      </c>
      <c r="BK47" s="70">
        <f t="shared" si="38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4</v>
      </c>
      <c r="BC48" s="22">
        <v>0</v>
      </c>
      <c r="BD48" s="22">
        <v>2</v>
      </c>
      <c r="BE48" s="22">
        <f t="shared" si="39"/>
        <v>2</v>
      </c>
      <c r="BF48" s="70">
        <v>0</v>
      </c>
      <c r="BG48" s="69">
        <f t="shared" si="40"/>
        <v>24</v>
      </c>
      <c r="BH48" s="22">
        <f t="shared" si="40"/>
        <v>2</v>
      </c>
      <c r="BI48" s="22">
        <f t="shared" si="37"/>
        <v>15</v>
      </c>
      <c r="BJ48" s="22">
        <f t="shared" si="41"/>
        <v>17</v>
      </c>
      <c r="BK48" s="70">
        <f t="shared" si="38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3</v>
      </c>
      <c r="BC49" s="22">
        <v>0</v>
      </c>
      <c r="BD49" s="22">
        <v>3</v>
      </c>
      <c r="BE49" s="22">
        <f t="shared" si="39"/>
        <v>3</v>
      </c>
      <c r="BF49" s="70">
        <v>0</v>
      </c>
      <c r="BG49" s="69">
        <f t="shared" si="40"/>
        <v>21</v>
      </c>
      <c r="BH49" s="22">
        <f t="shared" si="40"/>
        <v>9</v>
      </c>
      <c r="BI49" s="22">
        <f t="shared" si="37"/>
        <v>16</v>
      </c>
      <c r="BJ49" s="22">
        <f t="shared" si="41"/>
        <v>25</v>
      </c>
      <c r="BK49" s="70">
        <f t="shared" si="38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M50" s="21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39"/>
        <v>0</v>
      </c>
      <c r="BF50" s="70">
        <v>0</v>
      </c>
      <c r="BG50" s="69">
        <f t="shared" si="40"/>
        <v>21</v>
      </c>
      <c r="BH50" s="22">
        <f t="shared" si="40"/>
        <v>5</v>
      </c>
      <c r="BI50" s="22">
        <f t="shared" si="37"/>
        <v>14</v>
      </c>
      <c r="BJ50" s="22">
        <f t="shared" si="41"/>
        <v>19</v>
      </c>
      <c r="BK50" s="70">
        <f t="shared" si="38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3</v>
      </c>
      <c r="BC51" s="22">
        <v>0</v>
      </c>
      <c r="BD51" s="22">
        <v>0</v>
      </c>
      <c r="BE51" s="22">
        <f t="shared" si="39"/>
        <v>0</v>
      </c>
      <c r="BF51" s="70">
        <v>2</v>
      </c>
      <c r="BG51" s="69">
        <f t="shared" si="40"/>
        <v>11</v>
      </c>
      <c r="BH51" s="22">
        <f t="shared" si="40"/>
        <v>6</v>
      </c>
      <c r="BI51" s="22">
        <f t="shared" si="37"/>
        <v>3</v>
      </c>
      <c r="BJ51" s="22">
        <f t="shared" si="41"/>
        <v>9</v>
      </c>
      <c r="BK51" s="70">
        <f t="shared" si="38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4</v>
      </c>
      <c r="BC52" s="22">
        <v>1</v>
      </c>
      <c r="BD52" s="22">
        <v>0</v>
      </c>
      <c r="BE52" s="22">
        <f t="shared" si="39"/>
        <v>1</v>
      </c>
      <c r="BF52" s="70">
        <v>0</v>
      </c>
      <c r="BG52" s="69">
        <f t="shared" si="40"/>
        <v>23</v>
      </c>
      <c r="BH52" s="22">
        <f t="shared" si="40"/>
        <v>10</v>
      </c>
      <c r="BI52" s="22">
        <f t="shared" si="37"/>
        <v>6</v>
      </c>
      <c r="BJ52" s="22">
        <f t="shared" si="41"/>
        <v>16</v>
      </c>
      <c r="BK52" s="70">
        <f t="shared" si="38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4</v>
      </c>
      <c r="BC53" s="22">
        <v>0</v>
      </c>
      <c r="BD53" s="22">
        <v>0</v>
      </c>
      <c r="BE53" s="22">
        <f t="shared" si="39"/>
        <v>0</v>
      </c>
      <c r="BF53" s="70">
        <v>0</v>
      </c>
      <c r="BG53" s="69">
        <f t="shared" si="40"/>
        <v>24</v>
      </c>
      <c r="BH53" s="22">
        <f t="shared" si="40"/>
        <v>0</v>
      </c>
      <c r="BI53" s="22">
        <f t="shared" si="37"/>
        <v>6</v>
      </c>
      <c r="BJ53" s="22">
        <f t="shared" si="41"/>
        <v>6</v>
      </c>
      <c r="BK53" s="70">
        <f t="shared" si="38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4</v>
      </c>
      <c r="BC54" s="22">
        <v>2</v>
      </c>
      <c r="BD54" s="22">
        <v>2</v>
      </c>
      <c r="BE54" s="22">
        <f t="shared" si="39"/>
        <v>4</v>
      </c>
      <c r="BF54" s="70">
        <v>0</v>
      </c>
      <c r="BG54" s="69">
        <f t="shared" si="40"/>
        <v>26</v>
      </c>
      <c r="BH54" s="22">
        <f t="shared" si="40"/>
        <v>3</v>
      </c>
      <c r="BI54" s="22">
        <f t="shared" si="37"/>
        <v>20</v>
      </c>
      <c r="BJ54" s="22">
        <f t="shared" si="41"/>
        <v>23</v>
      </c>
      <c r="BK54" s="70">
        <f t="shared" si="38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4</v>
      </c>
      <c r="BC55" s="22">
        <v>0</v>
      </c>
      <c r="BD55" s="22">
        <v>0</v>
      </c>
      <c r="BE55" s="22">
        <f t="shared" si="39"/>
        <v>0</v>
      </c>
      <c r="BF55" s="70">
        <v>0</v>
      </c>
      <c r="BG55" s="69">
        <f t="shared" si="40"/>
        <v>25</v>
      </c>
      <c r="BH55" s="22">
        <f t="shared" si="40"/>
        <v>4</v>
      </c>
      <c r="BI55" s="22">
        <f t="shared" si="37"/>
        <v>9</v>
      </c>
      <c r="BJ55" s="22">
        <f t="shared" si="41"/>
        <v>13</v>
      </c>
      <c r="BK55" s="70">
        <f t="shared" si="38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4</v>
      </c>
      <c r="BC56" s="22">
        <v>0</v>
      </c>
      <c r="BD56" s="22">
        <v>0</v>
      </c>
      <c r="BE56" s="22">
        <f t="shared" si="39"/>
        <v>0</v>
      </c>
      <c r="BF56" s="70">
        <v>0</v>
      </c>
      <c r="BG56" s="69">
        <f t="shared" si="40"/>
        <v>26</v>
      </c>
      <c r="BH56" s="22">
        <f t="shared" si="40"/>
        <v>0</v>
      </c>
      <c r="BI56" s="22">
        <f t="shared" si="37"/>
        <v>3</v>
      </c>
      <c r="BJ56" s="22">
        <f t="shared" si="41"/>
        <v>3</v>
      </c>
      <c r="BK56" s="70">
        <f t="shared" si="38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44</v>
      </c>
      <c r="BC57" s="23">
        <f>SUM(BC45:BC56)</f>
        <v>9</v>
      </c>
      <c r="BD57" s="23">
        <f>SUM(BD45:BD56)</f>
        <v>12</v>
      </c>
      <c r="BE57" s="23">
        <f>+BD57+BC57</f>
        <v>21</v>
      </c>
      <c r="BF57" s="73">
        <f>SUM(BF45:BF56)</f>
        <v>2</v>
      </c>
      <c r="BG57" s="72">
        <f>SUM(BG45:BG56)</f>
        <v>285</v>
      </c>
      <c r="BH57" s="23">
        <f>SUM(BH45:BH56)</f>
        <v>66</v>
      </c>
      <c r="BI57" s="23">
        <f>SUM(BI45:BI56)</f>
        <v>115</v>
      </c>
      <c r="BJ57" s="23">
        <f>+BI57+BH57</f>
        <v>181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26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10</v>
      </c>
      <c r="BC78" s="22">
        <v>0</v>
      </c>
      <c r="BD78" s="22">
        <v>4</v>
      </c>
      <c r="BE78" s="22">
        <f>+BC78+BD78</f>
        <v>4</v>
      </c>
      <c r="BF78" s="70">
        <v>0</v>
      </c>
      <c r="BG78" s="69">
        <f>+BB78+BL78</f>
        <v>43</v>
      </c>
      <c r="BH78" s="22">
        <f>+BC78+BM78</f>
        <v>14</v>
      </c>
      <c r="BI78" s="22">
        <f t="shared" ref="BI78:BI89" si="42">+BD78+BN78</f>
        <v>13</v>
      </c>
      <c r="BJ78" s="22">
        <f>+BH78+BI78</f>
        <v>27</v>
      </c>
      <c r="BK78" s="70">
        <f t="shared" ref="BK78:BK89" si="43">+BF78+BP78</f>
        <v>2</v>
      </c>
      <c r="BL78" s="69">
        <v>33</v>
      </c>
      <c r="BM78" s="15">
        <v>14</v>
      </c>
      <c r="BN78" s="15">
        <v>9</v>
      </c>
      <c r="BO78" s="15">
        <f t="shared" ref="BO78:BO89" si="44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97" si="45">+CA78+CB78</f>
        <v>0</v>
      </c>
      <c r="CD78" s="70">
        <v>0</v>
      </c>
      <c r="CE78" s="69">
        <f t="shared" ref="CE78:CI93" si="46">+CJ78+BZ78</f>
        <v>1</v>
      </c>
      <c r="CF78" s="22">
        <f t="shared" si="46"/>
        <v>0</v>
      </c>
      <c r="CG78" s="22">
        <f t="shared" si="46"/>
        <v>1</v>
      </c>
      <c r="CH78" s="22">
        <f t="shared" si="46"/>
        <v>1</v>
      </c>
      <c r="CI78" s="70">
        <f t="shared" si="46"/>
        <v>0</v>
      </c>
      <c r="CJ78" s="22">
        <v>1</v>
      </c>
      <c r="CK78" s="22">
        <v>0</v>
      </c>
      <c r="CL78" s="22">
        <v>1</v>
      </c>
      <c r="CM78" s="22">
        <f t="shared" ref="CM78:CM97" si="47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1"/>
      <c r="J79" s="22">
        <v>25</v>
      </c>
      <c r="K79" s="22">
        <v>26</v>
      </c>
      <c r="L79" s="22">
        <v>28</v>
      </c>
      <c r="M79" s="49">
        <v>54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3</v>
      </c>
      <c r="BC79" s="22">
        <v>0</v>
      </c>
      <c r="BD79" s="22">
        <v>0</v>
      </c>
      <c r="BE79" s="22">
        <f t="shared" ref="BE79:BE89" si="48">+BC79+BD79</f>
        <v>0</v>
      </c>
      <c r="BF79" s="70">
        <v>0</v>
      </c>
      <c r="BG79" s="69">
        <f t="shared" ref="BG79:BH89" si="49">+BB79+BL79</f>
        <v>18</v>
      </c>
      <c r="BH79" s="22">
        <f t="shared" si="49"/>
        <v>0</v>
      </c>
      <c r="BI79" s="22">
        <f t="shared" si="42"/>
        <v>0</v>
      </c>
      <c r="BJ79" s="22">
        <f t="shared" ref="BJ79:BJ89" si="50">+BH79+BI79</f>
        <v>0</v>
      </c>
      <c r="BK79" s="70">
        <f t="shared" si="43"/>
        <v>0</v>
      </c>
      <c r="BL79" s="69">
        <v>15</v>
      </c>
      <c r="BM79" s="22">
        <v>0</v>
      </c>
      <c r="BN79" s="22">
        <v>0</v>
      </c>
      <c r="BO79" s="22">
        <f t="shared" si="44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45"/>
        <v>0</v>
      </c>
      <c r="CD79" s="70">
        <v>0</v>
      </c>
      <c r="CE79" s="69">
        <f t="shared" si="46"/>
        <v>1</v>
      </c>
      <c r="CF79" s="22">
        <f t="shared" si="46"/>
        <v>0</v>
      </c>
      <c r="CG79" s="22">
        <f t="shared" si="46"/>
        <v>2</v>
      </c>
      <c r="CH79" s="22">
        <f t="shared" si="46"/>
        <v>2</v>
      </c>
      <c r="CI79" s="70">
        <f t="shared" si="46"/>
        <v>0</v>
      </c>
      <c r="CJ79" s="22">
        <v>1</v>
      </c>
      <c r="CK79" s="22">
        <v>0</v>
      </c>
      <c r="CL79" s="22">
        <v>2</v>
      </c>
      <c r="CM79" s="22">
        <f t="shared" si="47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1"/>
      <c r="J80" s="22">
        <v>26</v>
      </c>
      <c r="K80" s="22">
        <v>16</v>
      </c>
      <c r="L80" s="22">
        <v>31</v>
      </c>
      <c r="M80" s="49">
        <v>47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 t="shared" ref="AE80:AG89" si="51">SUMIF($W$96:$W$96,$W80,AE$96:AE$96)+SUMIF($W$104:$W$113,$W80,AE$104:AE$113)</f>
        <v>0</v>
      </c>
      <c r="AF80" s="22">
        <f t="shared" si="51"/>
        <v>1</v>
      </c>
      <c r="AG80" s="22">
        <f t="shared" si="51"/>
        <v>1</v>
      </c>
      <c r="AH80" s="79">
        <f t="shared" ref="AH80:AH89" si="52">+(AE80*2+AG80)/(2*AD80)</f>
        <v>0.25</v>
      </c>
      <c r="AI80" s="79"/>
      <c r="AJ80" s="22">
        <f t="shared" ref="AJ80:AL89" si="53">SUMIF($W$96:$W$96,$W80,AJ$96:AJ$96)+SUMIF($W$104:$W$113,$W80,AJ$104:AJ$113)</f>
        <v>3</v>
      </c>
      <c r="AK80" s="22">
        <f t="shared" si="53"/>
        <v>0</v>
      </c>
      <c r="AL80" s="22">
        <f t="shared" si="53"/>
        <v>0</v>
      </c>
      <c r="AM80" s="24">
        <f t="shared" ref="AM80:AM89" si="54">+AJ80/AD80</f>
        <v>1.5</v>
      </c>
      <c r="AN80" s="22">
        <f t="shared" ref="AN80:AO89" si="55">SUMIF($W$96:$W$96,$W80,AN$96:AN$96)+SUMIF($W$104:$W$113,$W80,AN$104:AN$113)</f>
        <v>0</v>
      </c>
      <c r="AO80" s="22">
        <f t="shared" si="55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4</v>
      </c>
      <c r="BC80" s="22">
        <v>3</v>
      </c>
      <c r="BD80" s="22">
        <v>3</v>
      </c>
      <c r="BE80" s="22">
        <f t="shared" si="48"/>
        <v>6</v>
      </c>
      <c r="BF80" s="70">
        <v>0</v>
      </c>
      <c r="BG80" s="69">
        <f t="shared" si="49"/>
        <v>22</v>
      </c>
      <c r="BH80" s="22">
        <f t="shared" si="49"/>
        <v>19</v>
      </c>
      <c r="BI80" s="22">
        <f t="shared" si="42"/>
        <v>14</v>
      </c>
      <c r="BJ80" s="22">
        <f t="shared" si="50"/>
        <v>33</v>
      </c>
      <c r="BK80" s="70">
        <f t="shared" si="43"/>
        <v>0</v>
      </c>
      <c r="BL80" s="69">
        <v>18</v>
      </c>
      <c r="BM80" s="22">
        <v>16</v>
      </c>
      <c r="BN80" s="22">
        <v>11</v>
      </c>
      <c r="BO80" s="22">
        <f t="shared" si="44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45"/>
        <v>0</v>
      </c>
      <c r="CD80" s="70">
        <v>0</v>
      </c>
      <c r="CE80" s="69">
        <f t="shared" si="46"/>
        <v>2</v>
      </c>
      <c r="CF80" s="22">
        <f t="shared" si="46"/>
        <v>0</v>
      </c>
      <c r="CG80" s="22">
        <f t="shared" si="46"/>
        <v>1</v>
      </c>
      <c r="CH80" s="22">
        <f t="shared" si="46"/>
        <v>1</v>
      </c>
      <c r="CI80" s="70">
        <f t="shared" si="46"/>
        <v>0</v>
      </c>
      <c r="CJ80" s="22">
        <v>1</v>
      </c>
      <c r="CK80" s="22">
        <v>0</v>
      </c>
      <c r="CL80" s="22">
        <v>1</v>
      </c>
      <c r="CM80" s="22">
        <f t="shared" si="47"/>
        <v>1</v>
      </c>
      <c r="CN80" s="70">
        <v>0</v>
      </c>
      <c r="CO80" s="36"/>
    </row>
    <row r="81" spans="1:93" ht="15.75" customHeight="1" x14ac:dyDescent="0.25">
      <c r="A81" s="36"/>
      <c r="E81" s="21" t="s">
        <v>125</v>
      </c>
      <c r="F81" s="21"/>
      <c r="G81" s="21"/>
      <c r="H81" s="21" t="s">
        <v>116</v>
      </c>
      <c r="I81" s="21"/>
      <c r="J81" s="22">
        <v>26</v>
      </c>
      <c r="K81" s="22">
        <v>27</v>
      </c>
      <c r="L81" s="22">
        <v>15</v>
      </c>
      <c r="M81" s="49">
        <v>42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8</v>
      </c>
      <c r="AE81" s="22">
        <f t="shared" si="51"/>
        <v>2</v>
      </c>
      <c r="AF81" s="22">
        <f t="shared" si="51"/>
        <v>5</v>
      </c>
      <c r="AG81" s="22">
        <f t="shared" si="51"/>
        <v>1</v>
      </c>
      <c r="AH81" s="79">
        <f t="shared" si="52"/>
        <v>0.3125</v>
      </c>
      <c r="AI81" s="79"/>
      <c r="AJ81" s="22">
        <f t="shared" si="53"/>
        <v>23</v>
      </c>
      <c r="AK81" s="22">
        <f t="shared" si="53"/>
        <v>1</v>
      </c>
      <c r="AL81" s="22">
        <f t="shared" si="53"/>
        <v>0</v>
      </c>
      <c r="AM81" s="24">
        <f t="shared" si="54"/>
        <v>2.875</v>
      </c>
      <c r="AN81" s="22">
        <f t="shared" si="55"/>
        <v>0</v>
      </c>
      <c r="AO81" s="22">
        <f t="shared" si="55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3</v>
      </c>
      <c r="BC81" s="22">
        <v>2</v>
      </c>
      <c r="BD81" s="22">
        <v>3</v>
      </c>
      <c r="BE81" s="22">
        <f t="shared" si="48"/>
        <v>5</v>
      </c>
      <c r="BF81" s="70">
        <v>0</v>
      </c>
      <c r="BG81" s="69">
        <f t="shared" si="49"/>
        <v>22</v>
      </c>
      <c r="BH81" s="22">
        <f t="shared" si="49"/>
        <v>11</v>
      </c>
      <c r="BI81" s="22">
        <f t="shared" si="42"/>
        <v>14</v>
      </c>
      <c r="BJ81" s="22">
        <f t="shared" si="50"/>
        <v>25</v>
      </c>
      <c r="BK81" s="70">
        <f t="shared" si="43"/>
        <v>0</v>
      </c>
      <c r="BL81" s="69">
        <v>19</v>
      </c>
      <c r="BM81" s="22">
        <v>9</v>
      </c>
      <c r="BN81" s="22">
        <v>11</v>
      </c>
      <c r="BO81" s="22">
        <f t="shared" si="44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0</v>
      </c>
      <c r="CA81" s="22">
        <v>0</v>
      </c>
      <c r="CB81" s="22">
        <v>0</v>
      </c>
      <c r="CC81" s="22">
        <f t="shared" si="45"/>
        <v>0</v>
      </c>
      <c r="CD81" s="70">
        <v>0</v>
      </c>
      <c r="CE81" s="69">
        <f t="shared" si="46"/>
        <v>2</v>
      </c>
      <c r="CF81" s="22">
        <f t="shared" si="46"/>
        <v>1</v>
      </c>
      <c r="CG81" s="22">
        <f t="shared" si="46"/>
        <v>0</v>
      </c>
      <c r="CH81" s="22">
        <f t="shared" si="46"/>
        <v>1</v>
      </c>
      <c r="CI81" s="70">
        <f t="shared" si="46"/>
        <v>0</v>
      </c>
      <c r="CJ81" s="22">
        <v>2</v>
      </c>
      <c r="CK81" s="22">
        <v>1</v>
      </c>
      <c r="CL81" s="22">
        <v>0</v>
      </c>
      <c r="CM81" s="22">
        <f t="shared" si="47"/>
        <v>1</v>
      </c>
      <c r="CN81" s="70">
        <v>0</v>
      </c>
      <c r="CO81" s="36"/>
    </row>
    <row r="82" spans="1:93" ht="15.75" customHeight="1" x14ac:dyDescent="0.25">
      <c r="A82" s="36"/>
      <c r="E82" s="21" t="s">
        <v>147</v>
      </c>
      <c r="F82" s="21"/>
      <c r="G82" s="21"/>
      <c r="H82" s="21" t="s">
        <v>154</v>
      </c>
      <c r="I82" s="21"/>
      <c r="J82" s="22">
        <v>24</v>
      </c>
      <c r="K82" s="22">
        <v>23</v>
      </c>
      <c r="L82" s="22">
        <v>18</v>
      </c>
      <c r="M82" s="49">
        <v>41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51"/>
        <v>0</v>
      </c>
      <c r="AF82" s="22">
        <f t="shared" si="51"/>
        <v>1</v>
      </c>
      <c r="AG82" s="22">
        <f t="shared" si="51"/>
        <v>0</v>
      </c>
      <c r="AH82" s="79">
        <f t="shared" si="52"/>
        <v>0</v>
      </c>
      <c r="AI82" s="79"/>
      <c r="AJ82" s="22">
        <f t="shared" si="53"/>
        <v>7</v>
      </c>
      <c r="AK82" s="22">
        <f t="shared" si="53"/>
        <v>0</v>
      </c>
      <c r="AL82" s="22">
        <f t="shared" si="53"/>
        <v>0</v>
      </c>
      <c r="AM82" s="24">
        <f t="shared" si="54"/>
        <v>7</v>
      </c>
      <c r="AN82" s="22">
        <f t="shared" si="55"/>
        <v>0</v>
      </c>
      <c r="AO82" s="22">
        <f t="shared" si="55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4</v>
      </c>
      <c r="BC82" s="22">
        <v>2</v>
      </c>
      <c r="BD82" s="22">
        <v>4</v>
      </c>
      <c r="BE82" s="22">
        <f t="shared" si="48"/>
        <v>6</v>
      </c>
      <c r="BF82" s="70">
        <v>0</v>
      </c>
      <c r="BG82" s="69">
        <f t="shared" si="49"/>
        <v>26</v>
      </c>
      <c r="BH82" s="22">
        <f t="shared" si="49"/>
        <v>14</v>
      </c>
      <c r="BI82" s="22">
        <f t="shared" si="42"/>
        <v>18</v>
      </c>
      <c r="BJ82" s="22">
        <f t="shared" si="50"/>
        <v>32</v>
      </c>
      <c r="BK82" s="70">
        <f t="shared" si="43"/>
        <v>2</v>
      </c>
      <c r="BL82" s="69">
        <v>22</v>
      </c>
      <c r="BM82" s="22">
        <v>12</v>
      </c>
      <c r="BN82" s="22">
        <v>14</v>
      </c>
      <c r="BO82" s="22">
        <f t="shared" si="44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45"/>
        <v>0</v>
      </c>
      <c r="CD82" s="70">
        <v>0</v>
      </c>
      <c r="CE82" s="69">
        <f t="shared" si="46"/>
        <v>1</v>
      </c>
      <c r="CF82" s="22">
        <f t="shared" si="46"/>
        <v>0</v>
      </c>
      <c r="CG82" s="22">
        <f t="shared" si="46"/>
        <v>0</v>
      </c>
      <c r="CH82" s="22">
        <f t="shared" si="46"/>
        <v>0</v>
      </c>
      <c r="CI82" s="70">
        <f t="shared" si="46"/>
        <v>0</v>
      </c>
      <c r="CJ82" s="22">
        <v>1</v>
      </c>
      <c r="CK82" s="22">
        <v>0</v>
      </c>
      <c r="CL82" s="22">
        <v>0</v>
      </c>
      <c r="CM82" s="22">
        <f t="shared" si="47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1"/>
      <c r="J83" s="22">
        <v>26</v>
      </c>
      <c r="K83" s="22">
        <v>31</v>
      </c>
      <c r="L83" s="22">
        <v>9</v>
      </c>
      <c r="M83" s="49">
        <v>40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51"/>
        <v>2</v>
      </c>
      <c r="AF83" s="22">
        <f t="shared" si="51"/>
        <v>3</v>
      </c>
      <c r="AG83" s="22">
        <f t="shared" si="51"/>
        <v>0</v>
      </c>
      <c r="AH83" s="79">
        <f t="shared" si="52"/>
        <v>0.4</v>
      </c>
      <c r="AI83" s="79"/>
      <c r="AJ83" s="22">
        <f t="shared" si="53"/>
        <v>9</v>
      </c>
      <c r="AK83" s="22">
        <f t="shared" si="53"/>
        <v>1</v>
      </c>
      <c r="AL83" s="22">
        <f t="shared" si="53"/>
        <v>1</v>
      </c>
      <c r="AM83" s="24">
        <f t="shared" si="54"/>
        <v>1.8</v>
      </c>
      <c r="AN83" s="22">
        <f t="shared" si="55"/>
        <v>0</v>
      </c>
      <c r="AO83" s="22">
        <f t="shared" si="55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4</v>
      </c>
      <c r="BC83" s="22">
        <v>0</v>
      </c>
      <c r="BD83" s="22">
        <v>0</v>
      </c>
      <c r="BE83" s="22">
        <f t="shared" si="48"/>
        <v>0</v>
      </c>
      <c r="BF83" s="70">
        <v>0</v>
      </c>
      <c r="BG83" s="69">
        <f t="shared" si="49"/>
        <v>22</v>
      </c>
      <c r="BH83" s="22">
        <f t="shared" si="49"/>
        <v>2</v>
      </c>
      <c r="BI83" s="22">
        <f t="shared" si="42"/>
        <v>3</v>
      </c>
      <c r="BJ83" s="22">
        <f t="shared" si="50"/>
        <v>5</v>
      </c>
      <c r="BK83" s="70">
        <f t="shared" si="43"/>
        <v>0</v>
      </c>
      <c r="BL83" s="69">
        <v>18</v>
      </c>
      <c r="BM83" s="22">
        <v>2</v>
      </c>
      <c r="BN83" s="22">
        <v>3</v>
      </c>
      <c r="BO83" s="22">
        <f t="shared" si="44"/>
        <v>5</v>
      </c>
      <c r="BP83" s="70">
        <v>0</v>
      </c>
      <c r="BQ83" s="36"/>
      <c r="BR83" s="36"/>
      <c r="BS83" s="27">
        <v>6.5</v>
      </c>
      <c r="BT83" s="21" t="s">
        <v>43</v>
      </c>
      <c r="BX83" s="22"/>
      <c r="BY83" s="21"/>
      <c r="BZ83" s="69">
        <v>0</v>
      </c>
      <c r="CA83" s="22">
        <v>0</v>
      </c>
      <c r="CB83" s="22">
        <v>0</v>
      </c>
      <c r="CC83" s="22">
        <f t="shared" si="45"/>
        <v>0</v>
      </c>
      <c r="CD83" s="70">
        <v>0</v>
      </c>
      <c r="CE83" s="69">
        <f t="shared" si="46"/>
        <v>5</v>
      </c>
      <c r="CF83" s="22">
        <f t="shared" si="46"/>
        <v>0</v>
      </c>
      <c r="CG83" s="22">
        <f t="shared" si="46"/>
        <v>0</v>
      </c>
      <c r="CH83" s="22">
        <f t="shared" si="46"/>
        <v>0</v>
      </c>
      <c r="CI83" s="70">
        <f t="shared" si="46"/>
        <v>2</v>
      </c>
      <c r="CJ83" s="22">
        <v>5</v>
      </c>
      <c r="CK83" s="22">
        <v>0</v>
      </c>
      <c r="CL83" s="22">
        <v>0</v>
      </c>
      <c r="CM83" s="22">
        <f t="shared" si="47"/>
        <v>0</v>
      </c>
      <c r="CN83" s="70">
        <v>2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1" t="s">
        <v>117</v>
      </c>
      <c r="I84" s="21"/>
      <c r="J84" s="22">
        <v>22</v>
      </c>
      <c r="K84" s="22">
        <v>19</v>
      </c>
      <c r="L84" s="22">
        <v>14</v>
      </c>
      <c r="M84" s="49">
        <v>33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51"/>
        <v>0</v>
      </c>
      <c r="AF84" s="22">
        <f t="shared" si="51"/>
        <v>0</v>
      </c>
      <c r="AG84" s="22">
        <f t="shared" si="51"/>
        <v>0</v>
      </c>
      <c r="AH84" s="79">
        <f t="shared" si="52"/>
        <v>0</v>
      </c>
      <c r="AI84" s="79"/>
      <c r="AJ84" s="22">
        <f t="shared" si="53"/>
        <v>0</v>
      </c>
      <c r="AK84" s="22">
        <f t="shared" si="53"/>
        <v>0</v>
      </c>
      <c r="AL84" s="22">
        <f t="shared" si="53"/>
        <v>0</v>
      </c>
      <c r="AM84" s="24">
        <f t="shared" si="54"/>
        <v>0</v>
      </c>
      <c r="AN84" s="22">
        <f t="shared" si="55"/>
        <v>0</v>
      </c>
      <c r="AO84" s="22">
        <f t="shared" si="55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3</v>
      </c>
      <c r="BC84" s="22">
        <v>0</v>
      </c>
      <c r="BD84" s="22">
        <v>1</v>
      </c>
      <c r="BE84" s="22">
        <f t="shared" si="48"/>
        <v>1</v>
      </c>
      <c r="BF84" s="70">
        <v>0</v>
      </c>
      <c r="BG84" s="69">
        <f t="shared" si="49"/>
        <v>20</v>
      </c>
      <c r="BH84" s="22">
        <f t="shared" si="49"/>
        <v>0</v>
      </c>
      <c r="BI84" s="22">
        <f t="shared" si="42"/>
        <v>5</v>
      </c>
      <c r="BJ84" s="22">
        <f t="shared" si="50"/>
        <v>5</v>
      </c>
      <c r="BK84" s="70">
        <f t="shared" si="43"/>
        <v>0</v>
      </c>
      <c r="BL84" s="69">
        <v>17</v>
      </c>
      <c r="BM84" s="22">
        <v>0</v>
      </c>
      <c r="BN84" s="22">
        <v>4</v>
      </c>
      <c r="BO84" s="22">
        <f t="shared" si="44"/>
        <v>4</v>
      </c>
      <c r="BP84" s="70">
        <v>0</v>
      </c>
      <c r="BQ84" s="36"/>
      <c r="BR84" s="36"/>
      <c r="BS84" s="27">
        <v>6.5</v>
      </c>
      <c r="BT84" s="21" t="s">
        <v>136</v>
      </c>
      <c r="BX84" s="22"/>
      <c r="BY84" s="21"/>
      <c r="BZ84" s="69">
        <v>1</v>
      </c>
      <c r="CA84" s="22">
        <v>0</v>
      </c>
      <c r="CB84" s="22">
        <v>0</v>
      </c>
      <c r="CC84" s="22">
        <f t="shared" si="45"/>
        <v>0</v>
      </c>
      <c r="CD84" s="70">
        <v>0</v>
      </c>
      <c r="CE84" s="69">
        <f t="shared" si="46"/>
        <v>6</v>
      </c>
      <c r="CF84" s="22">
        <f t="shared" si="46"/>
        <v>0</v>
      </c>
      <c r="CG84" s="22">
        <f t="shared" si="46"/>
        <v>1</v>
      </c>
      <c r="CH84" s="22">
        <f t="shared" si="46"/>
        <v>1</v>
      </c>
      <c r="CI84" s="70">
        <f t="shared" si="46"/>
        <v>0</v>
      </c>
      <c r="CJ84" s="22">
        <v>5</v>
      </c>
      <c r="CK84" s="22">
        <v>0</v>
      </c>
      <c r="CL84" s="22">
        <v>1</v>
      </c>
      <c r="CM84" s="22">
        <f t="shared" si="47"/>
        <v>1</v>
      </c>
      <c r="CN84" s="70">
        <v>0</v>
      </c>
      <c r="CO84" s="36"/>
    </row>
    <row r="85" spans="1:93" ht="15.75" customHeight="1" x14ac:dyDescent="0.25">
      <c r="A85" s="36"/>
      <c r="E85" s="21" t="s">
        <v>80</v>
      </c>
      <c r="F85" s="21"/>
      <c r="G85" s="21"/>
      <c r="H85" s="21" t="s">
        <v>117</v>
      </c>
      <c r="I85" s="21"/>
      <c r="J85" s="22">
        <v>26</v>
      </c>
      <c r="K85" s="22">
        <v>14</v>
      </c>
      <c r="L85" s="22">
        <v>18</v>
      </c>
      <c r="M85" s="49">
        <v>32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51"/>
        <v>0</v>
      </c>
      <c r="AF85" s="22">
        <f t="shared" si="51"/>
        <v>1</v>
      </c>
      <c r="AG85" s="22">
        <f t="shared" si="51"/>
        <v>0</v>
      </c>
      <c r="AH85" s="79">
        <f t="shared" si="52"/>
        <v>0</v>
      </c>
      <c r="AI85" s="79"/>
      <c r="AJ85" s="22">
        <f t="shared" si="53"/>
        <v>1</v>
      </c>
      <c r="AK85" s="22">
        <f t="shared" si="53"/>
        <v>0</v>
      </c>
      <c r="AL85" s="22">
        <f t="shared" si="53"/>
        <v>0</v>
      </c>
      <c r="AM85" s="24">
        <f t="shared" si="54"/>
        <v>1</v>
      </c>
      <c r="AN85" s="22">
        <f t="shared" si="55"/>
        <v>0</v>
      </c>
      <c r="AO85" s="22">
        <f t="shared" si="55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4</v>
      </c>
      <c r="BC85" s="22">
        <v>2</v>
      </c>
      <c r="BD85" s="22">
        <v>0</v>
      </c>
      <c r="BE85" s="22">
        <f t="shared" si="48"/>
        <v>2</v>
      </c>
      <c r="BF85" s="70">
        <v>0</v>
      </c>
      <c r="BG85" s="69">
        <f t="shared" si="49"/>
        <v>22</v>
      </c>
      <c r="BH85" s="22">
        <f t="shared" si="49"/>
        <v>5</v>
      </c>
      <c r="BI85" s="22">
        <f t="shared" si="42"/>
        <v>6</v>
      </c>
      <c r="BJ85" s="22">
        <f t="shared" si="50"/>
        <v>11</v>
      </c>
      <c r="BK85" s="70">
        <f t="shared" si="43"/>
        <v>0</v>
      </c>
      <c r="BL85" s="69">
        <v>18</v>
      </c>
      <c r="BM85" s="22">
        <v>3</v>
      </c>
      <c r="BN85" s="22">
        <v>6</v>
      </c>
      <c r="BO85" s="22">
        <f t="shared" si="44"/>
        <v>9</v>
      </c>
      <c r="BP85" s="70">
        <v>0</v>
      </c>
      <c r="BQ85" s="36"/>
      <c r="BR85" s="36"/>
      <c r="BS85" s="27">
        <v>6.5</v>
      </c>
      <c r="BT85" s="21" t="s">
        <v>44</v>
      </c>
      <c r="BX85" s="22"/>
      <c r="BY85" s="21"/>
      <c r="BZ85" s="69">
        <v>1</v>
      </c>
      <c r="CA85" s="22">
        <v>0</v>
      </c>
      <c r="CB85" s="22">
        <v>0</v>
      </c>
      <c r="CC85" s="22">
        <f t="shared" si="45"/>
        <v>0</v>
      </c>
      <c r="CD85" s="70">
        <v>0</v>
      </c>
      <c r="CE85" s="69">
        <f t="shared" si="46"/>
        <v>3</v>
      </c>
      <c r="CF85" s="22">
        <f t="shared" si="46"/>
        <v>0</v>
      </c>
      <c r="CG85" s="22">
        <f t="shared" si="46"/>
        <v>0</v>
      </c>
      <c r="CH85" s="22">
        <f t="shared" si="46"/>
        <v>0</v>
      </c>
      <c r="CI85" s="70">
        <f t="shared" si="46"/>
        <v>0</v>
      </c>
      <c r="CJ85" s="22">
        <v>2</v>
      </c>
      <c r="CK85" s="22">
        <v>0</v>
      </c>
      <c r="CL85" s="22">
        <v>0</v>
      </c>
      <c r="CM85" s="22">
        <f t="shared" si="47"/>
        <v>0</v>
      </c>
      <c r="CN85" s="70">
        <v>0</v>
      </c>
      <c r="CO85" s="36"/>
    </row>
    <row r="86" spans="1:93" ht="15.75" customHeight="1" x14ac:dyDescent="0.25">
      <c r="A86" s="36"/>
      <c r="E86" s="21" t="s">
        <v>34</v>
      </c>
      <c r="F86" s="21"/>
      <c r="G86" s="21"/>
      <c r="H86" s="21" t="s">
        <v>106</v>
      </c>
      <c r="I86" s="21"/>
      <c r="J86" s="22">
        <v>26</v>
      </c>
      <c r="K86" s="22">
        <v>11</v>
      </c>
      <c r="L86" s="22">
        <v>21</v>
      </c>
      <c r="M86" s="49">
        <v>32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51"/>
        <v>0</v>
      </c>
      <c r="AF86" s="22">
        <f t="shared" si="51"/>
        <v>0</v>
      </c>
      <c r="AG86" s="22">
        <f t="shared" si="51"/>
        <v>1</v>
      </c>
      <c r="AH86" s="79">
        <f t="shared" si="52"/>
        <v>0.5</v>
      </c>
      <c r="AI86" s="79"/>
      <c r="AJ86" s="22">
        <f t="shared" si="53"/>
        <v>2</v>
      </c>
      <c r="AK86" s="22">
        <f t="shared" si="53"/>
        <v>0</v>
      </c>
      <c r="AL86" s="22">
        <f t="shared" si="53"/>
        <v>0</v>
      </c>
      <c r="AM86" s="24">
        <f t="shared" si="54"/>
        <v>2</v>
      </c>
      <c r="AN86" s="22">
        <f t="shared" si="55"/>
        <v>0</v>
      </c>
      <c r="AO86" s="22">
        <f t="shared" si="55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3</v>
      </c>
      <c r="BC86" s="22">
        <v>0</v>
      </c>
      <c r="BD86" s="22">
        <v>0</v>
      </c>
      <c r="BE86" s="22">
        <f t="shared" si="48"/>
        <v>0</v>
      </c>
      <c r="BF86" s="70">
        <v>0</v>
      </c>
      <c r="BG86" s="69">
        <f t="shared" si="49"/>
        <v>23</v>
      </c>
      <c r="BH86" s="22">
        <f t="shared" si="49"/>
        <v>2</v>
      </c>
      <c r="BI86" s="22">
        <f t="shared" si="42"/>
        <v>15</v>
      </c>
      <c r="BJ86" s="22">
        <f t="shared" si="50"/>
        <v>17</v>
      </c>
      <c r="BK86" s="70">
        <f t="shared" si="43"/>
        <v>2</v>
      </c>
      <c r="BL86" s="69">
        <v>20</v>
      </c>
      <c r="BM86" s="22">
        <v>2</v>
      </c>
      <c r="BN86" s="22">
        <v>15</v>
      </c>
      <c r="BO86" s="22">
        <f t="shared" si="44"/>
        <v>17</v>
      </c>
      <c r="BP86" s="70">
        <v>2</v>
      </c>
      <c r="BQ86" s="40"/>
      <c r="BR86" s="40"/>
      <c r="BS86" s="27">
        <v>9.5</v>
      </c>
      <c r="BT86" s="21" t="s">
        <v>125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45"/>
        <v>0</v>
      </c>
      <c r="CD86" s="70">
        <v>0</v>
      </c>
      <c r="CE86" s="69">
        <f t="shared" si="46"/>
        <v>1</v>
      </c>
      <c r="CF86" s="22">
        <f t="shared" si="46"/>
        <v>1</v>
      </c>
      <c r="CG86" s="22">
        <f t="shared" si="46"/>
        <v>0</v>
      </c>
      <c r="CH86" s="22">
        <f t="shared" si="46"/>
        <v>1</v>
      </c>
      <c r="CI86" s="70">
        <f t="shared" si="46"/>
        <v>0</v>
      </c>
      <c r="CJ86" s="22">
        <v>1</v>
      </c>
      <c r="CK86" s="22">
        <v>1</v>
      </c>
      <c r="CL86" s="22">
        <v>0</v>
      </c>
      <c r="CM86" s="22">
        <f t="shared" si="47"/>
        <v>1</v>
      </c>
      <c r="CN86" s="70">
        <v>0</v>
      </c>
      <c r="CO86" s="40"/>
    </row>
    <row r="87" spans="1:93" ht="15.75" customHeight="1" x14ac:dyDescent="0.25">
      <c r="A87" s="36"/>
      <c r="E87" s="21" t="s">
        <v>59</v>
      </c>
      <c r="F87" s="21"/>
      <c r="G87" s="21"/>
      <c r="H87" s="21" t="s">
        <v>118</v>
      </c>
      <c r="I87" s="21"/>
      <c r="J87" s="22">
        <v>23</v>
      </c>
      <c r="K87" s="22">
        <v>20</v>
      </c>
      <c r="L87" s="22">
        <v>11</v>
      </c>
      <c r="M87" s="49">
        <v>31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51"/>
        <v>0</v>
      </c>
      <c r="AF87" s="22">
        <f t="shared" si="51"/>
        <v>0</v>
      </c>
      <c r="AG87" s="22">
        <f t="shared" si="51"/>
        <v>2</v>
      </c>
      <c r="AH87" s="79">
        <f t="shared" si="52"/>
        <v>0.5</v>
      </c>
      <c r="AI87" s="79"/>
      <c r="AJ87" s="22">
        <f t="shared" si="53"/>
        <v>4</v>
      </c>
      <c r="AK87" s="22">
        <f t="shared" si="53"/>
        <v>0</v>
      </c>
      <c r="AL87" s="22">
        <f t="shared" si="53"/>
        <v>1</v>
      </c>
      <c r="AM87" s="24">
        <f t="shared" si="54"/>
        <v>2</v>
      </c>
      <c r="AN87" s="22">
        <f t="shared" si="55"/>
        <v>0</v>
      </c>
      <c r="AO87" s="22">
        <f t="shared" si="55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48"/>
        <v>0</v>
      </c>
      <c r="BF87" s="70">
        <v>0</v>
      </c>
      <c r="BG87" s="69">
        <f t="shared" si="49"/>
        <v>21</v>
      </c>
      <c r="BH87" s="22">
        <f t="shared" si="49"/>
        <v>0</v>
      </c>
      <c r="BI87" s="22">
        <f t="shared" si="42"/>
        <v>6</v>
      </c>
      <c r="BJ87" s="22">
        <f t="shared" si="50"/>
        <v>6</v>
      </c>
      <c r="BK87" s="70">
        <f t="shared" si="43"/>
        <v>0</v>
      </c>
      <c r="BL87" s="69">
        <v>21</v>
      </c>
      <c r="BM87" s="22">
        <v>0</v>
      </c>
      <c r="BN87" s="22">
        <v>6</v>
      </c>
      <c r="BO87" s="22">
        <f t="shared" si="44"/>
        <v>6</v>
      </c>
      <c r="BP87" s="70">
        <v>0</v>
      </c>
      <c r="BQ87" s="40"/>
      <c r="BR87" s="40"/>
      <c r="BS87" s="27">
        <v>6.5</v>
      </c>
      <c r="BT87" s="21" t="s">
        <v>69</v>
      </c>
      <c r="BX87" s="22"/>
      <c r="BY87" s="21"/>
      <c r="BZ87" s="69">
        <v>0</v>
      </c>
      <c r="CA87" s="22">
        <v>0</v>
      </c>
      <c r="CB87" s="22">
        <v>0</v>
      </c>
      <c r="CC87" s="22">
        <f t="shared" si="45"/>
        <v>0</v>
      </c>
      <c r="CD87" s="70">
        <v>0</v>
      </c>
      <c r="CE87" s="69">
        <f t="shared" si="46"/>
        <v>1</v>
      </c>
      <c r="CF87" s="22">
        <f t="shared" si="46"/>
        <v>0</v>
      </c>
      <c r="CG87" s="22">
        <f t="shared" si="46"/>
        <v>0</v>
      </c>
      <c r="CH87" s="22">
        <f t="shared" si="46"/>
        <v>0</v>
      </c>
      <c r="CI87" s="70">
        <f t="shared" si="46"/>
        <v>0</v>
      </c>
      <c r="CJ87" s="22">
        <v>1</v>
      </c>
      <c r="CK87" s="22">
        <v>0</v>
      </c>
      <c r="CL87" s="22">
        <v>0</v>
      </c>
      <c r="CM87" s="22">
        <f t="shared" si="47"/>
        <v>0</v>
      </c>
      <c r="CN87" s="70">
        <v>0</v>
      </c>
      <c r="CO87" s="40"/>
    </row>
    <row r="88" spans="1:93" ht="15.75" customHeight="1" x14ac:dyDescent="0.25">
      <c r="A88" s="36"/>
      <c r="E88" s="21" t="s">
        <v>184</v>
      </c>
      <c r="F88" s="21"/>
      <c r="G88" s="21"/>
      <c r="H88" s="21" t="s">
        <v>154</v>
      </c>
      <c r="I88" s="21"/>
      <c r="J88" s="22">
        <v>23</v>
      </c>
      <c r="K88" s="22">
        <v>14</v>
      </c>
      <c r="L88" s="22">
        <v>17</v>
      </c>
      <c r="M88" s="49">
        <v>31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51"/>
        <v>0</v>
      </c>
      <c r="AF88" s="22">
        <f t="shared" si="51"/>
        <v>0</v>
      </c>
      <c r="AG88" s="22">
        <f t="shared" si="51"/>
        <v>1</v>
      </c>
      <c r="AH88" s="79">
        <f t="shared" si="52"/>
        <v>0.5</v>
      </c>
      <c r="AI88" s="79"/>
      <c r="AJ88" s="22">
        <f t="shared" si="53"/>
        <v>4</v>
      </c>
      <c r="AK88" s="22">
        <f t="shared" si="53"/>
        <v>0</v>
      </c>
      <c r="AL88" s="22">
        <f t="shared" si="53"/>
        <v>0</v>
      </c>
      <c r="AM88" s="24">
        <f t="shared" si="54"/>
        <v>4</v>
      </c>
      <c r="AN88" s="22">
        <f t="shared" si="55"/>
        <v>1</v>
      </c>
      <c r="AO88" s="22">
        <f t="shared" si="55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2</v>
      </c>
      <c r="BC88" s="22">
        <v>0</v>
      </c>
      <c r="BD88" s="22">
        <v>1</v>
      </c>
      <c r="BE88" s="22">
        <f t="shared" si="48"/>
        <v>1</v>
      </c>
      <c r="BF88" s="70">
        <v>0</v>
      </c>
      <c r="BG88" s="69">
        <f t="shared" si="49"/>
        <v>22</v>
      </c>
      <c r="BH88" s="22">
        <f t="shared" si="49"/>
        <v>0</v>
      </c>
      <c r="BI88" s="22">
        <f t="shared" si="42"/>
        <v>2</v>
      </c>
      <c r="BJ88" s="22">
        <f t="shared" si="50"/>
        <v>2</v>
      </c>
      <c r="BK88" s="70">
        <f t="shared" si="43"/>
        <v>0</v>
      </c>
      <c r="BL88" s="69">
        <v>20</v>
      </c>
      <c r="BM88" s="22">
        <v>0</v>
      </c>
      <c r="BN88" s="22">
        <v>1</v>
      </c>
      <c r="BO88" s="22">
        <f t="shared" si="44"/>
        <v>1</v>
      </c>
      <c r="BP88" s="70">
        <v>0</v>
      </c>
      <c r="BQ88" s="40"/>
      <c r="BR88" s="40"/>
      <c r="BS88" s="27">
        <v>6.5</v>
      </c>
      <c r="BT88" s="21" t="s">
        <v>54</v>
      </c>
      <c r="BY88" s="21"/>
      <c r="BZ88" s="69">
        <v>1</v>
      </c>
      <c r="CA88" s="22">
        <v>0</v>
      </c>
      <c r="CB88" s="22">
        <v>0</v>
      </c>
      <c r="CC88" s="22">
        <f t="shared" si="45"/>
        <v>0</v>
      </c>
      <c r="CD88" s="70">
        <v>0</v>
      </c>
      <c r="CE88" s="69">
        <f t="shared" si="46"/>
        <v>1</v>
      </c>
      <c r="CF88" s="22">
        <f t="shared" si="46"/>
        <v>0</v>
      </c>
      <c r="CG88" s="22">
        <f t="shared" si="46"/>
        <v>0</v>
      </c>
      <c r="CH88" s="22">
        <f t="shared" si="46"/>
        <v>0</v>
      </c>
      <c r="CI88" s="70">
        <f t="shared" si="46"/>
        <v>0</v>
      </c>
      <c r="CJ88" s="22">
        <v>0</v>
      </c>
      <c r="CK88" s="22">
        <v>0</v>
      </c>
      <c r="CL88" s="22">
        <v>0</v>
      </c>
      <c r="CM88" s="22">
        <f t="shared" si="47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176</v>
      </c>
      <c r="F89" s="21"/>
      <c r="G89" s="21"/>
      <c r="H89" s="21" t="s">
        <v>106</v>
      </c>
      <c r="I89" s="21"/>
      <c r="J89" s="22">
        <v>13</v>
      </c>
      <c r="K89" s="22">
        <v>13</v>
      </c>
      <c r="L89" s="22">
        <v>17</v>
      </c>
      <c r="M89" s="49">
        <v>30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7</v>
      </c>
      <c r="AE89" s="22">
        <f t="shared" si="51"/>
        <v>1</v>
      </c>
      <c r="AF89" s="22">
        <f t="shared" si="51"/>
        <v>5</v>
      </c>
      <c r="AG89" s="22">
        <f t="shared" si="51"/>
        <v>1</v>
      </c>
      <c r="AH89" s="79">
        <f t="shared" si="52"/>
        <v>0.21428571428571427</v>
      </c>
      <c r="AI89" s="79"/>
      <c r="AJ89" s="22">
        <f t="shared" si="53"/>
        <v>21</v>
      </c>
      <c r="AK89" s="22">
        <f t="shared" si="53"/>
        <v>1</v>
      </c>
      <c r="AL89" s="22">
        <f t="shared" si="53"/>
        <v>0</v>
      </c>
      <c r="AM89" s="24">
        <f t="shared" si="54"/>
        <v>3</v>
      </c>
      <c r="AN89" s="22">
        <f t="shared" si="55"/>
        <v>0</v>
      </c>
      <c r="AO89" s="22">
        <f t="shared" si="55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4</v>
      </c>
      <c r="BC89" s="22">
        <v>0</v>
      </c>
      <c r="BD89" s="22">
        <v>1</v>
      </c>
      <c r="BE89" s="22">
        <f t="shared" si="48"/>
        <v>1</v>
      </c>
      <c r="BF89" s="70">
        <v>0</v>
      </c>
      <c r="BG89" s="69">
        <f t="shared" si="49"/>
        <v>25</v>
      </c>
      <c r="BH89" s="22">
        <f t="shared" si="49"/>
        <v>0</v>
      </c>
      <c r="BI89" s="22">
        <f t="shared" si="42"/>
        <v>4</v>
      </c>
      <c r="BJ89" s="22">
        <f t="shared" si="50"/>
        <v>4</v>
      </c>
      <c r="BK89" s="70">
        <f t="shared" si="43"/>
        <v>6</v>
      </c>
      <c r="BL89" s="69">
        <v>21</v>
      </c>
      <c r="BM89" s="22">
        <v>0</v>
      </c>
      <c r="BN89" s="22">
        <v>3</v>
      </c>
      <c r="BO89" s="22">
        <f t="shared" si="44"/>
        <v>3</v>
      </c>
      <c r="BP89" s="70">
        <v>6</v>
      </c>
      <c r="BQ89" s="41"/>
      <c r="BR89" s="41"/>
      <c r="BS89" s="27">
        <v>9.5</v>
      </c>
      <c r="BT89" s="21" t="s">
        <v>176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45"/>
        <v>0</v>
      </c>
      <c r="CD89" s="70">
        <v>0</v>
      </c>
      <c r="CE89" s="69">
        <f t="shared" si="46"/>
        <v>1</v>
      </c>
      <c r="CF89" s="22">
        <f t="shared" si="46"/>
        <v>0</v>
      </c>
      <c r="CG89" s="22">
        <f t="shared" si="46"/>
        <v>2</v>
      </c>
      <c r="CH89" s="22">
        <f t="shared" si="46"/>
        <v>2</v>
      </c>
      <c r="CI89" s="70">
        <f t="shared" si="46"/>
        <v>0</v>
      </c>
      <c r="CJ89" s="22">
        <v>1</v>
      </c>
      <c r="CK89" s="22">
        <v>0</v>
      </c>
      <c r="CL89" s="22">
        <v>2</v>
      </c>
      <c r="CM89" s="22">
        <f t="shared" si="47"/>
        <v>2</v>
      </c>
      <c r="CN89" s="70">
        <v>0</v>
      </c>
      <c r="CO89" s="41"/>
    </row>
    <row r="90" spans="1:93" ht="15.75" customHeight="1" thickBot="1" x14ac:dyDescent="0.3">
      <c r="A90" s="36"/>
      <c r="E90" s="21" t="s">
        <v>46</v>
      </c>
      <c r="F90" s="21"/>
      <c r="G90" s="21"/>
      <c r="H90" s="21" t="s">
        <v>117</v>
      </c>
      <c r="I90" s="21"/>
      <c r="J90" s="22">
        <v>22</v>
      </c>
      <c r="K90" s="22">
        <v>11</v>
      </c>
      <c r="L90" s="22">
        <v>14</v>
      </c>
      <c r="M90" s="49">
        <v>25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28.3</v>
      </c>
      <c r="AE90" s="15">
        <f>SUM(AE80:AE89)</f>
        <v>5</v>
      </c>
      <c r="AF90" s="15">
        <f>SUM(AF80:AF89)</f>
        <v>16</v>
      </c>
      <c r="AG90" s="15">
        <f>SUM(AG80:AG89)</f>
        <v>7</v>
      </c>
      <c r="AH90" s="80">
        <f>+(AE90*2+AG90)/(2*AD90)</f>
        <v>0.30035335689045933</v>
      </c>
      <c r="AI90" s="80"/>
      <c r="AJ90" s="15">
        <f>SUM(AJ80:AJ89)</f>
        <v>74</v>
      </c>
      <c r="AK90" s="15">
        <f>SUM(AK80:AK89)</f>
        <v>3</v>
      </c>
      <c r="AL90" s="15">
        <f>SUM(AL80:AL89)</f>
        <v>2</v>
      </c>
      <c r="AM90" s="33">
        <f>+AJ90/AD90</f>
        <v>2.6148409893992932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44</v>
      </c>
      <c r="BC90" s="23">
        <f>SUM(BC78:BC89)</f>
        <v>9</v>
      </c>
      <c r="BD90" s="23">
        <f>SUM(BD78:BD89)</f>
        <v>17</v>
      </c>
      <c r="BE90" s="23">
        <f>+BD90+BC90</f>
        <v>26</v>
      </c>
      <c r="BF90" s="73">
        <f>SUM(BF78:BF89)</f>
        <v>0</v>
      </c>
      <c r="BG90" s="72">
        <f>SUM(BG78:BG89)</f>
        <v>286</v>
      </c>
      <c r="BH90" s="23">
        <f>SUM(BH78:BH89)</f>
        <v>67</v>
      </c>
      <c r="BI90" s="23">
        <f>SUM(BI78:BI89)</f>
        <v>100</v>
      </c>
      <c r="BJ90" s="23">
        <f>+BI90+BH90</f>
        <v>167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7.5</v>
      </c>
      <c r="BT90" s="21" t="s">
        <v>160</v>
      </c>
      <c r="BZ90" s="69">
        <v>2</v>
      </c>
      <c r="CA90" s="22">
        <v>0</v>
      </c>
      <c r="CB90" s="22">
        <v>0</v>
      </c>
      <c r="CC90" s="22">
        <f t="shared" si="45"/>
        <v>0</v>
      </c>
      <c r="CD90" s="70">
        <v>0</v>
      </c>
      <c r="CE90" s="69">
        <f t="shared" si="46"/>
        <v>2</v>
      </c>
      <c r="CF90" s="22">
        <f t="shared" si="46"/>
        <v>0</v>
      </c>
      <c r="CG90" s="22">
        <f t="shared" si="46"/>
        <v>0</v>
      </c>
      <c r="CH90" s="22">
        <f t="shared" si="46"/>
        <v>0</v>
      </c>
      <c r="CI90" s="70">
        <f t="shared" si="46"/>
        <v>0</v>
      </c>
      <c r="CJ90" s="22">
        <v>0</v>
      </c>
      <c r="CK90" s="22">
        <v>0</v>
      </c>
      <c r="CL90" s="22">
        <v>0</v>
      </c>
      <c r="CM90" s="22">
        <f t="shared" si="47"/>
        <v>0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1"/>
      <c r="J91" s="22">
        <v>21</v>
      </c>
      <c r="K91" s="22">
        <v>9</v>
      </c>
      <c r="L91" s="22">
        <v>16</v>
      </c>
      <c r="M91" s="49">
        <v>25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7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58</v>
      </c>
      <c r="BH91" s="22">
        <f>+BC91+BM91</f>
        <v>10</v>
      </c>
      <c r="BI91" s="22">
        <f t="shared" ref="BI91:BI102" si="56">+BD91+BN91</f>
        <v>17</v>
      </c>
      <c r="BJ91" s="22">
        <f>+BH91+BI91</f>
        <v>27</v>
      </c>
      <c r="BK91" s="70">
        <f t="shared" ref="BK91:BK102" si="57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58">+BM91+BN91</f>
        <v>27</v>
      </c>
      <c r="BP91" s="71">
        <v>8</v>
      </c>
      <c r="BQ91" s="41"/>
      <c r="BR91" s="41"/>
      <c r="BS91" s="27">
        <v>9</v>
      </c>
      <c r="BT91" s="21" t="s">
        <v>474</v>
      </c>
      <c r="BX91" s="22"/>
      <c r="BY91" s="21"/>
      <c r="BZ91" s="69">
        <v>0</v>
      </c>
      <c r="CA91" s="22">
        <v>0</v>
      </c>
      <c r="CB91" s="22">
        <v>0</v>
      </c>
      <c r="CC91" s="22">
        <f t="shared" si="45"/>
        <v>0</v>
      </c>
      <c r="CD91" s="70">
        <v>0</v>
      </c>
      <c r="CE91" s="69">
        <f t="shared" si="46"/>
        <v>1</v>
      </c>
      <c r="CF91" s="22">
        <f t="shared" si="46"/>
        <v>0</v>
      </c>
      <c r="CG91" s="22">
        <f t="shared" si="46"/>
        <v>0</v>
      </c>
      <c r="CH91" s="22">
        <f t="shared" si="46"/>
        <v>0</v>
      </c>
      <c r="CI91" s="70">
        <f t="shared" si="46"/>
        <v>0</v>
      </c>
      <c r="CJ91" s="22">
        <v>1</v>
      </c>
      <c r="CK91" s="22">
        <v>0</v>
      </c>
      <c r="CL91" s="22">
        <v>0</v>
      </c>
      <c r="CM91" s="22">
        <f t="shared" si="47"/>
        <v>0</v>
      </c>
      <c r="CN91" s="70">
        <v>0</v>
      </c>
      <c r="CO91" s="41"/>
    </row>
    <row r="92" spans="1:93" ht="15.75" customHeight="1" x14ac:dyDescent="0.25">
      <c r="A92" s="36"/>
      <c r="E92" s="21" t="s">
        <v>41</v>
      </c>
      <c r="F92" s="21"/>
      <c r="G92" s="21"/>
      <c r="H92" s="21" t="s">
        <v>106</v>
      </c>
      <c r="I92" s="21"/>
      <c r="J92" s="22">
        <v>26</v>
      </c>
      <c r="K92" s="22">
        <v>13</v>
      </c>
      <c r="L92" s="22">
        <v>11</v>
      </c>
      <c r="M92" s="49">
        <v>24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4</v>
      </c>
      <c r="BC92" s="22">
        <v>0</v>
      </c>
      <c r="BD92" s="22">
        <v>0</v>
      </c>
      <c r="BE92" s="22">
        <f t="shared" ref="BE92:BE102" si="59">+BC92+BD92</f>
        <v>0</v>
      </c>
      <c r="BF92" s="70">
        <v>0</v>
      </c>
      <c r="BG92" s="69">
        <f t="shared" ref="BG92:BH102" si="60">+BB92+BL92</f>
        <v>21</v>
      </c>
      <c r="BH92" s="22">
        <f t="shared" si="60"/>
        <v>0</v>
      </c>
      <c r="BI92" s="22">
        <f t="shared" si="56"/>
        <v>0</v>
      </c>
      <c r="BJ92" s="22">
        <f t="shared" ref="BJ92:BJ102" si="61">+BH92+BI92</f>
        <v>0</v>
      </c>
      <c r="BK92" s="70">
        <f t="shared" si="57"/>
        <v>0</v>
      </c>
      <c r="BL92" s="69">
        <v>17</v>
      </c>
      <c r="BM92" s="22">
        <v>0</v>
      </c>
      <c r="BN92" s="22">
        <v>0</v>
      </c>
      <c r="BO92" s="22">
        <f t="shared" si="58"/>
        <v>0</v>
      </c>
      <c r="BP92" s="70">
        <v>0</v>
      </c>
      <c r="BQ92" s="41"/>
      <c r="BR92" s="41"/>
      <c r="BS92" s="27">
        <v>6.5</v>
      </c>
      <c r="BT92" s="21" t="s">
        <v>49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45"/>
        <v>0</v>
      </c>
      <c r="CD92" s="70">
        <v>0</v>
      </c>
      <c r="CE92" s="69">
        <f t="shared" si="46"/>
        <v>2</v>
      </c>
      <c r="CF92" s="22">
        <f t="shared" si="46"/>
        <v>0</v>
      </c>
      <c r="CG92" s="22">
        <f t="shared" si="46"/>
        <v>1</v>
      </c>
      <c r="CH92" s="22">
        <f t="shared" si="46"/>
        <v>1</v>
      </c>
      <c r="CI92" s="70">
        <f t="shared" si="46"/>
        <v>0</v>
      </c>
      <c r="CJ92" s="22">
        <v>2</v>
      </c>
      <c r="CK92" s="22">
        <v>0</v>
      </c>
      <c r="CL92" s="22">
        <v>1</v>
      </c>
      <c r="CM92" s="22">
        <f t="shared" si="47"/>
        <v>1</v>
      </c>
      <c r="CN92" s="70">
        <v>0</v>
      </c>
      <c r="CO92" s="41"/>
    </row>
    <row r="93" spans="1:93" ht="15.75" customHeight="1" x14ac:dyDescent="0.25">
      <c r="A93" s="36"/>
      <c r="E93" s="21" t="s">
        <v>142</v>
      </c>
      <c r="F93" s="21"/>
      <c r="G93" s="21"/>
      <c r="H93" s="21" t="s">
        <v>107</v>
      </c>
      <c r="I93" s="21"/>
      <c r="J93" s="22">
        <v>26</v>
      </c>
      <c r="K93" s="22">
        <v>12</v>
      </c>
      <c r="L93" s="22">
        <v>11</v>
      </c>
      <c r="M93" s="49">
        <v>23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4</v>
      </c>
      <c r="BC93" s="22">
        <v>2</v>
      </c>
      <c r="BD93" s="22">
        <v>3</v>
      </c>
      <c r="BE93" s="22">
        <f t="shared" si="59"/>
        <v>5</v>
      </c>
      <c r="BF93" s="70">
        <v>0</v>
      </c>
      <c r="BG93" s="69">
        <f t="shared" si="60"/>
        <v>26</v>
      </c>
      <c r="BH93" s="22">
        <f t="shared" si="60"/>
        <v>27</v>
      </c>
      <c r="BI93" s="22">
        <f t="shared" si="56"/>
        <v>15</v>
      </c>
      <c r="BJ93" s="22">
        <f t="shared" si="61"/>
        <v>42</v>
      </c>
      <c r="BK93" s="70">
        <f t="shared" si="57"/>
        <v>4</v>
      </c>
      <c r="BL93" s="69">
        <v>22</v>
      </c>
      <c r="BM93" s="22">
        <v>25</v>
      </c>
      <c r="BN93" s="22">
        <v>12</v>
      </c>
      <c r="BO93" s="22">
        <f t="shared" si="58"/>
        <v>37</v>
      </c>
      <c r="BP93" s="70">
        <v>4</v>
      </c>
      <c r="BQ93" s="41"/>
      <c r="BR93" s="41"/>
      <c r="BS93" s="27">
        <v>7.5</v>
      </c>
      <c r="BT93" s="21" t="s">
        <v>146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45"/>
        <v>0</v>
      </c>
      <c r="CD93" s="70">
        <v>0</v>
      </c>
      <c r="CE93" s="69">
        <f t="shared" si="46"/>
        <v>1</v>
      </c>
      <c r="CF93" s="22">
        <f t="shared" si="46"/>
        <v>0</v>
      </c>
      <c r="CG93" s="22">
        <f t="shared" si="46"/>
        <v>0</v>
      </c>
      <c r="CH93" s="22">
        <f t="shared" si="46"/>
        <v>0</v>
      </c>
      <c r="CI93" s="70">
        <f t="shared" si="46"/>
        <v>0</v>
      </c>
      <c r="CJ93" s="22">
        <v>1</v>
      </c>
      <c r="CK93" s="22">
        <v>0</v>
      </c>
      <c r="CL93" s="22">
        <v>0</v>
      </c>
      <c r="CM93" s="22">
        <f t="shared" si="47"/>
        <v>0</v>
      </c>
      <c r="CN93" s="70">
        <v>0</v>
      </c>
      <c r="CO93" s="41"/>
    </row>
    <row r="94" spans="1:93" ht="15.75" customHeight="1" x14ac:dyDescent="0.25">
      <c r="A94" s="36"/>
      <c r="E94" s="21" t="s">
        <v>108</v>
      </c>
      <c r="F94" s="21"/>
      <c r="G94" s="21"/>
      <c r="H94" s="21" t="s">
        <v>106</v>
      </c>
      <c r="I94" s="21"/>
      <c r="J94" s="22">
        <v>26</v>
      </c>
      <c r="K94" s="22">
        <v>8</v>
      </c>
      <c r="L94" s="22">
        <v>15</v>
      </c>
      <c r="M94" s="49">
        <v>23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4</v>
      </c>
      <c r="BC94" s="22">
        <v>3</v>
      </c>
      <c r="BD94" s="22">
        <v>4</v>
      </c>
      <c r="BE94" s="22">
        <f t="shared" si="59"/>
        <v>7</v>
      </c>
      <c r="BF94" s="70">
        <v>0</v>
      </c>
      <c r="BG94" s="69">
        <f t="shared" si="60"/>
        <v>7</v>
      </c>
      <c r="BH94" s="22">
        <f t="shared" si="60"/>
        <v>3</v>
      </c>
      <c r="BI94" s="22">
        <f t="shared" si="56"/>
        <v>6</v>
      </c>
      <c r="BJ94" s="22">
        <f t="shared" si="61"/>
        <v>9</v>
      </c>
      <c r="BK94" s="70">
        <f t="shared" si="57"/>
        <v>0</v>
      </c>
      <c r="BL94" s="69">
        <v>3</v>
      </c>
      <c r="BM94" s="22">
        <v>0</v>
      </c>
      <c r="BN94" s="22">
        <v>2</v>
      </c>
      <c r="BO94" s="22">
        <f t="shared" si="58"/>
        <v>2</v>
      </c>
      <c r="BP94" s="70">
        <v>0</v>
      </c>
      <c r="BQ94" s="41"/>
      <c r="BR94" s="41"/>
      <c r="BS94" s="27">
        <v>6.5</v>
      </c>
      <c r="BT94" s="21" t="s">
        <v>32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45"/>
        <v>0</v>
      </c>
      <c r="CD94" s="70">
        <v>0</v>
      </c>
      <c r="CE94" s="69">
        <f t="shared" ref="CE94:CI97" si="62">+CJ94+BZ94</f>
        <v>7</v>
      </c>
      <c r="CF94" s="22">
        <f t="shared" si="62"/>
        <v>0</v>
      </c>
      <c r="CG94" s="22">
        <f t="shared" si="62"/>
        <v>2</v>
      </c>
      <c r="CH94" s="22">
        <f t="shared" si="62"/>
        <v>2</v>
      </c>
      <c r="CI94" s="70">
        <f t="shared" si="62"/>
        <v>2</v>
      </c>
      <c r="CJ94" s="22">
        <v>7</v>
      </c>
      <c r="CK94" s="22">
        <v>0</v>
      </c>
      <c r="CL94" s="22">
        <v>2</v>
      </c>
      <c r="CM94" s="22">
        <f t="shared" si="47"/>
        <v>2</v>
      </c>
      <c r="CN94" s="70">
        <v>2</v>
      </c>
      <c r="CO94" s="41"/>
    </row>
    <row r="95" spans="1:93" ht="15.75" customHeight="1" thickBot="1" x14ac:dyDescent="0.3">
      <c r="A95" s="36"/>
      <c r="E95" s="21" t="s">
        <v>49</v>
      </c>
      <c r="F95" s="21"/>
      <c r="G95" s="21"/>
      <c r="H95" s="21" t="s">
        <v>107</v>
      </c>
      <c r="I95" s="21"/>
      <c r="J95" s="22">
        <v>26</v>
      </c>
      <c r="K95" s="22">
        <v>3</v>
      </c>
      <c r="L95" s="22">
        <v>20</v>
      </c>
      <c r="M95" s="49">
        <v>23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3</v>
      </c>
      <c r="BC95" s="22">
        <v>0</v>
      </c>
      <c r="BD95" s="22">
        <v>1</v>
      </c>
      <c r="BE95" s="22">
        <f t="shared" si="59"/>
        <v>1</v>
      </c>
      <c r="BF95" s="70">
        <v>2</v>
      </c>
      <c r="BG95" s="69">
        <f t="shared" si="60"/>
        <v>22</v>
      </c>
      <c r="BH95" s="22">
        <f t="shared" si="60"/>
        <v>0</v>
      </c>
      <c r="BI95" s="22">
        <f t="shared" si="56"/>
        <v>13</v>
      </c>
      <c r="BJ95" s="22">
        <f t="shared" si="61"/>
        <v>13</v>
      </c>
      <c r="BK95" s="70">
        <f t="shared" si="57"/>
        <v>10</v>
      </c>
      <c r="BL95" s="69">
        <v>19</v>
      </c>
      <c r="BM95" s="22">
        <v>0</v>
      </c>
      <c r="BN95" s="22">
        <v>12</v>
      </c>
      <c r="BO95" s="22">
        <f t="shared" si="58"/>
        <v>12</v>
      </c>
      <c r="BP95" s="70">
        <v>8</v>
      </c>
      <c r="BQ95" s="41"/>
      <c r="BR95" s="41"/>
      <c r="BS95" s="27">
        <v>8</v>
      </c>
      <c r="BT95" s="21" t="s">
        <v>149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45"/>
        <v>0</v>
      </c>
      <c r="CD95" s="70">
        <v>0</v>
      </c>
      <c r="CE95" s="69">
        <f t="shared" si="62"/>
        <v>2</v>
      </c>
      <c r="CF95" s="22">
        <f t="shared" si="62"/>
        <v>0</v>
      </c>
      <c r="CG95" s="22">
        <f t="shared" si="62"/>
        <v>1</v>
      </c>
      <c r="CH95" s="22">
        <f t="shared" si="62"/>
        <v>1</v>
      </c>
      <c r="CI95" s="70">
        <f t="shared" si="62"/>
        <v>0</v>
      </c>
      <c r="CJ95" s="22">
        <v>2</v>
      </c>
      <c r="CK95" s="22">
        <v>0</v>
      </c>
      <c r="CL95" s="22">
        <v>1</v>
      </c>
      <c r="CM95" s="22">
        <f t="shared" si="47"/>
        <v>1</v>
      </c>
      <c r="CN95" s="70">
        <v>0</v>
      </c>
      <c r="CO95" s="41"/>
    </row>
    <row r="96" spans="1:93" ht="15.75" customHeight="1" thickBot="1" x14ac:dyDescent="0.3">
      <c r="A96" s="36"/>
      <c r="E96" s="21" t="s">
        <v>151</v>
      </c>
      <c r="F96" s="21"/>
      <c r="G96" s="21"/>
      <c r="H96" s="21" t="s">
        <v>106</v>
      </c>
      <c r="I96" s="21"/>
      <c r="J96" s="22">
        <v>26</v>
      </c>
      <c r="K96" s="22">
        <v>10</v>
      </c>
      <c r="L96" s="22">
        <v>12</v>
      </c>
      <c r="M96" s="49">
        <v>22</v>
      </c>
      <c r="N96" s="22"/>
      <c r="O96" s="22"/>
      <c r="R96" s="41"/>
      <c r="S96" s="41"/>
      <c r="V96" s="27">
        <v>8</v>
      </c>
      <c r="W96" s="21" t="s">
        <v>267</v>
      </c>
      <c r="Y96" s="21"/>
      <c r="Z96" s="28"/>
      <c r="AA96" s="38"/>
      <c r="AB96" s="3"/>
      <c r="AC96" s="3"/>
      <c r="AD96" s="22">
        <f>+AE96+AF96+AG96</f>
        <v>1</v>
      </c>
      <c r="AE96" s="22">
        <v>0</v>
      </c>
      <c r="AF96" s="22">
        <v>1</v>
      </c>
      <c r="AG96" s="22">
        <v>0</v>
      </c>
      <c r="AH96" s="79">
        <f t="shared" ref="AH96" si="63">+(AE96*2+AG96)/(2*AD96)</f>
        <v>0</v>
      </c>
      <c r="AI96" s="79"/>
      <c r="AJ96" s="22">
        <v>5</v>
      </c>
      <c r="AK96" s="22">
        <v>0</v>
      </c>
      <c r="AL96" s="22">
        <v>0</v>
      </c>
      <c r="AM96" s="24">
        <f t="shared" ref="AM96" si="64">+AJ96/AD96</f>
        <v>5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4</v>
      </c>
      <c r="BC96" s="22">
        <v>0</v>
      </c>
      <c r="BD96" s="22">
        <v>1</v>
      </c>
      <c r="BE96" s="22">
        <f t="shared" si="59"/>
        <v>1</v>
      </c>
      <c r="BF96" s="70">
        <v>0</v>
      </c>
      <c r="BG96" s="69">
        <f t="shared" si="60"/>
        <v>19</v>
      </c>
      <c r="BH96" s="22">
        <f t="shared" si="60"/>
        <v>0</v>
      </c>
      <c r="BI96" s="22">
        <f t="shared" si="56"/>
        <v>5</v>
      </c>
      <c r="BJ96" s="22">
        <f t="shared" si="61"/>
        <v>5</v>
      </c>
      <c r="BK96" s="70">
        <f t="shared" si="57"/>
        <v>0</v>
      </c>
      <c r="BL96" s="69">
        <v>15</v>
      </c>
      <c r="BM96" s="22">
        <v>0</v>
      </c>
      <c r="BN96" s="22">
        <v>4</v>
      </c>
      <c r="BO96" s="22">
        <f t="shared" si="58"/>
        <v>4</v>
      </c>
      <c r="BP96" s="70">
        <v>0</v>
      </c>
      <c r="BQ96" s="41"/>
      <c r="BR96" s="41"/>
      <c r="BS96" s="27">
        <v>8.5</v>
      </c>
      <c r="BT96" s="21" t="s">
        <v>132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45"/>
        <v>0</v>
      </c>
      <c r="CD96" s="70">
        <v>0</v>
      </c>
      <c r="CE96" s="69">
        <f t="shared" si="62"/>
        <v>4</v>
      </c>
      <c r="CF96" s="22">
        <f t="shared" si="62"/>
        <v>0</v>
      </c>
      <c r="CG96" s="22">
        <f t="shared" si="62"/>
        <v>2</v>
      </c>
      <c r="CH96" s="22">
        <f t="shared" si="62"/>
        <v>2</v>
      </c>
      <c r="CI96" s="70">
        <f t="shared" si="62"/>
        <v>0</v>
      </c>
      <c r="CJ96" s="22">
        <v>4</v>
      </c>
      <c r="CK96" s="22">
        <v>0</v>
      </c>
      <c r="CL96" s="22">
        <v>2</v>
      </c>
      <c r="CM96" s="22">
        <f t="shared" si="47"/>
        <v>2</v>
      </c>
      <c r="CN96" s="70">
        <v>0</v>
      </c>
      <c r="CO96" s="41"/>
    </row>
    <row r="97" spans="1:93" ht="15.75" customHeight="1" x14ac:dyDescent="0.25">
      <c r="A97" s="36"/>
      <c r="E97" s="21" t="s">
        <v>130</v>
      </c>
      <c r="F97" s="21"/>
      <c r="G97" s="21"/>
      <c r="H97" s="21" t="s">
        <v>115</v>
      </c>
      <c r="I97" s="21"/>
      <c r="J97" s="22">
        <v>25</v>
      </c>
      <c r="K97" s="22">
        <v>1</v>
      </c>
      <c r="L97" s="22">
        <v>21</v>
      </c>
      <c r="M97" s="49">
        <v>22</v>
      </c>
      <c r="N97" s="22"/>
      <c r="O97" s="22"/>
      <c r="R97" s="41"/>
      <c r="S97" s="41"/>
      <c r="V97" s="8"/>
      <c r="W97" s="31" t="s">
        <v>646</v>
      </c>
      <c r="X97" s="31"/>
      <c r="Y97" s="32"/>
      <c r="Z97" s="32"/>
      <c r="AA97" s="15"/>
      <c r="AB97" s="8"/>
      <c r="AC97" s="8"/>
      <c r="AD97" s="15">
        <f>SUM(AD96:AD96)</f>
        <v>1</v>
      </c>
      <c r="AE97" s="15">
        <f>SUM(AE96:AE96)</f>
        <v>0</v>
      </c>
      <c r="AF97" s="15">
        <f>SUM(AF96:AF96)</f>
        <v>1</v>
      </c>
      <c r="AG97" s="15">
        <f>SUM(AG96:AG96)</f>
        <v>0</v>
      </c>
      <c r="AH97" s="80"/>
      <c r="AI97" s="80"/>
      <c r="AJ97" s="15">
        <f>SUM(AJ96:AJ96)</f>
        <v>5</v>
      </c>
      <c r="AK97" s="15">
        <f>SUM(AK96:AK96)</f>
        <v>0</v>
      </c>
      <c r="AL97" s="15">
        <f>SUM(AL96:AL96)</f>
        <v>0</v>
      </c>
      <c r="AM97" s="33"/>
      <c r="AN97" s="15">
        <f>SUM(AN96:AN96)</f>
        <v>0</v>
      </c>
      <c r="AO97" s="15">
        <f>SUM(AO96:AO96)</f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3</v>
      </c>
      <c r="BC97" s="22">
        <v>2</v>
      </c>
      <c r="BD97" s="22">
        <v>0</v>
      </c>
      <c r="BE97" s="22">
        <f t="shared" si="59"/>
        <v>2</v>
      </c>
      <c r="BF97" s="70">
        <v>0</v>
      </c>
      <c r="BG97" s="69">
        <f t="shared" si="60"/>
        <v>25</v>
      </c>
      <c r="BH97" s="22">
        <f t="shared" si="60"/>
        <v>11</v>
      </c>
      <c r="BI97" s="22">
        <f t="shared" si="56"/>
        <v>5</v>
      </c>
      <c r="BJ97" s="22">
        <f t="shared" si="61"/>
        <v>16</v>
      </c>
      <c r="BK97" s="70">
        <f t="shared" si="57"/>
        <v>0</v>
      </c>
      <c r="BL97" s="69">
        <v>22</v>
      </c>
      <c r="BM97" s="22">
        <v>9</v>
      </c>
      <c r="BN97" s="22">
        <v>5</v>
      </c>
      <c r="BO97" s="22">
        <f t="shared" si="58"/>
        <v>14</v>
      </c>
      <c r="BP97" s="70">
        <v>0</v>
      </c>
      <c r="BQ97" s="41"/>
      <c r="BR97" s="41"/>
      <c r="BS97" s="27">
        <v>8.5</v>
      </c>
      <c r="BT97" s="21" t="s">
        <v>30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45"/>
        <v>0</v>
      </c>
      <c r="CD97" s="70">
        <v>0</v>
      </c>
      <c r="CE97" s="69">
        <f t="shared" si="62"/>
        <v>1</v>
      </c>
      <c r="CF97" s="22">
        <f t="shared" si="62"/>
        <v>0</v>
      </c>
      <c r="CG97" s="22">
        <f t="shared" si="62"/>
        <v>0</v>
      </c>
      <c r="CH97" s="22">
        <f t="shared" si="62"/>
        <v>0</v>
      </c>
      <c r="CI97" s="70">
        <f t="shared" si="62"/>
        <v>0</v>
      </c>
      <c r="CJ97" s="22">
        <v>1</v>
      </c>
      <c r="CK97" s="22">
        <v>0</v>
      </c>
      <c r="CL97" s="22">
        <v>0</v>
      </c>
      <c r="CM97" s="22">
        <f t="shared" si="47"/>
        <v>0</v>
      </c>
      <c r="CN97" s="70">
        <v>0</v>
      </c>
      <c r="CO97" s="41"/>
    </row>
    <row r="98" spans="1:93" ht="15.75" customHeight="1" x14ac:dyDescent="0.25">
      <c r="A98" s="36"/>
      <c r="E98" s="21" t="s">
        <v>60</v>
      </c>
      <c r="F98" s="21"/>
      <c r="G98" s="21"/>
      <c r="H98" s="21" t="s">
        <v>154</v>
      </c>
      <c r="I98" s="21"/>
      <c r="J98" s="22">
        <v>23</v>
      </c>
      <c r="K98" s="22">
        <v>9</v>
      </c>
      <c r="L98" s="22">
        <v>12</v>
      </c>
      <c r="M98" s="49">
        <v>21</v>
      </c>
      <c r="N98" s="22"/>
      <c r="O98" s="22"/>
      <c r="R98" s="41"/>
      <c r="S98" s="41"/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2</v>
      </c>
      <c r="BC98" s="22">
        <v>0</v>
      </c>
      <c r="BD98" s="22">
        <v>1</v>
      </c>
      <c r="BE98" s="22">
        <f t="shared" si="59"/>
        <v>1</v>
      </c>
      <c r="BF98" s="70">
        <v>2</v>
      </c>
      <c r="BG98" s="69">
        <f t="shared" si="60"/>
        <v>22</v>
      </c>
      <c r="BH98" s="22">
        <f t="shared" si="60"/>
        <v>5</v>
      </c>
      <c r="BI98" s="22">
        <f t="shared" si="56"/>
        <v>9</v>
      </c>
      <c r="BJ98" s="22">
        <f t="shared" si="61"/>
        <v>14</v>
      </c>
      <c r="BK98" s="70">
        <f t="shared" si="57"/>
        <v>6</v>
      </c>
      <c r="BL98" s="69">
        <v>20</v>
      </c>
      <c r="BM98" s="22">
        <v>5</v>
      </c>
      <c r="BN98" s="22">
        <v>8</v>
      </c>
      <c r="BO98" s="22">
        <f t="shared" si="58"/>
        <v>13</v>
      </c>
      <c r="BP98" s="70">
        <v>4</v>
      </c>
      <c r="BQ98" s="41"/>
      <c r="BR98" s="41"/>
      <c r="BS98" s="27">
        <v>7.5</v>
      </c>
      <c r="BT98" s="21" t="s">
        <v>34</v>
      </c>
      <c r="BX98" s="22"/>
      <c r="BY98" s="21"/>
      <c r="BZ98" s="69">
        <v>1</v>
      </c>
      <c r="CA98" s="22">
        <v>0</v>
      </c>
      <c r="CB98" s="22">
        <v>0</v>
      </c>
      <c r="CC98" s="22">
        <f t="shared" ref="CC98" si="65">+CA98+CB98</f>
        <v>0</v>
      </c>
      <c r="CD98" s="70">
        <v>0</v>
      </c>
      <c r="CE98" s="69">
        <f t="shared" ref="CE98" si="66">+CJ98+BZ98</f>
        <v>1</v>
      </c>
      <c r="CF98" s="22">
        <f t="shared" ref="CF98" si="67">+CK98+CA98</f>
        <v>0</v>
      </c>
      <c r="CG98" s="22">
        <f t="shared" ref="CG98" si="68">+CL98+CB98</f>
        <v>0</v>
      </c>
      <c r="CH98" s="22">
        <f t="shared" ref="CH98" si="69">+CM98+CC98</f>
        <v>0</v>
      </c>
      <c r="CI98" s="70">
        <f t="shared" ref="CI98" si="70">+CN98+CD98</f>
        <v>0</v>
      </c>
      <c r="CJ98" s="22">
        <v>0</v>
      </c>
      <c r="CK98" s="22">
        <v>0</v>
      </c>
      <c r="CL98" s="22">
        <v>0</v>
      </c>
      <c r="CM98" s="22">
        <f t="shared" ref="CM98" si="71">+CK98+CL98</f>
        <v>0</v>
      </c>
      <c r="CN98" s="70">
        <v>0</v>
      </c>
      <c r="CO98" s="41"/>
    </row>
    <row r="99" spans="1:93" ht="15.75" customHeight="1" x14ac:dyDescent="0.25">
      <c r="A99" s="36"/>
      <c r="E99" s="21" t="s">
        <v>66</v>
      </c>
      <c r="F99" s="21"/>
      <c r="G99" s="21"/>
      <c r="H99" s="21" t="s">
        <v>115</v>
      </c>
      <c r="I99" s="21"/>
      <c r="J99" s="22">
        <v>25</v>
      </c>
      <c r="K99" s="22">
        <v>7</v>
      </c>
      <c r="L99" s="22">
        <v>14</v>
      </c>
      <c r="M99" s="49">
        <v>21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3</v>
      </c>
      <c r="BC99" s="22">
        <v>0</v>
      </c>
      <c r="BD99" s="22">
        <v>0</v>
      </c>
      <c r="BE99" s="22">
        <f t="shared" si="59"/>
        <v>0</v>
      </c>
      <c r="BF99" s="70">
        <v>0</v>
      </c>
      <c r="BG99" s="69">
        <f t="shared" si="60"/>
        <v>23</v>
      </c>
      <c r="BH99" s="22">
        <f t="shared" si="60"/>
        <v>0</v>
      </c>
      <c r="BI99" s="22">
        <f t="shared" si="56"/>
        <v>1</v>
      </c>
      <c r="BJ99" s="22">
        <f t="shared" si="61"/>
        <v>1</v>
      </c>
      <c r="BK99" s="70">
        <f t="shared" si="57"/>
        <v>0</v>
      </c>
      <c r="BL99" s="69">
        <v>20</v>
      </c>
      <c r="BM99" s="22">
        <v>0</v>
      </c>
      <c r="BN99" s="22">
        <v>1</v>
      </c>
      <c r="BO99" s="22">
        <f t="shared" si="58"/>
        <v>1</v>
      </c>
      <c r="BP99" s="70">
        <v>0</v>
      </c>
      <c r="BQ99" s="41"/>
      <c r="BR99" s="41"/>
      <c r="BS99" s="27">
        <v>7</v>
      </c>
      <c r="BT99" s="21" t="s">
        <v>113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ref="CC99:CC107" si="72">+CA99+CB99</f>
        <v>0</v>
      </c>
      <c r="CD99" s="70">
        <v>0</v>
      </c>
      <c r="CE99" s="69">
        <f t="shared" ref="CE99:CE107" si="73">+CJ99+BZ99</f>
        <v>1</v>
      </c>
      <c r="CF99" s="22">
        <f t="shared" ref="CF99:CF107" si="74">+CK99+CA99</f>
        <v>0</v>
      </c>
      <c r="CG99" s="22">
        <f t="shared" ref="CG99:CG107" si="75">+CL99+CB99</f>
        <v>0</v>
      </c>
      <c r="CH99" s="22">
        <f t="shared" ref="CH99:CH107" si="76">+CM99+CC99</f>
        <v>0</v>
      </c>
      <c r="CI99" s="70">
        <f t="shared" ref="CI99:CI107" si="77">+CN99+CD99</f>
        <v>0</v>
      </c>
      <c r="CJ99" s="22">
        <v>1</v>
      </c>
      <c r="CK99" s="22">
        <v>0</v>
      </c>
      <c r="CL99" s="22">
        <v>0</v>
      </c>
      <c r="CM99" s="22">
        <f t="shared" ref="CM99:CM107" si="78">+CK99+CL99</f>
        <v>0</v>
      </c>
      <c r="CN99" s="70">
        <v>0</v>
      </c>
      <c r="CO99" s="41"/>
    </row>
    <row r="100" spans="1:93" ht="15.75" customHeight="1" x14ac:dyDescent="0.25">
      <c r="A100" s="36"/>
      <c r="E100" s="21" t="s">
        <v>86</v>
      </c>
      <c r="F100" s="21"/>
      <c r="G100" s="21"/>
      <c r="H100" s="21" t="s">
        <v>17</v>
      </c>
      <c r="I100" s="21"/>
      <c r="J100" s="22">
        <v>22</v>
      </c>
      <c r="K100" s="22">
        <v>11</v>
      </c>
      <c r="L100" s="22">
        <v>9</v>
      </c>
      <c r="M100" s="49">
        <v>20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3</v>
      </c>
      <c r="BC100" s="22">
        <v>0</v>
      </c>
      <c r="BD100" s="22">
        <v>0</v>
      </c>
      <c r="BE100" s="22">
        <f t="shared" si="59"/>
        <v>0</v>
      </c>
      <c r="BF100" s="70">
        <v>0</v>
      </c>
      <c r="BG100" s="69">
        <f t="shared" si="60"/>
        <v>19</v>
      </c>
      <c r="BH100" s="22">
        <f t="shared" si="60"/>
        <v>3</v>
      </c>
      <c r="BI100" s="22">
        <f t="shared" si="56"/>
        <v>3</v>
      </c>
      <c r="BJ100" s="22">
        <f t="shared" si="61"/>
        <v>6</v>
      </c>
      <c r="BK100" s="70">
        <f t="shared" si="57"/>
        <v>4</v>
      </c>
      <c r="BL100" s="69">
        <v>16</v>
      </c>
      <c r="BM100" s="22">
        <v>3</v>
      </c>
      <c r="BN100" s="22">
        <v>3</v>
      </c>
      <c r="BO100" s="22">
        <f t="shared" si="58"/>
        <v>6</v>
      </c>
      <c r="BP100" s="70">
        <v>4</v>
      </c>
      <c r="BQ100" s="41"/>
      <c r="BR100" s="41"/>
      <c r="BS100" s="27">
        <v>6.5</v>
      </c>
      <c r="BT100" s="21" t="s">
        <v>55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72"/>
        <v>0</v>
      </c>
      <c r="CD100" s="70">
        <v>0</v>
      </c>
      <c r="CE100" s="69">
        <f t="shared" si="73"/>
        <v>4</v>
      </c>
      <c r="CF100" s="22">
        <f t="shared" si="74"/>
        <v>0</v>
      </c>
      <c r="CG100" s="22">
        <f t="shared" si="75"/>
        <v>0</v>
      </c>
      <c r="CH100" s="22">
        <f t="shared" si="76"/>
        <v>0</v>
      </c>
      <c r="CI100" s="70">
        <f t="shared" si="77"/>
        <v>0</v>
      </c>
      <c r="CJ100" s="22">
        <v>4</v>
      </c>
      <c r="CK100" s="22">
        <v>0</v>
      </c>
      <c r="CL100" s="22">
        <v>0</v>
      </c>
      <c r="CM100" s="22">
        <f t="shared" si="78"/>
        <v>0</v>
      </c>
      <c r="CN100" s="70">
        <v>0</v>
      </c>
      <c r="CO100" s="41"/>
    </row>
    <row r="101" spans="1:93" ht="15.75" customHeight="1" x14ac:dyDescent="0.25">
      <c r="A101" s="36"/>
      <c r="E101" s="21" t="s">
        <v>140</v>
      </c>
      <c r="F101" s="21"/>
      <c r="G101" s="21"/>
      <c r="H101" s="21" t="s">
        <v>115</v>
      </c>
      <c r="I101" s="21"/>
      <c r="J101" s="22">
        <v>23</v>
      </c>
      <c r="K101" s="22">
        <v>6</v>
      </c>
      <c r="L101" s="22">
        <v>13</v>
      </c>
      <c r="M101" s="49">
        <v>19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4</v>
      </c>
      <c r="BC101" s="22">
        <v>2</v>
      </c>
      <c r="BD101" s="22">
        <v>1</v>
      </c>
      <c r="BE101" s="22">
        <f t="shared" si="59"/>
        <v>3</v>
      </c>
      <c r="BF101" s="70">
        <v>0</v>
      </c>
      <c r="BG101" s="69">
        <f t="shared" si="60"/>
        <v>25</v>
      </c>
      <c r="BH101" s="22">
        <f t="shared" si="60"/>
        <v>4</v>
      </c>
      <c r="BI101" s="22">
        <f t="shared" si="56"/>
        <v>11</v>
      </c>
      <c r="BJ101" s="22">
        <f t="shared" si="61"/>
        <v>15</v>
      </c>
      <c r="BK101" s="70">
        <f t="shared" si="57"/>
        <v>2</v>
      </c>
      <c r="BL101" s="69">
        <v>21</v>
      </c>
      <c r="BM101" s="22">
        <v>2</v>
      </c>
      <c r="BN101" s="22">
        <v>10</v>
      </c>
      <c r="BO101" s="22">
        <f t="shared" si="58"/>
        <v>12</v>
      </c>
      <c r="BP101" s="70">
        <v>2</v>
      </c>
      <c r="BQ101" s="41"/>
      <c r="BR101" s="41"/>
      <c r="BS101" s="27">
        <v>7</v>
      </c>
      <c r="BT101" s="21" t="s">
        <v>36</v>
      </c>
      <c r="BX101" s="22"/>
      <c r="BY101" s="21"/>
      <c r="BZ101" s="69">
        <v>2</v>
      </c>
      <c r="CA101" s="22">
        <v>0</v>
      </c>
      <c r="CB101" s="22">
        <v>0</v>
      </c>
      <c r="CC101" s="22">
        <f t="shared" si="72"/>
        <v>0</v>
      </c>
      <c r="CD101" s="70">
        <v>0</v>
      </c>
      <c r="CE101" s="69">
        <f t="shared" si="73"/>
        <v>6</v>
      </c>
      <c r="CF101" s="22">
        <f t="shared" si="74"/>
        <v>0</v>
      </c>
      <c r="CG101" s="22">
        <f t="shared" si="75"/>
        <v>0</v>
      </c>
      <c r="CH101" s="22">
        <f t="shared" si="76"/>
        <v>0</v>
      </c>
      <c r="CI101" s="70">
        <f t="shared" si="77"/>
        <v>0</v>
      </c>
      <c r="CJ101" s="22">
        <v>4</v>
      </c>
      <c r="CK101" s="22">
        <v>0</v>
      </c>
      <c r="CL101" s="22">
        <v>0</v>
      </c>
      <c r="CM101" s="22">
        <f t="shared" si="78"/>
        <v>0</v>
      </c>
      <c r="CN101" s="70">
        <v>0</v>
      </c>
      <c r="CO101" s="41"/>
    </row>
    <row r="102" spans="1:93" ht="15.75" customHeight="1" x14ac:dyDescent="0.25">
      <c r="A102" s="36"/>
      <c r="E102" s="21" t="s">
        <v>29</v>
      </c>
      <c r="F102" s="21"/>
      <c r="G102" s="21"/>
      <c r="H102" s="21" t="s">
        <v>107</v>
      </c>
      <c r="I102" s="21"/>
      <c r="J102" s="22">
        <v>21</v>
      </c>
      <c r="K102" s="22">
        <v>5</v>
      </c>
      <c r="L102" s="22">
        <v>14</v>
      </c>
      <c r="M102" s="49">
        <v>19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3</v>
      </c>
      <c r="BC102" s="22">
        <v>0</v>
      </c>
      <c r="BD102" s="22">
        <v>0</v>
      </c>
      <c r="BE102" s="22">
        <f t="shared" si="59"/>
        <v>0</v>
      </c>
      <c r="BF102" s="70">
        <v>0</v>
      </c>
      <c r="BG102" s="69">
        <f t="shared" si="60"/>
        <v>18</v>
      </c>
      <c r="BH102" s="22">
        <f t="shared" si="60"/>
        <v>1</v>
      </c>
      <c r="BI102" s="22">
        <f t="shared" si="56"/>
        <v>0</v>
      </c>
      <c r="BJ102" s="22">
        <f t="shared" si="61"/>
        <v>1</v>
      </c>
      <c r="BK102" s="70">
        <f t="shared" si="57"/>
        <v>0</v>
      </c>
      <c r="BL102" s="69">
        <v>15</v>
      </c>
      <c r="BM102" s="22">
        <v>1</v>
      </c>
      <c r="BN102" s="22">
        <v>0</v>
      </c>
      <c r="BO102" s="22">
        <f t="shared" si="58"/>
        <v>1</v>
      </c>
      <c r="BP102" s="70">
        <v>0</v>
      </c>
      <c r="BQ102" s="41"/>
      <c r="BR102" s="41"/>
      <c r="BS102" s="27">
        <v>6</v>
      </c>
      <c r="BT102" s="21" t="s">
        <v>114</v>
      </c>
      <c r="BX102" s="22"/>
      <c r="BY102" s="21"/>
      <c r="BZ102" s="69">
        <v>0</v>
      </c>
      <c r="CA102" s="22">
        <v>0</v>
      </c>
      <c r="CB102" s="22">
        <v>0</v>
      </c>
      <c r="CC102" s="22">
        <f t="shared" si="72"/>
        <v>0</v>
      </c>
      <c r="CD102" s="70">
        <v>0</v>
      </c>
      <c r="CE102" s="69">
        <f t="shared" si="73"/>
        <v>1</v>
      </c>
      <c r="CF102" s="22">
        <f t="shared" si="74"/>
        <v>0</v>
      </c>
      <c r="CG102" s="22">
        <f t="shared" si="75"/>
        <v>0</v>
      </c>
      <c r="CH102" s="22">
        <f t="shared" si="76"/>
        <v>0</v>
      </c>
      <c r="CI102" s="70">
        <f t="shared" si="77"/>
        <v>0</v>
      </c>
      <c r="CJ102" s="22">
        <v>1</v>
      </c>
      <c r="CK102" s="22">
        <v>0</v>
      </c>
      <c r="CL102" s="22">
        <v>0</v>
      </c>
      <c r="CM102" s="22">
        <f t="shared" si="78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144</v>
      </c>
      <c r="F103" s="21"/>
      <c r="G103" s="21"/>
      <c r="H103" s="21" t="s">
        <v>115</v>
      </c>
      <c r="I103" s="21"/>
      <c r="J103" s="22">
        <v>24</v>
      </c>
      <c r="K103" s="22">
        <v>9</v>
      </c>
      <c r="L103" s="22">
        <v>9</v>
      </c>
      <c r="M103" s="49">
        <v>18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44</v>
      </c>
      <c r="BC103" s="23">
        <f>SUM(BC91:BC102)</f>
        <v>9</v>
      </c>
      <c r="BD103" s="23">
        <f>SUM(BD91:BD102)</f>
        <v>11</v>
      </c>
      <c r="BE103" s="23">
        <f>+BD103+BC103</f>
        <v>20</v>
      </c>
      <c r="BF103" s="73">
        <f>SUM(BF91:BF102)</f>
        <v>8</v>
      </c>
      <c r="BG103" s="72">
        <f>SUM(BG91:BG102)</f>
        <v>285</v>
      </c>
      <c r="BH103" s="23">
        <f>SUM(BH91:BH102)</f>
        <v>64</v>
      </c>
      <c r="BI103" s="23">
        <f>SUM(BI91:BI102)</f>
        <v>85</v>
      </c>
      <c r="BJ103" s="23">
        <f>+BI103+BH103</f>
        <v>149</v>
      </c>
      <c r="BK103" s="73">
        <f>SUM(BK91:BK102)</f>
        <v>38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8.5</v>
      </c>
      <c r="BT103" s="21" t="s">
        <v>140</v>
      </c>
      <c r="BX103" s="22"/>
      <c r="BY103" s="21"/>
      <c r="BZ103" s="69">
        <v>0</v>
      </c>
      <c r="CA103" s="22">
        <v>0</v>
      </c>
      <c r="CB103" s="22">
        <v>0</v>
      </c>
      <c r="CC103" s="22">
        <f t="shared" si="72"/>
        <v>0</v>
      </c>
      <c r="CD103" s="70">
        <v>0</v>
      </c>
      <c r="CE103" s="69">
        <f t="shared" si="73"/>
        <v>1</v>
      </c>
      <c r="CF103" s="22">
        <f t="shared" si="74"/>
        <v>0</v>
      </c>
      <c r="CG103" s="22">
        <f t="shared" si="75"/>
        <v>0</v>
      </c>
      <c r="CH103" s="22">
        <f t="shared" si="76"/>
        <v>0</v>
      </c>
      <c r="CI103" s="70">
        <f t="shared" si="77"/>
        <v>0</v>
      </c>
      <c r="CJ103" s="22">
        <v>1</v>
      </c>
      <c r="CK103" s="22">
        <v>0</v>
      </c>
      <c r="CL103" s="22">
        <v>0</v>
      </c>
      <c r="CM103" s="22">
        <f t="shared" si="78"/>
        <v>0</v>
      </c>
      <c r="CN103" s="70">
        <v>0</v>
      </c>
      <c r="CO103" s="41"/>
    </row>
    <row r="104" spans="1:93" ht="15.75" customHeight="1" x14ac:dyDescent="0.25">
      <c r="A104" s="36"/>
      <c r="E104" s="21" t="s">
        <v>123</v>
      </c>
      <c r="F104" s="21"/>
      <c r="G104" s="21"/>
      <c r="H104" s="21" t="s">
        <v>115</v>
      </c>
      <c r="I104" s="21"/>
      <c r="J104" s="22">
        <v>22</v>
      </c>
      <c r="K104" s="22">
        <v>4</v>
      </c>
      <c r="L104" s="22">
        <v>14</v>
      </c>
      <c r="M104" s="49">
        <v>18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79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80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10</v>
      </c>
      <c r="BC104" s="22">
        <v>3</v>
      </c>
      <c r="BD104" s="22">
        <v>4</v>
      </c>
      <c r="BE104" s="22">
        <f>+BC104+BD104</f>
        <v>7</v>
      </c>
      <c r="BF104" s="70">
        <v>0</v>
      </c>
      <c r="BG104" s="69">
        <f>+BB104+BL104</f>
        <v>57</v>
      </c>
      <c r="BH104" s="22">
        <f>+BC104+BM104</f>
        <v>6</v>
      </c>
      <c r="BI104" s="22">
        <f t="shared" ref="BI104:BI115" si="81">+BD104+BN104</f>
        <v>12</v>
      </c>
      <c r="BJ104" s="22">
        <f>+BH104+BI104</f>
        <v>18</v>
      </c>
      <c r="BK104" s="70">
        <f t="shared" ref="BK104:BK115" si="82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83">+BM104+BN104</f>
        <v>11</v>
      </c>
      <c r="BP104" s="71">
        <v>2</v>
      </c>
      <c r="BQ104" s="41"/>
      <c r="BR104" s="41"/>
      <c r="BS104" s="27">
        <v>6</v>
      </c>
      <c r="BT104" s="21" t="s">
        <v>100</v>
      </c>
      <c r="BX104" s="22"/>
      <c r="BY104" s="21"/>
      <c r="BZ104" s="69">
        <v>0</v>
      </c>
      <c r="CA104" s="22">
        <v>0</v>
      </c>
      <c r="CB104" s="22">
        <v>0</v>
      </c>
      <c r="CC104" s="22">
        <f t="shared" si="72"/>
        <v>0</v>
      </c>
      <c r="CD104" s="70">
        <v>0</v>
      </c>
      <c r="CE104" s="69">
        <f t="shared" si="73"/>
        <v>4</v>
      </c>
      <c r="CF104" s="22">
        <f t="shared" si="74"/>
        <v>0</v>
      </c>
      <c r="CG104" s="22">
        <f t="shared" si="75"/>
        <v>1</v>
      </c>
      <c r="CH104" s="22">
        <f t="shared" si="76"/>
        <v>1</v>
      </c>
      <c r="CI104" s="70">
        <f t="shared" si="77"/>
        <v>0</v>
      </c>
      <c r="CJ104" s="22">
        <v>4</v>
      </c>
      <c r="CK104" s="22">
        <v>0</v>
      </c>
      <c r="CL104" s="22">
        <v>1</v>
      </c>
      <c r="CM104" s="22">
        <f t="shared" si="78"/>
        <v>1</v>
      </c>
      <c r="CN104" s="70">
        <v>0</v>
      </c>
      <c r="CO104" s="41"/>
    </row>
    <row r="105" spans="1:93" ht="15.75" customHeight="1" x14ac:dyDescent="0.25">
      <c r="A105" s="36"/>
      <c r="E105" s="21" t="s">
        <v>89</v>
      </c>
      <c r="F105" s="21"/>
      <c r="G105" s="21"/>
      <c r="H105" s="21" t="s">
        <v>107</v>
      </c>
      <c r="I105" s="21"/>
      <c r="J105" s="22">
        <v>24</v>
      </c>
      <c r="K105" s="22">
        <v>2</v>
      </c>
      <c r="L105" s="22">
        <v>15</v>
      </c>
      <c r="M105" s="49">
        <v>17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79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80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4</v>
      </c>
      <c r="BC105" s="22">
        <v>0</v>
      </c>
      <c r="BD105" s="22">
        <v>0</v>
      </c>
      <c r="BE105" s="22">
        <f t="shared" ref="BE105:BE115" si="84">+BC105+BD105</f>
        <v>0</v>
      </c>
      <c r="BF105" s="70">
        <v>0</v>
      </c>
      <c r="BG105" s="69">
        <f t="shared" ref="BG105:BH115" si="85">+BB105+BL105</f>
        <v>16</v>
      </c>
      <c r="BH105" s="22">
        <f t="shared" si="85"/>
        <v>0</v>
      </c>
      <c r="BI105" s="22">
        <f t="shared" si="81"/>
        <v>2</v>
      </c>
      <c r="BJ105" s="22">
        <f t="shared" ref="BJ105:BJ115" si="86">+BH105+BI105</f>
        <v>2</v>
      </c>
      <c r="BK105" s="70">
        <f t="shared" si="82"/>
        <v>0</v>
      </c>
      <c r="BL105" s="69">
        <v>12</v>
      </c>
      <c r="BM105" s="22">
        <v>0</v>
      </c>
      <c r="BN105" s="22">
        <v>2</v>
      </c>
      <c r="BO105" s="22">
        <f t="shared" si="83"/>
        <v>2</v>
      </c>
      <c r="BP105" s="70">
        <v>0</v>
      </c>
      <c r="BQ105" s="41"/>
      <c r="BR105" s="41"/>
      <c r="BS105" s="27">
        <v>8.5</v>
      </c>
      <c r="BT105" s="21" t="s">
        <v>164</v>
      </c>
      <c r="BX105" s="22"/>
      <c r="BY105" s="21"/>
      <c r="BZ105" s="69">
        <v>1</v>
      </c>
      <c r="CA105" s="22">
        <v>0</v>
      </c>
      <c r="CB105" s="22">
        <v>0</v>
      </c>
      <c r="CC105" s="22">
        <f t="shared" si="72"/>
        <v>0</v>
      </c>
      <c r="CD105" s="70">
        <v>0</v>
      </c>
      <c r="CE105" s="69">
        <f t="shared" si="73"/>
        <v>2</v>
      </c>
      <c r="CF105" s="22">
        <f t="shared" si="74"/>
        <v>0</v>
      </c>
      <c r="CG105" s="22">
        <f t="shared" si="75"/>
        <v>0</v>
      </c>
      <c r="CH105" s="22">
        <f t="shared" si="76"/>
        <v>0</v>
      </c>
      <c r="CI105" s="70">
        <f t="shared" si="77"/>
        <v>0</v>
      </c>
      <c r="CJ105" s="22">
        <v>1</v>
      </c>
      <c r="CK105" s="22">
        <v>0</v>
      </c>
      <c r="CL105" s="22">
        <v>0</v>
      </c>
      <c r="CM105" s="22">
        <f t="shared" si="78"/>
        <v>0</v>
      </c>
      <c r="CN105" s="70">
        <v>0</v>
      </c>
      <c r="CO105" s="41"/>
    </row>
    <row r="106" spans="1:93" ht="15.75" customHeight="1" x14ac:dyDescent="0.25">
      <c r="A106" s="36"/>
      <c r="E106" s="21" t="s">
        <v>67</v>
      </c>
      <c r="F106" s="21"/>
      <c r="G106" s="21"/>
      <c r="H106" s="21" t="s">
        <v>117</v>
      </c>
      <c r="I106" s="21"/>
      <c r="J106" s="22">
        <v>23</v>
      </c>
      <c r="K106" s="22">
        <v>2</v>
      </c>
      <c r="L106" s="22">
        <v>15</v>
      </c>
      <c r="M106" s="49">
        <v>17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79"/>
        <v>0</v>
      </c>
      <c r="AI106" s="79"/>
      <c r="AJ106" s="22">
        <v>7</v>
      </c>
      <c r="AK106" s="22">
        <v>0</v>
      </c>
      <c r="AL106" s="22">
        <v>0</v>
      </c>
      <c r="AM106" s="24">
        <f t="shared" si="80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4</v>
      </c>
      <c r="BC106" s="22">
        <v>5</v>
      </c>
      <c r="BD106" s="22">
        <v>3</v>
      </c>
      <c r="BE106" s="22">
        <f t="shared" si="84"/>
        <v>8</v>
      </c>
      <c r="BF106" s="70">
        <v>0</v>
      </c>
      <c r="BG106" s="69">
        <f t="shared" si="85"/>
        <v>23</v>
      </c>
      <c r="BH106" s="22">
        <f t="shared" si="85"/>
        <v>20</v>
      </c>
      <c r="BI106" s="22">
        <f t="shared" si="81"/>
        <v>11</v>
      </c>
      <c r="BJ106" s="22">
        <f t="shared" si="86"/>
        <v>31</v>
      </c>
      <c r="BK106" s="70">
        <f t="shared" si="82"/>
        <v>6</v>
      </c>
      <c r="BL106" s="69">
        <v>19</v>
      </c>
      <c r="BM106" s="22">
        <v>15</v>
      </c>
      <c r="BN106" s="22">
        <v>8</v>
      </c>
      <c r="BO106" s="22">
        <f t="shared" si="83"/>
        <v>23</v>
      </c>
      <c r="BP106" s="70">
        <v>6</v>
      </c>
      <c r="BQ106" s="41"/>
      <c r="BR106" s="41"/>
      <c r="BS106" s="27">
        <v>9</v>
      </c>
      <c r="BT106" s="21" t="s">
        <v>96</v>
      </c>
      <c r="BX106" s="22"/>
      <c r="BY106" s="21"/>
      <c r="BZ106" s="69">
        <v>2</v>
      </c>
      <c r="CA106" s="22">
        <v>3</v>
      </c>
      <c r="CB106" s="22">
        <v>1</v>
      </c>
      <c r="CC106" s="22">
        <f t="shared" si="72"/>
        <v>4</v>
      </c>
      <c r="CD106" s="70">
        <v>0</v>
      </c>
      <c r="CE106" s="69">
        <f t="shared" si="73"/>
        <v>3</v>
      </c>
      <c r="CF106" s="22">
        <f t="shared" si="74"/>
        <v>3</v>
      </c>
      <c r="CG106" s="22">
        <f t="shared" si="75"/>
        <v>1</v>
      </c>
      <c r="CH106" s="22">
        <f t="shared" si="76"/>
        <v>4</v>
      </c>
      <c r="CI106" s="70">
        <f t="shared" si="77"/>
        <v>0</v>
      </c>
      <c r="CJ106" s="22">
        <v>1</v>
      </c>
      <c r="CK106" s="22">
        <v>0</v>
      </c>
      <c r="CL106" s="22">
        <v>0</v>
      </c>
      <c r="CM106" s="22">
        <f t="shared" si="78"/>
        <v>0</v>
      </c>
      <c r="CN106" s="70">
        <v>0</v>
      </c>
      <c r="CO106" s="41"/>
    </row>
    <row r="107" spans="1:93" ht="15.75" customHeight="1" thickBot="1" x14ac:dyDescent="0.3">
      <c r="A107" s="36"/>
      <c r="E107" s="21" t="s">
        <v>149</v>
      </c>
      <c r="F107" s="21"/>
      <c r="G107" s="21"/>
      <c r="H107" s="21" t="s">
        <v>154</v>
      </c>
      <c r="I107" s="21"/>
      <c r="J107" s="22">
        <v>23</v>
      </c>
      <c r="K107" s="22">
        <v>2</v>
      </c>
      <c r="L107" s="22">
        <v>15</v>
      </c>
      <c r="M107" s="49">
        <v>17</v>
      </c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79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80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4"/>
        <v>0</v>
      </c>
      <c r="BF107" s="70">
        <v>0</v>
      </c>
      <c r="BG107" s="69">
        <f t="shared" si="85"/>
        <v>16</v>
      </c>
      <c r="BH107" s="22">
        <f t="shared" si="85"/>
        <v>7</v>
      </c>
      <c r="BI107" s="22">
        <f t="shared" si="81"/>
        <v>6</v>
      </c>
      <c r="BJ107" s="22">
        <f t="shared" si="86"/>
        <v>13</v>
      </c>
      <c r="BK107" s="70">
        <f t="shared" si="82"/>
        <v>4</v>
      </c>
      <c r="BL107" s="69">
        <v>16</v>
      </c>
      <c r="BM107" s="22">
        <v>7</v>
      </c>
      <c r="BN107" s="22">
        <v>6</v>
      </c>
      <c r="BO107" s="22">
        <f t="shared" si="83"/>
        <v>13</v>
      </c>
      <c r="BP107" s="70">
        <v>4</v>
      </c>
      <c r="BQ107" s="41"/>
      <c r="BR107" s="41"/>
      <c r="BS107" s="27">
        <v>7.5</v>
      </c>
      <c r="BT107" s="21" t="s">
        <v>50</v>
      </c>
      <c r="BX107" s="22"/>
      <c r="BY107" s="21"/>
      <c r="BZ107" s="69">
        <v>0</v>
      </c>
      <c r="CA107" s="22">
        <v>0</v>
      </c>
      <c r="CB107" s="22">
        <v>0</v>
      </c>
      <c r="CC107" s="22">
        <f t="shared" si="72"/>
        <v>0</v>
      </c>
      <c r="CD107" s="70">
        <v>0</v>
      </c>
      <c r="CE107" s="69">
        <f t="shared" si="73"/>
        <v>1</v>
      </c>
      <c r="CF107" s="22">
        <f t="shared" si="74"/>
        <v>0</v>
      </c>
      <c r="CG107" s="22">
        <f t="shared" si="75"/>
        <v>0</v>
      </c>
      <c r="CH107" s="22">
        <f t="shared" si="76"/>
        <v>0</v>
      </c>
      <c r="CI107" s="70">
        <f t="shared" si="77"/>
        <v>0</v>
      </c>
      <c r="CJ107" s="22">
        <v>1</v>
      </c>
      <c r="CK107" s="22">
        <v>0</v>
      </c>
      <c r="CL107" s="22">
        <v>0</v>
      </c>
      <c r="CM107" s="22">
        <f t="shared" si="78"/>
        <v>0</v>
      </c>
      <c r="CN107" s="70">
        <v>0</v>
      </c>
      <c r="CO107" s="41"/>
    </row>
    <row r="108" spans="1:93" ht="15.75" customHeight="1" x14ac:dyDescent="0.25">
      <c r="A108" s="36"/>
      <c r="E108" s="21"/>
      <c r="M108" s="22"/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79"/>
        <v>0</v>
      </c>
      <c r="AI108" s="79"/>
      <c r="AJ108" s="22">
        <v>0</v>
      </c>
      <c r="AK108" s="22">
        <v>0</v>
      </c>
      <c r="AL108" s="22">
        <v>0</v>
      </c>
      <c r="AM108" s="24">
        <f t="shared" si="80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4</v>
      </c>
      <c r="BC108" s="22">
        <v>0</v>
      </c>
      <c r="BD108" s="22">
        <v>3</v>
      </c>
      <c r="BE108" s="22">
        <f t="shared" si="84"/>
        <v>3</v>
      </c>
      <c r="BF108" s="70">
        <v>0</v>
      </c>
      <c r="BG108" s="69">
        <f t="shared" si="85"/>
        <v>20</v>
      </c>
      <c r="BH108" s="22">
        <f t="shared" si="85"/>
        <v>0</v>
      </c>
      <c r="BI108" s="22">
        <f t="shared" si="81"/>
        <v>10</v>
      </c>
      <c r="BJ108" s="22">
        <f t="shared" si="86"/>
        <v>10</v>
      </c>
      <c r="BK108" s="70">
        <f t="shared" si="82"/>
        <v>2</v>
      </c>
      <c r="BL108" s="69">
        <v>16</v>
      </c>
      <c r="BM108" s="22">
        <v>0</v>
      </c>
      <c r="BN108" s="22">
        <v>7</v>
      </c>
      <c r="BO108" s="22">
        <f t="shared" si="83"/>
        <v>7</v>
      </c>
      <c r="BP108" s="70">
        <v>2</v>
      </c>
      <c r="BQ108" s="41"/>
      <c r="BR108" s="41"/>
      <c r="BS108" s="76"/>
      <c r="BT108" s="31" t="s">
        <v>626</v>
      </c>
      <c r="BU108" s="31"/>
      <c r="BV108" s="31"/>
      <c r="BW108" s="31"/>
      <c r="BX108" s="15"/>
      <c r="BY108" s="31"/>
      <c r="BZ108" s="75">
        <f t="shared" ref="BZ108:CN108" si="87">+SUM(BZ78:BZ107)</f>
        <v>12</v>
      </c>
      <c r="CA108" s="15">
        <f t="shared" si="87"/>
        <v>3</v>
      </c>
      <c r="CB108" s="15">
        <f t="shared" si="87"/>
        <v>1</v>
      </c>
      <c r="CC108" s="15">
        <f t="shared" si="87"/>
        <v>4</v>
      </c>
      <c r="CD108" s="71">
        <f t="shared" si="87"/>
        <v>0</v>
      </c>
      <c r="CE108" s="75">
        <f t="shared" si="87"/>
        <v>69</v>
      </c>
      <c r="CF108" s="15">
        <f t="shared" si="87"/>
        <v>5</v>
      </c>
      <c r="CG108" s="15">
        <f t="shared" si="87"/>
        <v>15</v>
      </c>
      <c r="CH108" s="15">
        <f t="shared" si="87"/>
        <v>20</v>
      </c>
      <c r="CI108" s="71">
        <f t="shared" si="87"/>
        <v>4</v>
      </c>
      <c r="CJ108" s="15">
        <f t="shared" si="87"/>
        <v>57</v>
      </c>
      <c r="CK108" s="15">
        <f t="shared" si="87"/>
        <v>2</v>
      </c>
      <c r="CL108" s="15">
        <f t="shared" si="87"/>
        <v>14</v>
      </c>
      <c r="CM108" s="15">
        <f t="shared" si="87"/>
        <v>16</v>
      </c>
      <c r="CN108" s="71">
        <f t="shared" si="87"/>
        <v>4</v>
      </c>
      <c r="CO108" s="41"/>
    </row>
    <row r="109" spans="1:93" ht="15.75" customHeight="1" x14ac:dyDescent="0.25">
      <c r="A109" s="36"/>
      <c r="E109" s="21"/>
      <c r="M109" s="22"/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79"/>
        <v>0</v>
      </c>
      <c r="AI109" s="79"/>
      <c r="AJ109" s="22">
        <v>1</v>
      </c>
      <c r="AK109" s="22">
        <v>0</v>
      </c>
      <c r="AL109" s="22">
        <v>0</v>
      </c>
      <c r="AM109" s="24">
        <f t="shared" si="80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2</v>
      </c>
      <c r="BC109" s="22">
        <v>0</v>
      </c>
      <c r="BD109" s="22">
        <v>2</v>
      </c>
      <c r="BE109" s="22">
        <f t="shared" si="84"/>
        <v>2</v>
      </c>
      <c r="BF109" s="70">
        <v>0</v>
      </c>
      <c r="BG109" s="69">
        <f t="shared" si="85"/>
        <v>20</v>
      </c>
      <c r="BH109" s="22">
        <f t="shared" si="85"/>
        <v>1</v>
      </c>
      <c r="BI109" s="22">
        <f t="shared" si="81"/>
        <v>8</v>
      </c>
      <c r="BJ109" s="22">
        <f t="shared" si="86"/>
        <v>9</v>
      </c>
      <c r="BK109" s="70">
        <f t="shared" si="82"/>
        <v>4</v>
      </c>
      <c r="BL109" s="69">
        <v>18</v>
      </c>
      <c r="BM109" s="22">
        <v>1</v>
      </c>
      <c r="BN109" s="22">
        <v>6</v>
      </c>
      <c r="BO109" s="22">
        <f t="shared" si="83"/>
        <v>7</v>
      </c>
      <c r="BP109" s="70">
        <v>4</v>
      </c>
      <c r="BQ109" s="41"/>
      <c r="BR109" s="41"/>
      <c r="BS109" s="27"/>
      <c r="BT109" s="21"/>
      <c r="BU109" s="21"/>
      <c r="BV109" s="21"/>
      <c r="BW109" s="27"/>
      <c r="BX109" s="22"/>
      <c r="BY109" s="21"/>
      <c r="BZ109" s="69"/>
      <c r="CA109" s="22"/>
      <c r="CB109" s="22"/>
      <c r="CC109" s="22"/>
      <c r="CD109" s="70"/>
      <c r="CE109" s="69"/>
      <c r="CF109" s="22"/>
      <c r="CG109" s="22"/>
      <c r="CH109" s="22"/>
      <c r="CI109" s="70"/>
      <c r="CJ109" s="22"/>
      <c r="CK109" s="22"/>
      <c r="CL109" s="22"/>
      <c r="CM109" s="22"/>
      <c r="CN109" s="70"/>
      <c r="CO109" s="41"/>
    </row>
    <row r="110" spans="1:93" ht="15.75" customHeight="1" thickBot="1" x14ac:dyDescent="0.3">
      <c r="A110" s="36"/>
      <c r="E110" s="21"/>
      <c r="F110" s="2" t="s">
        <v>84</v>
      </c>
      <c r="G110" s="2"/>
      <c r="H110" s="2"/>
      <c r="I110" s="4" t="s">
        <v>1</v>
      </c>
      <c r="J110" s="4"/>
      <c r="K110" s="4" t="s">
        <v>3</v>
      </c>
      <c r="L110" s="50" t="s">
        <v>2</v>
      </c>
      <c r="M110" s="22"/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79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80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4</v>
      </c>
      <c r="BC110" s="22">
        <v>1</v>
      </c>
      <c r="BD110" s="22">
        <v>0</v>
      </c>
      <c r="BE110" s="22">
        <f t="shared" si="84"/>
        <v>1</v>
      </c>
      <c r="BF110" s="70">
        <v>0</v>
      </c>
      <c r="BG110" s="69">
        <f t="shared" si="85"/>
        <v>26</v>
      </c>
      <c r="BH110" s="22">
        <f t="shared" si="85"/>
        <v>5</v>
      </c>
      <c r="BI110" s="22">
        <f t="shared" si="81"/>
        <v>9</v>
      </c>
      <c r="BJ110" s="22">
        <f t="shared" si="86"/>
        <v>14</v>
      </c>
      <c r="BK110" s="70">
        <f t="shared" si="82"/>
        <v>0</v>
      </c>
      <c r="BL110" s="69">
        <v>22</v>
      </c>
      <c r="BM110" s="22">
        <v>4</v>
      </c>
      <c r="BN110" s="22">
        <v>9</v>
      </c>
      <c r="BO110" s="22">
        <f t="shared" si="83"/>
        <v>13</v>
      </c>
      <c r="BP110" s="70">
        <v>0</v>
      </c>
      <c r="BQ110" s="41"/>
      <c r="BR110" s="41"/>
      <c r="BS110" s="27"/>
      <c r="BT110" s="21" t="s">
        <v>93</v>
      </c>
      <c r="BU110" s="21"/>
      <c r="BV110" s="21"/>
      <c r="BW110" s="27"/>
      <c r="BX110" s="22"/>
      <c r="BY110" s="21"/>
      <c r="BZ110" s="69">
        <f>+BZ108+BZ42+AD97</f>
        <v>54</v>
      </c>
      <c r="CA110" s="22">
        <f>+CA108+CA42</f>
        <v>18</v>
      </c>
      <c r="CB110" s="22">
        <f>+CB108+CB42+AN97</f>
        <v>17</v>
      </c>
      <c r="CC110" s="22">
        <f>+CB110+CA110</f>
        <v>35</v>
      </c>
      <c r="CD110" s="70">
        <f>+CD108+CD42+AO97</f>
        <v>4</v>
      </c>
      <c r="CE110" s="69">
        <f>+CE108+CE42+AD90-0.3</f>
        <v>322</v>
      </c>
      <c r="CF110" s="22">
        <f>+CF108+CF42</f>
        <v>98</v>
      </c>
      <c r="CG110" s="22">
        <f>+CG108+CG42+AN90</f>
        <v>102</v>
      </c>
      <c r="CH110" s="22">
        <f>+CG110+CF110</f>
        <v>200</v>
      </c>
      <c r="CI110" s="70">
        <f>+CI108+CI42+AO90</f>
        <v>20</v>
      </c>
      <c r="CJ110" s="22">
        <f>+CJ108+CJ42+AD114-0.3</f>
        <v>268</v>
      </c>
      <c r="CK110" s="22">
        <f>+CK108+CK42</f>
        <v>80</v>
      </c>
      <c r="CL110" s="22">
        <f>+CL108+CL42+AN114</f>
        <v>85</v>
      </c>
      <c r="CM110" s="22">
        <f>+CL110+CK110</f>
        <v>165</v>
      </c>
      <c r="CN110" s="70">
        <f>+CN108+CN42+AO114</f>
        <v>16</v>
      </c>
      <c r="CO110" s="41"/>
    </row>
    <row r="111" spans="1:93" ht="15.75" customHeight="1" x14ac:dyDescent="0.25">
      <c r="A111" s="36"/>
      <c r="B111" s="21"/>
      <c r="E111" s="21"/>
      <c r="F111" s="21" t="s">
        <v>126</v>
      </c>
      <c r="G111" s="21"/>
      <c r="H111" s="21"/>
      <c r="I111" s="21" t="s">
        <v>118</v>
      </c>
      <c r="J111" s="21"/>
      <c r="K111" s="22">
        <v>15</v>
      </c>
      <c r="L111" s="49">
        <v>10</v>
      </c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4</v>
      </c>
      <c r="BC111" s="22">
        <v>1</v>
      </c>
      <c r="BD111" s="22">
        <v>2</v>
      </c>
      <c r="BE111" s="22">
        <f t="shared" si="84"/>
        <v>3</v>
      </c>
      <c r="BF111" s="70">
        <v>0</v>
      </c>
      <c r="BG111" s="69">
        <f t="shared" si="85"/>
        <v>25</v>
      </c>
      <c r="BH111" s="22">
        <f t="shared" si="85"/>
        <v>9</v>
      </c>
      <c r="BI111" s="22">
        <f t="shared" si="81"/>
        <v>6</v>
      </c>
      <c r="BJ111" s="22">
        <f t="shared" si="86"/>
        <v>15</v>
      </c>
      <c r="BK111" s="70">
        <f t="shared" si="82"/>
        <v>2</v>
      </c>
      <c r="BL111" s="69">
        <v>21</v>
      </c>
      <c r="BM111" s="22">
        <v>8</v>
      </c>
      <c r="BN111" s="22">
        <v>4</v>
      </c>
      <c r="BO111" s="22">
        <f t="shared" si="83"/>
        <v>12</v>
      </c>
      <c r="BP111" s="70">
        <v>2</v>
      </c>
      <c r="BQ111" s="41"/>
      <c r="BR111" s="41"/>
      <c r="BS111" s="27"/>
      <c r="BT111" s="21" t="s">
        <v>82</v>
      </c>
      <c r="BU111" s="21"/>
      <c r="BV111" s="21"/>
      <c r="BW111" s="27"/>
      <c r="BX111" s="22"/>
      <c r="BY111" s="21"/>
      <c r="BZ111" s="69">
        <f t="shared" ref="BZ111:CN111" si="88">+BB6+BB19+BB32+BB45+BB78+BB91+BB104+BB117</f>
        <v>54</v>
      </c>
      <c r="CA111" s="22">
        <f t="shared" si="88"/>
        <v>18</v>
      </c>
      <c r="CB111" s="22">
        <f t="shared" si="88"/>
        <v>17</v>
      </c>
      <c r="CC111" s="22">
        <f t="shared" si="88"/>
        <v>35</v>
      </c>
      <c r="CD111" s="70">
        <f t="shared" si="88"/>
        <v>4</v>
      </c>
      <c r="CE111" s="69">
        <f t="shared" si="88"/>
        <v>322</v>
      </c>
      <c r="CF111" s="22">
        <f t="shared" si="88"/>
        <v>98</v>
      </c>
      <c r="CG111" s="22">
        <f t="shared" si="88"/>
        <v>102</v>
      </c>
      <c r="CH111" s="22">
        <f t="shared" si="88"/>
        <v>200</v>
      </c>
      <c r="CI111" s="70">
        <f t="shared" si="88"/>
        <v>20</v>
      </c>
      <c r="CJ111" s="22">
        <f t="shared" si="88"/>
        <v>268</v>
      </c>
      <c r="CK111" s="22">
        <f t="shared" si="88"/>
        <v>80</v>
      </c>
      <c r="CL111" s="22">
        <f t="shared" si="88"/>
        <v>85</v>
      </c>
      <c r="CM111" s="22">
        <f t="shared" si="88"/>
        <v>165</v>
      </c>
      <c r="CN111" s="70">
        <f t="shared" si="88"/>
        <v>16</v>
      </c>
      <c r="CO111" s="41"/>
    </row>
    <row r="112" spans="1:93" ht="15.75" customHeight="1" x14ac:dyDescent="0.25">
      <c r="A112" s="36"/>
      <c r="B112" s="21"/>
      <c r="E112" s="21"/>
      <c r="F112" s="21" t="s">
        <v>162</v>
      </c>
      <c r="G112" s="21"/>
      <c r="H112" s="21"/>
      <c r="I112" s="21" t="s">
        <v>116</v>
      </c>
      <c r="J112" s="21"/>
      <c r="K112" s="22">
        <v>22</v>
      </c>
      <c r="L112" s="49">
        <v>10</v>
      </c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4</v>
      </c>
      <c r="BC112" s="22">
        <v>0</v>
      </c>
      <c r="BD112" s="22">
        <v>2</v>
      </c>
      <c r="BE112" s="22">
        <f t="shared" si="84"/>
        <v>2</v>
      </c>
      <c r="BF112" s="70">
        <v>0</v>
      </c>
      <c r="BG112" s="69">
        <f t="shared" si="85"/>
        <v>24</v>
      </c>
      <c r="BH112" s="22">
        <f t="shared" si="85"/>
        <v>5</v>
      </c>
      <c r="BI112" s="22">
        <f t="shared" si="81"/>
        <v>7</v>
      </c>
      <c r="BJ112" s="22">
        <f t="shared" si="86"/>
        <v>12</v>
      </c>
      <c r="BK112" s="70">
        <f t="shared" si="82"/>
        <v>0</v>
      </c>
      <c r="BL112" s="69">
        <v>20</v>
      </c>
      <c r="BM112" s="22">
        <v>5</v>
      </c>
      <c r="BN112" s="22">
        <v>5</v>
      </c>
      <c r="BO112" s="22">
        <f t="shared" si="83"/>
        <v>10</v>
      </c>
      <c r="BP112" s="70">
        <v>0</v>
      </c>
      <c r="BQ112" s="41"/>
      <c r="BR112" s="41"/>
      <c r="BU112" s="27"/>
      <c r="BV112" s="21"/>
      <c r="CC112" s="22"/>
      <c r="CD112" s="22"/>
      <c r="CE112" s="22"/>
      <c r="CF112" s="22"/>
      <c r="CG112" s="57"/>
      <c r="CH112" s="57"/>
      <c r="CI112" s="22"/>
      <c r="CJ112" s="22"/>
      <c r="CK112" s="22"/>
      <c r="CL112" s="74"/>
      <c r="CO112" s="41"/>
    </row>
    <row r="113" spans="1:93" ht="15.75" customHeight="1" thickBot="1" x14ac:dyDescent="0.3">
      <c r="A113" s="36"/>
      <c r="B113" s="21"/>
      <c r="E113" s="21"/>
      <c r="F113" s="21" t="s">
        <v>144</v>
      </c>
      <c r="G113" s="21"/>
      <c r="H113" s="21"/>
      <c r="I113" s="21" t="s">
        <v>115</v>
      </c>
      <c r="J113" s="21"/>
      <c r="K113" s="22">
        <v>24</v>
      </c>
      <c r="L113" s="49">
        <v>10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4</v>
      </c>
      <c r="BC113" s="22">
        <v>0</v>
      </c>
      <c r="BD113" s="22">
        <v>4</v>
      </c>
      <c r="BE113" s="22">
        <f t="shared" si="84"/>
        <v>4</v>
      </c>
      <c r="BF113" s="70">
        <v>0</v>
      </c>
      <c r="BG113" s="69">
        <f t="shared" si="85"/>
        <v>22</v>
      </c>
      <c r="BH113" s="22">
        <f t="shared" si="85"/>
        <v>0</v>
      </c>
      <c r="BI113" s="22">
        <f t="shared" si="81"/>
        <v>12</v>
      </c>
      <c r="BJ113" s="22">
        <f t="shared" si="86"/>
        <v>12</v>
      </c>
      <c r="BK113" s="70">
        <f t="shared" si="82"/>
        <v>0</v>
      </c>
      <c r="BL113" s="69">
        <v>18</v>
      </c>
      <c r="BM113" s="22">
        <v>0</v>
      </c>
      <c r="BN113" s="22">
        <v>8</v>
      </c>
      <c r="BO113" s="22">
        <f t="shared" si="83"/>
        <v>8</v>
      </c>
      <c r="BP113" s="70">
        <v>0</v>
      </c>
      <c r="BQ113" s="41"/>
      <c r="BR113" s="41"/>
      <c r="BU113" s="27"/>
      <c r="BV113" s="21"/>
      <c r="CC113" s="22"/>
      <c r="CD113" s="22"/>
      <c r="CE113" s="22"/>
      <c r="CF113" s="22"/>
      <c r="CG113" s="57"/>
      <c r="CH113" s="57"/>
      <c r="CI113" s="22"/>
      <c r="CJ113" s="22"/>
      <c r="CK113" s="22"/>
      <c r="CL113" s="74"/>
      <c r="CO113" s="41"/>
    </row>
    <row r="114" spans="1:93" ht="15.75" customHeight="1" x14ac:dyDescent="0.25">
      <c r="A114" s="36"/>
      <c r="B114" s="21"/>
      <c r="E114" s="21"/>
      <c r="F114" s="21" t="s">
        <v>86</v>
      </c>
      <c r="G114" s="21"/>
      <c r="H114" s="21"/>
      <c r="I114" s="21" t="s">
        <v>17</v>
      </c>
      <c r="J114" s="21"/>
      <c r="K114" s="22">
        <v>22</v>
      </c>
      <c r="L114" s="49">
        <v>8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4"/>
        <v>0</v>
      </c>
      <c r="BF114" s="70">
        <v>0</v>
      </c>
      <c r="BG114" s="69">
        <f t="shared" si="85"/>
        <v>15</v>
      </c>
      <c r="BH114" s="22">
        <f t="shared" si="85"/>
        <v>0</v>
      </c>
      <c r="BI114" s="22">
        <f t="shared" si="81"/>
        <v>3</v>
      </c>
      <c r="BJ114" s="22">
        <f t="shared" si="86"/>
        <v>3</v>
      </c>
      <c r="BK114" s="70">
        <f t="shared" si="82"/>
        <v>10</v>
      </c>
      <c r="BL114" s="69">
        <v>15</v>
      </c>
      <c r="BM114" s="22">
        <v>0</v>
      </c>
      <c r="BN114" s="22">
        <v>3</v>
      </c>
      <c r="BO114" s="22">
        <f t="shared" si="83"/>
        <v>3</v>
      </c>
      <c r="BP114" s="70">
        <v>10</v>
      </c>
      <c r="BQ114" s="41"/>
      <c r="BR114" s="41"/>
      <c r="BU114" s="27"/>
      <c r="BV114" s="21"/>
      <c r="CC114" s="22"/>
      <c r="CD114" s="22"/>
      <c r="CE114" s="22"/>
      <c r="CF114" s="22"/>
      <c r="CG114" s="79"/>
      <c r="CH114" s="79"/>
      <c r="CI114" s="22"/>
      <c r="CJ114" s="22"/>
      <c r="CK114" s="22"/>
      <c r="CL114" s="74"/>
      <c r="CO114" s="41"/>
    </row>
    <row r="115" spans="1:93" ht="15.75" customHeight="1" x14ac:dyDescent="0.25">
      <c r="A115" s="36"/>
      <c r="B115" s="21"/>
      <c r="F115" s="21" t="s">
        <v>88</v>
      </c>
      <c r="G115" s="21"/>
      <c r="H115" s="21"/>
      <c r="I115" s="21" t="s">
        <v>116</v>
      </c>
      <c r="J115" s="21"/>
      <c r="K115" s="22">
        <v>22</v>
      </c>
      <c r="L115" s="49">
        <v>6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4</v>
      </c>
      <c r="BC115" s="22">
        <v>0</v>
      </c>
      <c r="BD115" s="22">
        <v>0</v>
      </c>
      <c r="BE115" s="22">
        <f t="shared" si="84"/>
        <v>0</v>
      </c>
      <c r="BF115" s="70">
        <v>0</v>
      </c>
      <c r="BG115" s="69">
        <f t="shared" si="85"/>
        <v>22</v>
      </c>
      <c r="BH115" s="22">
        <f t="shared" si="85"/>
        <v>1</v>
      </c>
      <c r="BI115" s="22">
        <f t="shared" si="81"/>
        <v>1</v>
      </c>
      <c r="BJ115" s="22">
        <f t="shared" si="86"/>
        <v>2</v>
      </c>
      <c r="BK115" s="70">
        <f t="shared" si="82"/>
        <v>2</v>
      </c>
      <c r="BL115" s="69">
        <v>18</v>
      </c>
      <c r="BM115" s="22">
        <v>1</v>
      </c>
      <c r="BN115" s="22">
        <v>1</v>
      </c>
      <c r="BO115" s="22">
        <f t="shared" si="83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79"/>
      <c r="CH115" s="79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59</v>
      </c>
      <c r="G116" s="21"/>
      <c r="H116" s="21"/>
      <c r="I116" s="21" t="s">
        <v>118</v>
      </c>
      <c r="J116" s="21"/>
      <c r="K116" s="22">
        <v>23</v>
      </c>
      <c r="L116" s="49">
        <v>6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44</v>
      </c>
      <c r="BC116" s="23">
        <f>SUM(BC104:BC115)</f>
        <v>10</v>
      </c>
      <c r="BD116" s="23">
        <f>SUM(BD104:BD115)</f>
        <v>20</v>
      </c>
      <c r="BE116" s="23">
        <f>+BD116+BC116</f>
        <v>30</v>
      </c>
      <c r="BF116" s="73">
        <f>SUM(BF104:BF115)</f>
        <v>0</v>
      </c>
      <c r="BG116" s="72">
        <f>SUM(BG104:BG115)</f>
        <v>286</v>
      </c>
      <c r="BH116" s="23">
        <f>SUM(BH104:BH115)</f>
        <v>54</v>
      </c>
      <c r="BI116" s="23">
        <f>SUM(BI104:BI115)</f>
        <v>87</v>
      </c>
      <c r="BJ116" s="23">
        <f>+BI116+BH116</f>
        <v>141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92</v>
      </c>
      <c r="G117" s="21"/>
      <c r="H117" s="21"/>
      <c r="I117" s="21" t="s">
        <v>115</v>
      </c>
      <c r="J117" s="21"/>
      <c r="K117" s="22">
        <v>25</v>
      </c>
      <c r="L117" s="49">
        <v>6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5</v>
      </c>
      <c r="BC117" s="22">
        <v>2</v>
      </c>
      <c r="BD117" s="22">
        <v>0</v>
      </c>
      <c r="BE117" s="22">
        <f>+BC117+BD117</f>
        <v>2</v>
      </c>
      <c r="BF117" s="70">
        <v>0</v>
      </c>
      <c r="BG117" s="69">
        <f>+BB117+BL117</f>
        <v>25</v>
      </c>
      <c r="BH117" s="22">
        <f>+BC117+BM117</f>
        <v>6</v>
      </c>
      <c r="BI117" s="22">
        <f t="shared" ref="BI117:BI128" si="89">+BD117+BN117</f>
        <v>8</v>
      </c>
      <c r="BJ117" s="22">
        <f>+BH117+BI117</f>
        <v>14</v>
      </c>
      <c r="BK117" s="70">
        <f t="shared" ref="BK117:BK128" si="90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91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185</v>
      </c>
      <c r="G118" s="21"/>
      <c r="H118" s="21"/>
      <c r="I118" s="21" t="s">
        <v>154</v>
      </c>
      <c r="J118" s="21"/>
      <c r="K118" s="22">
        <v>25</v>
      </c>
      <c r="L118" s="49">
        <v>6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4</v>
      </c>
      <c r="BC118" s="22">
        <v>0</v>
      </c>
      <c r="BD118" s="22">
        <v>0</v>
      </c>
      <c r="BE118" s="22">
        <f t="shared" ref="BE118:BE128" si="92">+BC118+BD118</f>
        <v>0</v>
      </c>
      <c r="BF118" s="70">
        <v>0</v>
      </c>
      <c r="BG118" s="69">
        <f t="shared" ref="BG118:BH128" si="93">+BB118+BL118</f>
        <v>25</v>
      </c>
      <c r="BH118" s="22">
        <f t="shared" si="93"/>
        <v>0</v>
      </c>
      <c r="BI118" s="22">
        <f t="shared" si="89"/>
        <v>0</v>
      </c>
      <c r="BJ118" s="22">
        <f t="shared" ref="BJ118:BJ128" si="94">+BH118+BI118</f>
        <v>0</v>
      </c>
      <c r="BK118" s="70">
        <f t="shared" si="90"/>
        <v>0</v>
      </c>
      <c r="BL118" s="69">
        <v>21</v>
      </c>
      <c r="BM118" s="22">
        <v>0</v>
      </c>
      <c r="BN118" s="22">
        <v>0</v>
      </c>
      <c r="BO118" s="22">
        <f t="shared" si="91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55</v>
      </c>
      <c r="G119" s="21"/>
      <c r="H119" s="21"/>
      <c r="I119" s="21" t="s">
        <v>117</v>
      </c>
      <c r="J119" s="21"/>
      <c r="K119" s="22">
        <v>25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4</v>
      </c>
      <c r="BC119" s="22">
        <v>2</v>
      </c>
      <c r="BD119" s="22">
        <v>4</v>
      </c>
      <c r="BE119" s="22">
        <f t="shared" si="92"/>
        <v>6</v>
      </c>
      <c r="BF119" s="70">
        <v>0</v>
      </c>
      <c r="BG119" s="69">
        <f t="shared" si="93"/>
        <v>24</v>
      </c>
      <c r="BH119" s="22">
        <f t="shared" si="93"/>
        <v>23</v>
      </c>
      <c r="BI119" s="22">
        <f t="shared" si="89"/>
        <v>18</v>
      </c>
      <c r="BJ119" s="22">
        <f t="shared" si="94"/>
        <v>41</v>
      </c>
      <c r="BK119" s="70">
        <f t="shared" si="90"/>
        <v>2</v>
      </c>
      <c r="BL119" s="69">
        <v>20</v>
      </c>
      <c r="BM119" s="22">
        <v>21</v>
      </c>
      <c r="BN119" s="22">
        <v>14</v>
      </c>
      <c r="BO119" s="22">
        <f t="shared" si="91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34</v>
      </c>
      <c r="G120" s="21"/>
      <c r="H120" s="21"/>
      <c r="I120" s="21" t="s">
        <v>106</v>
      </c>
      <c r="J120" s="21"/>
      <c r="K120" s="22">
        <v>26</v>
      </c>
      <c r="L120" s="49">
        <v>6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4</v>
      </c>
      <c r="BC120" s="22">
        <v>5</v>
      </c>
      <c r="BD120" s="22">
        <v>0</v>
      </c>
      <c r="BE120" s="22">
        <f t="shared" si="92"/>
        <v>5</v>
      </c>
      <c r="BF120" s="70">
        <v>0</v>
      </c>
      <c r="BG120" s="69">
        <f t="shared" si="93"/>
        <v>26</v>
      </c>
      <c r="BH120" s="22">
        <f t="shared" si="93"/>
        <v>31</v>
      </c>
      <c r="BI120" s="22">
        <f t="shared" si="89"/>
        <v>9</v>
      </c>
      <c r="BJ120" s="22">
        <f t="shared" si="94"/>
        <v>40</v>
      </c>
      <c r="BK120" s="70">
        <f t="shared" si="90"/>
        <v>4</v>
      </c>
      <c r="BL120" s="69">
        <v>22</v>
      </c>
      <c r="BM120" s="22">
        <v>26</v>
      </c>
      <c r="BN120" s="22">
        <v>9</v>
      </c>
      <c r="BO120" s="22">
        <f t="shared" si="91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41</v>
      </c>
      <c r="G121" s="21"/>
      <c r="H121" s="21"/>
      <c r="I121" s="21" t="s">
        <v>106</v>
      </c>
      <c r="J121" s="21"/>
      <c r="K121" s="22">
        <v>26</v>
      </c>
      <c r="L121" s="49">
        <v>6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4</v>
      </c>
      <c r="BC121" s="22">
        <v>0</v>
      </c>
      <c r="BD121" s="22">
        <v>1</v>
      </c>
      <c r="BE121" s="22">
        <f t="shared" si="92"/>
        <v>1</v>
      </c>
      <c r="BF121" s="70">
        <v>0</v>
      </c>
      <c r="BG121" s="69">
        <f t="shared" si="93"/>
        <v>23</v>
      </c>
      <c r="BH121" s="22">
        <f t="shared" si="93"/>
        <v>2</v>
      </c>
      <c r="BI121" s="22">
        <f t="shared" si="89"/>
        <v>15</v>
      </c>
      <c r="BJ121" s="22">
        <f t="shared" si="94"/>
        <v>17</v>
      </c>
      <c r="BK121" s="70">
        <f t="shared" si="90"/>
        <v>2</v>
      </c>
      <c r="BL121" s="69">
        <v>19</v>
      </c>
      <c r="BM121" s="22">
        <v>2</v>
      </c>
      <c r="BN121" s="22">
        <v>14</v>
      </c>
      <c r="BO121" s="22">
        <f t="shared" si="91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95</v>
      </c>
      <c r="G122" s="21"/>
      <c r="H122" s="21"/>
      <c r="I122" s="21" t="s">
        <v>118</v>
      </c>
      <c r="J122" s="21"/>
      <c r="K122" s="22">
        <v>16</v>
      </c>
      <c r="L122" s="49">
        <v>4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3</v>
      </c>
      <c r="BC122" s="22">
        <v>1</v>
      </c>
      <c r="BD122" s="22">
        <v>2</v>
      </c>
      <c r="BE122" s="22">
        <f t="shared" si="92"/>
        <v>3</v>
      </c>
      <c r="BF122" s="70">
        <v>0</v>
      </c>
      <c r="BG122" s="69">
        <f t="shared" si="93"/>
        <v>23</v>
      </c>
      <c r="BH122" s="22">
        <f t="shared" si="93"/>
        <v>14</v>
      </c>
      <c r="BI122" s="22">
        <f t="shared" si="89"/>
        <v>17</v>
      </c>
      <c r="BJ122" s="22">
        <f t="shared" si="94"/>
        <v>31</v>
      </c>
      <c r="BK122" s="70">
        <f t="shared" si="90"/>
        <v>0</v>
      </c>
      <c r="BL122" s="69">
        <v>20</v>
      </c>
      <c r="BM122" s="22">
        <v>13</v>
      </c>
      <c r="BN122" s="22">
        <v>15</v>
      </c>
      <c r="BO122" s="22">
        <f t="shared" si="91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124</v>
      </c>
      <c r="G123" s="21"/>
      <c r="H123" s="21"/>
      <c r="I123" s="21" t="s">
        <v>17</v>
      </c>
      <c r="J123" s="21"/>
      <c r="K123" s="22">
        <v>17</v>
      </c>
      <c r="L123" s="49">
        <v>4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4</v>
      </c>
      <c r="BC123" s="22">
        <v>1</v>
      </c>
      <c r="BD123" s="22">
        <v>1</v>
      </c>
      <c r="BE123" s="22">
        <f t="shared" si="92"/>
        <v>2</v>
      </c>
      <c r="BF123" s="70">
        <v>0</v>
      </c>
      <c r="BG123" s="69">
        <f t="shared" si="93"/>
        <v>25</v>
      </c>
      <c r="BH123" s="22">
        <f t="shared" si="93"/>
        <v>3</v>
      </c>
      <c r="BI123" s="22">
        <f t="shared" si="89"/>
        <v>13</v>
      </c>
      <c r="BJ123" s="22">
        <f t="shared" si="94"/>
        <v>16</v>
      </c>
      <c r="BK123" s="70">
        <f t="shared" si="90"/>
        <v>2</v>
      </c>
      <c r="BL123" s="69">
        <v>21</v>
      </c>
      <c r="BM123" s="22">
        <v>2</v>
      </c>
      <c r="BN123" s="22">
        <v>12</v>
      </c>
      <c r="BO123" s="22">
        <f t="shared" si="91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170</v>
      </c>
      <c r="G124" s="21"/>
      <c r="H124" s="21"/>
      <c r="I124" s="21" t="s">
        <v>116</v>
      </c>
      <c r="J124" s="21"/>
      <c r="K124" s="22">
        <v>19</v>
      </c>
      <c r="L124" s="49">
        <v>4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3</v>
      </c>
      <c r="BC124" s="22">
        <v>0</v>
      </c>
      <c r="BD124" s="22">
        <v>2</v>
      </c>
      <c r="BE124" s="22">
        <f t="shared" si="92"/>
        <v>2</v>
      </c>
      <c r="BF124" s="70">
        <v>0</v>
      </c>
      <c r="BG124" s="69">
        <f t="shared" si="93"/>
        <v>23</v>
      </c>
      <c r="BH124" s="22">
        <f t="shared" si="93"/>
        <v>9</v>
      </c>
      <c r="BI124" s="22">
        <f t="shared" si="89"/>
        <v>12</v>
      </c>
      <c r="BJ124" s="22">
        <f t="shared" si="94"/>
        <v>21</v>
      </c>
      <c r="BK124" s="70">
        <f t="shared" si="90"/>
        <v>0</v>
      </c>
      <c r="BL124" s="69">
        <v>20</v>
      </c>
      <c r="BM124" s="22">
        <v>9</v>
      </c>
      <c r="BN124" s="22">
        <v>10</v>
      </c>
      <c r="BO124" s="22">
        <f t="shared" si="91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51</v>
      </c>
      <c r="G125" s="21"/>
      <c r="H125" s="21"/>
      <c r="I125" s="21" t="s">
        <v>118</v>
      </c>
      <c r="J125" s="21"/>
      <c r="K125" s="22">
        <v>20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3</v>
      </c>
      <c r="BC125" s="22">
        <v>0</v>
      </c>
      <c r="BD125" s="22">
        <v>4</v>
      </c>
      <c r="BE125" s="22">
        <f t="shared" si="92"/>
        <v>4</v>
      </c>
      <c r="BF125" s="70">
        <v>0</v>
      </c>
      <c r="BG125" s="69">
        <f t="shared" si="93"/>
        <v>23</v>
      </c>
      <c r="BH125" s="22">
        <f t="shared" si="93"/>
        <v>2</v>
      </c>
      <c r="BI125" s="22">
        <f t="shared" si="89"/>
        <v>11</v>
      </c>
      <c r="BJ125" s="22">
        <f t="shared" si="94"/>
        <v>13</v>
      </c>
      <c r="BK125" s="70">
        <f t="shared" si="90"/>
        <v>0</v>
      </c>
      <c r="BL125" s="69">
        <v>20</v>
      </c>
      <c r="BM125" s="22">
        <v>2</v>
      </c>
      <c r="BN125" s="22">
        <v>7</v>
      </c>
      <c r="BO125" s="22">
        <f t="shared" si="91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165</v>
      </c>
      <c r="G126" s="21"/>
      <c r="H126" s="21"/>
      <c r="I126" s="21" t="s">
        <v>17</v>
      </c>
      <c r="J126" s="21"/>
      <c r="K126" s="22">
        <v>21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2</v>
      </c>
      <c r="BC126" s="22">
        <v>0</v>
      </c>
      <c r="BD126" s="22">
        <v>1</v>
      </c>
      <c r="BE126" s="22">
        <f t="shared" si="92"/>
        <v>1</v>
      </c>
      <c r="BF126" s="70">
        <v>0</v>
      </c>
      <c r="BG126" s="69">
        <f t="shared" si="93"/>
        <v>22</v>
      </c>
      <c r="BH126" s="22">
        <f t="shared" si="93"/>
        <v>1</v>
      </c>
      <c r="BI126" s="22">
        <f t="shared" si="89"/>
        <v>6</v>
      </c>
      <c r="BJ126" s="22">
        <f t="shared" si="94"/>
        <v>7</v>
      </c>
      <c r="BK126" s="70">
        <f t="shared" si="90"/>
        <v>4</v>
      </c>
      <c r="BL126" s="69">
        <v>20</v>
      </c>
      <c r="BM126" s="22">
        <v>1</v>
      </c>
      <c r="BN126" s="22">
        <v>5</v>
      </c>
      <c r="BO126" s="22">
        <f t="shared" si="91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91</v>
      </c>
      <c r="G127" s="21"/>
      <c r="H127" s="21"/>
      <c r="I127" s="21" t="s">
        <v>17</v>
      </c>
      <c r="J127" s="21"/>
      <c r="K127" s="22">
        <v>21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4</v>
      </c>
      <c r="BC127" s="22">
        <v>0</v>
      </c>
      <c r="BD127" s="22">
        <v>0</v>
      </c>
      <c r="BE127" s="22">
        <f t="shared" si="92"/>
        <v>0</v>
      </c>
      <c r="BF127" s="70">
        <v>0</v>
      </c>
      <c r="BG127" s="69">
        <f t="shared" si="93"/>
        <v>22</v>
      </c>
      <c r="BH127" s="22">
        <f t="shared" si="93"/>
        <v>0</v>
      </c>
      <c r="BI127" s="22">
        <f t="shared" si="89"/>
        <v>7</v>
      </c>
      <c r="BJ127" s="22">
        <f t="shared" si="94"/>
        <v>7</v>
      </c>
      <c r="BK127" s="70">
        <f t="shared" si="90"/>
        <v>2</v>
      </c>
      <c r="BL127" s="69">
        <v>18</v>
      </c>
      <c r="BM127" s="22">
        <v>0</v>
      </c>
      <c r="BN127" s="22">
        <v>7</v>
      </c>
      <c r="BO127" s="22">
        <f t="shared" si="91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166</v>
      </c>
      <c r="G128" s="21"/>
      <c r="H128" s="21"/>
      <c r="I128" s="21" t="s">
        <v>154</v>
      </c>
      <c r="J128" s="21"/>
      <c r="K128" s="22">
        <v>22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4</v>
      </c>
      <c r="BC128" s="22">
        <v>0</v>
      </c>
      <c r="BD128" s="22">
        <v>1</v>
      </c>
      <c r="BE128" s="22">
        <f t="shared" si="92"/>
        <v>1</v>
      </c>
      <c r="BF128" s="70">
        <v>2</v>
      </c>
      <c r="BG128" s="69">
        <f t="shared" si="93"/>
        <v>25</v>
      </c>
      <c r="BH128" s="22">
        <f t="shared" si="93"/>
        <v>0</v>
      </c>
      <c r="BI128" s="22">
        <f t="shared" si="89"/>
        <v>5</v>
      </c>
      <c r="BJ128" s="22">
        <f t="shared" si="94"/>
        <v>5</v>
      </c>
      <c r="BK128" s="70">
        <f t="shared" si="90"/>
        <v>6</v>
      </c>
      <c r="BL128" s="69">
        <v>21</v>
      </c>
      <c r="BM128" s="22">
        <v>0</v>
      </c>
      <c r="BN128" s="22">
        <v>4</v>
      </c>
      <c r="BO128" s="22">
        <f t="shared" si="91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167</v>
      </c>
      <c r="G129" s="21"/>
      <c r="H129" s="21"/>
      <c r="I129" s="21" t="s">
        <v>106</v>
      </c>
      <c r="J129" s="21"/>
      <c r="K129" s="22">
        <v>24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44</v>
      </c>
      <c r="BC129" s="23">
        <f>SUM(BC117:BC128)</f>
        <v>11</v>
      </c>
      <c r="BD129" s="23">
        <f>SUM(BD117:BD128)</f>
        <v>16</v>
      </c>
      <c r="BE129" s="23">
        <f>+BD129+BC129</f>
        <v>27</v>
      </c>
      <c r="BF129" s="73">
        <f>SUM(BF117:BF128)</f>
        <v>2</v>
      </c>
      <c r="BG129" s="72">
        <f>SUM(BG117:BG128)</f>
        <v>286</v>
      </c>
      <c r="BH129" s="23">
        <f>SUM(BH117:BH128)</f>
        <v>91</v>
      </c>
      <c r="BI129" s="23">
        <f>SUM(BI117:BI128)</f>
        <v>121</v>
      </c>
      <c r="BJ129" s="23">
        <f>+BI129+BH129</f>
        <v>212</v>
      </c>
      <c r="BK129" s="73">
        <f>SUM(BK117:BK128)</f>
        <v>24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130</v>
      </c>
      <c r="G130" s="21"/>
      <c r="H130" s="21"/>
      <c r="I130" s="21" t="s">
        <v>115</v>
      </c>
      <c r="J130" s="21"/>
      <c r="K130" s="22">
        <v>25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352</v>
      </c>
      <c r="BC130" s="15">
        <f t="shared" ref="BC130:BF130" si="95">+BC129+BC116+BC103+BC90+BC57+BC44+BC31+BC18</f>
        <v>75</v>
      </c>
      <c r="BD130" s="15">
        <f t="shared" si="95"/>
        <v>119</v>
      </c>
      <c r="BE130" s="15">
        <f t="shared" si="95"/>
        <v>194</v>
      </c>
      <c r="BF130" s="15">
        <f t="shared" si="95"/>
        <v>28</v>
      </c>
      <c r="BG130" s="15">
        <f>+BG129+BG116+BG103+BG90+BG57+BG44+BG31+BG18</f>
        <v>2286</v>
      </c>
      <c r="BH130" s="15">
        <f t="shared" ref="BH130:BK130" si="96">+BH129+BH116+BH103+BH90+BH57+BH44+BH31+BH18</f>
        <v>550</v>
      </c>
      <c r="BI130" s="15">
        <f t="shared" si="96"/>
        <v>860</v>
      </c>
      <c r="BJ130" s="15">
        <f t="shared" si="96"/>
        <v>1410</v>
      </c>
      <c r="BK130" s="15">
        <f t="shared" si="96"/>
        <v>196</v>
      </c>
      <c r="BL130" s="15">
        <f>+BL129+BL116+BL103+BL90+BL57+BL44+BL31+BL18</f>
        <v>1934</v>
      </c>
      <c r="BM130" s="15">
        <f t="shared" ref="BM130:BP130" si="97">+BM129+BM116+BM103+BM90+BM57+BM44+BM31+BM18</f>
        <v>475</v>
      </c>
      <c r="BN130" s="15">
        <f t="shared" si="97"/>
        <v>741</v>
      </c>
      <c r="BO130" s="15">
        <f t="shared" si="97"/>
        <v>1216</v>
      </c>
      <c r="BP130" s="15">
        <f t="shared" si="97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66</v>
      </c>
      <c r="G131" s="21"/>
      <c r="H131" s="21"/>
      <c r="I131" s="21" t="s">
        <v>115</v>
      </c>
      <c r="J131" s="21"/>
      <c r="K131" s="22">
        <v>25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164</v>
      </c>
      <c r="G132" s="21"/>
      <c r="H132" s="21"/>
      <c r="I132" s="21" t="s">
        <v>115</v>
      </c>
      <c r="J132" s="21"/>
      <c r="K132" s="22">
        <v>26</v>
      </c>
      <c r="L132" s="49">
        <v>4</v>
      </c>
      <c r="M132" s="22"/>
      <c r="N132" s="22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F133" s="21" t="s">
        <v>125</v>
      </c>
      <c r="G133" s="21"/>
      <c r="H133" s="21"/>
      <c r="I133" s="21" t="s">
        <v>116</v>
      </c>
      <c r="J133" s="21"/>
      <c r="K133" s="22">
        <v>26</v>
      </c>
      <c r="L133" s="49">
        <v>4</v>
      </c>
      <c r="M133" s="22"/>
      <c r="N133" s="22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F134" s="21" t="s">
        <v>96</v>
      </c>
      <c r="G134" s="21"/>
      <c r="H134" s="21"/>
      <c r="I134" s="21" t="s">
        <v>154</v>
      </c>
      <c r="J134" s="21"/>
      <c r="K134" s="22">
        <v>26</v>
      </c>
      <c r="L134" s="49">
        <v>4</v>
      </c>
      <c r="M134" s="22"/>
      <c r="N134" s="22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H142" s="21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98">SUMIF($C$4:$C$11,$C149,G$4:G$11)+SUMIF($C$162:$C$169,$C149,G$162:G$169)</f>
        <v>16</v>
      </c>
      <c r="H149" s="5">
        <f t="shared" si="98"/>
        <v>6</v>
      </c>
      <c r="I149" s="5">
        <f t="shared" si="98"/>
        <v>4</v>
      </c>
      <c r="J149" s="5">
        <f t="shared" ref="J149:J156" si="99">2*G149+I149</f>
        <v>36</v>
      </c>
      <c r="K149" s="35">
        <f t="shared" ref="K149:K156" si="100">+J149/((G149+H149+I149)*2)</f>
        <v>0.69230769230769229</v>
      </c>
      <c r="L149" s="5">
        <f t="shared" ref="L149:M156" si="101">SUMIF($C$4:$C$11,$C149,L$4:L$11)+SUMIF($C$162:$C$169,$C149,L$162:L$169)</f>
        <v>78</v>
      </c>
      <c r="M149" s="5">
        <f t="shared" si="101"/>
        <v>46</v>
      </c>
      <c r="N149" s="5">
        <f>+L149-M149</f>
        <v>32</v>
      </c>
      <c r="O149" s="5">
        <f t="shared" ref="O149:P156" si="102">SUMIF($C$4:$C$11,$C149,O$4:O$11)+SUMIF($C$162:$C$169,$C149,O$162:O$169)</f>
        <v>121</v>
      </c>
      <c r="P149" s="5">
        <f t="shared" si="102"/>
        <v>22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98"/>
        <v>16</v>
      </c>
      <c r="H150" s="5">
        <f t="shared" si="98"/>
        <v>7</v>
      </c>
      <c r="I150" s="5">
        <f t="shared" si="98"/>
        <v>3</v>
      </c>
      <c r="J150" s="5">
        <f t="shared" si="99"/>
        <v>35</v>
      </c>
      <c r="K150" s="35">
        <f t="shared" si="100"/>
        <v>0.67307692307692313</v>
      </c>
      <c r="L150" s="5">
        <f t="shared" si="101"/>
        <v>89</v>
      </c>
      <c r="M150" s="5">
        <f t="shared" si="101"/>
        <v>46</v>
      </c>
      <c r="N150" s="5">
        <f t="shared" ref="N150:N156" si="103">+L150-M150</f>
        <v>43</v>
      </c>
      <c r="O150" s="5">
        <f t="shared" si="102"/>
        <v>160</v>
      </c>
      <c r="P150" s="5">
        <f t="shared" si="102"/>
        <v>30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98"/>
        <v>14</v>
      </c>
      <c r="H151" s="5">
        <f t="shared" si="98"/>
        <v>9</v>
      </c>
      <c r="I151" s="5">
        <f t="shared" si="98"/>
        <v>3</v>
      </c>
      <c r="J151" s="5">
        <f t="shared" si="99"/>
        <v>31</v>
      </c>
      <c r="K151" s="35">
        <f t="shared" si="100"/>
        <v>0.59615384615384615</v>
      </c>
      <c r="L151" s="5">
        <f t="shared" si="101"/>
        <v>91</v>
      </c>
      <c r="M151" s="5">
        <f t="shared" si="101"/>
        <v>75</v>
      </c>
      <c r="N151" s="5">
        <f t="shared" si="103"/>
        <v>16</v>
      </c>
      <c r="O151" s="5">
        <f t="shared" si="102"/>
        <v>121</v>
      </c>
      <c r="P151" s="5">
        <f t="shared" si="102"/>
        <v>24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98"/>
        <v>13</v>
      </c>
      <c r="H152" s="5">
        <f t="shared" si="98"/>
        <v>12</v>
      </c>
      <c r="I152" s="5">
        <f t="shared" si="98"/>
        <v>1</v>
      </c>
      <c r="J152" s="5">
        <f t="shared" si="99"/>
        <v>27</v>
      </c>
      <c r="K152" s="35">
        <f t="shared" si="100"/>
        <v>0.51923076923076927</v>
      </c>
      <c r="L152" s="5">
        <f t="shared" si="101"/>
        <v>66</v>
      </c>
      <c r="M152" s="5">
        <f t="shared" si="101"/>
        <v>58</v>
      </c>
      <c r="N152" s="5">
        <f t="shared" si="103"/>
        <v>8</v>
      </c>
      <c r="O152" s="5">
        <f t="shared" si="102"/>
        <v>115</v>
      </c>
      <c r="P152" s="5">
        <f t="shared" si="102"/>
        <v>8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98"/>
        <v>9</v>
      </c>
      <c r="H153" s="5">
        <f t="shared" si="98"/>
        <v>13</v>
      </c>
      <c r="I153" s="5">
        <f t="shared" si="98"/>
        <v>4</v>
      </c>
      <c r="J153" s="5">
        <f t="shared" si="99"/>
        <v>22</v>
      </c>
      <c r="K153" s="35">
        <f t="shared" si="100"/>
        <v>0.42307692307692307</v>
      </c>
      <c r="L153" s="5">
        <f t="shared" si="101"/>
        <v>67</v>
      </c>
      <c r="M153" s="5">
        <f t="shared" si="101"/>
        <v>86</v>
      </c>
      <c r="N153" s="5">
        <f t="shared" si="103"/>
        <v>-19</v>
      </c>
      <c r="O153" s="5">
        <f t="shared" si="102"/>
        <v>100</v>
      </c>
      <c r="P153" s="5">
        <f t="shared" si="102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98"/>
        <v>9</v>
      </c>
      <c r="H154" s="5">
        <f t="shared" si="98"/>
        <v>12</v>
      </c>
      <c r="I154" s="5">
        <f t="shared" si="98"/>
        <v>5</v>
      </c>
      <c r="J154" s="5">
        <f t="shared" si="99"/>
        <v>23</v>
      </c>
      <c r="K154" s="35">
        <f t="shared" si="100"/>
        <v>0.44230769230769229</v>
      </c>
      <c r="L154" s="5">
        <f t="shared" si="101"/>
        <v>54</v>
      </c>
      <c r="M154" s="5">
        <f t="shared" si="101"/>
        <v>77</v>
      </c>
      <c r="N154" s="5">
        <f t="shared" si="103"/>
        <v>-23</v>
      </c>
      <c r="O154" s="5">
        <f t="shared" si="102"/>
        <v>87</v>
      </c>
      <c r="P154" s="5">
        <f t="shared" si="102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98"/>
        <v>6</v>
      </c>
      <c r="H155" s="5">
        <f t="shared" si="98"/>
        <v>15</v>
      </c>
      <c r="I155" s="5">
        <f t="shared" si="98"/>
        <v>5</v>
      </c>
      <c r="J155" s="5">
        <f t="shared" si="99"/>
        <v>17</v>
      </c>
      <c r="K155" s="35">
        <f t="shared" si="100"/>
        <v>0.32692307692307693</v>
      </c>
      <c r="L155" s="5">
        <f t="shared" si="101"/>
        <v>41</v>
      </c>
      <c r="M155" s="5">
        <f t="shared" si="101"/>
        <v>70</v>
      </c>
      <c r="N155" s="5">
        <f t="shared" si="103"/>
        <v>-29</v>
      </c>
      <c r="O155" s="5">
        <f t="shared" si="102"/>
        <v>71</v>
      </c>
      <c r="P155" s="5">
        <f t="shared" si="102"/>
        <v>30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98"/>
        <v>6</v>
      </c>
      <c r="H156" s="5">
        <f t="shared" si="98"/>
        <v>15</v>
      </c>
      <c r="I156" s="5">
        <f t="shared" si="98"/>
        <v>5</v>
      </c>
      <c r="J156" s="5">
        <f t="shared" si="99"/>
        <v>17</v>
      </c>
      <c r="K156" s="35">
        <f t="shared" si="100"/>
        <v>0.32692307692307693</v>
      </c>
      <c r="L156" s="5">
        <f t="shared" si="101"/>
        <v>64</v>
      </c>
      <c r="M156" s="5">
        <f t="shared" si="101"/>
        <v>92</v>
      </c>
      <c r="N156" s="5">
        <f t="shared" si="103"/>
        <v>-28</v>
      </c>
      <c r="O156" s="5">
        <f t="shared" si="102"/>
        <v>85</v>
      </c>
      <c r="P156" s="5">
        <f t="shared" si="102"/>
        <v>38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89</v>
      </c>
      <c r="H157" s="9">
        <f>SUM(H149:H156)</f>
        <v>89</v>
      </c>
      <c r="I157" s="9">
        <f>SUM(I149:I156)</f>
        <v>30</v>
      </c>
      <c r="J157" s="9"/>
      <c r="K157" s="9"/>
      <c r="L157" s="9">
        <f>SUM(L149:L156)</f>
        <v>550</v>
      </c>
      <c r="M157" s="9">
        <f>SUM(M149:M156)</f>
        <v>550</v>
      </c>
      <c r="N157" s="9"/>
      <c r="O157" s="9">
        <f>SUM(O149:O156)</f>
        <v>860</v>
      </c>
      <c r="P157" s="9">
        <f>SUM(P149:P156)</f>
        <v>196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59</v>
      </c>
      <c r="E176" s="21"/>
      <c r="F176" s="21"/>
      <c r="G176" s="21" t="s">
        <v>118</v>
      </c>
      <c r="H176" s="21"/>
      <c r="I176" s="22">
        <v>4</v>
      </c>
      <c r="J176" s="22">
        <v>5</v>
      </c>
      <c r="K176" s="22">
        <v>3</v>
      </c>
      <c r="L176" s="49">
        <v>8</v>
      </c>
      <c r="R176" s="40"/>
    </row>
    <row r="177" spans="1:18" ht="15.75" x14ac:dyDescent="0.25">
      <c r="A177" s="40"/>
      <c r="D177" s="21" t="s">
        <v>474</v>
      </c>
      <c r="E177" s="21"/>
      <c r="F177" s="21"/>
      <c r="G177" s="21" t="s">
        <v>116</v>
      </c>
      <c r="H177" s="21"/>
      <c r="I177" s="22">
        <v>4</v>
      </c>
      <c r="J177" s="22">
        <v>3</v>
      </c>
      <c r="K177" s="22">
        <v>4</v>
      </c>
      <c r="L177" s="49">
        <v>7</v>
      </c>
      <c r="R177" s="40"/>
    </row>
    <row r="178" spans="1:18" ht="15.75" x14ac:dyDescent="0.25">
      <c r="A178" s="40"/>
      <c r="D178" s="21" t="s">
        <v>182</v>
      </c>
      <c r="E178" s="21"/>
      <c r="F178" s="21"/>
      <c r="G178" s="21" t="s">
        <v>117</v>
      </c>
      <c r="H178" s="21"/>
      <c r="I178" s="22">
        <v>4</v>
      </c>
      <c r="J178" s="22">
        <v>3</v>
      </c>
      <c r="K178" s="22">
        <v>3</v>
      </c>
      <c r="L178" s="49">
        <v>6</v>
      </c>
      <c r="R178" s="40"/>
    </row>
    <row r="179" spans="1:18" ht="15.75" x14ac:dyDescent="0.25">
      <c r="A179" s="40"/>
      <c r="D179" s="21" t="s">
        <v>147</v>
      </c>
      <c r="E179" s="21"/>
      <c r="F179" s="21"/>
      <c r="G179" s="21" t="s">
        <v>154</v>
      </c>
      <c r="H179" s="21"/>
      <c r="I179" s="22">
        <v>4</v>
      </c>
      <c r="J179" s="22">
        <v>2</v>
      </c>
      <c r="K179" s="22">
        <v>4</v>
      </c>
      <c r="L179" s="49">
        <v>6</v>
      </c>
      <c r="R179" s="40"/>
    </row>
    <row r="180" spans="1:18" ht="15.75" x14ac:dyDescent="0.25">
      <c r="A180" s="40"/>
      <c r="D180" s="21" t="s">
        <v>80</v>
      </c>
      <c r="E180" s="21"/>
      <c r="F180" s="21"/>
      <c r="G180" s="21" t="s">
        <v>117</v>
      </c>
      <c r="H180" s="21"/>
      <c r="I180" s="22">
        <v>4</v>
      </c>
      <c r="J180" s="22">
        <v>2</v>
      </c>
      <c r="K180" s="22">
        <v>4</v>
      </c>
      <c r="L180" s="49">
        <v>6</v>
      </c>
      <c r="R180" s="40"/>
    </row>
    <row r="181" spans="1:18" ht="15.75" x14ac:dyDescent="0.25">
      <c r="A181" s="40"/>
      <c r="D181" s="21" t="s">
        <v>108</v>
      </c>
      <c r="E181" s="21"/>
      <c r="F181" s="21"/>
      <c r="G181" s="21" t="s">
        <v>106</v>
      </c>
      <c r="H181" s="21"/>
      <c r="I181" s="22">
        <v>4</v>
      </c>
      <c r="J181" s="22">
        <v>2</v>
      </c>
      <c r="K181" s="22">
        <v>4</v>
      </c>
      <c r="L181" s="49">
        <v>6</v>
      </c>
      <c r="R181" s="40"/>
    </row>
    <row r="182" spans="1:18" ht="15.75" x14ac:dyDescent="0.25">
      <c r="A182" s="40"/>
      <c r="D182" s="21" t="s">
        <v>96</v>
      </c>
      <c r="E182" s="21"/>
      <c r="F182" s="21"/>
      <c r="G182" s="21" t="s">
        <v>154</v>
      </c>
      <c r="H182" s="21"/>
      <c r="I182" s="22">
        <v>4</v>
      </c>
      <c r="J182" s="22">
        <v>5</v>
      </c>
      <c r="K182" s="22">
        <v>0</v>
      </c>
      <c r="L182" s="49">
        <v>5</v>
      </c>
      <c r="R182" s="40"/>
    </row>
    <row r="183" spans="1:18" ht="15.75" x14ac:dyDescent="0.25">
      <c r="A183" s="40"/>
      <c r="D183" s="21" t="s">
        <v>34</v>
      </c>
      <c r="E183" s="21"/>
      <c r="F183" s="21"/>
      <c r="G183" s="21" t="s">
        <v>106</v>
      </c>
      <c r="H183" s="21"/>
      <c r="I183" s="22">
        <v>4</v>
      </c>
      <c r="J183" s="22">
        <v>3</v>
      </c>
      <c r="K183" s="22">
        <v>2</v>
      </c>
      <c r="L183" s="49">
        <v>5</v>
      </c>
      <c r="R183" s="40"/>
    </row>
    <row r="184" spans="1:18" ht="15.75" x14ac:dyDescent="0.25">
      <c r="A184" s="40"/>
      <c r="D184" s="21" t="s">
        <v>142</v>
      </c>
      <c r="E184" s="21"/>
      <c r="F184" s="21"/>
      <c r="G184" s="21" t="s">
        <v>107</v>
      </c>
      <c r="H184" s="21"/>
      <c r="I184" s="22">
        <v>4</v>
      </c>
      <c r="J184" s="22">
        <v>3</v>
      </c>
      <c r="K184" s="22">
        <v>2</v>
      </c>
      <c r="L184" s="49">
        <v>5</v>
      </c>
      <c r="R184" s="40"/>
    </row>
    <row r="185" spans="1:18" ht="15.75" x14ac:dyDescent="0.25">
      <c r="A185" s="40"/>
      <c r="D185" s="21" t="s">
        <v>125</v>
      </c>
      <c r="E185" s="21"/>
      <c r="F185" s="21"/>
      <c r="G185" s="21" t="s">
        <v>116</v>
      </c>
      <c r="H185" s="21"/>
      <c r="I185" s="22">
        <v>4</v>
      </c>
      <c r="J185" s="22">
        <v>2</v>
      </c>
      <c r="K185" s="22">
        <v>3</v>
      </c>
      <c r="L185" s="49">
        <v>5</v>
      </c>
      <c r="R185" s="40"/>
    </row>
    <row r="186" spans="1:18" ht="15.75" x14ac:dyDescent="0.25">
      <c r="A186" s="40"/>
      <c r="D186" s="21" t="s">
        <v>46</v>
      </c>
      <c r="E186" s="21"/>
      <c r="F186" s="21"/>
      <c r="G186" s="21" t="s">
        <v>117</v>
      </c>
      <c r="H186" s="21"/>
      <c r="I186" s="22">
        <v>3</v>
      </c>
      <c r="J186" s="22">
        <v>2</v>
      </c>
      <c r="K186" s="22">
        <v>3</v>
      </c>
      <c r="L186" s="49">
        <v>5</v>
      </c>
      <c r="R186" s="40"/>
    </row>
    <row r="187" spans="1:18" ht="15.75" x14ac:dyDescent="0.25">
      <c r="A187" s="40"/>
      <c r="D187" s="21" t="s">
        <v>66</v>
      </c>
      <c r="E187" s="21"/>
      <c r="F187" s="21"/>
      <c r="G187" s="21" t="s">
        <v>115</v>
      </c>
      <c r="H187" s="21"/>
      <c r="I187" s="22">
        <v>4</v>
      </c>
      <c r="J187" s="22">
        <v>0</v>
      </c>
      <c r="K187" s="22">
        <v>5</v>
      </c>
      <c r="L187" s="49">
        <v>5</v>
      </c>
      <c r="R187" s="40"/>
    </row>
    <row r="188" spans="1:18" ht="15.75" x14ac:dyDescent="0.25">
      <c r="A188" s="40"/>
      <c r="D188" s="21" t="s">
        <v>86</v>
      </c>
      <c r="E188" s="21"/>
      <c r="F188" s="21"/>
      <c r="G188" s="21" t="s">
        <v>17</v>
      </c>
      <c r="H188" s="21"/>
      <c r="I188" s="22">
        <v>3</v>
      </c>
      <c r="J188" s="22">
        <v>4</v>
      </c>
      <c r="K188" s="22">
        <v>0</v>
      </c>
      <c r="L188" s="49">
        <v>4</v>
      </c>
      <c r="R188" s="40"/>
    </row>
    <row r="189" spans="1:18" ht="15.75" x14ac:dyDescent="0.25">
      <c r="A189" s="40"/>
      <c r="D189" s="21" t="s">
        <v>92</v>
      </c>
      <c r="E189" s="21"/>
      <c r="F189" s="21"/>
      <c r="G189" s="21" t="s">
        <v>115</v>
      </c>
      <c r="H189" s="21"/>
      <c r="I189" s="22">
        <v>4</v>
      </c>
      <c r="J189" s="22">
        <v>2</v>
      </c>
      <c r="K189" s="22">
        <v>2</v>
      </c>
      <c r="L189" s="49">
        <v>4</v>
      </c>
      <c r="R189" s="40"/>
    </row>
    <row r="190" spans="1:18" ht="15.75" x14ac:dyDescent="0.25">
      <c r="A190" s="40"/>
      <c r="D190" s="21" t="s">
        <v>49</v>
      </c>
      <c r="E190" s="21"/>
      <c r="F190" s="21"/>
      <c r="G190" s="21" t="s">
        <v>107</v>
      </c>
      <c r="H190" s="21"/>
      <c r="I190" s="22">
        <v>4</v>
      </c>
      <c r="J190" s="22">
        <v>2</v>
      </c>
      <c r="K190" s="22">
        <v>2</v>
      </c>
      <c r="L190" s="49">
        <v>4</v>
      </c>
      <c r="R190" s="40"/>
    </row>
    <row r="191" spans="1:18" ht="15.75" x14ac:dyDescent="0.25">
      <c r="A191" s="40"/>
      <c r="D191" s="21" t="s">
        <v>52</v>
      </c>
      <c r="E191" s="21"/>
      <c r="F191" s="21"/>
      <c r="G191" s="21" t="s">
        <v>118</v>
      </c>
      <c r="H191" s="21"/>
      <c r="I191" s="22">
        <v>4</v>
      </c>
      <c r="J191" s="22">
        <v>0</v>
      </c>
      <c r="K191" s="22">
        <v>4</v>
      </c>
      <c r="L191" s="49">
        <v>4</v>
      </c>
      <c r="R191" s="40"/>
    </row>
    <row r="192" spans="1:18" ht="15.75" x14ac:dyDescent="0.25">
      <c r="A192" s="40"/>
      <c r="D192" s="21" t="s">
        <v>43</v>
      </c>
      <c r="E192" s="21"/>
      <c r="F192" s="21"/>
      <c r="G192" s="21" t="s">
        <v>154</v>
      </c>
      <c r="H192" s="21"/>
      <c r="I192" s="22">
        <v>3</v>
      </c>
      <c r="J192" s="22">
        <v>0</v>
      </c>
      <c r="K192" s="22">
        <v>4</v>
      </c>
      <c r="L192" s="49">
        <v>4</v>
      </c>
      <c r="R192" s="40"/>
    </row>
    <row r="193" spans="1:18" ht="15.75" x14ac:dyDescent="0.25">
      <c r="A193" s="40"/>
      <c r="D193" s="21"/>
      <c r="E193" s="21"/>
      <c r="F193" s="21"/>
      <c r="G193" s="21"/>
      <c r="H193" s="21"/>
      <c r="I193" s="22"/>
      <c r="J193" s="22"/>
      <c r="K193" s="22"/>
      <c r="L193" s="22"/>
      <c r="R193" s="40"/>
    </row>
    <row r="194" spans="1:18" ht="15.75" x14ac:dyDescent="0.25">
      <c r="A194" s="40"/>
      <c r="D194" s="21"/>
      <c r="E194" s="21"/>
      <c r="F194" s="21"/>
      <c r="G194" s="21"/>
      <c r="H194" s="21"/>
      <c r="I194" s="22"/>
      <c r="J194" s="22"/>
      <c r="K194" s="22"/>
      <c r="L194" s="22"/>
      <c r="R194" s="40"/>
    </row>
    <row r="195" spans="1:18" ht="18.75" thickBot="1" x14ac:dyDescent="0.3">
      <c r="A195" s="40"/>
      <c r="D195" s="21"/>
      <c r="E195" s="2" t="s">
        <v>84</v>
      </c>
      <c r="F195" s="2"/>
      <c r="G195" s="2"/>
      <c r="H195" s="4" t="s">
        <v>1</v>
      </c>
      <c r="I195" s="4"/>
      <c r="J195" s="4" t="s">
        <v>3</v>
      </c>
      <c r="K195" s="50" t="s">
        <v>2</v>
      </c>
      <c r="L195" s="22"/>
      <c r="M195" s="22"/>
      <c r="N195" s="22"/>
      <c r="R195" s="40"/>
    </row>
    <row r="196" spans="1:18" ht="15.75" x14ac:dyDescent="0.25">
      <c r="A196" s="40"/>
      <c r="D196" s="21"/>
      <c r="E196" s="21" t="s">
        <v>91</v>
      </c>
      <c r="F196" s="21"/>
      <c r="G196" s="21"/>
      <c r="H196" s="21" t="s">
        <v>17</v>
      </c>
      <c r="I196" s="21"/>
      <c r="J196" s="22">
        <v>4</v>
      </c>
      <c r="K196" s="49">
        <v>4</v>
      </c>
      <c r="L196" s="22"/>
      <c r="M196" s="22"/>
      <c r="R196" s="40"/>
    </row>
    <row r="197" spans="1:18" ht="15.75" x14ac:dyDescent="0.25">
      <c r="A197" s="40"/>
      <c r="D197" s="21"/>
      <c r="E197" s="21" t="s">
        <v>88</v>
      </c>
      <c r="F197" s="21"/>
      <c r="G197" s="21"/>
      <c r="H197" s="21" t="s">
        <v>116</v>
      </c>
      <c r="I197" s="21"/>
      <c r="J197" s="22">
        <v>2</v>
      </c>
      <c r="K197" s="49">
        <v>2</v>
      </c>
      <c r="L197" s="22"/>
      <c r="M197" s="22"/>
      <c r="R197" s="40"/>
    </row>
    <row r="198" spans="1:18" ht="15.75" x14ac:dyDescent="0.25">
      <c r="A198" s="40"/>
      <c r="D198" s="21"/>
      <c r="E198" s="21" t="s">
        <v>86</v>
      </c>
      <c r="F198" s="21"/>
      <c r="G198" s="21"/>
      <c r="H198" s="21" t="s">
        <v>17</v>
      </c>
      <c r="I198" s="21"/>
      <c r="J198" s="22">
        <v>3</v>
      </c>
      <c r="K198" s="49">
        <v>2</v>
      </c>
      <c r="L198" s="22"/>
      <c r="M198" s="22"/>
      <c r="R198" s="40"/>
    </row>
    <row r="199" spans="1:18" ht="15.75" x14ac:dyDescent="0.25">
      <c r="A199" s="40"/>
      <c r="D199" s="21"/>
      <c r="E199" s="21" t="s">
        <v>162</v>
      </c>
      <c r="F199" s="21"/>
      <c r="G199" s="21"/>
      <c r="H199" s="21" t="s">
        <v>116</v>
      </c>
      <c r="I199" s="21"/>
      <c r="J199" s="22">
        <v>3</v>
      </c>
      <c r="K199" s="49">
        <v>2</v>
      </c>
      <c r="L199" s="22"/>
      <c r="M199" s="22"/>
      <c r="R199" s="40"/>
    </row>
    <row r="200" spans="1:18" ht="15.75" x14ac:dyDescent="0.25">
      <c r="A200" s="40"/>
      <c r="D200" s="21"/>
      <c r="E200" s="21" t="s">
        <v>158</v>
      </c>
      <c r="F200" s="21"/>
      <c r="G200" s="21"/>
      <c r="H200" s="21" t="s">
        <v>107</v>
      </c>
      <c r="I200" s="21"/>
      <c r="J200" s="22">
        <v>3</v>
      </c>
      <c r="K200" s="49">
        <v>2</v>
      </c>
      <c r="L200" s="22"/>
      <c r="M200" s="22"/>
      <c r="R200" s="40"/>
    </row>
    <row r="201" spans="1:18" ht="15.75" x14ac:dyDescent="0.25">
      <c r="A201" s="40"/>
      <c r="D201" s="21"/>
      <c r="E201" s="21" t="s">
        <v>108</v>
      </c>
      <c r="F201" s="21"/>
      <c r="G201" s="21"/>
      <c r="H201" s="21" t="s">
        <v>106</v>
      </c>
      <c r="I201" s="21"/>
      <c r="J201" s="22">
        <v>4</v>
      </c>
      <c r="K201" s="49">
        <v>2</v>
      </c>
      <c r="L201" s="22"/>
      <c r="M201" s="22"/>
      <c r="R201" s="40"/>
    </row>
    <row r="202" spans="1:18" ht="15.75" x14ac:dyDescent="0.25">
      <c r="A202" s="40"/>
      <c r="D202" s="21"/>
      <c r="E202" s="21" t="s">
        <v>92</v>
      </c>
      <c r="F202" s="21"/>
      <c r="G202" s="21"/>
      <c r="H202" s="21" t="s">
        <v>115</v>
      </c>
      <c r="I202" s="21"/>
      <c r="J202" s="22">
        <v>4</v>
      </c>
      <c r="K202" s="49">
        <v>2</v>
      </c>
      <c r="L202" s="22"/>
      <c r="M202" s="22"/>
      <c r="R202" s="40"/>
    </row>
    <row r="203" spans="1:18" ht="15.75" x14ac:dyDescent="0.25">
      <c r="A203" s="40"/>
      <c r="D203" s="21"/>
      <c r="E203" s="21" t="s">
        <v>144</v>
      </c>
      <c r="F203" s="21"/>
      <c r="G203" s="21"/>
      <c r="H203" s="21" t="s">
        <v>115</v>
      </c>
      <c r="I203" s="21"/>
      <c r="J203" s="22">
        <v>4</v>
      </c>
      <c r="K203" s="49">
        <v>2</v>
      </c>
      <c r="L203" s="22"/>
      <c r="M203" s="22"/>
      <c r="R203" s="40"/>
    </row>
    <row r="204" spans="1:18" ht="15.75" x14ac:dyDescent="0.25">
      <c r="A204" s="40"/>
      <c r="D204" s="21"/>
      <c r="E204" s="21" t="s">
        <v>124</v>
      </c>
      <c r="F204" s="21"/>
      <c r="G204" s="21"/>
      <c r="H204" s="21" t="s">
        <v>17</v>
      </c>
      <c r="I204" s="21"/>
      <c r="J204" s="22">
        <v>4</v>
      </c>
      <c r="K204" s="49">
        <v>2</v>
      </c>
      <c r="L204" s="22"/>
      <c r="M204" s="22"/>
      <c r="R204" s="40"/>
    </row>
    <row r="205" spans="1:18" ht="15.75" x14ac:dyDescent="0.25">
      <c r="A205" s="40"/>
      <c r="D205" s="21"/>
      <c r="E205" s="21" t="s">
        <v>185</v>
      </c>
      <c r="F205" s="21"/>
      <c r="G205" s="21"/>
      <c r="H205" s="21" t="s">
        <v>154</v>
      </c>
      <c r="I205" s="21"/>
      <c r="J205" s="22">
        <v>4</v>
      </c>
      <c r="K205" s="49">
        <v>2</v>
      </c>
      <c r="L205" s="22"/>
      <c r="M205" s="22"/>
      <c r="R205" s="40"/>
    </row>
    <row r="206" spans="1:18" ht="15.75" x14ac:dyDescent="0.25">
      <c r="A206" s="40"/>
      <c r="D206" s="21"/>
      <c r="E206" s="21" t="s">
        <v>41</v>
      </c>
      <c r="F206" s="21"/>
      <c r="G206" s="21"/>
      <c r="H206" s="21" t="s">
        <v>106</v>
      </c>
      <c r="I206" s="21"/>
      <c r="J206" s="22">
        <v>4</v>
      </c>
      <c r="K206" s="49">
        <v>2</v>
      </c>
      <c r="L206" s="22"/>
      <c r="M206" s="22"/>
      <c r="R206" s="40"/>
    </row>
    <row r="207" spans="1:18" ht="15.75" x14ac:dyDescent="0.25">
      <c r="A207" s="40"/>
      <c r="D207" s="21"/>
      <c r="L207" s="22"/>
      <c r="R207" s="40"/>
    </row>
    <row r="208" spans="1:18" ht="15.75" x14ac:dyDescent="0.25">
      <c r="A208" s="40"/>
      <c r="D208" s="21"/>
      <c r="L208" s="22"/>
      <c r="R208" s="40"/>
    </row>
    <row r="209" spans="1:18" ht="15.75" x14ac:dyDescent="0.25">
      <c r="A209" s="40"/>
      <c r="D209" s="21"/>
      <c r="L209" s="22"/>
      <c r="R209" s="40"/>
    </row>
    <row r="210" spans="1:18" ht="15.75" x14ac:dyDescent="0.25">
      <c r="A210" s="40"/>
      <c r="D210" s="21"/>
      <c r="L210" s="22"/>
      <c r="R210" s="40"/>
    </row>
    <row r="211" spans="1:18" ht="15.75" x14ac:dyDescent="0.25">
      <c r="A211" s="40"/>
      <c r="D211" s="21"/>
      <c r="L211" s="22"/>
      <c r="R211" s="40"/>
    </row>
    <row r="212" spans="1:18" ht="15.75" x14ac:dyDescent="0.25">
      <c r="A212" s="40"/>
      <c r="L212" s="22"/>
      <c r="R212" s="40"/>
    </row>
    <row r="213" spans="1:18" ht="15.75" x14ac:dyDescent="0.25">
      <c r="A213" s="40"/>
      <c r="L213" s="22"/>
      <c r="R213" s="40"/>
    </row>
    <row r="214" spans="1:18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5">
    <mergeCell ref="G160:M160"/>
    <mergeCell ref="D173:L173"/>
    <mergeCell ref="B214:Q214"/>
    <mergeCell ref="BI135:BJ135"/>
    <mergeCell ref="CG135:CH135"/>
    <mergeCell ref="BI136:BJ136"/>
    <mergeCell ref="CG136:CH136"/>
    <mergeCell ref="B146:Q146"/>
    <mergeCell ref="E147:N147"/>
    <mergeCell ref="BI132:BJ132"/>
    <mergeCell ref="CG132:CH132"/>
    <mergeCell ref="BI133:BJ133"/>
    <mergeCell ref="CG133:CH133"/>
    <mergeCell ref="BI134:BJ134"/>
    <mergeCell ref="CG134:CH134"/>
    <mergeCell ref="CG127:CH127"/>
    <mergeCell ref="CG128:CH128"/>
    <mergeCell ref="CG129:CH129"/>
    <mergeCell ref="CG130:CH130"/>
    <mergeCell ref="BI131:BJ131"/>
    <mergeCell ref="CG131:CH131"/>
    <mergeCell ref="CG121:CH121"/>
    <mergeCell ref="CG122:CH122"/>
    <mergeCell ref="CG123:CH123"/>
    <mergeCell ref="CG124:CH124"/>
    <mergeCell ref="CG125:CH125"/>
    <mergeCell ref="CG126:CH126"/>
    <mergeCell ref="CG115:CH115"/>
    <mergeCell ref="CG116:CH116"/>
    <mergeCell ref="CG117:CH117"/>
    <mergeCell ref="CG118:CH118"/>
    <mergeCell ref="CG119:CH119"/>
    <mergeCell ref="CG120:CH120"/>
    <mergeCell ref="AH110:AI110"/>
    <mergeCell ref="AH111:AI111"/>
    <mergeCell ref="AH112:AI112"/>
    <mergeCell ref="AH113:AI113"/>
    <mergeCell ref="AH114:AI114"/>
    <mergeCell ref="CG114:CH114"/>
    <mergeCell ref="AH104:AI104"/>
    <mergeCell ref="AH105:AI105"/>
    <mergeCell ref="AH106:AI106"/>
    <mergeCell ref="AH107:AI107"/>
    <mergeCell ref="AH108:AI108"/>
    <mergeCell ref="AH109:AI109"/>
    <mergeCell ref="AH90:AI90"/>
    <mergeCell ref="V93:AO93"/>
    <mergeCell ref="AH95:AI95"/>
    <mergeCell ref="AH96:AI96"/>
    <mergeCell ref="AH97:AI97"/>
    <mergeCell ref="V101:AO101"/>
    <mergeCell ref="AH84:AI84"/>
    <mergeCell ref="AH85:AI85"/>
    <mergeCell ref="AH86:AI86"/>
    <mergeCell ref="AH87:AI87"/>
    <mergeCell ref="AH88:AI88"/>
    <mergeCell ref="AH89:AI89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AH42:AI42"/>
    <mergeCell ref="AH43:AI43"/>
    <mergeCell ref="AH44:AI44"/>
    <mergeCell ref="AH45:AI45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B1:Q1"/>
    <mergeCell ref="T1:AR1"/>
    <mergeCell ref="AU1:BP1"/>
    <mergeCell ref="BS1:CN1"/>
    <mergeCell ref="G2:M2"/>
    <mergeCell ref="T2:AR2"/>
    <mergeCell ref="AU2:BP2"/>
    <mergeCell ref="BS2:CN2"/>
    <mergeCell ref="AH11:AI11"/>
  </mergeCells>
  <conditionalFormatting sqref="BZ111:CI111">
    <cfRule type="cellIs" dxfId="111" priority="1" operator="notEqual">
      <formula>BZ110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9F51C-3134-405B-9AF7-5CFFCDC1C5A5}">
  <dimension ref="A1:CO214"/>
  <sheetViews>
    <sheetView zoomScale="70" zoomScaleNormal="70" zoomScaleSheetLayoutView="78" workbookViewId="0">
      <selection activeCell="A216" sqref="A216:XFD503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25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24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610</v>
      </c>
      <c r="C4" s="6" t="s">
        <v>127</v>
      </c>
      <c r="D4" s="11"/>
      <c r="E4" s="11"/>
      <c r="F4" s="11"/>
      <c r="G4" s="5">
        <v>2</v>
      </c>
      <c r="H4" s="5">
        <v>1</v>
      </c>
      <c r="I4" s="5">
        <v>0</v>
      </c>
      <c r="J4" s="5">
        <f t="shared" ref="J4:J11" si="0">2*G4+I4</f>
        <v>4</v>
      </c>
      <c r="K4" s="35">
        <f t="shared" ref="K4:K11" si="1">+J4/((G4+H4+I4)*2)</f>
        <v>0.66666666666666663</v>
      </c>
      <c r="L4" s="5">
        <f>+$BC$44</f>
        <v>7</v>
      </c>
      <c r="M4" s="5">
        <v>4</v>
      </c>
      <c r="N4" s="5">
        <f t="shared" ref="N4:N11" si="2">+L4-M4</f>
        <v>3</v>
      </c>
      <c r="O4" s="5">
        <f>+$BD$44</f>
        <v>12</v>
      </c>
      <c r="P4" s="5">
        <f>+$BF$44</f>
        <v>0</v>
      </c>
      <c r="Q4" s="5">
        <v>2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609</v>
      </c>
      <c r="C5" s="6" t="s">
        <v>101</v>
      </c>
      <c r="D5" s="11"/>
      <c r="E5" s="6"/>
      <c r="F5" s="11"/>
      <c r="G5" s="5">
        <v>1</v>
      </c>
      <c r="H5" s="5">
        <v>1</v>
      </c>
      <c r="I5" s="5">
        <v>1</v>
      </c>
      <c r="J5" s="5">
        <f t="shared" si="0"/>
        <v>3</v>
      </c>
      <c r="K5" s="35">
        <f t="shared" si="1"/>
        <v>0.5</v>
      </c>
      <c r="L5" s="5">
        <f>+$BC$18</f>
        <v>6</v>
      </c>
      <c r="M5" s="5">
        <v>6</v>
      </c>
      <c r="N5" s="5">
        <f t="shared" si="2"/>
        <v>0</v>
      </c>
      <c r="O5" s="5">
        <f>+$BD$18</f>
        <v>10</v>
      </c>
      <c r="P5" s="5">
        <f>+$BF$18</f>
        <v>4</v>
      </c>
      <c r="Q5" s="5">
        <v>1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616</v>
      </c>
      <c r="C6" s="6" t="s">
        <v>39</v>
      </c>
      <c r="D6" s="11"/>
      <c r="E6" s="11"/>
      <c r="F6" s="11"/>
      <c r="G6" s="5">
        <v>1</v>
      </c>
      <c r="H6" s="5">
        <v>1</v>
      </c>
      <c r="I6" s="5">
        <v>1</v>
      </c>
      <c r="J6" s="5">
        <f t="shared" si="0"/>
        <v>3</v>
      </c>
      <c r="K6" s="35">
        <f t="shared" si="1"/>
        <v>0.5</v>
      </c>
      <c r="L6" s="5">
        <f>+$BC$103</f>
        <v>8</v>
      </c>
      <c r="M6" s="5">
        <v>8</v>
      </c>
      <c r="N6" s="5">
        <f t="shared" si="2"/>
        <v>0</v>
      </c>
      <c r="O6" s="5">
        <f>+$BD$103</f>
        <v>9</v>
      </c>
      <c r="P6" s="5">
        <f>+$BF$103</f>
        <v>6</v>
      </c>
      <c r="Q6" s="5">
        <v>4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4</v>
      </c>
      <c r="BC6" s="22">
        <v>1</v>
      </c>
      <c r="BD6" s="22">
        <v>4</v>
      </c>
      <c r="BE6" s="22">
        <f>+BC6+BD6</f>
        <v>5</v>
      </c>
      <c r="BF6" s="70">
        <v>0</v>
      </c>
      <c r="BG6" s="69">
        <f>+BB6+BL6</f>
        <v>25</v>
      </c>
      <c r="BH6" s="22">
        <f>+BC6+BM6</f>
        <v>10</v>
      </c>
      <c r="BI6" s="22">
        <f t="shared" ref="BI6:BK17" si="3">+BD6+BN6</f>
        <v>11</v>
      </c>
      <c r="BJ6" s="22">
        <f>+BH6+BI6</f>
        <v>21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12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615</v>
      </c>
      <c r="C7" s="2" t="s">
        <v>17</v>
      </c>
      <c r="D7" s="61"/>
      <c r="E7" s="2"/>
      <c r="F7" s="61"/>
      <c r="G7" s="4">
        <v>1</v>
      </c>
      <c r="H7" s="4">
        <v>2</v>
      </c>
      <c r="I7" s="4">
        <v>0</v>
      </c>
      <c r="J7" s="4">
        <f t="shared" si="0"/>
        <v>2</v>
      </c>
      <c r="K7" s="62">
        <f t="shared" si="1"/>
        <v>0.33333333333333331</v>
      </c>
      <c r="L7" s="4">
        <f>$BC$31</f>
        <v>7</v>
      </c>
      <c r="M7" s="4">
        <v>10</v>
      </c>
      <c r="N7" s="4">
        <f t="shared" si="2"/>
        <v>-3</v>
      </c>
      <c r="O7" s="4">
        <f>+$BD$31</f>
        <v>9</v>
      </c>
      <c r="P7" s="4">
        <f>+$BF$31</f>
        <v>4</v>
      </c>
      <c r="Q7" s="4">
        <v>2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23</v>
      </c>
      <c r="AE7" s="15">
        <f>SUMIF($W$22:$W$29,$W7,AE$22:AE$29)+SUMIF($W$37:$W$44,$W7,AE$37:AE$44)</f>
        <v>15</v>
      </c>
      <c r="AF7" s="15">
        <f t="shared" ref="AF7:AG14" si="7">SUMIF($W$22:$W$29,$W7,AF$22:AF$29)+SUMIF($W$37:$W$44,$W7,AF$37:AF$44)</f>
        <v>5</v>
      </c>
      <c r="AG7" s="15">
        <f t="shared" si="7"/>
        <v>3</v>
      </c>
      <c r="AH7" s="80">
        <f t="shared" ref="AH7:AH15" si="8">+(AE7*2+AG7)/(2*AD7)</f>
        <v>0.71739130434782605</v>
      </c>
      <c r="AI7" s="80"/>
      <c r="AJ7" s="15">
        <f t="shared" ref="AJ7:AL14" si="9">SUMIF($W$22:$W$29,$W7,AJ$22:AJ$29)+SUMIF($W$37:$W$44,$W7,AJ$37:AJ$44)</f>
        <v>39</v>
      </c>
      <c r="AK7" s="15">
        <f t="shared" si="9"/>
        <v>2</v>
      </c>
      <c r="AL7" s="15">
        <f t="shared" si="9"/>
        <v>5</v>
      </c>
      <c r="AM7" s="54">
        <f t="shared" ref="AM7:AM14" si="10">+AJ7/AD7</f>
        <v>1.6956521739130435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3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23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12" si="14">+CA7+CB7</f>
        <v>0</v>
      </c>
      <c r="CD7" s="70">
        <v>0</v>
      </c>
      <c r="CE7" s="69">
        <f t="shared" ref="CE7:CE12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614</v>
      </c>
      <c r="C8" s="6" t="s">
        <v>18</v>
      </c>
      <c r="D8" s="11"/>
      <c r="E8" s="6"/>
      <c r="F8" s="11"/>
      <c r="G8" s="5">
        <v>2</v>
      </c>
      <c r="H8" s="5">
        <v>1</v>
      </c>
      <c r="I8" s="5">
        <v>0</v>
      </c>
      <c r="J8" s="5">
        <f t="shared" si="0"/>
        <v>4</v>
      </c>
      <c r="K8" s="35">
        <f t="shared" si="1"/>
        <v>0.66666666666666663</v>
      </c>
      <c r="L8" s="5">
        <f>+$BC$116</f>
        <v>9</v>
      </c>
      <c r="M8" s="5">
        <v>8</v>
      </c>
      <c r="N8" s="5">
        <f t="shared" si="2"/>
        <v>1</v>
      </c>
      <c r="O8" s="5">
        <f>+$BD$116</f>
        <v>18</v>
      </c>
      <c r="P8" s="5">
        <f>+$BF$116</f>
        <v>0</v>
      </c>
      <c r="Q8" s="5">
        <v>1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24</v>
      </c>
      <c r="AE8" s="22">
        <f t="shared" ref="AE8:AE14" si="16">SUMIF($W$22:$W$29,$W8,AE$22:AE$29)+SUMIF($W$37:$W$44,$W8,AE$37:AE$44)</f>
        <v>15</v>
      </c>
      <c r="AF8" s="22">
        <f t="shared" si="7"/>
        <v>6</v>
      </c>
      <c r="AG8" s="22">
        <f t="shared" si="7"/>
        <v>3</v>
      </c>
      <c r="AH8" s="79">
        <f t="shared" si="8"/>
        <v>0.6875</v>
      </c>
      <c r="AI8" s="79"/>
      <c r="AJ8" s="22">
        <f t="shared" si="9"/>
        <v>44</v>
      </c>
      <c r="AK8" s="22">
        <f t="shared" si="9"/>
        <v>0</v>
      </c>
      <c r="AL8" s="22">
        <f t="shared" si="9"/>
        <v>5</v>
      </c>
      <c r="AM8" s="24">
        <f t="shared" si="10"/>
        <v>1.8333333333333333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2</v>
      </c>
      <c r="CA8" s="22">
        <v>2</v>
      </c>
      <c r="CB8" s="22">
        <v>2</v>
      </c>
      <c r="CC8" s="22">
        <f t="shared" si="14"/>
        <v>4</v>
      </c>
      <c r="CD8" s="70">
        <v>0</v>
      </c>
      <c r="CE8" s="69">
        <f t="shared" si="15"/>
        <v>7</v>
      </c>
      <c r="CF8" s="22">
        <f t="shared" si="4"/>
        <v>3</v>
      </c>
      <c r="CG8" s="22">
        <f t="shared" si="4"/>
        <v>4</v>
      </c>
      <c r="CH8" s="22">
        <f t="shared" si="4"/>
        <v>7</v>
      </c>
      <c r="CI8" s="70">
        <f t="shared" si="4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611</v>
      </c>
      <c r="C9" s="6" t="s">
        <v>148</v>
      </c>
      <c r="D9" s="11"/>
      <c r="E9" s="6"/>
      <c r="F9" s="11"/>
      <c r="G9" s="5">
        <v>2</v>
      </c>
      <c r="H9" s="5">
        <v>1</v>
      </c>
      <c r="I9" s="5">
        <v>0</v>
      </c>
      <c r="J9" s="5">
        <f t="shared" si="0"/>
        <v>4</v>
      </c>
      <c r="K9" s="35">
        <f t="shared" si="1"/>
        <v>0.66666666666666663</v>
      </c>
      <c r="L9" s="5">
        <f>+$BC$129</f>
        <v>11</v>
      </c>
      <c r="M9" s="5">
        <v>9</v>
      </c>
      <c r="N9" s="5">
        <f t="shared" si="2"/>
        <v>2</v>
      </c>
      <c r="O9" s="5">
        <f>+$BD$129</f>
        <v>16</v>
      </c>
      <c r="P9" s="5">
        <f>+$BF$129</f>
        <v>2</v>
      </c>
      <c r="Q9" s="5">
        <v>2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25</v>
      </c>
      <c r="AE9" s="22">
        <f t="shared" si="16"/>
        <v>12</v>
      </c>
      <c r="AF9" s="22">
        <f t="shared" si="7"/>
        <v>12</v>
      </c>
      <c r="AG9" s="22">
        <f t="shared" si="7"/>
        <v>1</v>
      </c>
      <c r="AH9" s="79">
        <f t="shared" si="8"/>
        <v>0.5</v>
      </c>
      <c r="AI9" s="79"/>
      <c r="AJ9" s="22">
        <f t="shared" si="9"/>
        <v>55</v>
      </c>
      <c r="AK9" s="22">
        <f t="shared" si="9"/>
        <v>2</v>
      </c>
      <c r="AL9" s="22">
        <f t="shared" si="9"/>
        <v>6</v>
      </c>
      <c r="AM9" s="24">
        <f t="shared" si="10"/>
        <v>2.2000000000000002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2</v>
      </c>
      <c r="BC9" s="22">
        <v>0</v>
      </c>
      <c r="BD9" s="22">
        <v>0</v>
      </c>
      <c r="BE9" s="22">
        <f t="shared" si="11"/>
        <v>0</v>
      </c>
      <c r="BF9" s="70">
        <v>0</v>
      </c>
      <c r="BG9" s="69">
        <f t="shared" si="12"/>
        <v>22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0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3</v>
      </c>
      <c r="CA9" s="22">
        <v>1</v>
      </c>
      <c r="CB9" s="22">
        <v>2</v>
      </c>
      <c r="CC9" s="22">
        <f t="shared" si="14"/>
        <v>3</v>
      </c>
      <c r="CD9" s="70">
        <v>0</v>
      </c>
      <c r="CE9" s="69">
        <f t="shared" si="15"/>
        <v>22</v>
      </c>
      <c r="CF9" s="22">
        <f t="shared" si="4"/>
        <v>10</v>
      </c>
      <c r="CG9" s="22">
        <f t="shared" si="4"/>
        <v>7</v>
      </c>
      <c r="CH9" s="22">
        <f t="shared" si="4"/>
        <v>17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612</v>
      </c>
      <c r="C10" s="6" t="s">
        <v>102</v>
      </c>
      <c r="D10" s="11"/>
      <c r="E10" s="11"/>
      <c r="F10" s="11"/>
      <c r="G10" s="5">
        <v>1</v>
      </c>
      <c r="H10" s="5">
        <v>2</v>
      </c>
      <c r="I10" s="5">
        <v>0</v>
      </c>
      <c r="J10" s="5">
        <f t="shared" si="0"/>
        <v>2</v>
      </c>
      <c r="K10" s="35">
        <f t="shared" si="1"/>
        <v>0.33333333333333331</v>
      </c>
      <c r="L10" s="5">
        <f>+$BC$57</f>
        <v>7</v>
      </c>
      <c r="M10" s="5">
        <v>8</v>
      </c>
      <c r="N10" s="5">
        <f t="shared" si="2"/>
        <v>-1</v>
      </c>
      <c r="O10" s="5">
        <f>+$BD$57</f>
        <v>8</v>
      </c>
      <c r="P10" s="5">
        <f>+$BF$57</f>
        <v>2</v>
      </c>
      <c r="Q10" s="5">
        <v>2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24</v>
      </c>
      <c r="AE10" s="22">
        <f t="shared" si="16"/>
        <v>6</v>
      </c>
      <c r="AF10" s="22">
        <f t="shared" si="7"/>
        <v>13</v>
      </c>
      <c r="AG10" s="22">
        <f t="shared" si="7"/>
        <v>5</v>
      </c>
      <c r="AH10" s="79">
        <f t="shared" si="8"/>
        <v>0.35416666666666669</v>
      </c>
      <c r="AI10" s="79"/>
      <c r="AJ10" s="22">
        <f t="shared" si="9"/>
        <v>64</v>
      </c>
      <c r="AK10" s="22">
        <f t="shared" si="9"/>
        <v>1</v>
      </c>
      <c r="AL10" s="22">
        <f t="shared" si="9"/>
        <v>5</v>
      </c>
      <c r="AM10" s="24">
        <f t="shared" si="10"/>
        <v>2.6666666666666665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3</v>
      </c>
      <c r="BC10" s="22">
        <v>0</v>
      </c>
      <c r="BD10" s="22">
        <v>0</v>
      </c>
      <c r="BE10" s="22">
        <f t="shared" si="11"/>
        <v>0</v>
      </c>
      <c r="BF10" s="70">
        <v>0</v>
      </c>
      <c r="BG10" s="69">
        <f t="shared" si="12"/>
        <v>25</v>
      </c>
      <c r="BH10" s="22">
        <f t="shared" si="12"/>
        <v>9</v>
      </c>
      <c r="BI10" s="22">
        <f t="shared" si="3"/>
        <v>12</v>
      </c>
      <c r="BJ10" s="22">
        <f t="shared" si="13"/>
        <v>21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1</v>
      </c>
      <c r="H11" s="5">
        <v>2</v>
      </c>
      <c r="I11" s="5">
        <v>0</v>
      </c>
      <c r="J11" s="5">
        <f t="shared" si="0"/>
        <v>2</v>
      </c>
      <c r="K11" s="35">
        <f t="shared" si="1"/>
        <v>0.33333333333333331</v>
      </c>
      <c r="L11" s="5">
        <f>+$BC$90</f>
        <v>8</v>
      </c>
      <c r="M11" s="5">
        <v>10</v>
      </c>
      <c r="N11" s="5">
        <f t="shared" si="2"/>
        <v>-2</v>
      </c>
      <c r="O11" s="5">
        <f>+$BD$90</f>
        <v>15</v>
      </c>
      <c r="P11" s="5">
        <f>+$BF$90</f>
        <v>0</v>
      </c>
      <c r="Q11" s="5">
        <v>4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23.7</v>
      </c>
      <c r="AE11" s="22">
        <f t="shared" si="16"/>
        <v>14</v>
      </c>
      <c r="AF11" s="22">
        <f t="shared" si="7"/>
        <v>7</v>
      </c>
      <c r="AG11" s="22">
        <f t="shared" si="7"/>
        <v>3</v>
      </c>
      <c r="AH11" s="79">
        <f t="shared" si="8"/>
        <v>0.65400843881856541</v>
      </c>
      <c r="AI11" s="79"/>
      <c r="AJ11" s="22">
        <f t="shared" si="9"/>
        <v>70</v>
      </c>
      <c r="AK11" s="22">
        <f t="shared" si="9"/>
        <v>2</v>
      </c>
      <c r="AL11" s="22">
        <f t="shared" si="9"/>
        <v>0</v>
      </c>
      <c r="AM11" s="24">
        <f t="shared" si="10"/>
        <v>2.9535864978902953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3</v>
      </c>
      <c r="BC11" s="22">
        <v>0</v>
      </c>
      <c r="BD11" s="22">
        <v>0</v>
      </c>
      <c r="BE11" s="22">
        <f t="shared" si="11"/>
        <v>0</v>
      </c>
      <c r="BF11" s="70">
        <v>2</v>
      </c>
      <c r="BG11" s="69">
        <f t="shared" si="12"/>
        <v>25</v>
      </c>
      <c r="BH11" s="22">
        <f t="shared" si="12"/>
        <v>13</v>
      </c>
      <c r="BI11" s="22">
        <f t="shared" si="3"/>
        <v>10</v>
      </c>
      <c r="BJ11" s="22">
        <f t="shared" si="13"/>
        <v>23</v>
      </c>
      <c r="BK11" s="70">
        <f t="shared" si="3"/>
        <v>6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2</v>
      </c>
      <c r="CA11" s="22">
        <v>0</v>
      </c>
      <c r="CB11" s="22">
        <v>2</v>
      </c>
      <c r="CC11" s="22">
        <f t="shared" si="14"/>
        <v>2</v>
      </c>
      <c r="CD11" s="70">
        <v>0</v>
      </c>
      <c r="CE11" s="69">
        <f t="shared" si="15"/>
        <v>6</v>
      </c>
      <c r="CF11" s="22">
        <f t="shared" si="4"/>
        <v>0</v>
      </c>
      <c r="CG11" s="22">
        <f t="shared" si="4"/>
        <v>2</v>
      </c>
      <c r="CH11" s="22">
        <f t="shared" si="4"/>
        <v>2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12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11</v>
      </c>
      <c r="H12" s="9">
        <f>SUM(H4:H11)</f>
        <v>11</v>
      </c>
      <c r="I12" s="9">
        <f>SUM(I4:I11)</f>
        <v>2</v>
      </c>
      <c r="J12" s="9"/>
      <c r="K12" s="9"/>
      <c r="L12" s="9">
        <f>SUM(L4:L11)</f>
        <v>63</v>
      </c>
      <c r="M12" s="9">
        <f>SUM(M4:M11)</f>
        <v>63</v>
      </c>
      <c r="N12" s="9"/>
      <c r="O12" s="9">
        <f>SUM(O4:O11)</f>
        <v>97</v>
      </c>
      <c r="P12" s="9">
        <f>SUM(P4:P11)</f>
        <v>18</v>
      </c>
      <c r="Q12" s="9"/>
      <c r="R12" s="40"/>
      <c r="S12" s="40"/>
      <c r="V12" s="27">
        <v>8</v>
      </c>
      <c r="W12" s="21" t="s">
        <v>153</v>
      </c>
      <c r="Y12" s="21"/>
      <c r="AA12" s="21" t="s">
        <v>14</v>
      </c>
      <c r="AC12" s="22"/>
      <c r="AD12" s="22">
        <f>+AE12+AF12+AG12</f>
        <v>17</v>
      </c>
      <c r="AE12" s="22">
        <f t="shared" si="16"/>
        <v>8</v>
      </c>
      <c r="AF12" s="22">
        <f t="shared" si="7"/>
        <v>7</v>
      </c>
      <c r="AG12" s="22">
        <f t="shared" si="7"/>
        <v>2</v>
      </c>
      <c r="AH12" s="79">
        <f t="shared" si="8"/>
        <v>0.52941176470588236</v>
      </c>
      <c r="AI12" s="79"/>
      <c r="AJ12" s="22">
        <f t="shared" si="9"/>
        <v>54</v>
      </c>
      <c r="AK12" s="22">
        <f t="shared" si="9"/>
        <v>2</v>
      </c>
      <c r="AL12" s="22">
        <f t="shared" si="9"/>
        <v>3</v>
      </c>
      <c r="AM12" s="24">
        <f t="shared" si="10"/>
        <v>3.1764705882352939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3</v>
      </c>
      <c r="BC12" s="22">
        <v>3</v>
      </c>
      <c r="BD12" s="22">
        <v>0</v>
      </c>
      <c r="BE12" s="22">
        <f t="shared" si="11"/>
        <v>3</v>
      </c>
      <c r="BF12" s="70">
        <v>0</v>
      </c>
      <c r="BG12" s="69">
        <f t="shared" si="12"/>
        <v>25</v>
      </c>
      <c r="BH12" s="22">
        <f t="shared" si="12"/>
        <v>11</v>
      </c>
      <c r="BI12" s="22">
        <f t="shared" si="3"/>
        <v>19</v>
      </c>
      <c r="BJ12" s="22">
        <f t="shared" si="13"/>
        <v>30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2</v>
      </c>
      <c r="CA12" s="22">
        <v>1</v>
      </c>
      <c r="CB12" s="22">
        <v>1</v>
      </c>
      <c r="CC12" s="22">
        <f t="shared" si="14"/>
        <v>2</v>
      </c>
      <c r="CD12" s="70">
        <v>0</v>
      </c>
      <c r="CE12" s="69">
        <f t="shared" si="15"/>
        <v>9</v>
      </c>
      <c r="CF12" s="22">
        <f t="shared" si="4"/>
        <v>2</v>
      </c>
      <c r="CG12" s="22">
        <f t="shared" si="4"/>
        <v>5</v>
      </c>
      <c r="CH12" s="22">
        <f t="shared" si="4"/>
        <v>7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7.5</v>
      </c>
      <c r="W13" s="21" t="s">
        <v>85</v>
      </c>
      <c r="Y13" s="21"/>
      <c r="AA13" s="21" t="s">
        <v>18</v>
      </c>
      <c r="AC13" s="22"/>
      <c r="AD13" s="22">
        <f>+AE13+AF13+AG13</f>
        <v>15</v>
      </c>
      <c r="AE13" s="22">
        <f t="shared" si="16"/>
        <v>5</v>
      </c>
      <c r="AF13" s="22">
        <f t="shared" si="7"/>
        <v>8</v>
      </c>
      <c r="AG13" s="22">
        <f t="shared" si="7"/>
        <v>2</v>
      </c>
      <c r="AH13" s="79">
        <f t="shared" si="8"/>
        <v>0.4</v>
      </c>
      <c r="AI13" s="79"/>
      <c r="AJ13" s="22">
        <f t="shared" si="9"/>
        <v>52</v>
      </c>
      <c r="AK13" s="22">
        <f t="shared" si="9"/>
        <v>0</v>
      </c>
      <c r="AL13" s="22">
        <f t="shared" si="9"/>
        <v>1</v>
      </c>
      <c r="AM13" s="24">
        <f t="shared" si="10"/>
        <v>3.4666666666666668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3</v>
      </c>
      <c r="BC13" s="22">
        <v>1</v>
      </c>
      <c r="BD13" s="22">
        <v>0</v>
      </c>
      <c r="BE13" s="22">
        <f t="shared" si="11"/>
        <v>1</v>
      </c>
      <c r="BF13" s="70">
        <v>0</v>
      </c>
      <c r="BG13" s="69">
        <f t="shared" si="12"/>
        <v>23</v>
      </c>
      <c r="BH13" s="22">
        <f t="shared" si="12"/>
        <v>4</v>
      </c>
      <c r="BI13" s="22">
        <f t="shared" si="3"/>
        <v>10</v>
      </c>
      <c r="BJ13" s="22">
        <f t="shared" si="13"/>
        <v>14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680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ref="CC13:CC41" si="18">+CA13+CB13</f>
        <v>0</v>
      </c>
      <c r="CD13" s="70">
        <v>0</v>
      </c>
      <c r="CE13" s="69">
        <f t="shared" ref="CE13:CE41" si="19">+CJ13+BZ13</f>
        <v>1</v>
      </c>
      <c r="CF13" s="22">
        <f t="shared" ref="CF13:CF41" si="20">+CK13+CA13</f>
        <v>0</v>
      </c>
      <c r="CG13" s="22">
        <f t="shared" ref="CG13:CG41" si="21">+CL13+CB13</f>
        <v>0</v>
      </c>
      <c r="CH13" s="22">
        <f t="shared" ref="CH13:CH41" si="22">+CM13+CC13</f>
        <v>0</v>
      </c>
      <c r="CI13" s="70">
        <f t="shared" ref="CI13:CI41" si="23">+CN13+CD13</f>
        <v>0</v>
      </c>
      <c r="CJ13" s="69">
        <v>0</v>
      </c>
      <c r="CK13" s="22">
        <v>0</v>
      </c>
      <c r="CL13" s="22">
        <v>0</v>
      </c>
      <c r="CM13" s="22">
        <f t="shared" ref="CM13:CM26" si="24">+CK13+CL13</f>
        <v>0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25 Summary:</v>
      </c>
      <c r="C14" s="48"/>
      <c r="D14" s="48"/>
      <c r="E14" s="90">
        <v>45712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20</v>
      </c>
      <c r="AE14" s="22">
        <f t="shared" si="16"/>
        <v>5</v>
      </c>
      <c r="AF14" s="22">
        <f t="shared" si="7"/>
        <v>11</v>
      </c>
      <c r="AG14" s="22">
        <f t="shared" si="7"/>
        <v>4</v>
      </c>
      <c r="AH14" s="79">
        <f t="shared" si="8"/>
        <v>0.35</v>
      </c>
      <c r="AI14" s="79"/>
      <c r="AJ14" s="22">
        <f t="shared" si="9"/>
        <v>73</v>
      </c>
      <c r="AK14" s="22">
        <f t="shared" si="9"/>
        <v>1</v>
      </c>
      <c r="AL14" s="22">
        <f t="shared" si="9"/>
        <v>1</v>
      </c>
      <c r="AM14" s="24">
        <f t="shared" si="10"/>
        <v>3.65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3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21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7</v>
      </c>
      <c r="BT14" s="21" t="s">
        <v>271</v>
      </c>
      <c r="BU14" s="21"/>
      <c r="BV14" s="21"/>
      <c r="BW14" s="21"/>
      <c r="BX14" s="22"/>
      <c r="BY14" s="21"/>
      <c r="BZ14" s="69">
        <v>1</v>
      </c>
      <c r="CA14" s="22">
        <v>0</v>
      </c>
      <c r="CB14" s="22">
        <v>0</v>
      </c>
      <c r="CC14" s="22">
        <f t="shared" si="18"/>
        <v>0</v>
      </c>
      <c r="CD14" s="70">
        <v>2</v>
      </c>
      <c r="CE14" s="69">
        <f t="shared" si="19"/>
        <v>7</v>
      </c>
      <c r="CF14" s="22">
        <f t="shared" si="20"/>
        <v>0</v>
      </c>
      <c r="CG14" s="22">
        <f t="shared" si="21"/>
        <v>2</v>
      </c>
      <c r="CH14" s="22">
        <f t="shared" si="22"/>
        <v>2</v>
      </c>
      <c r="CI14" s="70">
        <f t="shared" si="23"/>
        <v>2</v>
      </c>
      <c r="CJ14" s="69">
        <v>6</v>
      </c>
      <c r="CK14" s="22">
        <v>0</v>
      </c>
      <c r="CL14" s="22">
        <v>2</v>
      </c>
      <c r="CM14" s="22">
        <f t="shared" si="24"/>
        <v>2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629</v>
      </c>
      <c r="E15" s="21"/>
      <c r="F15" s="21"/>
      <c r="G15" s="5">
        <v>3</v>
      </c>
      <c r="H15" s="22">
        <v>2</v>
      </c>
      <c r="I15" s="21" t="s">
        <v>100</v>
      </c>
      <c r="J15" s="21"/>
      <c r="K15" s="21"/>
      <c r="L15" s="21" t="s">
        <v>670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28.3</v>
      </c>
      <c r="AE15" s="22">
        <f>+AE90</f>
        <v>5</v>
      </c>
      <c r="AF15" s="22">
        <f t="shared" ref="AF15:AG15" si="25">+AF90</f>
        <v>16</v>
      </c>
      <c r="AG15" s="22">
        <f t="shared" si="25"/>
        <v>7</v>
      </c>
      <c r="AH15" s="89">
        <f t="shared" si="8"/>
        <v>0.30035335689045933</v>
      </c>
      <c r="AI15" s="89"/>
      <c r="AJ15" s="22">
        <f t="shared" ref="AJ15:AM15" si="26">+AJ90</f>
        <v>74</v>
      </c>
      <c r="AK15" s="22">
        <f t="shared" si="26"/>
        <v>3</v>
      </c>
      <c r="AL15" s="22">
        <f t="shared" si="26"/>
        <v>2</v>
      </c>
      <c r="AM15" s="24">
        <f t="shared" si="26"/>
        <v>2.6148409893992932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3</v>
      </c>
      <c r="BC15" s="22">
        <v>0</v>
      </c>
      <c r="BD15" s="22">
        <v>2</v>
      </c>
      <c r="BE15" s="22">
        <f t="shared" si="11"/>
        <v>2</v>
      </c>
      <c r="BF15" s="70">
        <v>0</v>
      </c>
      <c r="BG15" s="69">
        <f t="shared" si="12"/>
        <v>25</v>
      </c>
      <c r="BH15" s="22">
        <f t="shared" si="12"/>
        <v>0</v>
      </c>
      <c r="BI15" s="22">
        <f t="shared" si="3"/>
        <v>7</v>
      </c>
      <c r="BJ15" s="22">
        <f t="shared" si="13"/>
        <v>7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8</v>
      </c>
      <c r="BT15" s="21" t="s">
        <v>157</v>
      </c>
      <c r="BU15" s="21"/>
      <c r="BV15" s="21"/>
      <c r="BW15" s="21"/>
      <c r="BX15" s="22"/>
      <c r="BY15" s="21"/>
      <c r="BZ15" s="69">
        <v>1</v>
      </c>
      <c r="CA15" s="22">
        <v>1</v>
      </c>
      <c r="CB15" s="22">
        <v>0</v>
      </c>
      <c r="CC15" s="22">
        <f t="shared" si="18"/>
        <v>1</v>
      </c>
      <c r="CD15" s="70">
        <v>0</v>
      </c>
      <c r="CE15" s="69">
        <f t="shared" si="19"/>
        <v>10</v>
      </c>
      <c r="CF15" s="22">
        <f t="shared" si="20"/>
        <v>7</v>
      </c>
      <c r="CG15" s="22">
        <f t="shared" si="21"/>
        <v>4</v>
      </c>
      <c r="CH15" s="22">
        <f t="shared" si="22"/>
        <v>11</v>
      </c>
      <c r="CI15" s="70">
        <f t="shared" si="23"/>
        <v>0</v>
      </c>
      <c r="CJ15" s="69">
        <v>9</v>
      </c>
      <c r="CK15" s="22">
        <v>6</v>
      </c>
      <c r="CL15" s="22">
        <v>4</v>
      </c>
      <c r="CM15" s="22">
        <f t="shared" si="24"/>
        <v>10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/>
      <c r="D16" s="21" t="s">
        <v>109</v>
      </c>
      <c r="E16" s="21"/>
      <c r="F16" s="21"/>
      <c r="G16" s="5"/>
      <c r="H16" s="22">
        <v>2</v>
      </c>
      <c r="I16" s="21" t="s">
        <v>91</v>
      </c>
      <c r="J16" s="21"/>
      <c r="K16" s="21"/>
      <c r="L16" s="21" t="s">
        <v>671</v>
      </c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200</v>
      </c>
      <c r="AE16" s="15">
        <f>SUM(AE7:AE15)</f>
        <v>85</v>
      </c>
      <c r="AF16" s="15">
        <f>SUM(AF7:AF15)</f>
        <v>85</v>
      </c>
      <c r="AG16" s="15">
        <f>SUM(AG7:AG15)</f>
        <v>30</v>
      </c>
      <c r="AH16" s="15"/>
      <c r="AI16" s="15"/>
      <c r="AJ16" s="15">
        <f>SUM(AJ7:AJ15)</f>
        <v>525</v>
      </c>
      <c r="AK16" s="15">
        <f>SUM(AK7:AK15)</f>
        <v>13</v>
      </c>
      <c r="AL16" s="15">
        <f>SUM(AL7:AL15)</f>
        <v>28</v>
      </c>
      <c r="AM16" s="33">
        <f>+AJ16/AD16</f>
        <v>2.625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3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23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</v>
      </c>
      <c r="BT16" s="21" t="s">
        <v>446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8"/>
        <v>0</v>
      </c>
      <c r="CD16" s="70">
        <v>0</v>
      </c>
      <c r="CE16" s="69">
        <f t="shared" si="19"/>
        <v>3</v>
      </c>
      <c r="CF16" s="22">
        <f t="shared" si="20"/>
        <v>5</v>
      </c>
      <c r="CG16" s="22">
        <f t="shared" si="21"/>
        <v>0</v>
      </c>
      <c r="CH16" s="22">
        <f t="shared" si="22"/>
        <v>5</v>
      </c>
      <c r="CI16" s="70">
        <f t="shared" si="23"/>
        <v>0</v>
      </c>
      <c r="CJ16" s="69">
        <v>3</v>
      </c>
      <c r="CK16" s="22">
        <v>5</v>
      </c>
      <c r="CL16" s="22">
        <v>0</v>
      </c>
      <c r="CM16" s="22">
        <f t="shared" si="24"/>
        <v>5</v>
      </c>
      <c r="CN16" s="70">
        <v>0</v>
      </c>
      <c r="CO16" s="39"/>
    </row>
    <row r="17" spans="1:93" ht="15.95" customHeight="1" x14ac:dyDescent="0.25">
      <c r="A17" s="41"/>
      <c r="B17" s="22"/>
      <c r="D17" s="21"/>
      <c r="E17" s="21"/>
      <c r="F17" s="21"/>
      <c r="H17" s="22">
        <v>2</v>
      </c>
      <c r="I17" s="21" t="s">
        <v>86</v>
      </c>
      <c r="J17" s="21"/>
      <c r="K17" s="21"/>
      <c r="L17" s="21" t="s">
        <v>165</v>
      </c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3</v>
      </c>
      <c r="BC17" s="22">
        <v>1</v>
      </c>
      <c r="BD17" s="22">
        <v>3</v>
      </c>
      <c r="BE17" s="22">
        <f t="shared" si="11"/>
        <v>4</v>
      </c>
      <c r="BF17" s="70">
        <v>2</v>
      </c>
      <c r="BG17" s="69">
        <f t="shared" si="12"/>
        <v>25</v>
      </c>
      <c r="BH17" s="22">
        <f t="shared" si="12"/>
        <v>7</v>
      </c>
      <c r="BI17" s="22">
        <f t="shared" si="3"/>
        <v>14</v>
      </c>
      <c r="BJ17" s="22">
        <f t="shared" si="13"/>
        <v>21</v>
      </c>
      <c r="BK17" s="70">
        <f t="shared" si="3"/>
        <v>2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9.5</v>
      </c>
      <c r="BT17" s="21" t="s">
        <v>526</v>
      </c>
      <c r="BU17" s="21"/>
      <c r="BV17" s="21"/>
      <c r="BW17" s="21"/>
      <c r="BX17" s="22"/>
      <c r="BY17" s="21"/>
      <c r="BZ17" s="69">
        <v>0</v>
      </c>
      <c r="CA17" s="22">
        <v>0</v>
      </c>
      <c r="CB17" s="22">
        <v>0</v>
      </c>
      <c r="CC17" s="22">
        <f t="shared" si="18"/>
        <v>0</v>
      </c>
      <c r="CD17" s="70">
        <v>0</v>
      </c>
      <c r="CE17" s="69">
        <f t="shared" si="19"/>
        <v>3</v>
      </c>
      <c r="CF17" s="22">
        <f t="shared" si="20"/>
        <v>4</v>
      </c>
      <c r="CG17" s="22">
        <f t="shared" si="21"/>
        <v>2</v>
      </c>
      <c r="CH17" s="22">
        <f t="shared" si="22"/>
        <v>6</v>
      </c>
      <c r="CI17" s="70">
        <f t="shared" si="23"/>
        <v>0</v>
      </c>
      <c r="CJ17" s="69">
        <v>3</v>
      </c>
      <c r="CK17" s="22">
        <v>4</v>
      </c>
      <c r="CL17" s="22">
        <v>2</v>
      </c>
      <c r="CM17" s="22">
        <f t="shared" si="24"/>
        <v>6</v>
      </c>
      <c r="CN17" s="70">
        <v>0</v>
      </c>
      <c r="CO17" s="39"/>
    </row>
    <row r="18" spans="1:93" ht="15.95" customHeight="1" thickBot="1" x14ac:dyDescent="0.3">
      <c r="A18" s="41"/>
      <c r="H18" s="22"/>
      <c r="I18" s="21"/>
      <c r="J18" s="21"/>
      <c r="K18" s="21"/>
      <c r="L18" s="21"/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33</v>
      </c>
      <c r="BC18" s="23">
        <f>SUM(BC6:BC17)</f>
        <v>6</v>
      </c>
      <c r="BD18" s="23">
        <f>SUM(BD6:BD17)</f>
        <v>10</v>
      </c>
      <c r="BE18" s="23">
        <f>+BD18+BC18</f>
        <v>16</v>
      </c>
      <c r="BF18" s="73">
        <f>SUM(BF6:BF17)</f>
        <v>4</v>
      </c>
      <c r="BG18" s="72">
        <f>SUM(BG6:BG17)</f>
        <v>275</v>
      </c>
      <c r="BH18" s="23">
        <f>SUM(BH6:BH17)</f>
        <v>75</v>
      </c>
      <c r="BI18" s="23">
        <f>SUM(BI6:BI17)</f>
        <v>115</v>
      </c>
      <c r="BJ18" s="23">
        <f>+BI18+BH18</f>
        <v>190</v>
      </c>
      <c r="BK18" s="73">
        <f>SUM(BK6:BK17)</f>
        <v>22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6.5</v>
      </c>
      <c r="BT18" s="21" t="s">
        <v>145</v>
      </c>
      <c r="BU18" s="21"/>
      <c r="BV18" s="21"/>
      <c r="BW18" s="21"/>
      <c r="BX18" s="22"/>
      <c r="BY18" s="21"/>
      <c r="BZ18" s="69">
        <v>4</v>
      </c>
      <c r="CA18" s="22">
        <v>0</v>
      </c>
      <c r="CB18" s="22">
        <v>1</v>
      </c>
      <c r="CC18" s="22">
        <f t="shared" si="18"/>
        <v>1</v>
      </c>
      <c r="CD18" s="70">
        <v>0</v>
      </c>
      <c r="CE18" s="69">
        <f t="shared" si="19"/>
        <v>19</v>
      </c>
      <c r="CF18" s="22">
        <f t="shared" si="20"/>
        <v>2</v>
      </c>
      <c r="CG18" s="22">
        <f t="shared" si="21"/>
        <v>5</v>
      </c>
      <c r="CH18" s="22">
        <f t="shared" si="22"/>
        <v>7</v>
      </c>
      <c r="CI18" s="70">
        <f t="shared" si="23"/>
        <v>2</v>
      </c>
      <c r="CJ18" s="69">
        <v>15</v>
      </c>
      <c r="CK18" s="22">
        <v>2</v>
      </c>
      <c r="CL18" s="22">
        <v>4</v>
      </c>
      <c r="CM18" s="22">
        <f t="shared" si="24"/>
        <v>6</v>
      </c>
      <c r="CN18" s="70">
        <v>2</v>
      </c>
      <c r="CO18" s="39"/>
    </row>
    <row r="19" spans="1:93" ht="15.95" customHeight="1" x14ac:dyDescent="0.25">
      <c r="A19" s="41"/>
      <c r="B19" s="22" t="s">
        <v>42</v>
      </c>
      <c r="C19" s="6" t="s">
        <v>628</v>
      </c>
      <c r="D19" s="11"/>
      <c r="E19" s="21"/>
      <c r="F19" s="21"/>
      <c r="G19" s="5">
        <v>5</v>
      </c>
      <c r="H19" s="22">
        <v>1</v>
      </c>
      <c r="I19" s="21" t="s">
        <v>125</v>
      </c>
      <c r="J19" s="21"/>
      <c r="K19" s="21"/>
      <c r="L19" s="21" t="s">
        <v>474</v>
      </c>
      <c r="M19" s="21"/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6</v>
      </c>
      <c r="BC19" s="22">
        <v>2</v>
      </c>
      <c r="BD19" s="22">
        <v>0</v>
      </c>
      <c r="BE19" s="22">
        <f>+BC19+BD19</f>
        <v>2</v>
      </c>
      <c r="BF19" s="70">
        <v>0</v>
      </c>
      <c r="BG19" s="69">
        <f>+BB19+BL19</f>
        <v>44</v>
      </c>
      <c r="BH19" s="22">
        <f>+BC19+BM19</f>
        <v>16</v>
      </c>
      <c r="BI19" s="22">
        <f t="shared" ref="BI19:BI30" si="27">+BD19+BN19</f>
        <v>13</v>
      </c>
      <c r="BJ19" s="22">
        <f>+BH19+BI19</f>
        <v>29</v>
      </c>
      <c r="BK19" s="70">
        <f t="shared" ref="BK19:BK30" si="28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7.5</v>
      </c>
      <c r="BT19" s="21" t="s">
        <v>266</v>
      </c>
      <c r="BU19" s="21"/>
      <c r="BV19" s="21"/>
      <c r="BW19" s="21"/>
      <c r="BX19" s="22"/>
      <c r="BY19" s="21"/>
      <c r="BZ19" s="69">
        <v>1</v>
      </c>
      <c r="CA19" s="22">
        <v>0</v>
      </c>
      <c r="CB19" s="22">
        <v>1</v>
      </c>
      <c r="CC19" s="22">
        <f t="shared" si="18"/>
        <v>1</v>
      </c>
      <c r="CD19" s="70">
        <v>0</v>
      </c>
      <c r="CE19" s="69">
        <f t="shared" si="19"/>
        <v>7</v>
      </c>
      <c r="CF19" s="22">
        <f t="shared" si="20"/>
        <v>0</v>
      </c>
      <c r="CG19" s="22">
        <f t="shared" si="21"/>
        <v>5</v>
      </c>
      <c r="CH19" s="22">
        <f t="shared" si="22"/>
        <v>5</v>
      </c>
      <c r="CI19" s="70">
        <f t="shared" si="23"/>
        <v>2</v>
      </c>
      <c r="CJ19" s="69">
        <v>6</v>
      </c>
      <c r="CK19" s="22">
        <v>0</v>
      </c>
      <c r="CL19" s="22">
        <v>4</v>
      </c>
      <c r="CM19" s="22">
        <f t="shared" si="24"/>
        <v>4</v>
      </c>
      <c r="CN19" s="70">
        <v>2</v>
      </c>
      <c r="CO19" s="39"/>
    </row>
    <row r="20" spans="1:93" ht="15.95" customHeight="1" x14ac:dyDescent="0.25">
      <c r="A20" s="41"/>
      <c r="B20" s="22" t="s">
        <v>28</v>
      </c>
      <c r="C20" s="21"/>
      <c r="D20" s="21" t="s">
        <v>109</v>
      </c>
      <c r="E20" s="21"/>
      <c r="F20" s="21"/>
      <c r="G20" s="5"/>
      <c r="H20" s="22">
        <v>2</v>
      </c>
      <c r="I20" s="21" t="s">
        <v>474</v>
      </c>
      <c r="J20" s="21"/>
      <c r="K20" s="21"/>
      <c r="L20" s="21" t="s">
        <v>33</v>
      </c>
      <c r="M20" s="21"/>
      <c r="N20" s="21"/>
      <c r="O20" s="21"/>
      <c r="P20" s="21"/>
      <c r="Q20" s="21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3</v>
      </c>
      <c r="BC20" s="22">
        <v>0</v>
      </c>
      <c r="BD20" s="22">
        <v>0</v>
      </c>
      <c r="BE20" s="22">
        <f t="shared" ref="BE20:BE30" si="29">+BC20+BD20</f>
        <v>0</v>
      </c>
      <c r="BF20" s="70">
        <v>0</v>
      </c>
      <c r="BG20" s="69">
        <f t="shared" ref="BG20:BH30" si="30">+BB20+BL20</f>
        <v>24</v>
      </c>
      <c r="BH20" s="22">
        <f t="shared" si="30"/>
        <v>0</v>
      </c>
      <c r="BI20" s="22">
        <f t="shared" si="27"/>
        <v>0</v>
      </c>
      <c r="BJ20" s="22">
        <f t="shared" ref="BJ20:BJ30" si="31">+BH20+BI20</f>
        <v>0</v>
      </c>
      <c r="BK20" s="70">
        <f t="shared" si="28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8</v>
      </c>
      <c r="BT20" s="21" t="s">
        <v>268</v>
      </c>
      <c r="BU20" s="21"/>
      <c r="BV20" s="21"/>
      <c r="BW20" s="21"/>
      <c r="BX20" s="22"/>
      <c r="BY20" s="21"/>
      <c r="BZ20" s="69">
        <v>0</v>
      </c>
      <c r="CA20" s="22">
        <v>0</v>
      </c>
      <c r="CB20" s="22">
        <v>0</v>
      </c>
      <c r="CC20" s="22">
        <f t="shared" si="18"/>
        <v>0</v>
      </c>
      <c r="CD20" s="70">
        <v>0</v>
      </c>
      <c r="CE20" s="69">
        <f t="shared" si="19"/>
        <v>5</v>
      </c>
      <c r="CF20" s="22">
        <f t="shared" si="20"/>
        <v>0</v>
      </c>
      <c r="CG20" s="22">
        <f t="shared" si="21"/>
        <v>0</v>
      </c>
      <c r="CH20" s="22">
        <f t="shared" si="22"/>
        <v>0</v>
      </c>
      <c r="CI20" s="70">
        <f t="shared" si="23"/>
        <v>0</v>
      </c>
      <c r="CJ20" s="69">
        <v>5</v>
      </c>
      <c r="CK20" s="22">
        <v>0</v>
      </c>
      <c r="CL20" s="22">
        <v>0</v>
      </c>
      <c r="CM20" s="22">
        <f t="shared" si="24"/>
        <v>0</v>
      </c>
      <c r="CN20" s="70">
        <v>0</v>
      </c>
      <c r="CO20" s="39"/>
    </row>
    <row r="21" spans="1:93" ht="15.95" customHeight="1" thickBot="1" x14ac:dyDescent="0.3">
      <c r="A21" s="41"/>
      <c r="C21" s="21"/>
      <c r="H21" s="22">
        <v>2</v>
      </c>
      <c r="I21" s="21" t="s">
        <v>133</v>
      </c>
      <c r="J21" s="21"/>
      <c r="K21" s="21"/>
      <c r="L21" s="21" t="s">
        <v>672</v>
      </c>
      <c r="M21" s="21"/>
      <c r="N21" s="21"/>
      <c r="O21" s="21"/>
      <c r="P21" s="21"/>
      <c r="Q21" s="21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2</v>
      </c>
      <c r="BC21" s="22">
        <v>3</v>
      </c>
      <c r="BD21" s="22">
        <v>0</v>
      </c>
      <c r="BE21" s="22">
        <f t="shared" si="29"/>
        <v>3</v>
      </c>
      <c r="BF21" s="70">
        <v>0</v>
      </c>
      <c r="BG21" s="69">
        <f t="shared" si="30"/>
        <v>21</v>
      </c>
      <c r="BH21" s="22">
        <f t="shared" si="30"/>
        <v>10</v>
      </c>
      <c r="BI21" s="22">
        <f t="shared" si="27"/>
        <v>9</v>
      </c>
      <c r="BJ21" s="22">
        <f t="shared" si="31"/>
        <v>19</v>
      </c>
      <c r="BK21" s="70">
        <f t="shared" si="28"/>
        <v>6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7.5</v>
      </c>
      <c r="BT21" s="21" t="s">
        <v>269</v>
      </c>
      <c r="BU21" s="21"/>
      <c r="BV21" s="21"/>
      <c r="BW21" s="21"/>
      <c r="BX21" s="22"/>
      <c r="BY21" s="21"/>
      <c r="BZ21" s="69">
        <v>3</v>
      </c>
      <c r="CA21" s="22">
        <v>6</v>
      </c>
      <c r="CB21" s="22">
        <v>0</v>
      </c>
      <c r="CC21" s="22">
        <f t="shared" si="18"/>
        <v>6</v>
      </c>
      <c r="CD21" s="70">
        <v>0</v>
      </c>
      <c r="CE21" s="69">
        <f t="shared" si="19"/>
        <v>21</v>
      </c>
      <c r="CF21" s="22">
        <f t="shared" si="20"/>
        <v>25</v>
      </c>
      <c r="CG21" s="22">
        <f t="shared" si="21"/>
        <v>7</v>
      </c>
      <c r="CH21" s="22">
        <f t="shared" si="22"/>
        <v>32</v>
      </c>
      <c r="CI21" s="70">
        <f t="shared" si="23"/>
        <v>0</v>
      </c>
      <c r="CJ21" s="69">
        <v>18</v>
      </c>
      <c r="CK21" s="22">
        <v>19</v>
      </c>
      <c r="CL21" s="22">
        <v>7</v>
      </c>
      <c r="CM21" s="22">
        <f t="shared" si="24"/>
        <v>26</v>
      </c>
      <c r="CN21" s="70">
        <v>0</v>
      </c>
      <c r="CO21" s="39"/>
    </row>
    <row r="22" spans="1:93" ht="15.95" customHeight="1" x14ac:dyDescent="0.25">
      <c r="A22" s="41"/>
      <c r="H22" s="22">
        <v>2</v>
      </c>
      <c r="I22" s="21" t="s">
        <v>133</v>
      </c>
      <c r="L22" s="21" t="s">
        <v>125</v>
      </c>
      <c r="M22" s="21"/>
      <c r="N22" s="21"/>
      <c r="O22" s="21"/>
      <c r="P22" s="21"/>
      <c r="Q22" s="21"/>
      <c r="R22" s="41"/>
      <c r="S22" s="41"/>
      <c r="V22" s="27">
        <v>7.5</v>
      </c>
      <c r="W22" s="21" t="s">
        <v>75</v>
      </c>
      <c r="Y22" s="21"/>
      <c r="AA22" s="21" t="s">
        <v>16</v>
      </c>
      <c r="AC22" s="22"/>
      <c r="AD22" s="22">
        <f t="shared" ref="AD22:AD29" si="32">+AE22+AF22+AG22</f>
        <v>3</v>
      </c>
      <c r="AE22" s="15">
        <v>2</v>
      </c>
      <c r="AF22" s="15">
        <v>1</v>
      </c>
      <c r="AG22" s="15">
        <v>0</v>
      </c>
      <c r="AH22" s="80">
        <f t="shared" ref="AH22:AH29" si="33">+(AE22*2+AG22)/(2*AD22)</f>
        <v>0.66666666666666663</v>
      </c>
      <c r="AI22" s="80"/>
      <c r="AJ22" s="15">
        <v>4</v>
      </c>
      <c r="AK22" s="15">
        <v>0</v>
      </c>
      <c r="AL22" s="15">
        <v>1</v>
      </c>
      <c r="AM22" s="54">
        <f t="shared" ref="AM22:AM29" si="34">+AJ22/AD22</f>
        <v>1.3333333333333333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3</v>
      </c>
      <c r="BC22" s="22">
        <v>0</v>
      </c>
      <c r="BD22" s="22">
        <v>2</v>
      </c>
      <c r="BE22" s="22">
        <f t="shared" si="29"/>
        <v>2</v>
      </c>
      <c r="BF22" s="70">
        <v>2</v>
      </c>
      <c r="BG22" s="69">
        <f t="shared" si="30"/>
        <v>16</v>
      </c>
      <c r="BH22" s="22">
        <f t="shared" si="30"/>
        <v>2</v>
      </c>
      <c r="BI22" s="22">
        <f t="shared" si="27"/>
        <v>8</v>
      </c>
      <c r="BJ22" s="22">
        <f t="shared" si="31"/>
        <v>10</v>
      </c>
      <c r="BK22" s="70">
        <f t="shared" si="28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7</v>
      </c>
      <c r="BT22" s="21" t="s">
        <v>544</v>
      </c>
      <c r="BU22" s="21"/>
      <c r="BV22" s="21"/>
      <c r="BW22" s="21"/>
      <c r="BX22" s="22"/>
      <c r="BY22" s="21"/>
      <c r="BZ22" s="69">
        <v>0</v>
      </c>
      <c r="CA22" s="22">
        <v>0</v>
      </c>
      <c r="CB22" s="22">
        <v>0</v>
      </c>
      <c r="CC22" s="22">
        <f t="shared" si="18"/>
        <v>0</v>
      </c>
      <c r="CD22" s="70">
        <v>0</v>
      </c>
      <c r="CE22" s="69">
        <f t="shared" si="19"/>
        <v>1</v>
      </c>
      <c r="CF22" s="22">
        <f t="shared" si="20"/>
        <v>0</v>
      </c>
      <c r="CG22" s="22">
        <f t="shared" si="21"/>
        <v>1</v>
      </c>
      <c r="CH22" s="22">
        <f t="shared" si="22"/>
        <v>1</v>
      </c>
      <c r="CI22" s="70">
        <f t="shared" si="23"/>
        <v>0</v>
      </c>
      <c r="CJ22" s="69">
        <v>1</v>
      </c>
      <c r="CK22" s="22">
        <v>0</v>
      </c>
      <c r="CL22" s="22">
        <v>1</v>
      </c>
      <c r="CM22" s="22">
        <f t="shared" si="24"/>
        <v>1</v>
      </c>
      <c r="CN22" s="70">
        <v>0</v>
      </c>
      <c r="CO22" s="39"/>
    </row>
    <row r="23" spans="1:93" ht="15.95" customHeight="1" x14ac:dyDescent="0.25">
      <c r="A23" s="41"/>
      <c r="H23" s="22">
        <v>2</v>
      </c>
      <c r="I23" s="21" t="s">
        <v>113</v>
      </c>
      <c r="L23" s="21" t="s">
        <v>474</v>
      </c>
      <c r="M23" s="21"/>
      <c r="N23" s="21"/>
      <c r="O23" s="21"/>
      <c r="P23" s="21" t="s">
        <v>226</v>
      </c>
      <c r="Q23" s="21"/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 t="shared" si="32"/>
        <v>3</v>
      </c>
      <c r="AE23" s="22">
        <v>1</v>
      </c>
      <c r="AF23" s="22">
        <v>1</v>
      </c>
      <c r="AG23" s="22">
        <v>1</v>
      </c>
      <c r="AH23" s="79">
        <f t="shared" si="33"/>
        <v>0.5</v>
      </c>
      <c r="AI23" s="79"/>
      <c r="AJ23" s="22">
        <v>5</v>
      </c>
      <c r="AK23" s="22">
        <v>1</v>
      </c>
      <c r="AL23" s="22">
        <v>0</v>
      </c>
      <c r="AM23" s="24">
        <f t="shared" si="34"/>
        <v>1.6666666666666667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2</v>
      </c>
      <c r="BC23" s="22">
        <v>0</v>
      </c>
      <c r="BD23" s="22">
        <v>1</v>
      </c>
      <c r="BE23" s="22">
        <f t="shared" si="29"/>
        <v>1</v>
      </c>
      <c r="BF23" s="70">
        <v>0</v>
      </c>
      <c r="BG23" s="69">
        <f t="shared" si="30"/>
        <v>15</v>
      </c>
      <c r="BH23" s="22">
        <f t="shared" si="30"/>
        <v>1</v>
      </c>
      <c r="BI23" s="22">
        <f t="shared" si="27"/>
        <v>6</v>
      </c>
      <c r="BJ23" s="22">
        <f t="shared" si="31"/>
        <v>7</v>
      </c>
      <c r="BK23" s="70">
        <f t="shared" si="28"/>
        <v>2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6.5</v>
      </c>
      <c r="BT23" s="21" t="s">
        <v>585</v>
      </c>
      <c r="BU23" s="21"/>
      <c r="BV23" s="21"/>
      <c r="BW23" s="21"/>
      <c r="BX23" s="22"/>
      <c r="BY23" s="21"/>
      <c r="BZ23" s="69">
        <v>3</v>
      </c>
      <c r="CA23" s="22">
        <v>0</v>
      </c>
      <c r="CB23" s="22">
        <v>0</v>
      </c>
      <c r="CC23" s="22">
        <f t="shared" si="18"/>
        <v>0</v>
      </c>
      <c r="CD23" s="70">
        <v>2</v>
      </c>
      <c r="CE23" s="69">
        <f t="shared" si="19"/>
        <v>5</v>
      </c>
      <c r="CF23" s="22">
        <f t="shared" si="20"/>
        <v>2</v>
      </c>
      <c r="CG23" s="22">
        <f t="shared" si="21"/>
        <v>0</v>
      </c>
      <c r="CH23" s="22">
        <f t="shared" si="22"/>
        <v>2</v>
      </c>
      <c r="CI23" s="70">
        <f t="shared" si="23"/>
        <v>2</v>
      </c>
      <c r="CJ23" s="69">
        <v>2</v>
      </c>
      <c r="CK23" s="22">
        <v>2</v>
      </c>
      <c r="CL23" s="22">
        <v>0</v>
      </c>
      <c r="CM23" s="22">
        <f t="shared" si="24"/>
        <v>2</v>
      </c>
      <c r="CN23" s="70">
        <v>0</v>
      </c>
      <c r="CO23" s="44"/>
    </row>
    <row r="24" spans="1:93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5"/>
      <c r="R24" s="41"/>
      <c r="S24" s="41"/>
      <c r="V24" s="27">
        <v>8</v>
      </c>
      <c r="W24" s="21" t="s">
        <v>153</v>
      </c>
      <c r="Y24" s="21"/>
      <c r="AA24" s="21" t="s">
        <v>14</v>
      </c>
      <c r="AC24" s="22"/>
      <c r="AD24" s="22">
        <f t="shared" si="32"/>
        <v>2</v>
      </c>
      <c r="AE24" s="22">
        <v>1</v>
      </c>
      <c r="AF24" s="22">
        <v>1</v>
      </c>
      <c r="AG24" s="22">
        <v>0</v>
      </c>
      <c r="AH24" s="79">
        <f t="shared" si="33"/>
        <v>0.5</v>
      </c>
      <c r="AI24" s="79"/>
      <c r="AJ24" s="22">
        <v>5</v>
      </c>
      <c r="AK24" s="22">
        <v>0</v>
      </c>
      <c r="AL24" s="22">
        <v>0</v>
      </c>
      <c r="AM24" s="24">
        <f t="shared" si="34"/>
        <v>2.5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2</v>
      </c>
      <c r="BC24" s="22">
        <v>0</v>
      </c>
      <c r="BD24" s="22">
        <v>1</v>
      </c>
      <c r="BE24" s="22">
        <f t="shared" si="29"/>
        <v>1</v>
      </c>
      <c r="BF24" s="70">
        <v>0</v>
      </c>
      <c r="BG24" s="69">
        <f t="shared" si="30"/>
        <v>20</v>
      </c>
      <c r="BH24" s="22">
        <f t="shared" si="30"/>
        <v>4</v>
      </c>
      <c r="BI24" s="22">
        <f t="shared" si="27"/>
        <v>6</v>
      </c>
      <c r="BJ24" s="22">
        <f t="shared" si="31"/>
        <v>10</v>
      </c>
      <c r="BK24" s="70">
        <f t="shared" si="28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</v>
      </c>
      <c r="BT24" s="21" t="s">
        <v>562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8"/>
        <v>0</v>
      </c>
      <c r="CD24" s="70">
        <v>0</v>
      </c>
      <c r="CE24" s="69">
        <f t="shared" si="19"/>
        <v>3</v>
      </c>
      <c r="CF24" s="22">
        <f t="shared" si="20"/>
        <v>0</v>
      </c>
      <c r="CG24" s="22">
        <f t="shared" si="21"/>
        <v>0</v>
      </c>
      <c r="CH24" s="22">
        <f t="shared" si="22"/>
        <v>0</v>
      </c>
      <c r="CI24" s="70">
        <f t="shared" si="23"/>
        <v>0</v>
      </c>
      <c r="CJ24" s="69">
        <v>3</v>
      </c>
      <c r="CK24" s="22">
        <v>0</v>
      </c>
      <c r="CL24" s="22">
        <v>0</v>
      </c>
      <c r="CM24" s="22">
        <f t="shared" si="24"/>
        <v>0</v>
      </c>
      <c r="CN24" s="70">
        <v>0</v>
      </c>
      <c r="CO24" s="36"/>
    </row>
    <row r="25" spans="1:93" ht="15.95" customHeight="1" x14ac:dyDescent="0.25">
      <c r="A25" s="41"/>
      <c r="B25" s="42" t="s">
        <v>173</v>
      </c>
      <c r="C25" s="6" t="s">
        <v>627</v>
      </c>
      <c r="F25" s="21"/>
      <c r="G25" s="5">
        <v>0</v>
      </c>
      <c r="H25" s="22"/>
      <c r="I25" s="21"/>
      <c r="J25" s="21"/>
      <c r="K25" s="21"/>
      <c r="L25" s="21"/>
      <c r="M25" s="21"/>
      <c r="N25" s="21"/>
      <c r="O25" s="21"/>
      <c r="P25" s="21"/>
      <c r="Q25" s="21"/>
      <c r="R25" s="41"/>
      <c r="S25" s="41"/>
      <c r="V25" s="27">
        <v>7</v>
      </c>
      <c r="W25" s="21" t="s">
        <v>171</v>
      </c>
      <c r="Y25" s="21"/>
      <c r="AA25" s="21" t="s">
        <v>19</v>
      </c>
      <c r="AC25" s="22"/>
      <c r="AD25" s="22">
        <f t="shared" si="32"/>
        <v>3</v>
      </c>
      <c r="AE25" s="22">
        <v>1</v>
      </c>
      <c r="AF25" s="22">
        <v>1</v>
      </c>
      <c r="AG25" s="22">
        <v>1</v>
      </c>
      <c r="AH25" s="79">
        <f t="shared" si="33"/>
        <v>0.5</v>
      </c>
      <c r="AI25" s="79"/>
      <c r="AJ25" s="22">
        <v>8</v>
      </c>
      <c r="AK25" s="22">
        <v>0</v>
      </c>
      <c r="AL25" s="22">
        <v>0</v>
      </c>
      <c r="AM25" s="24">
        <f t="shared" si="34"/>
        <v>2.6666666666666665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3</v>
      </c>
      <c r="BC25" s="22">
        <v>1</v>
      </c>
      <c r="BD25" s="22">
        <v>0</v>
      </c>
      <c r="BE25" s="22">
        <f t="shared" si="29"/>
        <v>1</v>
      </c>
      <c r="BF25" s="70">
        <v>2</v>
      </c>
      <c r="BG25" s="69">
        <f t="shared" si="30"/>
        <v>20</v>
      </c>
      <c r="BH25" s="22">
        <f t="shared" si="30"/>
        <v>2</v>
      </c>
      <c r="BI25" s="22">
        <f t="shared" si="27"/>
        <v>1</v>
      </c>
      <c r="BJ25" s="22">
        <f t="shared" si="31"/>
        <v>3</v>
      </c>
      <c r="BK25" s="70">
        <f t="shared" si="28"/>
        <v>2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7.5</v>
      </c>
      <c r="BT25" s="21" t="s">
        <v>485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8"/>
        <v>0</v>
      </c>
      <c r="CD25" s="70">
        <v>0</v>
      </c>
      <c r="CE25" s="69">
        <f t="shared" si="19"/>
        <v>1</v>
      </c>
      <c r="CF25" s="22">
        <f t="shared" si="20"/>
        <v>0</v>
      </c>
      <c r="CG25" s="22">
        <f t="shared" si="21"/>
        <v>0</v>
      </c>
      <c r="CH25" s="22">
        <f t="shared" si="22"/>
        <v>0</v>
      </c>
      <c r="CI25" s="70">
        <f t="shared" si="23"/>
        <v>0</v>
      </c>
      <c r="CJ25" s="69">
        <v>1</v>
      </c>
      <c r="CK25" s="22">
        <v>0</v>
      </c>
      <c r="CL25" s="22">
        <v>0</v>
      </c>
      <c r="CM25" s="22">
        <f t="shared" si="24"/>
        <v>0</v>
      </c>
      <c r="CN25" s="70">
        <v>0</v>
      </c>
      <c r="CO25" s="36"/>
    </row>
    <row r="26" spans="1:93" ht="15.95" customHeight="1" x14ac:dyDescent="0.25">
      <c r="A26" s="41"/>
      <c r="B26" s="22" t="s">
        <v>28</v>
      </c>
      <c r="C26" s="16" t="s">
        <v>673</v>
      </c>
      <c r="D26" s="16"/>
      <c r="E26" s="16"/>
      <c r="F26" s="16"/>
      <c r="G26" s="5"/>
      <c r="H26" s="22"/>
      <c r="I26" s="21"/>
      <c r="J26" s="21"/>
      <c r="K26" s="21"/>
      <c r="L26" s="21"/>
      <c r="M26" s="21"/>
      <c r="N26" s="21"/>
      <c r="O26" s="21"/>
      <c r="P26" s="21"/>
      <c r="Q26" s="21"/>
      <c r="R26" s="41"/>
      <c r="S26" s="41"/>
      <c r="V26" s="27">
        <v>7.5</v>
      </c>
      <c r="W26" s="21" t="s">
        <v>61</v>
      </c>
      <c r="AA26" s="21" t="s">
        <v>102</v>
      </c>
      <c r="AC26" s="22"/>
      <c r="AD26" s="22">
        <f t="shared" si="32"/>
        <v>3</v>
      </c>
      <c r="AE26" s="22">
        <v>1</v>
      </c>
      <c r="AF26" s="22">
        <v>2</v>
      </c>
      <c r="AG26" s="22">
        <v>0</v>
      </c>
      <c r="AH26" s="79">
        <f t="shared" si="33"/>
        <v>0.33333333333333331</v>
      </c>
      <c r="AI26" s="79"/>
      <c r="AJ26" s="22">
        <v>8</v>
      </c>
      <c r="AK26" s="22">
        <v>0</v>
      </c>
      <c r="AL26" s="22">
        <v>0</v>
      </c>
      <c r="AM26" s="24">
        <f t="shared" si="34"/>
        <v>2.6666666666666665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2</v>
      </c>
      <c r="BC26" s="22">
        <v>0</v>
      </c>
      <c r="BD26" s="22">
        <v>0</v>
      </c>
      <c r="BE26" s="22">
        <f t="shared" si="29"/>
        <v>0</v>
      </c>
      <c r="BF26" s="70">
        <v>0</v>
      </c>
      <c r="BG26" s="69">
        <f t="shared" si="30"/>
        <v>20</v>
      </c>
      <c r="BH26" s="22">
        <f t="shared" si="30"/>
        <v>0</v>
      </c>
      <c r="BI26" s="22">
        <f t="shared" si="27"/>
        <v>4</v>
      </c>
      <c r="BJ26" s="22">
        <f t="shared" si="31"/>
        <v>4</v>
      </c>
      <c r="BK26" s="70">
        <f t="shared" si="28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9.5</v>
      </c>
      <c r="BT26" s="21" t="s">
        <v>471</v>
      </c>
      <c r="BU26" s="21"/>
      <c r="BV26" s="21"/>
      <c r="BW26" s="21"/>
      <c r="BX26" s="22"/>
      <c r="BY26" s="21"/>
      <c r="BZ26" s="69">
        <v>0</v>
      </c>
      <c r="CA26" s="22">
        <v>0</v>
      </c>
      <c r="CB26" s="22">
        <v>0</v>
      </c>
      <c r="CC26" s="22">
        <f t="shared" si="18"/>
        <v>0</v>
      </c>
      <c r="CD26" s="70">
        <v>0</v>
      </c>
      <c r="CE26" s="69">
        <f t="shared" si="19"/>
        <v>1</v>
      </c>
      <c r="CF26" s="22">
        <f t="shared" si="20"/>
        <v>0</v>
      </c>
      <c r="CG26" s="22">
        <f t="shared" si="21"/>
        <v>0</v>
      </c>
      <c r="CH26" s="22">
        <f t="shared" si="22"/>
        <v>0</v>
      </c>
      <c r="CI26" s="70">
        <f t="shared" si="23"/>
        <v>0</v>
      </c>
      <c r="CJ26" s="69">
        <v>1</v>
      </c>
      <c r="CK26" s="22">
        <v>0</v>
      </c>
      <c r="CL26" s="22">
        <v>0</v>
      </c>
      <c r="CM26" s="22">
        <f t="shared" si="24"/>
        <v>0</v>
      </c>
      <c r="CN26" s="70">
        <v>0</v>
      </c>
      <c r="CO26" s="36"/>
    </row>
    <row r="27" spans="1:93" ht="15.95" customHeight="1" x14ac:dyDescent="0.25">
      <c r="A27" s="41"/>
      <c r="C27" s="16" t="s">
        <v>674</v>
      </c>
      <c r="D27" s="16"/>
      <c r="E27" s="16"/>
      <c r="F27" s="16"/>
      <c r="R27" s="41"/>
      <c r="S27" s="41"/>
      <c r="V27" s="27">
        <v>7.5</v>
      </c>
      <c r="W27" s="21" t="s">
        <v>85</v>
      </c>
      <c r="Y27" s="21"/>
      <c r="AA27" s="21" t="s">
        <v>18</v>
      </c>
      <c r="AC27" s="22"/>
      <c r="AD27" s="22">
        <f t="shared" si="32"/>
        <v>3</v>
      </c>
      <c r="AE27" s="22">
        <v>2</v>
      </c>
      <c r="AF27" s="22">
        <v>1</v>
      </c>
      <c r="AG27" s="22">
        <v>0</v>
      </c>
      <c r="AH27" s="79">
        <f t="shared" si="33"/>
        <v>0.66666666666666663</v>
      </c>
      <c r="AI27" s="79"/>
      <c r="AJ27" s="22">
        <v>8</v>
      </c>
      <c r="AK27" s="22">
        <v>0</v>
      </c>
      <c r="AL27" s="22">
        <v>0</v>
      </c>
      <c r="AM27" s="24">
        <f t="shared" si="34"/>
        <v>2.6666666666666665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3</v>
      </c>
      <c r="BC27" s="22">
        <v>0</v>
      </c>
      <c r="BD27" s="22">
        <v>1</v>
      </c>
      <c r="BE27" s="22">
        <f t="shared" si="29"/>
        <v>1</v>
      </c>
      <c r="BF27" s="70">
        <v>0</v>
      </c>
      <c r="BG27" s="69">
        <f t="shared" si="30"/>
        <v>23</v>
      </c>
      <c r="BH27" s="22">
        <f t="shared" si="30"/>
        <v>0</v>
      </c>
      <c r="BI27" s="22">
        <f t="shared" si="27"/>
        <v>5</v>
      </c>
      <c r="BJ27" s="22">
        <f t="shared" si="31"/>
        <v>5</v>
      </c>
      <c r="BK27" s="70">
        <f t="shared" si="28"/>
        <v>2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47</v>
      </c>
      <c r="BU27" s="21"/>
      <c r="BV27" s="21"/>
      <c r="BW27" s="21"/>
      <c r="BX27" s="22"/>
      <c r="BY27" s="21" t="s">
        <v>116</v>
      </c>
      <c r="BZ27" s="69">
        <v>0</v>
      </c>
      <c r="CA27" s="22">
        <v>0</v>
      </c>
      <c r="CB27" s="22">
        <v>0</v>
      </c>
      <c r="CC27" s="22">
        <f t="shared" si="18"/>
        <v>0</v>
      </c>
      <c r="CD27" s="70">
        <v>0</v>
      </c>
      <c r="CE27" s="69">
        <f t="shared" si="19"/>
        <v>14</v>
      </c>
      <c r="CF27" s="22">
        <f t="shared" si="20"/>
        <v>4</v>
      </c>
      <c r="CG27" s="22">
        <f t="shared" si="21"/>
        <v>14</v>
      </c>
      <c r="CH27" s="22">
        <f t="shared" si="22"/>
        <v>18</v>
      </c>
      <c r="CI27" s="70">
        <f t="shared" si="23"/>
        <v>2</v>
      </c>
      <c r="CJ27" s="69">
        <v>14</v>
      </c>
      <c r="CK27" s="22">
        <v>4</v>
      </c>
      <c r="CL27" s="22">
        <v>14</v>
      </c>
      <c r="CM27" s="22">
        <f t="shared" ref="CM27:CM36" si="35">+CK27+CL27</f>
        <v>18</v>
      </c>
      <c r="CN27" s="70">
        <v>2</v>
      </c>
      <c r="CO27" s="36"/>
    </row>
    <row r="28" spans="1:93" ht="15.95" customHeight="1" x14ac:dyDescent="0.25">
      <c r="A28" s="41"/>
      <c r="R28" s="41"/>
      <c r="S28" s="41"/>
      <c r="V28" s="27">
        <v>8</v>
      </c>
      <c r="W28" s="21" t="s">
        <v>15</v>
      </c>
      <c r="Y28" s="21"/>
      <c r="Z28" s="21"/>
      <c r="AA28" s="21" t="s">
        <v>17</v>
      </c>
      <c r="AC28" s="22"/>
      <c r="AD28" s="22">
        <f t="shared" si="32"/>
        <v>3</v>
      </c>
      <c r="AE28" s="22">
        <v>1</v>
      </c>
      <c r="AF28" s="22">
        <v>2</v>
      </c>
      <c r="AG28" s="22">
        <v>0</v>
      </c>
      <c r="AH28" s="79">
        <f t="shared" si="33"/>
        <v>0.33333333333333331</v>
      </c>
      <c r="AI28" s="79"/>
      <c r="AJ28" s="22">
        <v>9</v>
      </c>
      <c r="AK28" s="22">
        <v>1</v>
      </c>
      <c r="AL28" s="22">
        <v>1</v>
      </c>
      <c r="AM28" s="24">
        <f t="shared" si="34"/>
        <v>3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3</v>
      </c>
      <c r="BC28" s="22">
        <v>0</v>
      </c>
      <c r="BD28" s="22">
        <v>2</v>
      </c>
      <c r="BE28" s="22">
        <f t="shared" si="29"/>
        <v>2</v>
      </c>
      <c r="BF28" s="70">
        <v>0</v>
      </c>
      <c r="BG28" s="69">
        <f t="shared" si="30"/>
        <v>25</v>
      </c>
      <c r="BH28" s="22">
        <f t="shared" si="30"/>
        <v>0</v>
      </c>
      <c r="BI28" s="22">
        <f t="shared" si="27"/>
        <v>5</v>
      </c>
      <c r="BJ28" s="22">
        <f t="shared" si="31"/>
        <v>5</v>
      </c>
      <c r="BK28" s="70">
        <f t="shared" si="28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525</v>
      </c>
      <c r="BU28" s="21"/>
      <c r="BV28" s="21"/>
      <c r="BW28" s="21"/>
      <c r="BX28" s="22"/>
      <c r="BY28" s="21"/>
      <c r="BZ28" s="69">
        <v>0</v>
      </c>
      <c r="CA28" s="22">
        <v>0</v>
      </c>
      <c r="CB28" s="22">
        <v>0</v>
      </c>
      <c r="CC28" s="22">
        <f t="shared" si="18"/>
        <v>0</v>
      </c>
      <c r="CD28" s="70">
        <v>0</v>
      </c>
      <c r="CE28" s="69">
        <f t="shared" si="19"/>
        <v>1</v>
      </c>
      <c r="CF28" s="22">
        <f t="shared" si="20"/>
        <v>1</v>
      </c>
      <c r="CG28" s="22">
        <f t="shared" si="21"/>
        <v>1</v>
      </c>
      <c r="CH28" s="22">
        <f t="shared" si="22"/>
        <v>2</v>
      </c>
      <c r="CI28" s="70">
        <f t="shared" si="23"/>
        <v>0</v>
      </c>
      <c r="CJ28" s="69">
        <v>1</v>
      </c>
      <c r="CK28" s="22">
        <v>1</v>
      </c>
      <c r="CL28" s="22">
        <v>1</v>
      </c>
      <c r="CM28" s="22">
        <f t="shared" si="35"/>
        <v>2</v>
      </c>
      <c r="CN28" s="70">
        <v>0</v>
      </c>
      <c r="CO28" s="36"/>
    </row>
    <row r="29" spans="1:93" ht="15.95" customHeight="1" x14ac:dyDescent="0.25">
      <c r="A29" s="41"/>
      <c r="C29" s="6" t="s">
        <v>634</v>
      </c>
      <c r="F29" s="21"/>
      <c r="G29" s="5">
        <v>3</v>
      </c>
      <c r="H29" s="22">
        <v>1</v>
      </c>
      <c r="I29" s="21" t="s">
        <v>291</v>
      </c>
      <c r="J29" s="21"/>
      <c r="K29" s="21"/>
      <c r="L29" s="21" t="s">
        <v>483</v>
      </c>
      <c r="M29" s="21"/>
      <c r="N29" s="21"/>
      <c r="O29" s="21"/>
      <c r="P29" s="21"/>
      <c r="Q29" s="21"/>
      <c r="R29" s="41"/>
      <c r="S29" s="41"/>
      <c r="V29" s="27">
        <v>7</v>
      </c>
      <c r="W29" s="21" t="s">
        <v>74</v>
      </c>
      <c r="Y29" s="21"/>
      <c r="AA29" s="21" t="s">
        <v>156</v>
      </c>
      <c r="AC29" s="22"/>
      <c r="AD29" s="22">
        <f t="shared" si="32"/>
        <v>3</v>
      </c>
      <c r="AE29" s="22">
        <v>2</v>
      </c>
      <c r="AF29" s="22">
        <v>1</v>
      </c>
      <c r="AG29" s="22">
        <v>0</v>
      </c>
      <c r="AH29" s="79">
        <f t="shared" si="33"/>
        <v>0.66666666666666663</v>
      </c>
      <c r="AI29" s="79"/>
      <c r="AJ29" s="22">
        <v>9</v>
      </c>
      <c r="AK29" s="22">
        <v>0</v>
      </c>
      <c r="AL29" s="22">
        <v>0</v>
      </c>
      <c r="AM29" s="24">
        <f t="shared" si="34"/>
        <v>3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3</v>
      </c>
      <c r="BC29" s="22">
        <v>0</v>
      </c>
      <c r="BD29" s="22">
        <v>1</v>
      </c>
      <c r="BE29" s="22">
        <f t="shared" si="29"/>
        <v>1</v>
      </c>
      <c r="BF29" s="70">
        <v>0</v>
      </c>
      <c r="BG29" s="69">
        <f t="shared" si="30"/>
        <v>25</v>
      </c>
      <c r="BH29" s="22">
        <f t="shared" si="30"/>
        <v>3</v>
      </c>
      <c r="BI29" s="22">
        <f t="shared" si="27"/>
        <v>8</v>
      </c>
      <c r="BJ29" s="22">
        <f t="shared" si="31"/>
        <v>11</v>
      </c>
      <c r="BK29" s="70">
        <f t="shared" si="28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9</v>
      </c>
      <c r="BT29" s="21" t="s">
        <v>239</v>
      </c>
      <c r="BU29" s="21"/>
      <c r="BV29" s="21"/>
      <c r="BW29" s="21"/>
      <c r="BX29" s="22"/>
      <c r="BY29" s="21"/>
      <c r="BZ29" s="69">
        <v>2</v>
      </c>
      <c r="CA29" s="22">
        <v>0</v>
      </c>
      <c r="CB29" s="22">
        <v>0</v>
      </c>
      <c r="CC29" s="22">
        <f t="shared" si="18"/>
        <v>0</v>
      </c>
      <c r="CD29" s="70">
        <v>0</v>
      </c>
      <c r="CE29" s="69">
        <f t="shared" si="19"/>
        <v>12</v>
      </c>
      <c r="CF29" s="22">
        <f t="shared" si="20"/>
        <v>4</v>
      </c>
      <c r="CG29" s="22">
        <f t="shared" si="21"/>
        <v>4</v>
      </c>
      <c r="CH29" s="22">
        <f t="shared" si="22"/>
        <v>8</v>
      </c>
      <c r="CI29" s="70">
        <f t="shared" si="23"/>
        <v>2</v>
      </c>
      <c r="CJ29" s="69">
        <v>10</v>
      </c>
      <c r="CK29" s="22">
        <v>4</v>
      </c>
      <c r="CL29" s="22">
        <v>4</v>
      </c>
      <c r="CM29" s="22">
        <f t="shared" si="35"/>
        <v>8</v>
      </c>
      <c r="CN29" s="70">
        <v>2</v>
      </c>
      <c r="CO29" s="36"/>
    </row>
    <row r="30" spans="1:93" ht="15.95" customHeight="1" thickBot="1" x14ac:dyDescent="0.3">
      <c r="A30" s="41"/>
      <c r="B30" s="22" t="s">
        <v>28</v>
      </c>
      <c r="C30" s="21"/>
      <c r="D30" s="16" t="s">
        <v>109</v>
      </c>
      <c r="E30" s="21"/>
      <c r="G30" s="5"/>
      <c r="H30" s="22">
        <v>2</v>
      </c>
      <c r="I30" s="21" t="s">
        <v>92</v>
      </c>
      <c r="J30" s="21"/>
      <c r="K30" s="21"/>
      <c r="L30" s="21" t="s">
        <v>164</v>
      </c>
      <c r="M30" s="21"/>
      <c r="N30" s="21"/>
      <c r="O30" s="21"/>
      <c r="P30" s="21"/>
      <c r="Q30" s="21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+AD97</f>
        <v>1</v>
      </c>
      <c r="AE30" s="22">
        <f>+AE97</f>
        <v>0</v>
      </c>
      <c r="AF30" s="22">
        <f>+AF97</f>
        <v>1</v>
      </c>
      <c r="AG30" s="22">
        <f>+AG97</f>
        <v>0</v>
      </c>
      <c r="AH30" s="89"/>
      <c r="AI30" s="89"/>
      <c r="AJ30" s="22">
        <f>+AJ97</f>
        <v>5</v>
      </c>
      <c r="AK30" s="22">
        <f>+AK97</f>
        <v>0</v>
      </c>
      <c r="AL30" s="22">
        <f>+AL97</f>
        <v>0</v>
      </c>
      <c r="AM30" s="24"/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1</v>
      </c>
      <c r="BC30" s="22">
        <v>1</v>
      </c>
      <c r="BD30" s="22">
        <v>1</v>
      </c>
      <c r="BE30" s="22">
        <f t="shared" si="29"/>
        <v>2</v>
      </c>
      <c r="BF30" s="70">
        <v>0</v>
      </c>
      <c r="BG30" s="69">
        <f t="shared" si="30"/>
        <v>22</v>
      </c>
      <c r="BH30" s="22">
        <f t="shared" si="30"/>
        <v>2</v>
      </c>
      <c r="BI30" s="22">
        <f t="shared" si="27"/>
        <v>5</v>
      </c>
      <c r="BJ30" s="22">
        <f t="shared" si="31"/>
        <v>7</v>
      </c>
      <c r="BK30" s="70">
        <f t="shared" si="28"/>
        <v>2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7.5</v>
      </c>
      <c r="BT30" s="21" t="s">
        <v>417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8"/>
        <v>0</v>
      </c>
      <c r="CD30" s="70">
        <v>0</v>
      </c>
      <c r="CE30" s="69">
        <f t="shared" si="19"/>
        <v>2</v>
      </c>
      <c r="CF30" s="22">
        <f t="shared" si="20"/>
        <v>0</v>
      </c>
      <c r="CG30" s="22">
        <f t="shared" si="21"/>
        <v>1</v>
      </c>
      <c r="CH30" s="22">
        <f t="shared" si="22"/>
        <v>1</v>
      </c>
      <c r="CI30" s="70">
        <f t="shared" si="23"/>
        <v>0</v>
      </c>
      <c r="CJ30" s="69">
        <v>2</v>
      </c>
      <c r="CK30" s="22">
        <v>0</v>
      </c>
      <c r="CL30" s="22">
        <v>1</v>
      </c>
      <c r="CM30" s="22">
        <f t="shared" si="35"/>
        <v>1</v>
      </c>
      <c r="CN30" s="70">
        <v>0</v>
      </c>
      <c r="CO30" s="36"/>
    </row>
    <row r="31" spans="1:93" ht="15.95" customHeight="1" thickBot="1" x14ac:dyDescent="0.3">
      <c r="A31" s="41"/>
      <c r="H31" s="22">
        <v>2</v>
      </c>
      <c r="I31" s="21" t="s">
        <v>291</v>
      </c>
      <c r="L31" s="21" t="s">
        <v>675</v>
      </c>
      <c r="P31" s="21" t="s">
        <v>226</v>
      </c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24</v>
      </c>
      <c r="AE31" s="15">
        <f>SUM(AE22:AE30)</f>
        <v>11</v>
      </c>
      <c r="AF31" s="15">
        <f>SUM(AF22:AF30)</f>
        <v>11</v>
      </c>
      <c r="AG31" s="15">
        <f>SUM(AG22:AG30)</f>
        <v>2</v>
      </c>
      <c r="AH31" s="15"/>
      <c r="AI31" s="15"/>
      <c r="AJ31" s="15">
        <f>SUM(AJ22:AJ30)</f>
        <v>61</v>
      </c>
      <c r="AK31" s="15">
        <f>SUM(AK22:AK30)</f>
        <v>2</v>
      </c>
      <c r="AL31" s="15">
        <f>SUM(AL22:AL30)</f>
        <v>2</v>
      </c>
      <c r="AM31" s="33">
        <f>+AJ31/AD31</f>
        <v>2.5416666666666665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33</v>
      </c>
      <c r="BC31" s="23">
        <f>SUM(BC19:BC30)</f>
        <v>7</v>
      </c>
      <c r="BD31" s="23">
        <f>SUM(BD19:BD30)</f>
        <v>9</v>
      </c>
      <c r="BE31" s="23">
        <f>+BD31+BC31</f>
        <v>16</v>
      </c>
      <c r="BF31" s="73">
        <f>SUM(BF19:BF30)</f>
        <v>4</v>
      </c>
      <c r="BG31" s="72">
        <f>SUM(BG19:BG30)</f>
        <v>275</v>
      </c>
      <c r="BH31" s="23">
        <f>SUM(BH19:BH30)</f>
        <v>40</v>
      </c>
      <c r="BI31" s="23">
        <f>SUM(BI19:BI30)</f>
        <v>70</v>
      </c>
      <c r="BJ31" s="23">
        <f>+BI31+BH31</f>
        <v>110</v>
      </c>
      <c r="BK31" s="73">
        <f>SUM(BK19:BK30)</f>
        <v>26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9.5</v>
      </c>
      <c r="BT31" s="21" t="s">
        <v>272</v>
      </c>
      <c r="BU31" s="21"/>
      <c r="BV31" s="21"/>
      <c r="BW31" s="21"/>
      <c r="BX31" s="22"/>
      <c r="BY31" s="21"/>
      <c r="BZ31" s="69">
        <v>1</v>
      </c>
      <c r="CA31" s="22">
        <v>1</v>
      </c>
      <c r="CB31" s="22">
        <v>4</v>
      </c>
      <c r="CC31" s="22">
        <f t="shared" si="18"/>
        <v>5</v>
      </c>
      <c r="CD31" s="70">
        <v>0</v>
      </c>
      <c r="CE31" s="69">
        <f t="shared" si="19"/>
        <v>6</v>
      </c>
      <c r="CF31" s="22">
        <f t="shared" si="20"/>
        <v>5</v>
      </c>
      <c r="CG31" s="22">
        <f t="shared" si="21"/>
        <v>9</v>
      </c>
      <c r="CH31" s="22">
        <f t="shared" si="22"/>
        <v>14</v>
      </c>
      <c r="CI31" s="70">
        <f t="shared" si="23"/>
        <v>0</v>
      </c>
      <c r="CJ31" s="69">
        <v>5</v>
      </c>
      <c r="CK31" s="22">
        <v>4</v>
      </c>
      <c r="CL31" s="22">
        <v>5</v>
      </c>
      <c r="CM31" s="22">
        <f t="shared" si="35"/>
        <v>9</v>
      </c>
      <c r="CN31" s="70">
        <v>0</v>
      </c>
      <c r="CO31" s="36"/>
    </row>
    <row r="32" spans="1:93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5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3</v>
      </c>
      <c r="BC32" s="22">
        <v>6</v>
      </c>
      <c r="BD32" s="22">
        <v>0</v>
      </c>
      <c r="BE32" s="22">
        <f>+BC32+BD32</f>
        <v>6</v>
      </c>
      <c r="BF32" s="70">
        <v>0</v>
      </c>
      <c r="BG32" s="69">
        <f>+BB32+BL32</f>
        <v>35</v>
      </c>
      <c r="BH32" s="22">
        <f>+BC32+BM32</f>
        <v>20</v>
      </c>
      <c r="BI32" s="22">
        <f t="shared" ref="BI32:BI43" si="36">+BD32+BN32</f>
        <v>14</v>
      </c>
      <c r="BJ32" s="22">
        <f>+BH32+BI32</f>
        <v>34</v>
      </c>
      <c r="BK32" s="70">
        <f t="shared" ref="BK32:BK43" si="37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8.5</v>
      </c>
      <c r="BT32" s="21" t="s">
        <v>472</v>
      </c>
      <c r="BU32" s="21"/>
      <c r="BV32" s="21"/>
      <c r="BW32" s="21"/>
      <c r="BX32" s="22"/>
      <c r="BY32" s="21"/>
      <c r="BZ32" s="69">
        <v>0</v>
      </c>
      <c r="CA32" s="22">
        <v>0</v>
      </c>
      <c r="CB32" s="22">
        <v>0</v>
      </c>
      <c r="CC32" s="22">
        <f t="shared" si="18"/>
        <v>0</v>
      </c>
      <c r="CD32" s="70">
        <v>0</v>
      </c>
      <c r="CE32" s="69">
        <f t="shared" si="19"/>
        <v>1</v>
      </c>
      <c r="CF32" s="22">
        <f t="shared" si="20"/>
        <v>0</v>
      </c>
      <c r="CG32" s="22">
        <f t="shared" si="21"/>
        <v>0</v>
      </c>
      <c r="CH32" s="22">
        <f t="shared" si="22"/>
        <v>0</v>
      </c>
      <c r="CI32" s="70">
        <f t="shared" si="23"/>
        <v>0</v>
      </c>
      <c r="CJ32" s="69">
        <v>1</v>
      </c>
      <c r="CK32" s="22">
        <v>0</v>
      </c>
      <c r="CL32" s="22">
        <v>0</v>
      </c>
      <c r="CM32" s="22">
        <f t="shared" si="35"/>
        <v>0</v>
      </c>
      <c r="CN32" s="70">
        <v>0</v>
      </c>
      <c r="CO32" s="36"/>
    </row>
    <row r="33" spans="1:93" ht="15.95" customHeight="1" x14ac:dyDescent="0.25">
      <c r="A33" s="41"/>
      <c r="B33" s="42" t="s">
        <v>174</v>
      </c>
      <c r="C33" s="6" t="s">
        <v>633</v>
      </c>
      <c r="F33" s="20"/>
      <c r="G33" s="5">
        <v>3</v>
      </c>
      <c r="H33" s="22">
        <v>1</v>
      </c>
      <c r="I33" s="21" t="s">
        <v>182</v>
      </c>
      <c r="J33" s="21"/>
      <c r="L33" s="21" t="s">
        <v>379</v>
      </c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3</v>
      </c>
      <c r="BC33" s="22">
        <v>0</v>
      </c>
      <c r="BD33" s="22">
        <v>1</v>
      </c>
      <c r="BE33" s="22">
        <f t="shared" ref="BE33:BE43" si="38">+BC33+BD33</f>
        <v>1</v>
      </c>
      <c r="BF33" s="70">
        <v>0</v>
      </c>
      <c r="BG33" s="69">
        <f t="shared" ref="BG33:BH43" si="39">+BB33+BL33</f>
        <v>24</v>
      </c>
      <c r="BH33" s="22">
        <f t="shared" si="39"/>
        <v>0</v>
      </c>
      <c r="BI33" s="22">
        <f t="shared" si="36"/>
        <v>2</v>
      </c>
      <c r="BJ33" s="22">
        <f t="shared" ref="BJ33:BJ43" si="40">+BH33+BI33</f>
        <v>2</v>
      </c>
      <c r="BK33" s="70">
        <f t="shared" si="37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473</v>
      </c>
      <c r="BU33" s="21"/>
      <c r="BV33" s="21"/>
      <c r="BW33" s="21"/>
      <c r="BX33" s="22"/>
      <c r="BY33" s="21"/>
      <c r="BZ33" s="69">
        <v>3</v>
      </c>
      <c r="CA33" s="22">
        <v>3</v>
      </c>
      <c r="CB33" s="22">
        <v>0</v>
      </c>
      <c r="CC33" s="22">
        <f t="shared" si="18"/>
        <v>3</v>
      </c>
      <c r="CD33" s="70">
        <v>0</v>
      </c>
      <c r="CE33" s="69">
        <f t="shared" si="19"/>
        <v>9</v>
      </c>
      <c r="CF33" s="22">
        <f t="shared" si="20"/>
        <v>9</v>
      </c>
      <c r="CG33" s="22">
        <f t="shared" si="21"/>
        <v>0</v>
      </c>
      <c r="CH33" s="22">
        <f t="shared" si="22"/>
        <v>9</v>
      </c>
      <c r="CI33" s="70">
        <f t="shared" si="23"/>
        <v>0</v>
      </c>
      <c r="CJ33" s="69">
        <v>6</v>
      </c>
      <c r="CK33" s="22">
        <v>6</v>
      </c>
      <c r="CL33" s="22">
        <v>0</v>
      </c>
      <c r="CM33" s="22">
        <f t="shared" si="35"/>
        <v>6</v>
      </c>
      <c r="CN33" s="70">
        <v>0</v>
      </c>
      <c r="CO33" s="36"/>
    </row>
    <row r="34" spans="1:93" ht="15.95" customHeight="1" x14ac:dyDescent="0.25">
      <c r="A34" s="41"/>
      <c r="B34" s="22" t="s">
        <v>28</v>
      </c>
      <c r="C34" s="16"/>
      <c r="D34" s="21" t="s">
        <v>109</v>
      </c>
      <c r="E34" s="21"/>
      <c r="H34" s="22">
        <v>1</v>
      </c>
      <c r="I34" s="21" t="s">
        <v>182</v>
      </c>
      <c r="J34" s="21"/>
      <c r="K34" s="21"/>
      <c r="L34" s="21" t="s">
        <v>335</v>
      </c>
      <c r="M34" s="21"/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3</v>
      </c>
      <c r="BC34" s="22">
        <v>1</v>
      </c>
      <c r="BD34" s="22">
        <v>1</v>
      </c>
      <c r="BE34" s="22">
        <f t="shared" si="38"/>
        <v>2</v>
      </c>
      <c r="BF34" s="70">
        <v>0</v>
      </c>
      <c r="BG34" s="69">
        <f t="shared" si="39"/>
        <v>24</v>
      </c>
      <c r="BH34" s="22">
        <f t="shared" si="39"/>
        <v>25</v>
      </c>
      <c r="BI34" s="22">
        <f t="shared" si="36"/>
        <v>27</v>
      </c>
      <c r="BJ34" s="22">
        <f t="shared" si="40"/>
        <v>52</v>
      </c>
      <c r="BK34" s="70">
        <f t="shared" si="37"/>
        <v>4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8</v>
      </c>
      <c r="BT34" s="21" t="s">
        <v>319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8"/>
        <v>0</v>
      </c>
      <c r="CD34" s="70">
        <v>0</v>
      </c>
      <c r="CE34" s="69">
        <f t="shared" si="19"/>
        <v>1</v>
      </c>
      <c r="CF34" s="22">
        <f t="shared" si="20"/>
        <v>0</v>
      </c>
      <c r="CG34" s="22">
        <f t="shared" si="21"/>
        <v>0</v>
      </c>
      <c r="CH34" s="22">
        <f t="shared" si="22"/>
        <v>0</v>
      </c>
      <c r="CI34" s="70">
        <f t="shared" si="23"/>
        <v>0</v>
      </c>
      <c r="CJ34" s="69">
        <v>1</v>
      </c>
      <c r="CK34" s="22">
        <v>0</v>
      </c>
      <c r="CL34" s="22">
        <v>0</v>
      </c>
      <c r="CM34" s="22">
        <f t="shared" si="35"/>
        <v>0</v>
      </c>
      <c r="CN34" s="70">
        <v>0</v>
      </c>
      <c r="CO34" s="36"/>
    </row>
    <row r="35" spans="1:93" ht="15.95" customHeight="1" x14ac:dyDescent="0.25">
      <c r="A35" s="41" t="s">
        <v>48</v>
      </c>
      <c r="H35" s="22">
        <v>2</v>
      </c>
      <c r="I35" s="21" t="s">
        <v>80</v>
      </c>
      <c r="J35" s="21"/>
      <c r="K35" s="21"/>
      <c r="L35" s="21" t="s">
        <v>677</v>
      </c>
      <c r="M35" s="21"/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3</v>
      </c>
      <c r="BC35" s="22">
        <v>0</v>
      </c>
      <c r="BD35" s="22">
        <v>1</v>
      </c>
      <c r="BE35" s="22">
        <f t="shared" si="38"/>
        <v>1</v>
      </c>
      <c r="BF35" s="70">
        <v>0</v>
      </c>
      <c r="BG35" s="69">
        <f t="shared" si="39"/>
        <v>25</v>
      </c>
      <c r="BH35" s="22">
        <f t="shared" si="39"/>
        <v>15</v>
      </c>
      <c r="BI35" s="22">
        <f t="shared" si="36"/>
        <v>30</v>
      </c>
      <c r="BJ35" s="22">
        <f t="shared" si="40"/>
        <v>45</v>
      </c>
      <c r="BK35" s="70">
        <f t="shared" si="37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498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8"/>
        <v>0</v>
      </c>
      <c r="CD35" s="70">
        <v>0</v>
      </c>
      <c r="CE35" s="69">
        <f t="shared" si="19"/>
        <v>1</v>
      </c>
      <c r="CF35" s="22">
        <f t="shared" si="20"/>
        <v>0</v>
      </c>
      <c r="CG35" s="22">
        <f t="shared" si="21"/>
        <v>1</v>
      </c>
      <c r="CH35" s="22">
        <f t="shared" si="22"/>
        <v>1</v>
      </c>
      <c r="CI35" s="70">
        <f t="shared" si="23"/>
        <v>0</v>
      </c>
      <c r="CJ35" s="69">
        <v>1</v>
      </c>
      <c r="CK35" s="22">
        <v>0</v>
      </c>
      <c r="CL35" s="22">
        <v>1</v>
      </c>
      <c r="CM35" s="22">
        <f t="shared" si="35"/>
        <v>1</v>
      </c>
      <c r="CN35" s="70">
        <v>0</v>
      </c>
      <c r="CO35" s="36"/>
    </row>
    <row r="36" spans="1:93" ht="15.95" customHeight="1" thickBot="1" x14ac:dyDescent="0.3">
      <c r="A36" s="41"/>
      <c r="L36" s="21"/>
      <c r="M36" s="21"/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3</v>
      </c>
      <c r="BC36" s="22">
        <v>0</v>
      </c>
      <c r="BD36" s="22">
        <v>0</v>
      </c>
      <c r="BE36" s="22">
        <f t="shared" si="38"/>
        <v>0</v>
      </c>
      <c r="BF36" s="70">
        <v>0</v>
      </c>
      <c r="BG36" s="69">
        <f t="shared" si="39"/>
        <v>22</v>
      </c>
      <c r="BH36" s="22">
        <f t="shared" si="39"/>
        <v>5</v>
      </c>
      <c r="BI36" s="22">
        <f t="shared" si="36"/>
        <v>11</v>
      </c>
      <c r="BJ36" s="22">
        <f t="shared" si="40"/>
        <v>16</v>
      </c>
      <c r="BK36" s="70">
        <f t="shared" si="37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524</v>
      </c>
      <c r="BU36" s="21"/>
      <c r="BV36" s="21"/>
      <c r="BW36" s="21"/>
      <c r="BX36" s="22"/>
      <c r="BY36" s="21"/>
      <c r="BZ36" s="69">
        <v>0</v>
      </c>
      <c r="CA36" s="22">
        <v>0</v>
      </c>
      <c r="CB36" s="22">
        <v>0</v>
      </c>
      <c r="CC36" s="22">
        <f t="shared" si="18"/>
        <v>0</v>
      </c>
      <c r="CD36" s="70">
        <v>0</v>
      </c>
      <c r="CE36" s="69">
        <f t="shared" si="19"/>
        <v>2</v>
      </c>
      <c r="CF36" s="22">
        <f t="shared" si="20"/>
        <v>0</v>
      </c>
      <c r="CG36" s="22">
        <f t="shared" si="21"/>
        <v>0</v>
      </c>
      <c r="CH36" s="22">
        <f t="shared" si="22"/>
        <v>0</v>
      </c>
      <c r="CI36" s="70">
        <f t="shared" si="23"/>
        <v>0</v>
      </c>
      <c r="CJ36" s="69">
        <v>2</v>
      </c>
      <c r="CK36" s="22">
        <v>0</v>
      </c>
      <c r="CL36" s="22">
        <v>0</v>
      </c>
      <c r="CM36" s="22">
        <f t="shared" si="35"/>
        <v>0</v>
      </c>
      <c r="CN36" s="70">
        <v>0</v>
      </c>
      <c r="CO36" s="36"/>
    </row>
    <row r="37" spans="1:93" ht="15.95" customHeight="1" x14ac:dyDescent="0.25">
      <c r="A37" s="41"/>
      <c r="C37" s="6" t="s">
        <v>631</v>
      </c>
      <c r="D37" s="1"/>
      <c r="E37" s="21"/>
      <c r="F37" s="21"/>
      <c r="G37" s="5">
        <v>2</v>
      </c>
      <c r="H37" s="22">
        <v>1</v>
      </c>
      <c r="I37" s="21" t="s">
        <v>537</v>
      </c>
      <c r="J37" s="21"/>
      <c r="K37" s="21"/>
      <c r="L37" s="21" t="s">
        <v>678</v>
      </c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3</v>
      </c>
      <c r="BC37" s="22">
        <v>0</v>
      </c>
      <c r="BD37" s="22">
        <v>2</v>
      </c>
      <c r="BE37" s="22">
        <f t="shared" si="38"/>
        <v>2</v>
      </c>
      <c r="BF37" s="70">
        <v>0</v>
      </c>
      <c r="BG37" s="69">
        <f t="shared" si="39"/>
        <v>24</v>
      </c>
      <c r="BH37" s="22">
        <f t="shared" si="39"/>
        <v>1</v>
      </c>
      <c r="BI37" s="22">
        <f t="shared" si="36"/>
        <v>21</v>
      </c>
      <c r="BJ37" s="22">
        <f t="shared" si="40"/>
        <v>22</v>
      </c>
      <c r="BK37" s="70">
        <f t="shared" si="37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7.5</v>
      </c>
      <c r="BT37" s="21" t="s">
        <v>384</v>
      </c>
      <c r="BU37" s="21"/>
      <c r="BV37" s="21"/>
      <c r="BW37" s="21"/>
      <c r="BX37" s="22"/>
      <c r="BY37" s="21"/>
      <c r="BZ37" s="69">
        <v>0</v>
      </c>
      <c r="CA37" s="22">
        <v>0</v>
      </c>
      <c r="CB37" s="22">
        <v>0</v>
      </c>
      <c r="CC37" s="22">
        <f t="shared" si="18"/>
        <v>0</v>
      </c>
      <c r="CD37" s="70">
        <v>0</v>
      </c>
      <c r="CE37" s="69">
        <f t="shared" si="19"/>
        <v>5</v>
      </c>
      <c r="CF37" s="22">
        <f t="shared" si="20"/>
        <v>0</v>
      </c>
      <c r="CG37" s="22">
        <f t="shared" si="21"/>
        <v>1</v>
      </c>
      <c r="CH37" s="22">
        <f t="shared" si="22"/>
        <v>1</v>
      </c>
      <c r="CI37" s="70">
        <f t="shared" si="23"/>
        <v>0</v>
      </c>
      <c r="CJ37" s="69">
        <v>5</v>
      </c>
      <c r="CK37" s="22">
        <v>0</v>
      </c>
      <c r="CL37" s="22">
        <v>1</v>
      </c>
      <c r="CM37" s="22">
        <f>+CK37+CL37</f>
        <v>1</v>
      </c>
      <c r="CN37" s="70">
        <v>0</v>
      </c>
      <c r="CO37" s="36"/>
    </row>
    <row r="38" spans="1:93" ht="15.95" customHeight="1" x14ac:dyDescent="0.25">
      <c r="A38" s="41"/>
      <c r="B38" s="22" t="s">
        <v>28</v>
      </c>
      <c r="C38" s="21"/>
      <c r="D38" s="16" t="s">
        <v>109</v>
      </c>
      <c r="H38" s="22">
        <v>2</v>
      </c>
      <c r="I38" s="21" t="s">
        <v>537</v>
      </c>
      <c r="J38" s="21"/>
      <c r="K38" s="21"/>
      <c r="L38" s="21" t="s">
        <v>669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3</v>
      </c>
      <c r="BC38" s="22">
        <v>0</v>
      </c>
      <c r="BD38" s="22">
        <v>2</v>
      </c>
      <c r="BE38" s="22">
        <f t="shared" si="38"/>
        <v>2</v>
      </c>
      <c r="BF38" s="70">
        <v>0</v>
      </c>
      <c r="BG38" s="69">
        <f t="shared" si="39"/>
        <v>23</v>
      </c>
      <c r="BH38" s="22">
        <f t="shared" si="39"/>
        <v>9</v>
      </c>
      <c r="BI38" s="22">
        <f t="shared" si="36"/>
        <v>9</v>
      </c>
      <c r="BJ38" s="22">
        <f t="shared" si="40"/>
        <v>18</v>
      </c>
      <c r="BK38" s="70">
        <f t="shared" si="37"/>
        <v>8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8.5</v>
      </c>
      <c r="BT38" s="21" t="s">
        <v>242</v>
      </c>
      <c r="BU38" s="21"/>
      <c r="BV38" s="21"/>
      <c r="BW38" s="21"/>
      <c r="BX38" s="22"/>
      <c r="BY38" s="21"/>
      <c r="BZ38" s="69">
        <v>0</v>
      </c>
      <c r="CA38" s="22">
        <v>0</v>
      </c>
      <c r="CB38" s="22">
        <v>0</v>
      </c>
      <c r="CC38" s="22">
        <f t="shared" si="18"/>
        <v>0</v>
      </c>
      <c r="CD38" s="70">
        <v>0</v>
      </c>
      <c r="CE38" s="69">
        <f t="shared" si="19"/>
        <v>3</v>
      </c>
      <c r="CF38" s="22">
        <f t="shared" si="20"/>
        <v>2</v>
      </c>
      <c r="CG38" s="22">
        <f t="shared" si="21"/>
        <v>3</v>
      </c>
      <c r="CH38" s="22">
        <f t="shared" si="22"/>
        <v>5</v>
      </c>
      <c r="CI38" s="70">
        <f t="shared" si="23"/>
        <v>0</v>
      </c>
      <c r="CJ38" s="69">
        <v>3</v>
      </c>
      <c r="CK38" s="22">
        <v>2</v>
      </c>
      <c r="CL38" s="22">
        <v>3</v>
      </c>
      <c r="CM38" s="22">
        <f>+CK38+CL38</f>
        <v>5</v>
      </c>
      <c r="CN38" s="70">
        <v>0</v>
      </c>
      <c r="CO38" s="36"/>
    </row>
    <row r="39" spans="1:93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5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3</v>
      </c>
      <c r="BC39" s="22">
        <v>0</v>
      </c>
      <c r="BD39" s="22">
        <v>5</v>
      </c>
      <c r="BE39" s="22">
        <f t="shared" si="38"/>
        <v>5</v>
      </c>
      <c r="BF39" s="70">
        <v>0</v>
      </c>
      <c r="BG39" s="69">
        <f t="shared" si="39"/>
        <v>24</v>
      </c>
      <c r="BH39" s="22">
        <f t="shared" si="39"/>
        <v>7</v>
      </c>
      <c r="BI39" s="22">
        <f t="shared" si="36"/>
        <v>14</v>
      </c>
      <c r="BJ39" s="22">
        <f t="shared" si="40"/>
        <v>21</v>
      </c>
      <c r="BK39" s="70">
        <f t="shared" si="37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238</v>
      </c>
      <c r="BU39" s="21"/>
      <c r="BV39" s="21"/>
      <c r="BW39" s="21"/>
      <c r="BX39" s="22"/>
      <c r="BY39" s="21"/>
      <c r="BZ39" s="69">
        <v>3</v>
      </c>
      <c r="CA39" s="22">
        <v>0</v>
      </c>
      <c r="CB39" s="22">
        <v>0</v>
      </c>
      <c r="CC39" s="22">
        <f t="shared" si="18"/>
        <v>0</v>
      </c>
      <c r="CD39" s="70">
        <v>0</v>
      </c>
      <c r="CE39" s="69">
        <f t="shared" si="19"/>
        <v>16</v>
      </c>
      <c r="CF39" s="22">
        <f t="shared" si="20"/>
        <v>6</v>
      </c>
      <c r="CG39" s="22">
        <f t="shared" si="21"/>
        <v>4</v>
      </c>
      <c r="CH39" s="22">
        <f t="shared" si="22"/>
        <v>10</v>
      </c>
      <c r="CI39" s="70">
        <f t="shared" si="23"/>
        <v>2</v>
      </c>
      <c r="CJ39" s="69">
        <v>13</v>
      </c>
      <c r="CK39" s="22">
        <v>6</v>
      </c>
      <c r="CL39" s="22">
        <v>4</v>
      </c>
      <c r="CM39" s="22">
        <f>+CK39+CL39</f>
        <v>10</v>
      </c>
      <c r="CN39" s="70">
        <v>2</v>
      </c>
      <c r="CO39" s="36"/>
    </row>
    <row r="40" spans="1:93" ht="15.95" customHeight="1" x14ac:dyDescent="0.25">
      <c r="A40" s="41"/>
      <c r="B40" s="42" t="s">
        <v>175</v>
      </c>
      <c r="C40" s="6" t="s">
        <v>630</v>
      </c>
      <c r="E40" s="11"/>
      <c r="F40" s="11"/>
      <c r="G40" s="5">
        <v>3</v>
      </c>
      <c r="H40" s="22">
        <v>1</v>
      </c>
      <c r="I40" s="21" t="s">
        <v>96</v>
      </c>
      <c r="J40" s="21"/>
      <c r="K40" s="21"/>
      <c r="L40" s="21" t="s">
        <v>640</v>
      </c>
      <c r="M40" s="21"/>
      <c r="N40" s="21"/>
      <c r="O40" s="21"/>
      <c r="P40" s="21"/>
      <c r="Q40" s="21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8"/>
        <v>0</v>
      </c>
      <c r="BF40" s="70">
        <v>0</v>
      </c>
      <c r="BG40" s="69">
        <f t="shared" si="39"/>
        <v>10</v>
      </c>
      <c r="BH40" s="22">
        <f t="shared" si="39"/>
        <v>0</v>
      </c>
      <c r="BI40" s="22">
        <f t="shared" si="36"/>
        <v>3</v>
      </c>
      <c r="BJ40" s="22">
        <f t="shared" si="40"/>
        <v>3</v>
      </c>
      <c r="BK40" s="70">
        <f t="shared" si="37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159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8"/>
        <v>0</v>
      </c>
      <c r="CD40" s="70">
        <v>0</v>
      </c>
      <c r="CE40" s="69">
        <f t="shared" si="19"/>
        <v>2</v>
      </c>
      <c r="CF40" s="22">
        <f t="shared" si="20"/>
        <v>1</v>
      </c>
      <c r="CG40" s="22">
        <f t="shared" si="21"/>
        <v>0</v>
      </c>
      <c r="CH40" s="22">
        <f t="shared" si="22"/>
        <v>1</v>
      </c>
      <c r="CI40" s="70">
        <f t="shared" si="23"/>
        <v>0</v>
      </c>
      <c r="CJ40" s="69">
        <v>2</v>
      </c>
      <c r="CK40" s="22">
        <v>1</v>
      </c>
      <c r="CL40" s="22">
        <v>0</v>
      </c>
      <c r="CM40" s="22">
        <f>+CK40+CL40</f>
        <v>1</v>
      </c>
      <c r="CN40" s="70">
        <v>0</v>
      </c>
      <c r="CO40" s="36"/>
    </row>
    <row r="41" spans="1:93" ht="15.95" customHeight="1" thickBot="1" x14ac:dyDescent="0.3">
      <c r="A41" s="41"/>
      <c r="B41" s="22" t="s">
        <v>28</v>
      </c>
      <c r="C41" s="21"/>
      <c r="D41" s="21" t="s">
        <v>109</v>
      </c>
      <c r="E41" s="21"/>
      <c r="H41" s="22">
        <v>1</v>
      </c>
      <c r="I41" s="21" t="s">
        <v>184</v>
      </c>
      <c r="J41" s="21"/>
      <c r="K41" s="21"/>
      <c r="L41" s="21" t="s">
        <v>147</v>
      </c>
      <c r="M41" s="21"/>
      <c r="N41" s="21"/>
      <c r="O41" s="21"/>
      <c r="P41" s="21"/>
      <c r="Q41" s="2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3</v>
      </c>
      <c r="BC41" s="22">
        <v>0</v>
      </c>
      <c r="BD41" s="22">
        <v>0</v>
      </c>
      <c r="BE41" s="22">
        <f t="shared" si="38"/>
        <v>0</v>
      </c>
      <c r="BF41" s="70">
        <v>0</v>
      </c>
      <c r="BG41" s="69">
        <f t="shared" si="39"/>
        <v>22</v>
      </c>
      <c r="BH41" s="22">
        <f t="shared" si="39"/>
        <v>0</v>
      </c>
      <c r="BI41" s="22">
        <f t="shared" si="36"/>
        <v>4</v>
      </c>
      <c r="BJ41" s="22">
        <f t="shared" si="40"/>
        <v>4</v>
      </c>
      <c r="BK41" s="70">
        <f t="shared" si="37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27">
        <v>7.5</v>
      </c>
      <c r="BT41" s="21" t="s">
        <v>418</v>
      </c>
      <c r="BU41" s="21"/>
      <c r="BV41" s="21"/>
      <c r="BW41" s="21"/>
      <c r="BX41" s="22"/>
      <c r="BY41" s="21"/>
      <c r="BZ41" s="69">
        <v>0</v>
      </c>
      <c r="CA41" s="22">
        <v>0</v>
      </c>
      <c r="CB41" s="22">
        <v>0</v>
      </c>
      <c r="CC41" s="22">
        <f t="shared" si="18"/>
        <v>0</v>
      </c>
      <c r="CD41" s="70">
        <v>0</v>
      </c>
      <c r="CE41" s="69">
        <f t="shared" si="19"/>
        <v>2</v>
      </c>
      <c r="CF41" s="22">
        <f t="shared" si="20"/>
        <v>0</v>
      </c>
      <c r="CG41" s="22">
        <f t="shared" si="21"/>
        <v>0</v>
      </c>
      <c r="CH41" s="22">
        <f t="shared" si="22"/>
        <v>0</v>
      </c>
      <c r="CI41" s="70">
        <f t="shared" si="23"/>
        <v>0</v>
      </c>
      <c r="CJ41" s="69">
        <v>2</v>
      </c>
      <c r="CK41" s="22">
        <v>0</v>
      </c>
      <c r="CL41" s="22">
        <v>0</v>
      </c>
      <c r="CM41" s="22">
        <f>+CK41+CL41</f>
        <v>0</v>
      </c>
      <c r="CN41" s="70">
        <v>0</v>
      </c>
      <c r="CO41" s="36"/>
    </row>
    <row r="42" spans="1:93" ht="15.95" customHeight="1" x14ac:dyDescent="0.25">
      <c r="A42" s="41"/>
      <c r="H42" s="22">
        <v>2</v>
      </c>
      <c r="I42" s="21" t="s">
        <v>96</v>
      </c>
      <c r="J42" s="21"/>
      <c r="K42" s="21"/>
      <c r="L42" s="21" t="s">
        <v>43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3</v>
      </c>
      <c r="BC42" s="22">
        <v>0</v>
      </c>
      <c r="BD42" s="22">
        <v>0</v>
      </c>
      <c r="BE42" s="22">
        <f t="shared" si="38"/>
        <v>0</v>
      </c>
      <c r="BF42" s="70">
        <v>0</v>
      </c>
      <c r="BG42" s="69">
        <f t="shared" si="39"/>
        <v>21</v>
      </c>
      <c r="BH42" s="22">
        <f t="shared" si="39"/>
        <v>0</v>
      </c>
      <c r="BI42" s="22">
        <f t="shared" si="36"/>
        <v>6</v>
      </c>
      <c r="BJ42" s="22">
        <f t="shared" si="40"/>
        <v>6</v>
      </c>
      <c r="BK42" s="70">
        <f t="shared" si="37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15"/>
      <c r="BT42" s="31" t="s">
        <v>93</v>
      </c>
      <c r="BU42" s="31"/>
      <c r="BV42" s="31"/>
      <c r="BW42" s="31"/>
      <c r="BX42" s="15"/>
      <c r="BY42" s="31"/>
      <c r="BZ42" s="75">
        <f t="shared" ref="BZ42:CN42" si="41">SUM(BZ6:BZ41)</f>
        <v>32</v>
      </c>
      <c r="CA42" s="15">
        <f t="shared" si="41"/>
        <v>15</v>
      </c>
      <c r="CB42" s="15">
        <f t="shared" si="41"/>
        <v>13</v>
      </c>
      <c r="CC42" s="15">
        <f t="shared" si="41"/>
        <v>28</v>
      </c>
      <c r="CD42" s="71">
        <f t="shared" si="41"/>
        <v>4</v>
      </c>
      <c r="CE42" s="75">
        <f t="shared" si="41"/>
        <v>216</v>
      </c>
      <c r="CF42" s="15">
        <f t="shared" si="41"/>
        <v>93</v>
      </c>
      <c r="CG42" s="15">
        <f t="shared" si="41"/>
        <v>83</v>
      </c>
      <c r="CH42" s="15">
        <f t="shared" si="41"/>
        <v>176</v>
      </c>
      <c r="CI42" s="71">
        <f t="shared" si="41"/>
        <v>16</v>
      </c>
      <c r="CJ42" s="75">
        <f t="shared" si="41"/>
        <v>184</v>
      </c>
      <c r="CK42" s="15">
        <f t="shared" si="41"/>
        <v>78</v>
      </c>
      <c r="CL42" s="15">
        <f t="shared" si="41"/>
        <v>70</v>
      </c>
      <c r="CM42" s="15">
        <f t="shared" si="41"/>
        <v>148</v>
      </c>
      <c r="CN42" s="71">
        <f t="shared" si="41"/>
        <v>12</v>
      </c>
      <c r="CO42" s="36"/>
    </row>
    <row r="43" spans="1:93" ht="15.95" customHeight="1" x14ac:dyDescent="0.25">
      <c r="A43" s="41"/>
      <c r="H43" s="22"/>
      <c r="I43" s="21"/>
      <c r="J43" s="21"/>
      <c r="K43" s="21"/>
      <c r="L43" s="21"/>
      <c r="M43" s="21"/>
      <c r="N43" s="21"/>
      <c r="O43" s="21"/>
      <c r="P43" s="21"/>
      <c r="Q43" s="2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3</v>
      </c>
      <c r="BC43" s="22">
        <v>0</v>
      </c>
      <c r="BD43" s="22">
        <v>0</v>
      </c>
      <c r="BE43" s="22">
        <f t="shared" si="38"/>
        <v>0</v>
      </c>
      <c r="BF43" s="70">
        <v>0</v>
      </c>
      <c r="BG43" s="69">
        <f t="shared" si="39"/>
        <v>21</v>
      </c>
      <c r="BH43" s="22">
        <f t="shared" si="39"/>
        <v>4</v>
      </c>
      <c r="BI43" s="22">
        <f t="shared" si="36"/>
        <v>14</v>
      </c>
      <c r="BJ43" s="22">
        <f t="shared" si="40"/>
        <v>18</v>
      </c>
      <c r="BK43" s="70">
        <f t="shared" si="37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C44" s="6" t="s">
        <v>632</v>
      </c>
      <c r="G44" s="5">
        <v>2</v>
      </c>
      <c r="H44" s="22">
        <v>1</v>
      </c>
      <c r="I44" s="21" t="s">
        <v>49</v>
      </c>
      <c r="J44" s="21"/>
      <c r="K44" s="21"/>
      <c r="L44" s="21" t="s">
        <v>679</v>
      </c>
      <c r="M44" s="21"/>
      <c r="N44" s="21"/>
      <c r="O44" s="21"/>
      <c r="P44" s="21"/>
      <c r="Q44" s="2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33</v>
      </c>
      <c r="BC44" s="23">
        <f>SUM(BC32:BC43)</f>
        <v>7</v>
      </c>
      <c r="BD44" s="23">
        <f>SUM(BD32:BD43)</f>
        <v>12</v>
      </c>
      <c r="BE44" s="23">
        <f>+BD44+BC44</f>
        <v>19</v>
      </c>
      <c r="BF44" s="73">
        <f>SUM(BF32:BF43)</f>
        <v>0</v>
      </c>
      <c r="BG44" s="72">
        <f>SUM(BG32:BG43)</f>
        <v>275</v>
      </c>
      <c r="BH44" s="23">
        <f>SUM(BH32:BH43)</f>
        <v>86</v>
      </c>
      <c r="BI44" s="23">
        <f>SUM(BI32:BI43)</f>
        <v>155</v>
      </c>
      <c r="BJ44" s="23">
        <f>+BI44+BH44</f>
        <v>241</v>
      </c>
      <c r="BK44" s="73">
        <f>SUM(BK32:BK43)</f>
        <v>26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B45" s="22" t="s">
        <v>28</v>
      </c>
      <c r="C45" s="21" t="s">
        <v>676</v>
      </c>
      <c r="D45" s="21"/>
      <c r="E45" s="21"/>
      <c r="F45" s="21"/>
      <c r="G45" s="21"/>
      <c r="H45" s="22">
        <v>2</v>
      </c>
      <c r="I45" s="21" t="s">
        <v>177</v>
      </c>
      <c r="J45" s="21"/>
      <c r="K45" s="21"/>
      <c r="L45" s="21" t="s">
        <v>285</v>
      </c>
      <c r="M45" s="21"/>
      <c r="N45" s="21"/>
      <c r="O45" s="21"/>
      <c r="P45" s="21"/>
      <c r="Q45" s="2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5</v>
      </c>
      <c r="BC45" s="22">
        <v>3</v>
      </c>
      <c r="BD45" s="22">
        <v>2</v>
      </c>
      <c r="BE45" s="22">
        <f>+BC45+BD45</f>
        <v>5</v>
      </c>
      <c r="BF45" s="70">
        <v>0</v>
      </c>
      <c r="BG45" s="69">
        <f>+BB45+BL45</f>
        <v>31</v>
      </c>
      <c r="BH45" s="22">
        <f>+BC45+BM45</f>
        <v>15</v>
      </c>
      <c r="BI45" s="22">
        <f t="shared" ref="BI45:BI56" si="42">+BD45+BN45</f>
        <v>11</v>
      </c>
      <c r="BJ45" s="22">
        <f>+BH45+BI45</f>
        <v>26</v>
      </c>
      <c r="BK45" s="70">
        <f t="shared" ref="BK45:BK56" si="43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B46" s="36"/>
      <c r="C46" s="46"/>
      <c r="D46" s="46"/>
      <c r="E46" s="46"/>
      <c r="F46" s="46"/>
      <c r="G46" s="42"/>
      <c r="H46" s="45"/>
      <c r="I46" s="46"/>
      <c r="J46" s="46"/>
      <c r="K46" s="45"/>
      <c r="L46" s="45"/>
      <c r="M46" s="45"/>
      <c r="N46" s="45"/>
      <c r="O46" s="45"/>
      <c r="P46" s="45"/>
      <c r="Q46" s="45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3</v>
      </c>
      <c r="BC46" s="22">
        <v>0</v>
      </c>
      <c r="BD46" s="22">
        <v>0</v>
      </c>
      <c r="BE46" s="22">
        <f t="shared" ref="BE46:BE56" si="44">+BC46+BD46</f>
        <v>0</v>
      </c>
      <c r="BF46" s="70">
        <v>0</v>
      </c>
      <c r="BG46" s="69">
        <f t="shared" ref="BG46:BH56" si="45">+BB46+BL46</f>
        <v>25</v>
      </c>
      <c r="BH46" s="22">
        <f t="shared" si="45"/>
        <v>0</v>
      </c>
      <c r="BI46" s="22">
        <f t="shared" si="42"/>
        <v>0</v>
      </c>
      <c r="BJ46" s="22">
        <f t="shared" ref="BJ46:BJ56" si="46">+BH46+BI46</f>
        <v>0</v>
      </c>
      <c r="BK46" s="70">
        <f t="shared" si="43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B47" s="11"/>
      <c r="C47" s="11"/>
      <c r="D47" s="11"/>
      <c r="E47" s="21" t="s">
        <v>111</v>
      </c>
      <c r="F47" s="21"/>
      <c r="G47" s="5">
        <f>SUM(G14:G46)</f>
        <v>21</v>
      </c>
      <c r="H47" s="5"/>
      <c r="I47" s="20"/>
      <c r="J47" s="21" t="s">
        <v>62</v>
      </c>
      <c r="K47" s="20"/>
      <c r="L47" s="5">
        <f>COUNTA(C14:C46)-8</f>
        <v>3</v>
      </c>
      <c r="O47" s="21" t="s">
        <v>79</v>
      </c>
      <c r="P47" s="5">
        <f>+L47*2</f>
        <v>6</v>
      </c>
      <c r="Q47" s="1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3</v>
      </c>
      <c r="BC47" s="22">
        <v>2</v>
      </c>
      <c r="BD47" s="22">
        <v>2</v>
      </c>
      <c r="BE47" s="22">
        <f t="shared" si="44"/>
        <v>4</v>
      </c>
      <c r="BF47" s="70">
        <v>0</v>
      </c>
      <c r="BG47" s="69">
        <f t="shared" si="45"/>
        <v>25</v>
      </c>
      <c r="BH47" s="22">
        <f t="shared" si="45"/>
        <v>11</v>
      </c>
      <c r="BI47" s="22">
        <f t="shared" si="42"/>
        <v>11</v>
      </c>
      <c r="BJ47" s="22">
        <f t="shared" si="46"/>
        <v>22</v>
      </c>
      <c r="BK47" s="70">
        <f t="shared" si="43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E48" s="21" t="s">
        <v>110</v>
      </c>
      <c r="F48" s="21"/>
      <c r="G48" s="5">
        <f>COUNTA(L15:L46)+COUNTIF(L15:L46,"*&amp;*")</f>
        <v>34</v>
      </c>
      <c r="P48" t="s">
        <v>169</v>
      </c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3</v>
      </c>
      <c r="BC48" s="22">
        <v>0</v>
      </c>
      <c r="BD48" s="22">
        <v>2</v>
      </c>
      <c r="BE48" s="22">
        <f t="shared" si="44"/>
        <v>2</v>
      </c>
      <c r="BF48" s="70">
        <v>0</v>
      </c>
      <c r="BG48" s="69">
        <f t="shared" si="45"/>
        <v>23</v>
      </c>
      <c r="BH48" s="22">
        <f t="shared" si="45"/>
        <v>2</v>
      </c>
      <c r="BI48" s="22">
        <f t="shared" si="42"/>
        <v>15</v>
      </c>
      <c r="BJ48" s="22">
        <f t="shared" si="46"/>
        <v>17</v>
      </c>
      <c r="BK48" s="70">
        <f t="shared" si="43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2</v>
      </c>
      <c r="BC49" s="22">
        <v>0</v>
      </c>
      <c r="BD49" s="22">
        <v>1</v>
      </c>
      <c r="BE49" s="22">
        <f t="shared" si="44"/>
        <v>1</v>
      </c>
      <c r="BF49" s="70">
        <v>0</v>
      </c>
      <c r="BG49" s="69">
        <f t="shared" si="45"/>
        <v>20</v>
      </c>
      <c r="BH49" s="22">
        <f t="shared" si="45"/>
        <v>9</v>
      </c>
      <c r="BI49" s="22">
        <f t="shared" si="42"/>
        <v>14</v>
      </c>
      <c r="BJ49" s="22">
        <f t="shared" si="46"/>
        <v>23</v>
      </c>
      <c r="BK49" s="70">
        <f t="shared" si="43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B50" s="6" t="s">
        <v>90</v>
      </c>
      <c r="C50" s="6"/>
      <c r="O50" s="6"/>
      <c r="P50" s="6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44"/>
        <v>0</v>
      </c>
      <c r="BF50" s="70">
        <v>0</v>
      </c>
      <c r="BG50" s="69">
        <f t="shared" si="45"/>
        <v>21</v>
      </c>
      <c r="BH50" s="22">
        <f t="shared" si="45"/>
        <v>5</v>
      </c>
      <c r="BI50" s="22">
        <f t="shared" si="42"/>
        <v>14</v>
      </c>
      <c r="BJ50" s="22">
        <f t="shared" si="46"/>
        <v>19</v>
      </c>
      <c r="BK50" s="70">
        <f t="shared" si="43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C51" s="6" t="s">
        <v>64</v>
      </c>
      <c r="H51" s="6" t="s">
        <v>71</v>
      </c>
      <c r="M51" s="6" t="s">
        <v>72</v>
      </c>
      <c r="N51" s="6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2</v>
      </c>
      <c r="BC51" s="22">
        <v>0</v>
      </c>
      <c r="BD51" s="22">
        <v>0</v>
      </c>
      <c r="BE51" s="22">
        <f t="shared" si="44"/>
        <v>0</v>
      </c>
      <c r="BF51" s="70">
        <v>2</v>
      </c>
      <c r="BG51" s="69">
        <f t="shared" si="45"/>
        <v>10</v>
      </c>
      <c r="BH51" s="22">
        <f t="shared" si="45"/>
        <v>6</v>
      </c>
      <c r="BI51" s="22">
        <f t="shared" si="42"/>
        <v>3</v>
      </c>
      <c r="BJ51" s="22">
        <f t="shared" si="46"/>
        <v>9</v>
      </c>
      <c r="BK51" s="70">
        <f t="shared" si="43"/>
        <v>2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C52" s="21" t="s">
        <v>365</v>
      </c>
      <c r="D52" s="21"/>
      <c r="E52" s="21"/>
      <c r="F52" s="21"/>
      <c r="G52" s="21"/>
      <c r="H52" s="21" t="s">
        <v>109</v>
      </c>
      <c r="I52" s="21"/>
      <c r="J52" s="21"/>
      <c r="K52" s="21"/>
      <c r="L52" s="21"/>
      <c r="M52" s="21" t="s">
        <v>681</v>
      </c>
      <c r="N52" s="21"/>
      <c r="O52" s="21"/>
      <c r="P52" s="21"/>
      <c r="Q52" s="21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3</v>
      </c>
      <c r="BC52" s="22">
        <v>1</v>
      </c>
      <c r="BD52" s="22">
        <v>0</v>
      </c>
      <c r="BE52" s="22">
        <f t="shared" si="44"/>
        <v>1</v>
      </c>
      <c r="BF52" s="70">
        <v>0</v>
      </c>
      <c r="BG52" s="69">
        <f t="shared" si="45"/>
        <v>22</v>
      </c>
      <c r="BH52" s="22">
        <f t="shared" si="45"/>
        <v>10</v>
      </c>
      <c r="BI52" s="22">
        <f t="shared" si="42"/>
        <v>6</v>
      </c>
      <c r="BJ52" s="22">
        <f t="shared" si="46"/>
        <v>16</v>
      </c>
      <c r="BK52" s="70">
        <f t="shared" si="43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 t="s">
        <v>682</v>
      </c>
      <c r="N53" s="21"/>
      <c r="O53" s="21"/>
      <c r="P53" s="21"/>
      <c r="Q53" s="2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3</v>
      </c>
      <c r="BC53" s="22">
        <v>0</v>
      </c>
      <c r="BD53" s="22">
        <v>0</v>
      </c>
      <c r="BE53" s="22">
        <f t="shared" si="44"/>
        <v>0</v>
      </c>
      <c r="BF53" s="70">
        <v>0</v>
      </c>
      <c r="BG53" s="69">
        <f t="shared" si="45"/>
        <v>23</v>
      </c>
      <c r="BH53" s="22">
        <f t="shared" si="45"/>
        <v>0</v>
      </c>
      <c r="BI53" s="22">
        <f t="shared" si="42"/>
        <v>6</v>
      </c>
      <c r="BJ53" s="22">
        <f t="shared" si="46"/>
        <v>6</v>
      </c>
      <c r="BK53" s="70">
        <f t="shared" si="43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3</v>
      </c>
      <c r="BC54" s="22">
        <v>1</v>
      </c>
      <c r="BD54" s="22">
        <v>1</v>
      </c>
      <c r="BE54" s="22">
        <f t="shared" si="44"/>
        <v>2</v>
      </c>
      <c r="BF54" s="70">
        <v>0</v>
      </c>
      <c r="BG54" s="69">
        <f t="shared" si="45"/>
        <v>25</v>
      </c>
      <c r="BH54" s="22">
        <f t="shared" si="45"/>
        <v>2</v>
      </c>
      <c r="BI54" s="22">
        <f t="shared" si="42"/>
        <v>19</v>
      </c>
      <c r="BJ54" s="22">
        <f t="shared" si="46"/>
        <v>21</v>
      </c>
      <c r="BK54" s="70">
        <f t="shared" si="43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M55" s="2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3</v>
      </c>
      <c r="BC55" s="22">
        <v>0</v>
      </c>
      <c r="BD55" s="22">
        <v>0</v>
      </c>
      <c r="BE55" s="22">
        <f t="shared" si="44"/>
        <v>0</v>
      </c>
      <c r="BF55" s="70">
        <v>0</v>
      </c>
      <c r="BG55" s="69">
        <f t="shared" si="45"/>
        <v>24</v>
      </c>
      <c r="BH55" s="22">
        <f t="shared" si="45"/>
        <v>4</v>
      </c>
      <c r="BI55" s="22">
        <f t="shared" si="42"/>
        <v>9</v>
      </c>
      <c r="BJ55" s="22">
        <f t="shared" si="46"/>
        <v>13</v>
      </c>
      <c r="BK55" s="70">
        <f t="shared" si="43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3</v>
      </c>
      <c r="BC56" s="22">
        <v>0</v>
      </c>
      <c r="BD56" s="22">
        <v>0</v>
      </c>
      <c r="BE56" s="22">
        <f t="shared" si="44"/>
        <v>0</v>
      </c>
      <c r="BF56" s="70">
        <v>0</v>
      </c>
      <c r="BG56" s="69">
        <f t="shared" si="45"/>
        <v>25</v>
      </c>
      <c r="BH56" s="22">
        <f t="shared" si="45"/>
        <v>0</v>
      </c>
      <c r="BI56" s="22">
        <f t="shared" si="42"/>
        <v>3</v>
      </c>
      <c r="BJ56" s="22">
        <f t="shared" si="46"/>
        <v>3</v>
      </c>
      <c r="BK56" s="70">
        <f t="shared" si="43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33</v>
      </c>
      <c r="BC57" s="23">
        <f>SUM(BC45:BC56)</f>
        <v>7</v>
      </c>
      <c r="BD57" s="23">
        <f>SUM(BD45:BD56)</f>
        <v>8</v>
      </c>
      <c r="BE57" s="23">
        <f>+BD57+BC57</f>
        <v>15</v>
      </c>
      <c r="BF57" s="73">
        <f>SUM(BF45:BF56)</f>
        <v>2</v>
      </c>
      <c r="BG57" s="72">
        <f>SUM(BG45:BG56)</f>
        <v>274</v>
      </c>
      <c r="BH57" s="23">
        <f>SUM(BH45:BH56)</f>
        <v>64</v>
      </c>
      <c r="BI57" s="23">
        <f>SUM(BI45:BI56)</f>
        <v>111</v>
      </c>
      <c r="BJ57" s="23">
        <f>+BI57+BH57</f>
        <v>175</v>
      </c>
      <c r="BK57" s="73">
        <f>SUM(BK45:BK56)</f>
        <v>8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25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8</v>
      </c>
      <c r="BC78" s="22">
        <v>0</v>
      </c>
      <c r="BD78" s="22">
        <v>4</v>
      </c>
      <c r="BE78" s="22">
        <f>+BC78+BD78</f>
        <v>4</v>
      </c>
      <c r="BF78" s="70">
        <v>0</v>
      </c>
      <c r="BG78" s="69">
        <f>+BB78+BL78</f>
        <v>41</v>
      </c>
      <c r="BH78" s="22">
        <f>+BC78+BM78</f>
        <v>14</v>
      </c>
      <c r="BI78" s="22">
        <f t="shared" ref="BI78:BI89" si="47">+BD78+BN78</f>
        <v>13</v>
      </c>
      <c r="BJ78" s="22">
        <f>+BH78+BI78</f>
        <v>27</v>
      </c>
      <c r="BK78" s="70">
        <f t="shared" ref="BK78:BK89" si="48">+BF78+BP78</f>
        <v>2</v>
      </c>
      <c r="BL78" s="69">
        <v>33</v>
      </c>
      <c r="BM78" s="15">
        <v>14</v>
      </c>
      <c r="BN78" s="15">
        <v>9</v>
      </c>
      <c r="BO78" s="15">
        <f t="shared" ref="BO78:BO89" si="49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89" si="50">+CA78+CB78</f>
        <v>0</v>
      </c>
      <c r="CD78" s="70">
        <v>0</v>
      </c>
      <c r="CE78" s="69">
        <f t="shared" ref="CE78:CI89" si="51">+CJ78+BZ78</f>
        <v>1</v>
      </c>
      <c r="CF78" s="22">
        <f t="shared" si="51"/>
        <v>0</v>
      </c>
      <c r="CG78" s="22">
        <f t="shared" si="51"/>
        <v>1</v>
      </c>
      <c r="CH78" s="22">
        <f t="shared" si="51"/>
        <v>1</v>
      </c>
      <c r="CI78" s="70">
        <f t="shared" si="51"/>
        <v>0</v>
      </c>
      <c r="CJ78" s="22">
        <v>1</v>
      </c>
      <c r="CK78" s="22">
        <v>0</v>
      </c>
      <c r="CL78" s="22">
        <v>1</v>
      </c>
      <c r="CM78" s="22">
        <f t="shared" ref="CM78:CM89" si="52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2"/>
      <c r="J79" s="22">
        <v>24</v>
      </c>
      <c r="K79" s="22">
        <v>25</v>
      </c>
      <c r="L79" s="22">
        <v>27</v>
      </c>
      <c r="M79" s="49">
        <v>52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2</v>
      </c>
      <c r="BC79" s="22">
        <v>0</v>
      </c>
      <c r="BD79" s="22">
        <v>0</v>
      </c>
      <c r="BE79" s="22">
        <f t="shared" ref="BE79:BE89" si="53">+BC79+BD79</f>
        <v>0</v>
      </c>
      <c r="BF79" s="70">
        <v>0</v>
      </c>
      <c r="BG79" s="69">
        <f t="shared" ref="BG79:BH89" si="54">+BB79+BL79</f>
        <v>17</v>
      </c>
      <c r="BH79" s="22">
        <f t="shared" si="54"/>
        <v>0</v>
      </c>
      <c r="BI79" s="22">
        <f t="shared" si="47"/>
        <v>0</v>
      </c>
      <c r="BJ79" s="22">
        <f t="shared" ref="BJ79:BJ89" si="55">+BH79+BI79</f>
        <v>0</v>
      </c>
      <c r="BK79" s="70">
        <f t="shared" si="48"/>
        <v>0</v>
      </c>
      <c r="BL79" s="69">
        <v>15</v>
      </c>
      <c r="BM79" s="22">
        <v>0</v>
      </c>
      <c r="BN79" s="22">
        <v>0</v>
      </c>
      <c r="BO79" s="22">
        <f t="shared" si="49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50"/>
        <v>0</v>
      </c>
      <c r="CD79" s="70">
        <v>0</v>
      </c>
      <c r="CE79" s="69">
        <f t="shared" si="51"/>
        <v>1</v>
      </c>
      <c r="CF79" s="22">
        <f t="shared" si="51"/>
        <v>0</v>
      </c>
      <c r="CG79" s="22">
        <f t="shared" si="51"/>
        <v>2</v>
      </c>
      <c r="CH79" s="22">
        <f t="shared" si="51"/>
        <v>2</v>
      </c>
      <c r="CI79" s="70">
        <f t="shared" si="51"/>
        <v>0</v>
      </c>
      <c r="CJ79" s="22">
        <v>1</v>
      </c>
      <c r="CK79" s="22">
        <v>0</v>
      </c>
      <c r="CL79" s="22">
        <v>2</v>
      </c>
      <c r="CM79" s="22">
        <f t="shared" si="52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2"/>
      <c r="J80" s="22">
        <v>25</v>
      </c>
      <c r="K80" s="22">
        <v>15</v>
      </c>
      <c r="L80" s="22">
        <v>30</v>
      </c>
      <c r="M80" s="49">
        <v>45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 t="shared" ref="AE80:AG89" si="56">SUMIF($W$96:$W$96,$W80,AE$96:AE$96)+SUMIF($W$104:$W$113,$W80,AE$104:AE$113)</f>
        <v>0</v>
      </c>
      <c r="AF80" s="22">
        <f t="shared" si="56"/>
        <v>1</v>
      </c>
      <c r="AG80" s="22">
        <f t="shared" si="56"/>
        <v>1</v>
      </c>
      <c r="AH80" s="79">
        <f t="shared" ref="AH80:AH89" si="57">+(AE80*2+AG80)/(2*AD80)</f>
        <v>0.25</v>
      </c>
      <c r="AI80" s="79"/>
      <c r="AJ80" s="22">
        <f t="shared" ref="AJ80:AL89" si="58">SUMIF($W$96:$W$96,$W80,AJ$96:AJ$96)+SUMIF($W$104:$W$113,$W80,AJ$104:AJ$113)</f>
        <v>3</v>
      </c>
      <c r="AK80" s="22">
        <f t="shared" si="58"/>
        <v>0</v>
      </c>
      <c r="AL80" s="22">
        <f t="shared" si="58"/>
        <v>0</v>
      </c>
      <c r="AM80" s="24">
        <f t="shared" ref="AM80:AM89" si="59">+AJ80/AD80</f>
        <v>1.5</v>
      </c>
      <c r="AN80" s="22">
        <f t="shared" ref="AN80:AO89" si="60">SUMIF($W$96:$W$96,$W80,AN$96:AN$96)+SUMIF($W$104:$W$113,$W80,AN$104:AN$113)</f>
        <v>0</v>
      </c>
      <c r="AO80" s="22">
        <f t="shared" si="60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3</v>
      </c>
      <c r="BC80" s="22">
        <v>3</v>
      </c>
      <c r="BD80" s="22">
        <v>2</v>
      </c>
      <c r="BE80" s="22">
        <f t="shared" si="53"/>
        <v>5</v>
      </c>
      <c r="BF80" s="70">
        <v>0</v>
      </c>
      <c r="BG80" s="69">
        <f t="shared" si="54"/>
        <v>21</v>
      </c>
      <c r="BH80" s="22">
        <f t="shared" si="54"/>
        <v>19</v>
      </c>
      <c r="BI80" s="22">
        <f t="shared" si="47"/>
        <v>13</v>
      </c>
      <c r="BJ80" s="22">
        <f t="shared" si="55"/>
        <v>32</v>
      </c>
      <c r="BK80" s="70">
        <f t="shared" si="48"/>
        <v>0</v>
      </c>
      <c r="BL80" s="69">
        <v>18</v>
      </c>
      <c r="BM80" s="22">
        <v>16</v>
      </c>
      <c r="BN80" s="22">
        <v>11</v>
      </c>
      <c r="BO80" s="22">
        <f t="shared" si="49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50"/>
        <v>0</v>
      </c>
      <c r="CD80" s="70">
        <v>0</v>
      </c>
      <c r="CE80" s="69">
        <f t="shared" si="51"/>
        <v>2</v>
      </c>
      <c r="CF80" s="22">
        <f t="shared" si="51"/>
        <v>0</v>
      </c>
      <c r="CG80" s="22">
        <f t="shared" si="51"/>
        <v>1</v>
      </c>
      <c r="CH80" s="22">
        <f t="shared" si="51"/>
        <v>1</v>
      </c>
      <c r="CI80" s="70">
        <f t="shared" si="51"/>
        <v>0</v>
      </c>
      <c r="CJ80" s="22">
        <v>1</v>
      </c>
      <c r="CK80" s="22">
        <v>0</v>
      </c>
      <c r="CL80" s="22">
        <v>1</v>
      </c>
      <c r="CM80" s="22">
        <f t="shared" si="52"/>
        <v>1</v>
      </c>
      <c r="CN80" s="70">
        <v>0</v>
      </c>
      <c r="CO80" s="36"/>
    </row>
    <row r="81" spans="1:93" ht="15.75" customHeight="1" x14ac:dyDescent="0.25">
      <c r="A81" s="36"/>
      <c r="E81" s="21" t="s">
        <v>125</v>
      </c>
      <c r="F81" s="21"/>
      <c r="G81" s="21"/>
      <c r="H81" s="21" t="s">
        <v>116</v>
      </c>
      <c r="I81" s="22"/>
      <c r="J81" s="22">
        <v>25</v>
      </c>
      <c r="K81" s="22">
        <v>27</v>
      </c>
      <c r="L81" s="22">
        <v>15</v>
      </c>
      <c r="M81" s="49">
        <v>42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8</v>
      </c>
      <c r="AE81" s="22">
        <f t="shared" si="56"/>
        <v>2</v>
      </c>
      <c r="AF81" s="22">
        <f t="shared" si="56"/>
        <v>5</v>
      </c>
      <c r="AG81" s="22">
        <f t="shared" si="56"/>
        <v>1</v>
      </c>
      <c r="AH81" s="79">
        <f t="shared" si="57"/>
        <v>0.3125</v>
      </c>
      <c r="AI81" s="79"/>
      <c r="AJ81" s="22">
        <f t="shared" si="58"/>
        <v>23</v>
      </c>
      <c r="AK81" s="22">
        <f t="shared" si="58"/>
        <v>1</v>
      </c>
      <c r="AL81" s="22">
        <f t="shared" si="58"/>
        <v>0</v>
      </c>
      <c r="AM81" s="24">
        <f t="shared" si="59"/>
        <v>2.875</v>
      </c>
      <c r="AN81" s="22">
        <f t="shared" si="60"/>
        <v>0</v>
      </c>
      <c r="AO81" s="22">
        <f t="shared" si="60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2</v>
      </c>
      <c r="BC81" s="22">
        <v>1</v>
      </c>
      <c r="BD81" s="22">
        <v>3</v>
      </c>
      <c r="BE81" s="22">
        <f t="shared" si="53"/>
        <v>4</v>
      </c>
      <c r="BF81" s="70">
        <v>0</v>
      </c>
      <c r="BG81" s="69">
        <f t="shared" si="54"/>
        <v>21</v>
      </c>
      <c r="BH81" s="22">
        <f t="shared" si="54"/>
        <v>10</v>
      </c>
      <c r="BI81" s="22">
        <f t="shared" si="47"/>
        <v>14</v>
      </c>
      <c r="BJ81" s="22">
        <f t="shared" si="55"/>
        <v>24</v>
      </c>
      <c r="BK81" s="70">
        <f t="shared" si="48"/>
        <v>0</v>
      </c>
      <c r="BL81" s="69">
        <v>19</v>
      </c>
      <c r="BM81" s="22">
        <v>9</v>
      </c>
      <c r="BN81" s="22">
        <v>11</v>
      </c>
      <c r="BO81" s="22">
        <f t="shared" si="49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0</v>
      </c>
      <c r="CA81" s="22">
        <v>0</v>
      </c>
      <c r="CB81" s="22">
        <v>0</v>
      </c>
      <c r="CC81" s="22">
        <f t="shared" si="50"/>
        <v>0</v>
      </c>
      <c r="CD81" s="70">
        <v>0</v>
      </c>
      <c r="CE81" s="69">
        <f t="shared" si="51"/>
        <v>2</v>
      </c>
      <c r="CF81" s="22">
        <f t="shared" si="51"/>
        <v>1</v>
      </c>
      <c r="CG81" s="22">
        <f t="shared" si="51"/>
        <v>0</v>
      </c>
      <c r="CH81" s="22">
        <f t="shared" si="51"/>
        <v>1</v>
      </c>
      <c r="CI81" s="70">
        <f t="shared" si="51"/>
        <v>0</v>
      </c>
      <c r="CJ81" s="22">
        <v>2</v>
      </c>
      <c r="CK81" s="22">
        <v>1</v>
      </c>
      <c r="CL81" s="22">
        <v>0</v>
      </c>
      <c r="CM81" s="22">
        <f t="shared" si="52"/>
        <v>1</v>
      </c>
      <c r="CN81" s="70">
        <v>0</v>
      </c>
      <c r="CO81" s="36"/>
    </row>
    <row r="82" spans="1:93" ht="15.75" customHeight="1" x14ac:dyDescent="0.25">
      <c r="A82" s="36"/>
      <c r="E82" s="21" t="s">
        <v>147</v>
      </c>
      <c r="F82" s="21"/>
      <c r="G82" s="21"/>
      <c r="H82" s="21" t="s">
        <v>154</v>
      </c>
      <c r="I82" s="22"/>
      <c r="J82" s="22">
        <v>23</v>
      </c>
      <c r="K82" s="22">
        <v>23</v>
      </c>
      <c r="L82" s="22">
        <v>18</v>
      </c>
      <c r="M82" s="49">
        <v>41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56"/>
        <v>0</v>
      </c>
      <c r="AF82" s="22">
        <f t="shared" si="56"/>
        <v>1</v>
      </c>
      <c r="AG82" s="22">
        <f t="shared" si="56"/>
        <v>0</v>
      </c>
      <c r="AH82" s="79">
        <f t="shared" si="57"/>
        <v>0</v>
      </c>
      <c r="AI82" s="79"/>
      <c r="AJ82" s="22">
        <f t="shared" si="58"/>
        <v>7</v>
      </c>
      <c r="AK82" s="22">
        <f t="shared" si="58"/>
        <v>0</v>
      </c>
      <c r="AL82" s="22">
        <f t="shared" si="58"/>
        <v>0</v>
      </c>
      <c r="AM82" s="24">
        <f t="shared" si="59"/>
        <v>7</v>
      </c>
      <c r="AN82" s="22">
        <f t="shared" si="60"/>
        <v>0</v>
      </c>
      <c r="AO82" s="22">
        <f t="shared" si="60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3</v>
      </c>
      <c r="BC82" s="22">
        <v>2</v>
      </c>
      <c r="BD82" s="22">
        <v>3</v>
      </c>
      <c r="BE82" s="22">
        <f t="shared" si="53"/>
        <v>5</v>
      </c>
      <c r="BF82" s="70">
        <v>0</v>
      </c>
      <c r="BG82" s="69">
        <f t="shared" si="54"/>
        <v>25</v>
      </c>
      <c r="BH82" s="22">
        <f t="shared" si="54"/>
        <v>14</v>
      </c>
      <c r="BI82" s="22">
        <f t="shared" si="47"/>
        <v>17</v>
      </c>
      <c r="BJ82" s="22">
        <f t="shared" si="55"/>
        <v>31</v>
      </c>
      <c r="BK82" s="70">
        <f t="shared" si="48"/>
        <v>2</v>
      </c>
      <c r="BL82" s="69">
        <v>22</v>
      </c>
      <c r="BM82" s="22">
        <v>12</v>
      </c>
      <c r="BN82" s="22">
        <v>14</v>
      </c>
      <c r="BO82" s="22">
        <f t="shared" si="49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50"/>
        <v>0</v>
      </c>
      <c r="CD82" s="70">
        <v>0</v>
      </c>
      <c r="CE82" s="69">
        <f t="shared" si="51"/>
        <v>1</v>
      </c>
      <c r="CF82" s="22">
        <f t="shared" si="51"/>
        <v>0</v>
      </c>
      <c r="CG82" s="22">
        <f t="shared" si="51"/>
        <v>0</v>
      </c>
      <c r="CH82" s="22">
        <f t="shared" si="51"/>
        <v>0</v>
      </c>
      <c r="CI82" s="70">
        <f t="shared" si="51"/>
        <v>0</v>
      </c>
      <c r="CJ82" s="22">
        <v>1</v>
      </c>
      <c r="CK82" s="22">
        <v>0</v>
      </c>
      <c r="CL82" s="22">
        <v>0</v>
      </c>
      <c r="CM82" s="22">
        <f t="shared" si="52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2"/>
      <c r="J83" s="22">
        <v>25</v>
      </c>
      <c r="K83" s="22">
        <v>31</v>
      </c>
      <c r="L83" s="22">
        <v>9</v>
      </c>
      <c r="M83" s="49">
        <v>40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56"/>
        <v>2</v>
      </c>
      <c r="AF83" s="22">
        <f t="shared" si="56"/>
        <v>3</v>
      </c>
      <c r="AG83" s="22">
        <f t="shared" si="56"/>
        <v>0</v>
      </c>
      <c r="AH83" s="79">
        <f t="shared" si="57"/>
        <v>0.4</v>
      </c>
      <c r="AI83" s="79"/>
      <c r="AJ83" s="22">
        <f t="shared" si="58"/>
        <v>9</v>
      </c>
      <c r="AK83" s="22">
        <f t="shared" si="58"/>
        <v>1</v>
      </c>
      <c r="AL83" s="22">
        <f t="shared" si="58"/>
        <v>1</v>
      </c>
      <c r="AM83" s="24">
        <f t="shared" si="59"/>
        <v>1.8</v>
      </c>
      <c r="AN83" s="22">
        <f t="shared" si="60"/>
        <v>0</v>
      </c>
      <c r="AO83" s="22">
        <f t="shared" si="60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3</v>
      </c>
      <c r="BC83" s="22">
        <v>0</v>
      </c>
      <c r="BD83" s="22">
        <v>0</v>
      </c>
      <c r="BE83" s="22">
        <f t="shared" si="53"/>
        <v>0</v>
      </c>
      <c r="BF83" s="70">
        <v>0</v>
      </c>
      <c r="BG83" s="69">
        <f t="shared" si="54"/>
        <v>21</v>
      </c>
      <c r="BH83" s="22">
        <f t="shared" si="54"/>
        <v>2</v>
      </c>
      <c r="BI83" s="22">
        <f t="shared" si="47"/>
        <v>3</v>
      </c>
      <c r="BJ83" s="22">
        <f t="shared" si="55"/>
        <v>5</v>
      </c>
      <c r="BK83" s="70">
        <f t="shared" si="48"/>
        <v>0</v>
      </c>
      <c r="BL83" s="69">
        <v>18</v>
      </c>
      <c r="BM83" s="22">
        <v>2</v>
      </c>
      <c r="BN83" s="22">
        <v>3</v>
      </c>
      <c r="BO83" s="22">
        <f t="shared" si="49"/>
        <v>5</v>
      </c>
      <c r="BP83" s="70">
        <v>0</v>
      </c>
      <c r="BQ83" s="36"/>
      <c r="BR83" s="36"/>
      <c r="BS83" s="27">
        <v>6.5</v>
      </c>
      <c r="BT83" s="21" t="s">
        <v>43</v>
      </c>
      <c r="BX83" s="22"/>
      <c r="BY83" s="21"/>
      <c r="BZ83" s="69">
        <v>0</v>
      </c>
      <c r="CA83" s="22">
        <v>0</v>
      </c>
      <c r="CB83" s="22">
        <v>0</v>
      </c>
      <c r="CC83" s="22">
        <f t="shared" si="50"/>
        <v>0</v>
      </c>
      <c r="CD83" s="70">
        <v>0</v>
      </c>
      <c r="CE83" s="69">
        <f t="shared" si="51"/>
        <v>5</v>
      </c>
      <c r="CF83" s="22">
        <f t="shared" si="51"/>
        <v>0</v>
      </c>
      <c r="CG83" s="22">
        <f t="shared" si="51"/>
        <v>0</v>
      </c>
      <c r="CH83" s="22">
        <f t="shared" si="51"/>
        <v>0</v>
      </c>
      <c r="CI83" s="70">
        <f t="shared" si="51"/>
        <v>2</v>
      </c>
      <c r="CJ83" s="22">
        <v>5</v>
      </c>
      <c r="CK83" s="22">
        <v>0</v>
      </c>
      <c r="CL83" s="22">
        <v>0</v>
      </c>
      <c r="CM83" s="22">
        <f t="shared" si="52"/>
        <v>0</v>
      </c>
      <c r="CN83" s="70">
        <v>2</v>
      </c>
      <c r="CO83" s="36"/>
    </row>
    <row r="84" spans="1:93" ht="15.75" customHeight="1" x14ac:dyDescent="0.25">
      <c r="A84" s="36"/>
      <c r="E84" s="21" t="s">
        <v>182</v>
      </c>
      <c r="F84" s="21"/>
      <c r="G84" s="21"/>
      <c r="H84" s="21" t="s">
        <v>117</v>
      </c>
      <c r="I84" s="22"/>
      <c r="J84" s="22">
        <v>21</v>
      </c>
      <c r="K84" s="22">
        <v>19</v>
      </c>
      <c r="L84" s="22">
        <v>13</v>
      </c>
      <c r="M84" s="49">
        <v>32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56"/>
        <v>0</v>
      </c>
      <c r="AF84" s="22">
        <f t="shared" si="56"/>
        <v>0</v>
      </c>
      <c r="AG84" s="22">
        <f t="shared" si="56"/>
        <v>0</v>
      </c>
      <c r="AH84" s="79">
        <f t="shared" si="57"/>
        <v>0</v>
      </c>
      <c r="AI84" s="79"/>
      <c r="AJ84" s="22">
        <f t="shared" si="58"/>
        <v>0</v>
      </c>
      <c r="AK84" s="22">
        <f t="shared" si="58"/>
        <v>0</v>
      </c>
      <c r="AL84" s="22">
        <f t="shared" si="58"/>
        <v>0</v>
      </c>
      <c r="AM84" s="24">
        <f t="shared" si="59"/>
        <v>0</v>
      </c>
      <c r="AN84" s="22">
        <f t="shared" si="60"/>
        <v>0</v>
      </c>
      <c r="AO84" s="22">
        <f t="shared" si="60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2</v>
      </c>
      <c r="BC84" s="22">
        <v>0</v>
      </c>
      <c r="BD84" s="22">
        <v>1</v>
      </c>
      <c r="BE84" s="22">
        <f t="shared" si="53"/>
        <v>1</v>
      </c>
      <c r="BF84" s="70">
        <v>0</v>
      </c>
      <c r="BG84" s="69">
        <f t="shared" si="54"/>
        <v>19</v>
      </c>
      <c r="BH84" s="22">
        <f t="shared" si="54"/>
        <v>0</v>
      </c>
      <c r="BI84" s="22">
        <f t="shared" si="47"/>
        <v>5</v>
      </c>
      <c r="BJ84" s="22">
        <f t="shared" si="55"/>
        <v>5</v>
      </c>
      <c r="BK84" s="70">
        <f t="shared" si="48"/>
        <v>0</v>
      </c>
      <c r="BL84" s="69">
        <v>17</v>
      </c>
      <c r="BM84" s="22">
        <v>0</v>
      </c>
      <c r="BN84" s="22">
        <v>4</v>
      </c>
      <c r="BO84" s="22">
        <f t="shared" si="49"/>
        <v>4</v>
      </c>
      <c r="BP84" s="70">
        <v>0</v>
      </c>
      <c r="BQ84" s="36"/>
      <c r="BR84" s="36"/>
      <c r="BS84" s="27">
        <v>6.5</v>
      </c>
      <c r="BT84" s="21" t="s">
        <v>136</v>
      </c>
      <c r="BX84" s="22"/>
      <c r="BY84" s="21"/>
      <c r="BZ84" s="69">
        <v>0</v>
      </c>
      <c r="CA84" s="22">
        <v>0</v>
      </c>
      <c r="CB84" s="22">
        <v>0</v>
      </c>
      <c r="CC84" s="22">
        <f t="shared" si="50"/>
        <v>0</v>
      </c>
      <c r="CD84" s="70">
        <v>0</v>
      </c>
      <c r="CE84" s="69">
        <f t="shared" si="51"/>
        <v>5</v>
      </c>
      <c r="CF84" s="22">
        <f t="shared" si="51"/>
        <v>0</v>
      </c>
      <c r="CG84" s="22">
        <f t="shared" si="51"/>
        <v>1</v>
      </c>
      <c r="CH84" s="22">
        <f t="shared" si="51"/>
        <v>1</v>
      </c>
      <c r="CI84" s="70">
        <f t="shared" si="51"/>
        <v>0</v>
      </c>
      <c r="CJ84" s="22">
        <v>5</v>
      </c>
      <c r="CK84" s="22">
        <v>0</v>
      </c>
      <c r="CL84" s="22">
        <v>1</v>
      </c>
      <c r="CM84" s="22">
        <f t="shared" si="52"/>
        <v>1</v>
      </c>
      <c r="CN84" s="70">
        <v>0</v>
      </c>
      <c r="CO84" s="36"/>
    </row>
    <row r="85" spans="1:93" ht="15.75" customHeight="1" x14ac:dyDescent="0.25">
      <c r="A85" s="36"/>
      <c r="E85" s="21" t="s">
        <v>59</v>
      </c>
      <c r="F85" s="21"/>
      <c r="G85" s="21"/>
      <c r="H85" s="21" t="s">
        <v>118</v>
      </c>
      <c r="I85" s="22"/>
      <c r="J85" s="22">
        <v>22</v>
      </c>
      <c r="K85" s="22">
        <v>20</v>
      </c>
      <c r="L85" s="22">
        <v>11</v>
      </c>
      <c r="M85" s="49">
        <v>31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56"/>
        <v>0</v>
      </c>
      <c r="AF85" s="22">
        <f t="shared" si="56"/>
        <v>1</v>
      </c>
      <c r="AG85" s="22">
        <f t="shared" si="56"/>
        <v>0</v>
      </c>
      <c r="AH85" s="79">
        <f t="shared" si="57"/>
        <v>0</v>
      </c>
      <c r="AI85" s="79"/>
      <c r="AJ85" s="22">
        <f t="shared" si="58"/>
        <v>1</v>
      </c>
      <c r="AK85" s="22">
        <f t="shared" si="58"/>
        <v>0</v>
      </c>
      <c r="AL85" s="22">
        <f t="shared" si="58"/>
        <v>0</v>
      </c>
      <c r="AM85" s="24">
        <f t="shared" si="59"/>
        <v>1</v>
      </c>
      <c r="AN85" s="22">
        <f t="shared" si="60"/>
        <v>0</v>
      </c>
      <c r="AO85" s="22">
        <f t="shared" si="60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3</v>
      </c>
      <c r="BC85" s="22">
        <v>2</v>
      </c>
      <c r="BD85" s="22">
        <v>0</v>
      </c>
      <c r="BE85" s="22">
        <f t="shared" si="53"/>
        <v>2</v>
      </c>
      <c r="BF85" s="70">
        <v>0</v>
      </c>
      <c r="BG85" s="69">
        <f t="shared" si="54"/>
        <v>21</v>
      </c>
      <c r="BH85" s="22">
        <f t="shared" si="54"/>
        <v>5</v>
      </c>
      <c r="BI85" s="22">
        <f t="shared" si="47"/>
        <v>6</v>
      </c>
      <c r="BJ85" s="22">
        <f t="shared" si="55"/>
        <v>11</v>
      </c>
      <c r="BK85" s="70">
        <f t="shared" si="48"/>
        <v>0</v>
      </c>
      <c r="BL85" s="69">
        <v>18</v>
      </c>
      <c r="BM85" s="22">
        <v>3</v>
      </c>
      <c r="BN85" s="22">
        <v>6</v>
      </c>
      <c r="BO85" s="22">
        <f t="shared" si="49"/>
        <v>9</v>
      </c>
      <c r="BP85" s="70">
        <v>0</v>
      </c>
      <c r="BQ85" s="36"/>
      <c r="BR85" s="36"/>
      <c r="BS85" s="27">
        <v>6.5</v>
      </c>
      <c r="BT85" s="21" t="s">
        <v>44</v>
      </c>
      <c r="BX85" s="22"/>
      <c r="BY85" s="21"/>
      <c r="BZ85" s="69">
        <v>1</v>
      </c>
      <c r="CA85" s="22">
        <v>0</v>
      </c>
      <c r="CB85" s="22">
        <v>0</v>
      </c>
      <c r="CC85" s="22">
        <f t="shared" si="50"/>
        <v>0</v>
      </c>
      <c r="CD85" s="70">
        <v>0</v>
      </c>
      <c r="CE85" s="69">
        <f t="shared" si="51"/>
        <v>3</v>
      </c>
      <c r="CF85" s="22">
        <f t="shared" si="51"/>
        <v>0</v>
      </c>
      <c r="CG85" s="22">
        <f t="shared" si="51"/>
        <v>0</v>
      </c>
      <c r="CH85" s="22">
        <f t="shared" si="51"/>
        <v>0</v>
      </c>
      <c r="CI85" s="70">
        <f t="shared" si="51"/>
        <v>0</v>
      </c>
      <c r="CJ85" s="22">
        <v>2</v>
      </c>
      <c r="CK85" s="22">
        <v>0</v>
      </c>
      <c r="CL85" s="22">
        <v>0</v>
      </c>
      <c r="CM85" s="22">
        <f t="shared" si="52"/>
        <v>0</v>
      </c>
      <c r="CN85" s="70">
        <v>0</v>
      </c>
      <c r="CO85" s="36"/>
    </row>
    <row r="86" spans="1:93" ht="15.75" customHeight="1" x14ac:dyDescent="0.25">
      <c r="A86" s="36"/>
      <c r="E86" s="21" t="s">
        <v>80</v>
      </c>
      <c r="H86" s="21" t="s">
        <v>117</v>
      </c>
      <c r="I86" s="22"/>
      <c r="J86" s="22">
        <v>25</v>
      </c>
      <c r="K86" s="22">
        <v>14</v>
      </c>
      <c r="L86" s="22">
        <v>17</v>
      </c>
      <c r="M86" s="49">
        <v>31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56"/>
        <v>0</v>
      </c>
      <c r="AF86" s="22">
        <f t="shared" si="56"/>
        <v>0</v>
      </c>
      <c r="AG86" s="22">
        <f t="shared" si="56"/>
        <v>1</v>
      </c>
      <c r="AH86" s="79">
        <f t="shared" si="57"/>
        <v>0.5</v>
      </c>
      <c r="AI86" s="79"/>
      <c r="AJ86" s="22">
        <f t="shared" si="58"/>
        <v>2</v>
      </c>
      <c r="AK86" s="22">
        <f t="shared" si="58"/>
        <v>0</v>
      </c>
      <c r="AL86" s="22">
        <f t="shared" si="58"/>
        <v>0</v>
      </c>
      <c r="AM86" s="24">
        <f t="shared" si="59"/>
        <v>2</v>
      </c>
      <c r="AN86" s="22">
        <f t="shared" si="60"/>
        <v>0</v>
      </c>
      <c r="AO86" s="22">
        <f t="shared" si="60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3</v>
      </c>
      <c r="BC86" s="22">
        <v>0</v>
      </c>
      <c r="BD86" s="22">
        <v>0</v>
      </c>
      <c r="BE86" s="22">
        <f t="shared" si="53"/>
        <v>0</v>
      </c>
      <c r="BF86" s="70">
        <v>0</v>
      </c>
      <c r="BG86" s="69">
        <f t="shared" si="54"/>
        <v>23</v>
      </c>
      <c r="BH86" s="22">
        <f t="shared" si="54"/>
        <v>2</v>
      </c>
      <c r="BI86" s="22">
        <f t="shared" si="47"/>
        <v>15</v>
      </c>
      <c r="BJ86" s="22">
        <f t="shared" si="55"/>
        <v>17</v>
      </c>
      <c r="BK86" s="70">
        <f t="shared" si="48"/>
        <v>2</v>
      </c>
      <c r="BL86" s="69">
        <v>20</v>
      </c>
      <c r="BM86" s="22">
        <v>2</v>
      </c>
      <c r="BN86" s="22">
        <v>15</v>
      </c>
      <c r="BO86" s="22">
        <f t="shared" si="49"/>
        <v>17</v>
      </c>
      <c r="BP86" s="70">
        <v>2</v>
      </c>
      <c r="BQ86" s="40"/>
      <c r="BR86" s="40"/>
      <c r="BS86" s="27">
        <v>9.5</v>
      </c>
      <c r="BT86" s="21" t="s">
        <v>125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50"/>
        <v>0</v>
      </c>
      <c r="CD86" s="70">
        <v>0</v>
      </c>
      <c r="CE86" s="69">
        <f t="shared" si="51"/>
        <v>1</v>
      </c>
      <c r="CF86" s="22">
        <f t="shared" si="51"/>
        <v>1</v>
      </c>
      <c r="CG86" s="22">
        <f t="shared" si="51"/>
        <v>0</v>
      </c>
      <c r="CH86" s="22">
        <f t="shared" si="51"/>
        <v>1</v>
      </c>
      <c r="CI86" s="70">
        <f t="shared" si="51"/>
        <v>0</v>
      </c>
      <c r="CJ86" s="22">
        <v>1</v>
      </c>
      <c r="CK86" s="22">
        <v>1</v>
      </c>
      <c r="CL86" s="22">
        <v>0</v>
      </c>
      <c r="CM86" s="22">
        <f t="shared" si="52"/>
        <v>1</v>
      </c>
      <c r="CN86" s="70">
        <v>0</v>
      </c>
      <c r="CO86" s="40"/>
    </row>
    <row r="87" spans="1:93" ht="15.75" customHeight="1" x14ac:dyDescent="0.25">
      <c r="A87" s="36"/>
      <c r="E87" s="21" t="s">
        <v>184</v>
      </c>
      <c r="H87" s="21" t="s">
        <v>154</v>
      </c>
      <c r="I87" s="22"/>
      <c r="J87" s="22">
        <v>22</v>
      </c>
      <c r="K87" s="22">
        <v>14</v>
      </c>
      <c r="L87" s="22">
        <v>17</v>
      </c>
      <c r="M87" s="49">
        <v>31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56"/>
        <v>0</v>
      </c>
      <c r="AF87" s="22">
        <f t="shared" si="56"/>
        <v>0</v>
      </c>
      <c r="AG87" s="22">
        <f t="shared" si="56"/>
        <v>2</v>
      </c>
      <c r="AH87" s="79">
        <f t="shared" si="57"/>
        <v>0.5</v>
      </c>
      <c r="AI87" s="79"/>
      <c r="AJ87" s="22">
        <f t="shared" si="58"/>
        <v>4</v>
      </c>
      <c r="AK87" s="22">
        <f t="shared" si="58"/>
        <v>0</v>
      </c>
      <c r="AL87" s="22">
        <f t="shared" si="58"/>
        <v>1</v>
      </c>
      <c r="AM87" s="24">
        <f t="shared" si="59"/>
        <v>2</v>
      </c>
      <c r="AN87" s="22">
        <f t="shared" si="60"/>
        <v>0</v>
      </c>
      <c r="AO87" s="22">
        <f t="shared" si="60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53"/>
        <v>0</v>
      </c>
      <c r="BF87" s="70">
        <v>0</v>
      </c>
      <c r="BG87" s="69">
        <f t="shared" si="54"/>
        <v>21</v>
      </c>
      <c r="BH87" s="22">
        <f t="shared" si="54"/>
        <v>0</v>
      </c>
      <c r="BI87" s="22">
        <f t="shared" si="47"/>
        <v>6</v>
      </c>
      <c r="BJ87" s="22">
        <f t="shared" si="55"/>
        <v>6</v>
      </c>
      <c r="BK87" s="70">
        <f t="shared" si="48"/>
        <v>0</v>
      </c>
      <c r="BL87" s="69">
        <v>21</v>
      </c>
      <c r="BM87" s="22">
        <v>0</v>
      </c>
      <c r="BN87" s="22">
        <v>6</v>
      </c>
      <c r="BO87" s="22">
        <f t="shared" si="49"/>
        <v>6</v>
      </c>
      <c r="BP87" s="70">
        <v>0</v>
      </c>
      <c r="BQ87" s="40"/>
      <c r="BR87" s="40"/>
      <c r="BS87" s="27">
        <v>6.5</v>
      </c>
      <c r="BT87" s="21" t="s">
        <v>69</v>
      </c>
      <c r="BX87" s="22"/>
      <c r="BY87" s="21"/>
      <c r="BZ87" s="69">
        <v>0</v>
      </c>
      <c r="CA87" s="22">
        <v>0</v>
      </c>
      <c r="CB87" s="22">
        <v>0</v>
      </c>
      <c r="CC87" s="22">
        <f t="shared" si="50"/>
        <v>0</v>
      </c>
      <c r="CD87" s="70">
        <v>0</v>
      </c>
      <c r="CE87" s="69">
        <f t="shared" si="51"/>
        <v>1</v>
      </c>
      <c r="CF87" s="22">
        <f t="shared" si="51"/>
        <v>0</v>
      </c>
      <c r="CG87" s="22">
        <f t="shared" si="51"/>
        <v>0</v>
      </c>
      <c r="CH87" s="22">
        <f t="shared" si="51"/>
        <v>0</v>
      </c>
      <c r="CI87" s="70">
        <f t="shared" si="51"/>
        <v>0</v>
      </c>
      <c r="CJ87" s="22">
        <v>1</v>
      </c>
      <c r="CK87" s="22">
        <v>0</v>
      </c>
      <c r="CL87" s="22">
        <v>0</v>
      </c>
      <c r="CM87" s="22">
        <f t="shared" si="52"/>
        <v>0</v>
      </c>
      <c r="CN87" s="70">
        <v>0</v>
      </c>
      <c r="CO87" s="40"/>
    </row>
    <row r="88" spans="1:93" ht="15.75" customHeight="1" x14ac:dyDescent="0.25">
      <c r="A88" s="36"/>
      <c r="E88" s="21" t="s">
        <v>176</v>
      </c>
      <c r="F88" s="21"/>
      <c r="G88" s="21"/>
      <c r="H88" s="21" t="s">
        <v>106</v>
      </c>
      <c r="I88" s="22"/>
      <c r="J88" s="22">
        <v>13</v>
      </c>
      <c r="K88" s="22">
        <v>13</v>
      </c>
      <c r="L88" s="22">
        <v>17</v>
      </c>
      <c r="M88" s="49">
        <v>30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56"/>
        <v>0</v>
      </c>
      <c r="AF88" s="22">
        <f t="shared" si="56"/>
        <v>0</v>
      </c>
      <c r="AG88" s="22">
        <f t="shared" si="56"/>
        <v>1</v>
      </c>
      <c r="AH88" s="79">
        <f t="shared" si="57"/>
        <v>0.5</v>
      </c>
      <c r="AI88" s="79"/>
      <c r="AJ88" s="22">
        <f t="shared" si="58"/>
        <v>4</v>
      </c>
      <c r="AK88" s="22">
        <f t="shared" si="58"/>
        <v>0</v>
      </c>
      <c r="AL88" s="22">
        <f t="shared" si="58"/>
        <v>0</v>
      </c>
      <c r="AM88" s="24">
        <f t="shared" si="59"/>
        <v>4</v>
      </c>
      <c r="AN88" s="22">
        <f t="shared" si="60"/>
        <v>1</v>
      </c>
      <c r="AO88" s="22">
        <f t="shared" si="60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1</v>
      </c>
      <c r="BC88" s="22">
        <v>0</v>
      </c>
      <c r="BD88" s="22">
        <v>1</v>
      </c>
      <c r="BE88" s="22">
        <f t="shared" si="53"/>
        <v>1</v>
      </c>
      <c r="BF88" s="70">
        <v>0</v>
      </c>
      <c r="BG88" s="69">
        <f t="shared" si="54"/>
        <v>21</v>
      </c>
      <c r="BH88" s="22">
        <f t="shared" si="54"/>
        <v>0</v>
      </c>
      <c r="BI88" s="22">
        <f t="shared" si="47"/>
        <v>2</v>
      </c>
      <c r="BJ88" s="22">
        <f t="shared" si="55"/>
        <v>2</v>
      </c>
      <c r="BK88" s="70">
        <f t="shared" si="48"/>
        <v>0</v>
      </c>
      <c r="BL88" s="69">
        <v>20</v>
      </c>
      <c r="BM88" s="22">
        <v>0</v>
      </c>
      <c r="BN88" s="22">
        <v>1</v>
      </c>
      <c r="BO88" s="22">
        <f t="shared" si="49"/>
        <v>1</v>
      </c>
      <c r="BP88" s="70">
        <v>0</v>
      </c>
      <c r="BQ88" s="40"/>
      <c r="BR88" s="40"/>
      <c r="BS88" s="27">
        <v>6.5</v>
      </c>
      <c r="BT88" s="21" t="s">
        <v>54</v>
      </c>
      <c r="BY88" s="21"/>
      <c r="BZ88" s="69">
        <v>1</v>
      </c>
      <c r="CA88" s="22">
        <v>0</v>
      </c>
      <c r="CB88" s="22">
        <v>0</v>
      </c>
      <c r="CC88" s="22">
        <f t="shared" si="50"/>
        <v>0</v>
      </c>
      <c r="CD88" s="70">
        <v>0</v>
      </c>
      <c r="CE88" s="69">
        <f t="shared" si="51"/>
        <v>1</v>
      </c>
      <c r="CF88" s="22">
        <f t="shared" si="51"/>
        <v>0</v>
      </c>
      <c r="CG88" s="22">
        <f t="shared" si="51"/>
        <v>0</v>
      </c>
      <c r="CH88" s="22">
        <f t="shared" si="51"/>
        <v>0</v>
      </c>
      <c r="CI88" s="70">
        <f t="shared" si="51"/>
        <v>0</v>
      </c>
      <c r="CJ88" s="22">
        <v>0</v>
      </c>
      <c r="CK88" s="22">
        <v>0</v>
      </c>
      <c r="CL88" s="22">
        <v>0</v>
      </c>
      <c r="CM88" s="22">
        <f t="shared" si="52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34</v>
      </c>
      <c r="F89" s="21"/>
      <c r="G89" s="21"/>
      <c r="H89" s="21" t="s">
        <v>106</v>
      </c>
      <c r="I89" s="22"/>
      <c r="J89" s="22">
        <v>25</v>
      </c>
      <c r="K89" s="22">
        <v>11</v>
      </c>
      <c r="L89" s="22">
        <v>19</v>
      </c>
      <c r="M89" s="49">
        <v>30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7</v>
      </c>
      <c r="AE89" s="22">
        <f t="shared" si="56"/>
        <v>1</v>
      </c>
      <c r="AF89" s="22">
        <f t="shared" si="56"/>
        <v>5</v>
      </c>
      <c r="AG89" s="22">
        <f t="shared" si="56"/>
        <v>1</v>
      </c>
      <c r="AH89" s="79">
        <f t="shared" si="57"/>
        <v>0.21428571428571427</v>
      </c>
      <c r="AI89" s="79"/>
      <c r="AJ89" s="22">
        <f t="shared" si="58"/>
        <v>21</v>
      </c>
      <c r="AK89" s="22">
        <f t="shared" si="58"/>
        <v>1</v>
      </c>
      <c r="AL89" s="22">
        <f t="shared" si="58"/>
        <v>0</v>
      </c>
      <c r="AM89" s="24">
        <f t="shared" si="59"/>
        <v>3</v>
      </c>
      <c r="AN89" s="22">
        <f t="shared" si="60"/>
        <v>0</v>
      </c>
      <c r="AO89" s="22">
        <f t="shared" si="60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3</v>
      </c>
      <c r="BC89" s="22">
        <v>0</v>
      </c>
      <c r="BD89" s="22">
        <v>1</v>
      </c>
      <c r="BE89" s="22">
        <f t="shared" si="53"/>
        <v>1</v>
      </c>
      <c r="BF89" s="70">
        <v>0</v>
      </c>
      <c r="BG89" s="69">
        <f t="shared" si="54"/>
        <v>24</v>
      </c>
      <c r="BH89" s="22">
        <f t="shared" si="54"/>
        <v>0</v>
      </c>
      <c r="BI89" s="22">
        <f t="shared" si="47"/>
        <v>4</v>
      </c>
      <c r="BJ89" s="22">
        <f t="shared" si="55"/>
        <v>4</v>
      </c>
      <c r="BK89" s="70">
        <f t="shared" si="48"/>
        <v>6</v>
      </c>
      <c r="BL89" s="69">
        <v>21</v>
      </c>
      <c r="BM89" s="22">
        <v>0</v>
      </c>
      <c r="BN89" s="22">
        <v>3</v>
      </c>
      <c r="BO89" s="22">
        <f t="shared" si="49"/>
        <v>3</v>
      </c>
      <c r="BP89" s="70">
        <v>6</v>
      </c>
      <c r="BQ89" s="41"/>
      <c r="BR89" s="41"/>
      <c r="BS89" s="27">
        <v>9.5</v>
      </c>
      <c r="BT89" s="21" t="s">
        <v>176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50"/>
        <v>0</v>
      </c>
      <c r="CD89" s="70">
        <v>0</v>
      </c>
      <c r="CE89" s="69">
        <f t="shared" si="51"/>
        <v>1</v>
      </c>
      <c r="CF89" s="22">
        <f t="shared" si="51"/>
        <v>0</v>
      </c>
      <c r="CG89" s="22">
        <f t="shared" si="51"/>
        <v>2</v>
      </c>
      <c r="CH89" s="22">
        <f t="shared" si="51"/>
        <v>2</v>
      </c>
      <c r="CI89" s="70">
        <f t="shared" si="51"/>
        <v>0</v>
      </c>
      <c r="CJ89" s="22">
        <v>1</v>
      </c>
      <c r="CK89" s="22">
        <v>0</v>
      </c>
      <c r="CL89" s="22">
        <v>2</v>
      </c>
      <c r="CM89" s="22">
        <f t="shared" si="52"/>
        <v>2</v>
      </c>
      <c r="CN89" s="70">
        <v>0</v>
      </c>
      <c r="CO89" s="41"/>
    </row>
    <row r="90" spans="1:93" ht="15.75" customHeight="1" thickBot="1" x14ac:dyDescent="0.3">
      <c r="A90" s="36"/>
      <c r="E90" s="21" t="s">
        <v>46</v>
      </c>
      <c r="H90" s="21" t="s">
        <v>117</v>
      </c>
      <c r="I90" s="22"/>
      <c r="J90" s="22">
        <v>21</v>
      </c>
      <c r="K90" s="22">
        <v>10</v>
      </c>
      <c r="L90" s="22">
        <v>14</v>
      </c>
      <c r="M90" s="49">
        <v>24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28.3</v>
      </c>
      <c r="AE90" s="15">
        <f>SUM(AE80:AE89)</f>
        <v>5</v>
      </c>
      <c r="AF90" s="15">
        <f>SUM(AF80:AF89)</f>
        <v>16</v>
      </c>
      <c r="AG90" s="15">
        <f>SUM(AG80:AG89)</f>
        <v>7</v>
      </c>
      <c r="AH90" s="80">
        <f>+(AE90*2+AG90)/(2*AD90)</f>
        <v>0.30035335689045933</v>
      </c>
      <c r="AI90" s="80"/>
      <c r="AJ90" s="15">
        <f>SUM(AJ80:AJ89)</f>
        <v>74</v>
      </c>
      <c r="AK90" s="15">
        <f>SUM(AK80:AK89)</f>
        <v>3</v>
      </c>
      <c r="AL90" s="15">
        <f>SUM(AL80:AL89)</f>
        <v>2</v>
      </c>
      <c r="AM90" s="33">
        <f>+AJ90/AD90</f>
        <v>2.6148409893992932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33</v>
      </c>
      <c r="BC90" s="23">
        <f>SUM(BC78:BC89)</f>
        <v>8</v>
      </c>
      <c r="BD90" s="23">
        <f>SUM(BD78:BD89)</f>
        <v>15</v>
      </c>
      <c r="BE90" s="23">
        <f>+BD90+BC90</f>
        <v>23</v>
      </c>
      <c r="BF90" s="73">
        <f>SUM(BF78:BF89)</f>
        <v>0</v>
      </c>
      <c r="BG90" s="72">
        <f>SUM(BG78:BG89)</f>
        <v>275</v>
      </c>
      <c r="BH90" s="23">
        <f>SUM(BH78:BH89)</f>
        <v>66</v>
      </c>
      <c r="BI90" s="23">
        <f>SUM(BI78:BI89)</f>
        <v>98</v>
      </c>
      <c r="BJ90" s="23">
        <f>+BI90+BH90</f>
        <v>164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7.5</v>
      </c>
      <c r="BT90" s="21" t="s">
        <v>160</v>
      </c>
      <c r="BZ90" s="69">
        <v>1</v>
      </c>
      <c r="CA90" s="22">
        <v>0</v>
      </c>
      <c r="CB90" s="22">
        <v>0</v>
      </c>
      <c r="CC90" s="22">
        <f t="shared" ref="CC90" si="61">+CA90+CB90</f>
        <v>0</v>
      </c>
      <c r="CD90" s="70">
        <v>0</v>
      </c>
      <c r="CE90" s="69">
        <f t="shared" ref="CE90" si="62">+CJ90+BZ90</f>
        <v>1</v>
      </c>
      <c r="CF90" s="22">
        <f t="shared" ref="CF90" si="63">+CK90+CA90</f>
        <v>0</v>
      </c>
      <c r="CG90" s="22">
        <f t="shared" ref="CG90" si="64">+CL90+CB90</f>
        <v>0</v>
      </c>
      <c r="CH90" s="22">
        <f t="shared" ref="CH90" si="65">+CM90+CC90</f>
        <v>0</v>
      </c>
      <c r="CI90" s="70">
        <f t="shared" ref="CI90" si="66">+CN90+CD90</f>
        <v>0</v>
      </c>
      <c r="CJ90" s="22">
        <v>0</v>
      </c>
      <c r="CK90" s="22">
        <v>0</v>
      </c>
      <c r="CL90" s="22">
        <v>0</v>
      </c>
      <c r="CM90" s="22">
        <f t="shared" ref="CM90" si="67">+CK90+CL90</f>
        <v>0</v>
      </c>
      <c r="CN90" s="70">
        <v>0</v>
      </c>
      <c r="CO90" s="41"/>
    </row>
    <row r="91" spans="1:93" ht="15.75" customHeight="1" x14ac:dyDescent="0.25">
      <c r="A91" s="36"/>
      <c r="E91" s="21" t="s">
        <v>41</v>
      </c>
      <c r="H91" s="21" t="s">
        <v>106</v>
      </c>
      <c r="I91" s="22"/>
      <c r="J91" s="22">
        <v>25</v>
      </c>
      <c r="K91" s="22">
        <v>13</v>
      </c>
      <c r="L91" s="22">
        <v>10</v>
      </c>
      <c r="M91" s="49">
        <v>23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6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57</v>
      </c>
      <c r="BH91" s="22">
        <f>+BC91+BM91</f>
        <v>10</v>
      </c>
      <c r="BI91" s="22">
        <f t="shared" ref="BI91:BI102" si="68">+BD91+BN91</f>
        <v>17</v>
      </c>
      <c r="BJ91" s="22">
        <f>+BH91+BI91</f>
        <v>27</v>
      </c>
      <c r="BK91" s="70">
        <f t="shared" ref="BK91:BK102" si="69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70">+BM91+BN91</f>
        <v>27</v>
      </c>
      <c r="BP91" s="71">
        <v>8</v>
      </c>
      <c r="BQ91" s="41"/>
      <c r="BR91" s="41"/>
      <c r="BS91" s="27">
        <v>9</v>
      </c>
      <c r="BT91" s="21" t="s">
        <v>474</v>
      </c>
      <c r="BX91" s="22"/>
      <c r="BY91" s="21"/>
      <c r="BZ91" s="69">
        <v>0</v>
      </c>
      <c r="CA91" s="22">
        <v>0</v>
      </c>
      <c r="CB91" s="22">
        <v>0</v>
      </c>
      <c r="CC91" s="22">
        <f t="shared" ref="CC91:CC106" si="71">+CA91+CB91</f>
        <v>0</v>
      </c>
      <c r="CD91" s="70">
        <v>0</v>
      </c>
      <c r="CE91" s="69">
        <f t="shared" ref="CE91:CI94" si="72">+CJ91+BZ91</f>
        <v>1</v>
      </c>
      <c r="CF91" s="22">
        <f t="shared" si="72"/>
        <v>0</v>
      </c>
      <c r="CG91" s="22">
        <f t="shared" si="72"/>
        <v>0</v>
      </c>
      <c r="CH91" s="22">
        <f t="shared" si="72"/>
        <v>0</v>
      </c>
      <c r="CI91" s="70">
        <f t="shared" si="72"/>
        <v>0</v>
      </c>
      <c r="CJ91" s="22">
        <v>1</v>
      </c>
      <c r="CK91" s="22">
        <v>0</v>
      </c>
      <c r="CL91" s="22">
        <v>0</v>
      </c>
      <c r="CM91" s="22">
        <f t="shared" ref="CM91:CM106" si="73">+CK91+CL91</f>
        <v>0</v>
      </c>
      <c r="CN91" s="70">
        <v>0</v>
      </c>
      <c r="CO91" s="41"/>
    </row>
    <row r="92" spans="1:93" ht="15.75" customHeight="1" x14ac:dyDescent="0.25">
      <c r="A92" s="36"/>
      <c r="E92" s="21" t="s">
        <v>181</v>
      </c>
      <c r="F92" s="21"/>
      <c r="G92" s="21"/>
      <c r="H92" s="21" t="s">
        <v>107</v>
      </c>
      <c r="I92" s="22"/>
      <c r="J92" s="22">
        <v>20</v>
      </c>
      <c r="K92" s="22">
        <v>9</v>
      </c>
      <c r="L92" s="22">
        <v>14</v>
      </c>
      <c r="M92" s="49">
        <v>23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3</v>
      </c>
      <c r="BC92" s="22">
        <v>0</v>
      </c>
      <c r="BD92" s="22">
        <v>0</v>
      </c>
      <c r="BE92" s="22">
        <f t="shared" ref="BE92:BE102" si="74">+BC92+BD92</f>
        <v>0</v>
      </c>
      <c r="BF92" s="70">
        <v>0</v>
      </c>
      <c r="BG92" s="69">
        <f t="shared" ref="BG92:BH102" si="75">+BB92+BL92</f>
        <v>20</v>
      </c>
      <c r="BH92" s="22">
        <f t="shared" si="75"/>
        <v>0</v>
      </c>
      <c r="BI92" s="22">
        <f t="shared" si="68"/>
        <v>0</v>
      </c>
      <c r="BJ92" s="22">
        <f t="shared" ref="BJ92:BJ102" si="76">+BH92+BI92</f>
        <v>0</v>
      </c>
      <c r="BK92" s="70">
        <f t="shared" si="69"/>
        <v>0</v>
      </c>
      <c r="BL92" s="69">
        <v>17</v>
      </c>
      <c r="BM92" s="22">
        <v>0</v>
      </c>
      <c r="BN92" s="22">
        <v>0</v>
      </c>
      <c r="BO92" s="22">
        <f t="shared" si="70"/>
        <v>0</v>
      </c>
      <c r="BP92" s="70">
        <v>0</v>
      </c>
      <c r="BQ92" s="41"/>
      <c r="BR92" s="41"/>
      <c r="BS92" s="27">
        <v>6.5</v>
      </c>
      <c r="BT92" s="21" t="s">
        <v>49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71"/>
        <v>0</v>
      </c>
      <c r="CD92" s="70">
        <v>0</v>
      </c>
      <c r="CE92" s="69">
        <f t="shared" si="72"/>
        <v>2</v>
      </c>
      <c r="CF92" s="22">
        <f t="shared" si="72"/>
        <v>0</v>
      </c>
      <c r="CG92" s="22">
        <f t="shared" si="72"/>
        <v>1</v>
      </c>
      <c r="CH92" s="22">
        <f t="shared" si="72"/>
        <v>1</v>
      </c>
      <c r="CI92" s="70">
        <f t="shared" si="72"/>
        <v>0</v>
      </c>
      <c r="CJ92" s="22">
        <v>2</v>
      </c>
      <c r="CK92" s="22">
        <v>0</v>
      </c>
      <c r="CL92" s="22">
        <v>1</v>
      </c>
      <c r="CM92" s="22">
        <f t="shared" si="73"/>
        <v>1</v>
      </c>
      <c r="CN92" s="70">
        <v>0</v>
      </c>
      <c r="CO92" s="41"/>
    </row>
    <row r="93" spans="1:93" ht="15.75" customHeight="1" x14ac:dyDescent="0.25">
      <c r="A93" s="36"/>
      <c r="E93" s="21" t="s">
        <v>142</v>
      </c>
      <c r="F93" s="21"/>
      <c r="G93" s="21"/>
      <c r="H93" s="21" t="s">
        <v>107</v>
      </c>
      <c r="I93" s="22"/>
      <c r="J93" s="22">
        <v>25</v>
      </c>
      <c r="K93" s="22">
        <v>11</v>
      </c>
      <c r="L93" s="22">
        <v>11</v>
      </c>
      <c r="M93" s="49">
        <v>22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3</v>
      </c>
      <c r="BC93" s="22">
        <v>2</v>
      </c>
      <c r="BD93" s="22">
        <v>3</v>
      </c>
      <c r="BE93" s="22">
        <f t="shared" si="74"/>
        <v>5</v>
      </c>
      <c r="BF93" s="70">
        <v>0</v>
      </c>
      <c r="BG93" s="69">
        <f t="shared" si="75"/>
        <v>25</v>
      </c>
      <c r="BH93" s="22">
        <f t="shared" si="75"/>
        <v>27</v>
      </c>
      <c r="BI93" s="22">
        <f t="shared" si="68"/>
        <v>15</v>
      </c>
      <c r="BJ93" s="22">
        <f t="shared" si="76"/>
        <v>42</v>
      </c>
      <c r="BK93" s="70">
        <f t="shared" si="69"/>
        <v>4</v>
      </c>
      <c r="BL93" s="69">
        <v>22</v>
      </c>
      <c r="BM93" s="22">
        <v>25</v>
      </c>
      <c r="BN93" s="22">
        <v>12</v>
      </c>
      <c r="BO93" s="22">
        <f t="shared" si="70"/>
        <v>37</v>
      </c>
      <c r="BP93" s="70">
        <v>4</v>
      </c>
      <c r="BQ93" s="41"/>
      <c r="BR93" s="41"/>
      <c r="BS93" s="27">
        <v>7.5</v>
      </c>
      <c r="BT93" s="21" t="s">
        <v>146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71"/>
        <v>0</v>
      </c>
      <c r="CD93" s="70">
        <v>0</v>
      </c>
      <c r="CE93" s="69">
        <f t="shared" si="72"/>
        <v>1</v>
      </c>
      <c r="CF93" s="22">
        <f t="shared" si="72"/>
        <v>0</v>
      </c>
      <c r="CG93" s="22">
        <f t="shared" si="72"/>
        <v>0</v>
      </c>
      <c r="CH93" s="22">
        <f t="shared" si="72"/>
        <v>0</v>
      </c>
      <c r="CI93" s="70">
        <f t="shared" si="72"/>
        <v>0</v>
      </c>
      <c r="CJ93" s="22">
        <v>1</v>
      </c>
      <c r="CK93" s="22">
        <v>0</v>
      </c>
      <c r="CL93" s="22">
        <v>0</v>
      </c>
      <c r="CM93" s="22">
        <f t="shared" si="73"/>
        <v>0</v>
      </c>
      <c r="CN93" s="70">
        <v>0</v>
      </c>
      <c r="CO93" s="41"/>
    </row>
    <row r="94" spans="1:93" ht="15.75" customHeight="1" x14ac:dyDescent="0.25">
      <c r="A94" s="36"/>
      <c r="E94" s="21" t="s">
        <v>130</v>
      </c>
      <c r="F94" s="21"/>
      <c r="G94" s="21"/>
      <c r="H94" s="21" t="s">
        <v>115</v>
      </c>
      <c r="I94" s="22"/>
      <c r="J94" s="22">
        <v>24</v>
      </c>
      <c r="K94" s="22">
        <v>1</v>
      </c>
      <c r="L94" s="22">
        <v>21</v>
      </c>
      <c r="M94" s="49">
        <v>22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3</v>
      </c>
      <c r="BC94" s="22">
        <v>2</v>
      </c>
      <c r="BD94" s="22">
        <v>4</v>
      </c>
      <c r="BE94" s="22">
        <f t="shared" si="74"/>
        <v>6</v>
      </c>
      <c r="BF94" s="70">
        <v>0</v>
      </c>
      <c r="BG94" s="69">
        <f t="shared" si="75"/>
        <v>6</v>
      </c>
      <c r="BH94" s="22">
        <f t="shared" si="75"/>
        <v>2</v>
      </c>
      <c r="BI94" s="22">
        <f t="shared" si="68"/>
        <v>6</v>
      </c>
      <c r="BJ94" s="22">
        <f t="shared" si="76"/>
        <v>8</v>
      </c>
      <c r="BK94" s="70">
        <f t="shared" si="69"/>
        <v>0</v>
      </c>
      <c r="BL94" s="69">
        <v>3</v>
      </c>
      <c r="BM94" s="22">
        <v>0</v>
      </c>
      <c r="BN94" s="22">
        <v>2</v>
      </c>
      <c r="BO94" s="22">
        <f t="shared" si="70"/>
        <v>2</v>
      </c>
      <c r="BP94" s="70">
        <v>0</v>
      </c>
      <c r="BQ94" s="41"/>
      <c r="BR94" s="41"/>
      <c r="BS94" s="27">
        <v>6.5</v>
      </c>
      <c r="BT94" s="21" t="s">
        <v>32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71"/>
        <v>0</v>
      </c>
      <c r="CD94" s="70">
        <v>0</v>
      </c>
      <c r="CE94" s="69">
        <f t="shared" si="72"/>
        <v>7</v>
      </c>
      <c r="CF94" s="22">
        <f t="shared" si="72"/>
        <v>0</v>
      </c>
      <c r="CG94" s="22">
        <f t="shared" si="72"/>
        <v>2</v>
      </c>
      <c r="CH94" s="22">
        <f t="shared" si="72"/>
        <v>2</v>
      </c>
      <c r="CI94" s="70">
        <f t="shared" si="72"/>
        <v>2</v>
      </c>
      <c r="CJ94" s="22">
        <v>7</v>
      </c>
      <c r="CK94" s="22">
        <v>0</v>
      </c>
      <c r="CL94" s="22">
        <v>2</v>
      </c>
      <c r="CM94" s="22">
        <f t="shared" si="73"/>
        <v>2</v>
      </c>
      <c r="CN94" s="70">
        <v>2</v>
      </c>
      <c r="CO94" s="41"/>
    </row>
    <row r="95" spans="1:93" ht="15.75" customHeight="1" thickBot="1" x14ac:dyDescent="0.3">
      <c r="A95" s="36"/>
      <c r="E95" s="21" t="s">
        <v>151</v>
      </c>
      <c r="H95" s="21" t="s">
        <v>106</v>
      </c>
      <c r="I95" s="22"/>
      <c r="J95" s="22">
        <v>25</v>
      </c>
      <c r="K95" s="22">
        <v>9</v>
      </c>
      <c r="L95" s="22">
        <v>12</v>
      </c>
      <c r="M95" s="49">
        <v>21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2</v>
      </c>
      <c r="BC95" s="22">
        <v>0</v>
      </c>
      <c r="BD95" s="22">
        <v>0</v>
      </c>
      <c r="BE95" s="22">
        <f t="shared" si="74"/>
        <v>0</v>
      </c>
      <c r="BF95" s="70">
        <v>0</v>
      </c>
      <c r="BG95" s="69">
        <f t="shared" si="75"/>
        <v>21</v>
      </c>
      <c r="BH95" s="22">
        <f t="shared" si="75"/>
        <v>0</v>
      </c>
      <c r="BI95" s="22">
        <f t="shared" si="68"/>
        <v>12</v>
      </c>
      <c r="BJ95" s="22">
        <f t="shared" si="76"/>
        <v>12</v>
      </c>
      <c r="BK95" s="70">
        <f t="shared" si="69"/>
        <v>8</v>
      </c>
      <c r="BL95" s="69">
        <v>19</v>
      </c>
      <c r="BM95" s="22">
        <v>0</v>
      </c>
      <c r="BN95" s="22">
        <v>12</v>
      </c>
      <c r="BO95" s="22">
        <f t="shared" si="70"/>
        <v>12</v>
      </c>
      <c r="BP95" s="70">
        <v>8</v>
      </c>
      <c r="BQ95" s="41"/>
      <c r="BR95" s="41"/>
      <c r="BS95" s="27">
        <v>8</v>
      </c>
      <c r="BT95" s="21" t="s">
        <v>149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71"/>
        <v>0</v>
      </c>
      <c r="CD95" s="70">
        <v>0</v>
      </c>
      <c r="CE95" s="69">
        <f t="shared" ref="CE95:CI106" si="77">+CJ95+BZ95</f>
        <v>2</v>
      </c>
      <c r="CF95" s="22">
        <f t="shared" si="77"/>
        <v>0</v>
      </c>
      <c r="CG95" s="22">
        <f t="shared" si="77"/>
        <v>1</v>
      </c>
      <c r="CH95" s="22">
        <f t="shared" si="77"/>
        <v>1</v>
      </c>
      <c r="CI95" s="70">
        <f t="shared" si="77"/>
        <v>0</v>
      </c>
      <c r="CJ95" s="22">
        <v>2</v>
      </c>
      <c r="CK95" s="22">
        <v>0</v>
      </c>
      <c r="CL95" s="22">
        <v>1</v>
      </c>
      <c r="CM95" s="22">
        <f t="shared" si="73"/>
        <v>1</v>
      </c>
      <c r="CN95" s="70">
        <v>0</v>
      </c>
      <c r="CO95" s="41"/>
    </row>
    <row r="96" spans="1:93" ht="15.75" customHeight="1" thickBot="1" x14ac:dyDescent="0.3">
      <c r="A96" s="36"/>
      <c r="E96" s="21" t="s">
        <v>60</v>
      </c>
      <c r="F96" s="21"/>
      <c r="G96" s="21"/>
      <c r="H96" s="21" t="s">
        <v>154</v>
      </c>
      <c r="I96" s="22"/>
      <c r="J96" s="22">
        <v>23</v>
      </c>
      <c r="K96" s="22">
        <v>9</v>
      </c>
      <c r="L96" s="22">
        <v>12</v>
      </c>
      <c r="M96" s="49">
        <v>21</v>
      </c>
      <c r="N96" s="22"/>
      <c r="O96" s="22"/>
      <c r="R96" s="41"/>
      <c r="S96" s="41"/>
      <c r="V96" s="27">
        <v>8</v>
      </c>
      <c r="W96" s="21" t="s">
        <v>267</v>
      </c>
      <c r="Y96" s="21"/>
      <c r="Z96" s="28"/>
      <c r="AA96" s="38"/>
      <c r="AB96" s="3"/>
      <c r="AC96" s="3"/>
      <c r="AD96" s="22">
        <f>+AE96+AF96+AG96</f>
        <v>1</v>
      </c>
      <c r="AE96" s="22">
        <v>0</v>
      </c>
      <c r="AF96" s="22">
        <v>1</v>
      </c>
      <c r="AG96" s="22">
        <v>0</v>
      </c>
      <c r="AH96" s="79">
        <f t="shared" ref="AH96" si="78">+(AE96*2+AG96)/(2*AD96)</f>
        <v>0</v>
      </c>
      <c r="AI96" s="79"/>
      <c r="AJ96" s="22">
        <v>5</v>
      </c>
      <c r="AK96" s="22">
        <v>0</v>
      </c>
      <c r="AL96" s="22">
        <v>0</v>
      </c>
      <c r="AM96" s="24">
        <f t="shared" ref="AM96" si="79">+AJ96/AD96</f>
        <v>5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3</v>
      </c>
      <c r="BC96" s="22">
        <v>0</v>
      </c>
      <c r="BD96" s="22">
        <v>1</v>
      </c>
      <c r="BE96" s="22">
        <f t="shared" si="74"/>
        <v>1</v>
      </c>
      <c r="BF96" s="70">
        <v>0</v>
      </c>
      <c r="BG96" s="69">
        <f t="shared" si="75"/>
        <v>18</v>
      </c>
      <c r="BH96" s="22">
        <f t="shared" si="75"/>
        <v>0</v>
      </c>
      <c r="BI96" s="22">
        <f t="shared" si="68"/>
        <v>5</v>
      </c>
      <c r="BJ96" s="22">
        <f t="shared" si="76"/>
        <v>5</v>
      </c>
      <c r="BK96" s="70">
        <f t="shared" si="69"/>
        <v>0</v>
      </c>
      <c r="BL96" s="69">
        <v>15</v>
      </c>
      <c r="BM96" s="22">
        <v>0</v>
      </c>
      <c r="BN96" s="22">
        <v>4</v>
      </c>
      <c r="BO96" s="22">
        <f t="shared" si="70"/>
        <v>4</v>
      </c>
      <c r="BP96" s="70">
        <v>0</v>
      </c>
      <c r="BQ96" s="41"/>
      <c r="BR96" s="41"/>
      <c r="BS96" s="27">
        <v>8.5</v>
      </c>
      <c r="BT96" s="21" t="s">
        <v>132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71"/>
        <v>0</v>
      </c>
      <c r="CD96" s="70">
        <v>0</v>
      </c>
      <c r="CE96" s="69">
        <f t="shared" si="77"/>
        <v>4</v>
      </c>
      <c r="CF96" s="22">
        <f t="shared" si="77"/>
        <v>0</v>
      </c>
      <c r="CG96" s="22">
        <f t="shared" si="77"/>
        <v>2</v>
      </c>
      <c r="CH96" s="22">
        <f t="shared" si="77"/>
        <v>2</v>
      </c>
      <c r="CI96" s="70">
        <f t="shared" si="77"/>
        <v>0</v>
      </c>
      <c r="CJ96" s="22">
        <v>4</v>
      </c>
      <c r="CK96" s="22">
        <v>0</v>
      </c>
      <c r="CL96" s="22">
        <v>2</v>
      </c>
      <c r="CM96" s="22">
        <f t="shared" si="73"/>
        <v>2</v>
      </c>
      <c r="CN96" s="70">
        <v>0</v>
      </c>
      <c r="CO96" s="41"/>
    </row>
    <row r="97" spans="1:93" ht="15.75" customHeight="1" x14ac:dyDescent="0.25">
      <c r="A97" s="36"/>
      <c r="E97" s="21" t="s">
        <v>108</v>
      </c>
      <c r="F97" s="21"/>
      <c r="G97" s="21"/>
      <c r="H97" s="21" t="s">
        <v>106</v>
      </c>
      <c r="I97" s="22"/>
      <c r="J97" s="22">
        <v>25</v>
      </c>
      <c r="K97" s="22">
        <v>7</v>
      </c>
      <c r="L97" s="22">
        <v>14</v>
      </c>
      <c r="M97" s="49">
        <v>21</v>
      </c>
      <c r="N97" s="22"/>
      <c r="O97" s="22"/>
      <c r="R97" s="41"/>
      <c r="S97" s="41"/>
      <c r="V97" s="8"/>
      <c r="W97" s="31" t="s">
        <v>646</v>
      </c>
      <c r="X97" s="31"/>
      <c r="Y97" s="32"/>
      <c r="Z97" s="32"/>
      <c r="AA97" s="15"/>
      <c r="AB97" s="8"/>
      <c r="AC97" s="8"/>
      <c r="AD97" s="15">
        <f>SUM(AD96:AD96)</f>
        <v>1</v>
      </c>
      <c r="AE97" s="15">
        <f>SUM(AE96:AE96)</f>
        <v>0</v>
      </c>
      <c r="AF97" s="15">
        <f>SUM(AF96:AF96)</f>
        <v>1</v>
      </c>
      <c r="AG97" s="15">
        <f>SUM(AG96:AG96)</f>
        <v>0</v>
      </c>
      <c r="AH97" s="80"/>
      <c r="AI97" s="80"/>
      <c r="AJ97" s="15">
        <f>SUM(AJ96:AJ96)</f>
        <v>5</v>
      </c>
      <c r="AK97" s="15">
        <f>SUM(AK96:AK96)</f>
        <v>0</v>
      </c>
      <c r="AL97" s="15">
        <f>SUM(AL96:AL96)</f>
        <v>0</v>
      </c>
      <c r="AM97" s="33"/>
      <c r="AN97" s="15">
        <f>SUM(AN96:AN96)</f>
        <v>0</v>
      </c>
      <c r="AO97" s="15">
        <f>SUM(AO96:AO96)</f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2</v>
      </c>
      <c r="BC97" s="22">
        <v>2</v>
      </c>
      <c r="BD97" s="22">
        <v>0</v>
      </c>
      <c r="BE97" s="22">
        <f t="shared" si="74"/>
        <v>2</v>
      </c>
      <c r="BF97" s="70">
        <v>0</v>
      </c>
      <c r="BG97" s="69">
        <f t="shared" si="75"/>
        <v>24</v>
      </c>
      <c r="BH97" s="22">
        <f t="shared" si="75"/>
        <v>11</v>
      </c>
      <c r="BI97" s="22">
        <f t="shared" si="68"/>
        <v>5</v>
      </c>
      <c r="BJ97" s="22">
        <f t="shared" si="76"/>
        <v>16</v>
      </c>
      <c r="BK97" s="70">
        <f t="shared" si="69"/>
        <v>0</v>
      </c>
      <c r="BL97" s="69">
        <v>22</v>
      </c>
      <c r="BM97" s="22">
        <v>9</v>
      </c>
      <c r="BN97" s="22">
        <v>5</v>
      </c>
      <c r="BO97" s="22">
        <f t="shared" si="70"/>
        <v>14</v>
      </c>
      <c r="BP97" s="70">
        <v>0</v>
      </c>
      <c r="BQ97" s="41"/>
      <c r="BR97" s="41"/>
      <c r="BS97" s="27">
        <v>8.5</v>
      </c>
      <c r="BT97" s="21" t="s">
        <v>30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71"/>
        <v>0</v>
      </c>
      <c r="CD97" s="70">
        <v>0</v>
      </c>
      <c r="CE97" s="69">
        <f t="shared" si="77"/>
        <v>1</v>
      </c>
      <c r="CF97" s="22">
        <f t="shared" si="77"/>
        <v>0</v>
      </c>
      <c r="CG97" s="22">
        <f t="shared" si="77"/>
        <v>0</v>
      </c>
      <c r="CH97" s="22">
        <f t="shared" si="77"/>
        <v>0</v>
      </c>
      <c r="CI97" s="70">
        <f t="shared" si="77"/>
        <v>0</v>
      </c>
      <c r="CJ97" s="22">
        <v>1</v>
      </c>
      <c r="CK97" s="22">
        <v>0</v>
      </c>
      <c r="CL97" s="22">
        <v>0</v>
      </c>
      <c r="CM97" s="22">
        <f t="shared" si="73"/>
        <v>0</v>
      </c>
      <c r="CN97" s="70">
        <v>0</v>
      </c>
      <c r="CO97" s="41"/>
    </row>
    <row r="98" spans="1:93" ht="15.75" customHeight="1" x14ac:dyDescent="0.25">
      <c r="A98" s="36"/>
      <c r="E98" s="21" t="s">
        <v>66</v>
      </c>
      <c r="F98" s="21"/>
      <c r="G98" s="21"/>
      <c r="H98" s="21" t="s">
        <v>115</v>
      </c>
      <c r="I98" s="22"/>
      <c r="J98" s="22">
        <v>24</v>
      </c>
      <c r="K98" s="22">
        <v>7</v>
      </c>
      <c r="L98" s="22">
        <v>14</v>
      </c>
      <c r="M98" s="49">
        <v>21</v>
      </c>
      <c r="N98" s="22"/>
      <c r="O98" s="22"/>
      <c r="R98" s="41"/>
      <c r="S98" s="41"/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2</v>
      </c>
      <c r="BC98" s="22">
        <v>0</v>
      </c>
      <c r="BD98" s="22">
        <v>1</v>
      </c>
      <c r="BE98" s="22">
        <f t="shared" si="74"/>
        <v>1</v>
      </c>
      <c r="BF98" s="70">
        <v>2</v>
      </c>
      <c r="BG98" s="69">
        <f t="shared" si="75"/>
        <v>22</v>
      </c>
      <c r="BH98" s="22">
        <f t="shared" si="75"/>
        <v>5</v>
      </c>
      <c r="BI98" s="22">
        <f t="shared" si="68"/>
        <v>9</v>
      </c>
      <c r="BJ98" s="22">
        <f t="shared" si="76"/>
        <v>14</v>
      </c>
      <c r="BK98" s="70">
        <f t="shared" si="69"/>
        <v>6</v>
      </c>
      <c r="BL98" s="69">
        <v>20</v>
      </c>
      <c r="BM98" s="22">
        <v>5</v>
      </c>
      <c r="BN98" s="22">
        <v>8</v>
      </c>
      <c r="BO98" s="22">
        <f t="shared" si="70"/>
        <v>13</v>
      </c>
      <c r="BP98" s="70">
        <v>4</v>
      </c>
      <c r="BQ98" s="41"/>
      <c r="BR98" s="41"/>
      <c r="BS98" s="27">
        <v>7</v>
      </c>
      <c r="BT98" s="21" t="s">
        <v>113</v>
      </c>
      <c r="BX98" s="22"/>
      <c r="BY98" s="21"/>
      <c r="BZ98" s="69">
        <v>0</v>
      </c>
      <c r="CA98" s="22">
        <v>0</v>
      </c>
      <c r="CB98" s="22">
        <v>0</v>
      </c>
      <c r="CC98" s="22">
        <f t="shared" si="71"/>
        <v>0</v>
      </c>
      <c r="CD98" s="70">
        <v>0</v>
      </c>
      <c r="CE98" s="69">
        <f t="shared" si="77"/>
        <v>1</v>
      </c>
      <c r="CF98" s="22">
        <f t="shared" si="77"/>
        <v>0</v>
      </c>
      <c r="CG98" s="22">
        <f t="shared" si="77"/>
        <v>0</v>
      </c>
      <c r="CH98" s="22">
        <f t="shared" si="77"/>
        <v>0</v>
      </c>
      <c r="CI98" s="70">
        <f t="shared" si="77"/>
        <v>0</v>
      </c>
      <c r="CJ98" s="22">
        <v>1</v>
      </c>
      <c r="CK98" s="22">
        <v>0</v>
      </c>
      <c r="CL98" s="22">
        <v>0</v>
      </c>
      <c r="CM98" s="22">
        <f t="shared" si="73"/>
        <v>0</v>
      </c>
      <c r="CN98" s="70">
        <v>0</v>
      </c>
      <c r="CO98" s="41"/>
    </row>
    <row r="99" spans="1:93" ht="15.75" customHeight="1" x14ac:dyDescent="0.25">
      <c r="A99" s="36"/>
      <c r="E99" s="21" t="s">
        <v>49</v>
      </c>
      <c r="H99" s="21" t="s">
        <v>107</v>
      </c>
      <c r="I99" s="22"/>
      <c r="J99" s="22">
        <v>25</v>
      </c>
      <c r="K99" s="22">
        <v>2</v>
      </c>
      <c r="L99" s="22">
        <v>19</v>
      </c>
      <c r="M99" s="49">
        <v>21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2</v>
      </c>
      <c r="BC99" s="22">
        <v>0</v>
      </c>
      <c r="BD99" s="22">
        <v>0</v>
      </c>
      <c r="BE99" s="22">
        <f t="shared" si="74"/>
        <v>0</v>
      </c>
      <c r="BF99" s="70">
        <v>0</v>
      </c>
      <c r="BG99" s="69">
        <f t="shared" si="75"/>
        <v>22</v>
      </c>
      <c r="BH99" s="22">
        <f t="shared" si="75"/>
        <v>0</v>
      </c>
      <c r="BI99" s="22">
        <f t="shared" si="68"/>
        <v>1</v>
      </c>
      <c r="BJ99" s="22">
        <f t="shared" si="76"/>
        <v>1</v>
      </c>
      <c r="BK99" s="70">
        <f t="shared" si="69"/>
        <v>0</v>
      </c>
      <c r="BL99" s="69">
        <v>20</v>
      </c>
      <c r="BM99" s="22">
        <v>0</v>
      </c>
      <c r="BN99" s="22">
        <v>1</v>
      </c>
      <c r="BO99" s="22">
        <f t="shared" si="70"/>
        <v>1</v>
      </c>
      <c r="BP99" s="70">
        <v>0</v>
      </c>
      <c r="BQ99" s="41"/>
      <c r="BR99" s="41"/>
      <c r="BS99" s="27">
        <v>6.5</v>
      </c>
      <c r="BT99" s="21" t="s">
        <v>55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si="71"/>
        <v>0</v>
      </c>
      <c r="CD99" s="70">
        <v>0</v>
      </c>
      <c r="CE99" s="69">
        <f t="shared" si="77"/>
        <v>4</v>
      </c>
      <c r="CF99" s="22">
        <f t="shared" si="77"/>
        <v>0</v>
      </c>
      <c r="CG99" s="22">
        <f t="shared" si="77"/>
        <v>0</v>
      </c>
      <c r="CH99" s="22">
        <f t="shared" si="77"/>
        <v>0</v>
      </c>
      <c r="CI99" s="70">
        <f t="shared" si="77"/>
        <v>0</v>
      </c>
      <c r="CJ99" s="22">
        <v>4</v>
      </c>
      <c r="CK99" s="22">
        <v>0</v>
      </c>
      <c r="CL99" s="22">
        <v>0</v>
      </c>
      <c r="CM99" s="22">
        <f t="shared" si="73"/>
        <v>0</v>
      </c>
      <c r="CN99" s="70">
        <v>0</v>
      </c>
      <c r="CO99" s="41"/>
    </row>
    <row r="100" spans="1:93" ht="15.75" customHeight="1" x14ac:dyDescent="0.25">
      <c r="A100" s="36"/>
      <c r="E100" s="21" t="s">
        <v>86</v>
      </c>
      <c r="F100" s="21"/>
      <c r="G100" s="21"/>
      <c r="H100" s="21" t="s">
        <v>17</v>
      </c>
      <c r="I100" s="22"/>
      <c r="J100" s="22">
        <v>21</v>
      </c>
      <c r="K100" s="22">
        <v>10</v>
      </c>
      <c r="L100" s="22">
        <v>9</v>
      </c>
      <c r="M100" s="49">
        <v>19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2</v>
      </c>
      <c r="BC100" s="22">
        <v>0</v>
      </c>
      <c r="BD100" s="22">
        <v>0</v>
      </c>
      <c r="BE100" s="22">
        <f t="shared" si="74"/>
        <v>0</v>
      </c>
      <c r="BF100" s="70">
        <v>0</v>
      </c>
      <c r="BG100" s="69">
        <f t="shared" si="75"/>
        <v>18</v>
      </c>
      <c r="BH100" s="22">
        <f t="shared" si="75"/>
        <v>3</v>
      </c>
      <c r="BI100" s="22">
        <f t="shared" si="68"/>
        <v>3</v>
      </c>
      <c r="BJ100" s="22">
        <f t="shared" si="76"/>
        <v>6</v>
      </c>
      <c r="BK100" s="70">
        <f t="shared" si="69"/>
        <v>4</v>
      </c>
      <c r="BL100" s="69">
        <v>16</v>
      </c>
      <c r="BM100" s="22">
        <v>3</v>
      </c>
      <c r="BN100" s="22">
        <v>3</v>
      </c>
      <c r="BO100" s="22">
        <f t="shared" si="70"/>
        <v>6</v>
      </c>
      <c r="BP100" s="70">
        <v>4</v>
      </c>
      <c r="BQ100" s="41"/>
      <c r="BR100" s="41"/>
      <c r="BS100" s="27">
        <v>7</v>
      </c>
      <c r="BT100" s="21" t="s">
        <v>36</v>
      </c>
      <c r="BX100" s="22"/>
      <c r="BY100" s="21"/>
      <c r="BZ100" s="69">
        <v>2</v>
      </c>
      <c r="CA100" s="22">
        <v>0</v>
      </c>
      <c r="CB100" s="22">
        <v>0</v>
      </c>
      <c r="CC100" s="22">
        <f t="shared" si="71"/>
        <v>0</v>
      </c>
      <c r="CD100" s="70">
        <v>0</v>
      </c>
      <c r="CE100" s="69">
        <f t="shared" si="77"/>
        <v>6</v>
      </c>
      <c r="CF100" s="22">
        <f t="shared" si="77"/>
        <v>0</v>
      </c>
      <c r="CG100" s="22">
        <f t="shared" si="77"/>
        <v>0</v>
      </c>
      <c r="CH100" s="22">
        <f t="shared" si="77"/>
        <v>0</v>
      </c>
      <c r="CI100" s="70">
        <f t="shared" si="77"/>
        <v>0</v>
      </c>
      <c r="CJ100" s="22">
        <v>4</v>
      </c>
      <c r="CK100" s="22">
        <v>0</v>
      </c>
      <c r="CL100" s="22">
        <v>0</v>
      </c>
      <c r="CM100" s="22">
        <f t="shared" si="73"/>
        <v>0</v>
      </c>
      <c r="CN100" s="70">
        <v>0</v>
      </c>
      <c r="CO100" s="41"/>
    </row>
    <row r="101" spans="1:93" ht="15.75" customHeight="1" x14ac:dyDescent="0.25">
      <c r="A101" s="36"/>
      <c r="E101" s="21" t="s">
        <v>29</v>
      </c>
      <c r="H101" s="21" t="s">
        <v>107</v>
      </c>
      <c r="I101" s="22"/>
      <c r="J101" s="22">
        <v>21</v>
      </c>
      <c r="K101" s="22">
        <v>5</v>
      </c>
      <c r="L101" s="22">
        <v>14</v>
      </c>
      <c r="M101" s="49">
        <v>19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3</v>
      </c>
      <c r="BC101" s="22">
        <v>2</v>
      </c>
      <c r="BD101" s="22">
        <v>0</v>
      </c>
      <c r="BE101" s="22">
        <f t="shared" si="74"/>
        <v>2</v>
      </c>
      <c r="BF101" s="70">
        <v>0</v>
      </c>
      <c r="BG101" s="69">
        <f t="shared" si="75"/>
        <v>24</v>
      </c>
      <c r="BH101" s="22">
        <f t="shared" si="75"/>
        <v>4</v>
      </c>
      <c r="BI101" s="22">
        <f t="shared" si="68"/>
        <v>10</v>
      </c>
      <c r="BJ101" s="22">
        <f t="shared" si="76"/>
        <v>14</v>
      </c>
      <c r="BK101" s="70">
        <f t="shared" si="69"/>
        <v>2</v>
      </c>
      <c r="BL101" s="69">
        <v>21</v>
      </c>
      <c r="BM101" s="22">
        <v>2</v>
      </c>
      <c r="BN101" s="22">
        <v>10</v>
      </c>
      <c r="BO101" s="22">
        <f t="shared" si="70"/>
        <v>12</v>
      </c>
      <c r="BP101" s="70">
        <v>2</v>
      </c>
      <c r="BQ101" s="41"/>
      <c r="BR101" s="41"/>
      <c r="BS101" s="27">
        <v>6</v>
      </c>
      <c r="BT101" s="21" t="s">
        <v>114</v>
      </c>
      <c r="BX101" s="22"/>
      <c r="BY101" s="21"/>
      <c r="BZ101" s="69">
        <v>0</v>
      </c>
      <c r="CA101" s="22">
        <v>0</v>
      </c>
      <c r="CB101" s="22">
        <v>0</v>
      </c>
      <c r="CC101" s="22">
        <f t="shared" si="71"/>
        <v>0</v>
      </c>
      <c r="CD101" s="70">
        <v>0</v>
      </c>
      <c r="CE101" s="69">
        <f t="shared" si="77"/>
        <v>1</v>
      </c>
      <c r="CF101" s="22">
        <f t="shared" si="77"/>
        <v>0</v>
      </c>
      <c r="CG101" s="22">
        <f t="shared" si="77"/>
        <v>0</v>
      </c>
      <c r="CH101" s="22">
        <f t="shared" si="77"/>
        <v>0</v>
      </c>
      <c r="CI101" s="70">
        <f t="shared" si="77"/>
        <v>0</v>
      </c>
      <c r="CJ101" s="22">
        <v>1</v>
      </c>
      <c r="CK101" s="22">
        <v>0</v>
      </c>
      <c r="CL101" s="22">
        <v>0</v>
      </c>
      <c r="CM101" s="22">
        <f t="shared" si="73"/>
        <v>0</v>
      </c>
      <c r="CN101" s="70">
        <v>0</v>
      </c>
      <c r="CO101" s="41"/>
    </row>
    <row r="102" spans="1:93" ht="15.75" customHeight="1" x14ac:dyDescent="0.25">
      <c r="A102" s="36"/>
      <c r="E102" s="21" t="s">
        <v>144</v>
      </c>
      <c r="F102" s="21"/>
      <c r="G102" s="21"/>
      <c r="H102" s="21" t="s">
        <v>115</v>
      </c>
      <c r="I102" s="22"/>
      <c r="J102" s="22">
        <v>23</v>
      </c>
      <c r="K102" s="22">
        <v>9</v>
      </c>
      <c r="L102" s="22">
        <v>9</v>
      </c>
      <c r="M102" s="49">
        <v>18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2</v>
      </c>
      <c r="BC102" s="22">
        <v>0</v>
      </c>
      <c r="BD102" s="22">
        <v>0</v>
      </c>
      <c r="BE102" s="22">
        <f t="shared" si="74"/>
        <v>0</v>
      </c>
      <c r="BF102" s="70">
        <v>0</v>
      </c>
      <c r="BG102" s="69">
        <f t="shared" si="75"/>
        <v>17</v>
      </c>
      <c r="BH102" s="22">
        <f t="shared" si="75"/>
        <v>1</v>
      </c>
      <c r="BI102" s="22">
        <f t="shared" si="68"/>
        <v>0</v>
      </c>
      <c r="BJ102" s="22">
        <f t="shared" si="76"/>
        <v>1</v>
      </c>
      <c r="BK102" s="70">
        <f t="shared" si="69"/>
        <v>0</v>
      </c>
      <c r="BL102" s="69">
        <v>15</v>
      </c>
      <c r="BM102" s="22">
        <v>1</v>
      </c>
      <c r="BN102" s="22">
        <v>0</v>
      </c>
      <c r="BO102" s="22">
        <f t="shared" si="70"/>
        <v>1</v>
      </c>
      <c r="BP102" s="70">
        <v>0</v>
      </c>
      <c r="BQ102" s="41"/>
      <c r="BR102" s="41"/>
      <c r="BS102" s="27">
        <v>8.5</v>
      </c>
      <c r="BT102" s="21" t="s">
        <v>140</v>
      </c>
      <c r="BX102" s="22"/>
      <c r="BY102" s="21"/>
      <c r="BZ102" s="69">
        <v>0</v>
      </c>
      <c r="CA102" s="22">
        <v>0</v>
      </c>
      <c r="CB102" s="22">
        <v>0</v>
      </c>
      <c r="CC102" s="22">
        <f t="shared" si="71"/>
        <v>0</v>
      </c>
      <c r="CD102" s="70">
        <v>0</v>
      </c>
      <c r="CE102" s="69">
        <f t="shared" si="77"/>
        <v>1</v>
      </c>
      <c r="CF102" s="22">
        <f t="shared" si="77"/>
        <v>0</v>
      </c>
      <c r="CG102" s="22">
        <f t="shared" si="77"/>
        <v>0</v>
      </c>
      <c r="CH102" s="22">
        <f t="shared" si="77"/>
        <v>0</v>
      </c>
      <c r="CI102" s="70">
        <f t="shared" si="77"/>
        <v>0</v>
      </c>
      <c r="CJ102" s="22">
        <v>1</v>
      </c>
      <c r="CK102" s="22">
        <v>0</v>
      </c>
      <c r="CL102" s="22">
        <v>0</v>
      </c>
      <c r="CM102" s="22">
        <f t="shared" si="73"/>
        <v>0</v>
      </c>
      <c r="CN102" s="70">
        <v>0</v>
      </c>
      <c r="CO102" s="41"/>
    </row>
    <row r="103" spans="1:93" ht="15.75" customHeight="1" thickBot="1" x14ac:dyDescent="0.3">
      <c r="A103" s="36"/>
      <c r="E103" s="21" t="s">
        <v>123</v>
      </c>
      <c r="F103" s="21"/>
      <c r="G103" s="21"/>
      <c r="H103" s="21" t="s">
        <v>115</v>
      </c>
      <c r="I103" s="22"/>
      <c r="J103" s="22">
        <v>21</v>
      </c>
      <c r="K103" s="22">
        <v>4</v>
      </c>
      <c r="L103" s="22">
        <v>14</v>
      </c>
      <c r="M103" s="49">
        <v>18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33</v>
      </c>
      <c r="BC103" s="23">
        <f>SUM(BC91:BC102)</f>
        <v>8</v>
      </c>
      <c r="BD103" s="23">
        <f>SUM(BD91:BD102)</f>
        <v>9</v>
      </c>
      <c r="BE103" s="23">
        <f>+BD103+BC103</f>
        <v>17</v>
      </c>
      <c r="BF103" s="73">
        <f>SUM(BF91:BF102)</f>
        <v>6</v>
      </c>
      <c r="BG103" s="72">
        <f>SUM(BG91:BG102)</f>
        <v>274</v>
      </c>
      <c r="BH103" s="23">
        <f>SUM(BH91:BH102)</f>
        <v>63</v>
      </c>
      <c r="BI103" s="23">
        <f>SUM(BI91:BI102)</f>
        <v>83</v>
      </c>
      <c r="BJ103" s="23">
        <f>+BI103+BH103</f>
        <v>146</v>
      </c>
      <c r="BK103" s="73">
        <f>SUM(BK91:BK102)</f>
        <v>36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6</v>
      </c>
      <c r="BT103" s="21" t="s">
        <v>100</v>
      </c>
      <c r="BX103" s="22"/>
      <c r="BY103" s="21"/>
      <c r="BZ103" s="69">
        <v>0</v>
      </c>
      <c r="CA103" s="22">
        <v>0</v>
      </c>
      <c r="CB103" s="22">
        <v>0</v>
      </c>
      <c r="CC103" s="22">
        <f t="shared" si="71"/>
        <v>0</v>
      </c>
      <c r="CD103" s="70">
        <v>0</v>
      </c>
      <c r="CE103" s="69">
        <f t="shared" si="77"/>
        <v>4</v>
      </c>
      <c r="CF103" s="22">
        <f t="shared" si="77"/>
        <v>0</v>
      </c>
      <c r="CG103" s="22">
        <f t="shared" si="77"/>
        <v>1</v>
      </c>
      <c r="CH103" s="22">
        <f t="shared" si="77"/>
        <v>1</v>
      </c>
      <c r="CI103" s="70">
        <f t="shared" si="77"/>
        <v>0</v>
      </c>
      <c r="CJ103" s="22">
        <v>4</v>
      </c>
      <c r="CK103" s="22">
        <v>0</v>
      </c>
      <c r="CL103" s="22">
        <v>1</v>
      </c>
      <c r="CM103" s="22">
        <f t="shared" si="73"/>
        <v>1</v>
      </c>
      <c r="CN103" s="70">
        <v>0</v>
      </c>
      <c r="CO103" s="41"/>
    </row>
    <row r="104" spans="1:93" ht="15.75" customHeight="1" x14ac:dyDescent="0.25">
      <c r="A104" s="36"/>
      <c r="E104" s="21" t="s">
        <v>89</v>
      </c>
      <c r="F104" s="21"/>
      <c r="G104" s="21"/>
      <c r="H104" s="21" t="s">
        <v>107</v>
      </c>
      <c r="I104" s="22"/>
      <c r="J104" s="22">
        <v>23</v>
      </c>
      <c r="K104" s="22">
        <v>2</v>
      </c>
      <c r="L104" s="22">
        <v>15</v>
      </c>
      <c r="M104" s="49">
        <v>17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80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81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7</v>
      </c>
      <c r="BC104" s="22">
        <v>3</v>
      </c>
      <c r="BD104" s="22">
        <v>3</v>
      </c>
      <c r="BE104" s="22">
        <f>+BC104+BD104</f>
        <v>6</v>
      </c>
      <c r="BF104" s="70">
        <v>0</v>
      </c>
      <c r="BG104" s="69">
        <f>+BB104+BL104</f>
        <v>54</v>
      </c>
      <c r="BH104" s="22">
        <f>+BC104+BM104</f>
        <v>6</v>
      </c>
      <c r="BI104" s="22">
        <f t="shared" ref="BI104:BI115" si="82">+BD104+BN104</f>
        <v>11</v>
      </c>
      <c r="BJ104" s="22">
        <f>+BH104+BI104</f>
        <v>17</v>
      </c>
      <c r="BK104" s="70">
        <f t="shared" ref="BK104:BK115" si="83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84">+BM104+BN104</f>
        <v>11</v>
      </c>
      <c r="BP104" s="71">
        <v>2</v>
      </c>
      <c r="BQ104" s="41"/>
      <c r="BR104" s="41"/>
      <c r="BS104" s="27">
        <v>8.5</v>
      </c>
      <c r="BT104" s="21" t="s">
        <v>164</v>
      </c>
      <c r="BX104" s="22"/>
      <c r="BY104" s="21"/>
      <c r="BZ104" s="69">
        <v>1</v>
      </c>
      <c r="CA104" s="22">
        <v>0</v>
      </c>
      <c r="CB104" s="22">
        <v>0</v>
      </c>
      <c r="CC104" s="22">
        <f t="shared" si="71"/>
        <v>0</v>
      </c>
      <c r="CD104" s="70">
        <v>0</v>
      </c>
      <c r="CE104" s="69">
        <f t="shared" si="77"/>
        <v>2</v>
      </c>
      <c r="CF104" s="22">
        <f t="shared" si="77"/>
        <v>0</v>
      </c>
      <c r="CG104" s="22">
        <f t="shared" si="77"/>
        <v>0</v>
      </c>
      <c r="CH104" s="22">
        <f t="shared" si="77"/>
        <v>0</v>
      </c>
      <c r="CI104" s="70">
        <f t="shared" si="77"/>
        <v>0</v>
      </c>
      <c r="CJ104" s="22">
        <v>1</v>
      </c>
      <c r="CK104" s="22">
        <v>0</v>
      </c>
      <c r="CL104" s="22">
        <v>0</v>
      </c>
      <c r="CM104" s="22">
        <f t="shared" si="73"/>
        <v>0</v>
      </c>
      <c r="CN104" s="70">
        <v>0</v>
      </c>
      <c r="CO104" s="41"/>
    </row>
    <row r="105" spans="1:93" ht="15.75" customHeight="1" x14ac:dyDescent="0.25">
      <c r="A105" s="36"/>
      <c r="E105" s="21" t="s">
        <v>67</v>
      </c>
      <c r="F105" s="21"/>
      <c r="G105" s="21"/>
      <c r="H105" s="21" t="s">
        <v>117</v>
      </c>
      <c r="I105" s="22"/>
      <c r="J105" s="22">
        <v>23</v>
      </c>
      <c r="K105" s="22">
        <v>2</v>
      </c>
      <c r="L105" s="22">
        <v>15</v>
      </c>
      <c r="M105" s="49">
        <v>17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80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81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3</v>
      </c>
      <c r="BC105" s="22">
        <v>0</v>
      </c>
      <c r="BD105" s="22">
        <v>0</v>
      </c>
      <c r="BE105" s="22">
        <f t="shared" ref="BE105:BE115" si="85">+BC105+BD105</f>
        <v>0</v>
      </c>
      <c r="BF105" s="70">
        <v>0</v>
      </c>
      <c r="BG105" s="69">
        <f t="shared" ref="BG105:BH115" si="86">+BB105+BL105</f>
        <v>15</v>
      </c>
      <c r="BH105" s="22">
        <f t="shared" si="86"/>
        <v>0</v>
      </c>
      <c r="BI105" s="22">
        <f t="shared" si="82"/>
        <v>2</v>
      </c>
      <c r="BJ105" s="22">
        <f t="shared" ref="BJ105:BJ115" si="87">+BH105+BI105</f>
        <v>2</v>
      </c>
      <c r="BK105" s="70">
        <f t="shared" si="83"/>
        <v>0</v>
      </c>
      <c r="BL105" s="69">
        <v>12</v>
      </c>
      <c r="BM105" s="22">
        <v>0</v>
      </c>
      <c r="BN105" s="22">
        <v>2</v>
      </c>
      <c r="BO105" s="22">
        <f t="shared" si="84"/>
        <v>2</v>
      </c>
      <c r="BP105" s="70">
        <v>0</v>
      </c>
      <c r="BQ105" s="41"/>
      <c r="BR105" s="41"/>
      <c r="BS105" s="27">
        <v>9</v>
      </c>
      <c r="BT105" s="21" t="s">
        <v>96</v>
      </c>
      <c r="BX105" s="22"/>
      <c r="BY105" s="21"/>
      <c r="BZ105" s="69">
        <v>1</v>
      </c>
      <c r="CA105" s="22">
        <v>2</v>
      </c>
      <c r="CB105" s="22">
        <v>0</v>
      </c>
      <c r="CC105" s="22">
        <f t="shared" si="71"/>
        <v>2</v>
      </c>
      <c r="CD105" s="70">
        <v>0</v>
      </c>
      <c r="CE105" s="69">
        <f t="shared" si="77"/>
        <v>2</v>
      </c>
      <c r="CF105" s="22">
        <f t="shared" si="77"/>
        <v>2</v>
      </c>
      <c r="CG105" s="22">
        <f t="shared" si="77"/>
        <v>0</v>
      </c>
      <c r="CH105" s="22">
        <f t="shared" si="77"/>
        <v>2</v>
      </c>
      <c r="CI105" s="70">
        <f t="shared" si="77"/>
        <v>0</v>
      </c>
      <c r="CJ105" s="22">
        <v>1</v>
      </c>
      <c r="CK105" s="22">
        <v>0</v>
      </c>
      <c r="CL105" s="22">
        <v>0</v>
      </c>
      <c r="CM105" s="22">
        <f t="shared" si="73"/>
        <v>0</v>
      </c>
      <c r="CN105" s="70">
        <v>0</v>
      </c>
      <c r="CO105" s="41"/>
    </row>
    <row r="106" spans="1:93" ht="15.75" customHeight="1" thickBot="1" x14ac:dyDescent="0.3">
      <c r="A106" s="36"/>
      <c r="E106" s="21" t="s">
        <v>149</v>
      </c>
      <c r="F106" s="21"/>
      <c r="G106" s="21"/>
      <c r="H106" s="21" t="s">
        <v>154</v>
      </c>
      <c r="I106" s="22"/>
      <c r="J106" s="22">
        <v>22</v>
      </c>
      <c r="K106" s="22">
        <v>2</v>
      </c>
      <c r="L106" s="22">
        <v>15</v>
      </c>
      <c r="M106" s="49">
        <v>17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80"/>
        <v>0</v>
      </c>
      <c r="AI106" s="79"/>
      <c r="AJ106" s="22">
        <v>7</v>
      </c>
      <c r="AK106" s="22">
        <v>0</v>
      </c>
      <c r="AL106" s="22">
        <v>0</v>
      </c>
      <c r="AM106" s="24">
        <f t="shared" si="81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3</v>
      </c>
      <c r="BC106" s="22">
        <v>5</v>
      </c>
      <c r="BD106" s="22">
        <v>3</v>
      </c>
      <c r="BE106" s="22">
        <f t="shared" si="85"/>
        <v>8</v>
      </c>
      <c r="BF106" s="70">
        <v>0</v>
      </c>
      <c r="BG106" s="69">
        <f t="shared" si="86"/>
        <v>22</v>
      </c>
      <c r="BH106" s="22">
        <f t="shared" si="86"/>
        <v>20</v>
      </c>
      <c r="BI106" s="22">
        <f t="shared" si="82"/>
        <v>11</v>
      </c>
      <c r="BJ106" s="22">
        <f t="shared" si="87"/>
        <v>31</v>
      </c>
      <c r="BK106" s="70">
        <f t="shared" si="83"/>
        <v>6</v>
      </c>
      <c r="BL106" s="69">
        <v>19</v>
      </c>
      <c r="BM106" s="22">
        <v>15</v>
      </c>
      <c r="BN106" s="22">
        <v>8</v>
      </c>
      <c r="BO106" s="22">
        <f t="shared" si="84"/>
        <v>23</v>
      </c>
      <c r="BP106" s="70">
        <v>6</v>
      </c>
      <c r="BQ106" s="41"/>
      <c r="BR106" s="41"/>
      <c r="BS106" s="27">
        <v>7.5</v>
      </c>
      <c r="BT106" s="21" t="s">
        <v>50</v>
      </c>
      <c r="BX106" s="22"/>
      <c r="BY106" s="21"/>
      <c r="BZ106" s="69">
        <v>0</v>
      </c>
      <c r="CA106" s="22">
        <v>0</v>
      </c>
      <c r="CB106" s="22">
        <v>0</v>
      </c>
      <c r="CC106" s="22">
        <f t="shared" si="71"/>
        <v>0</v>
      </c>
      <c r="CD106" s="70">
        <v>0</v>
      </c>
      <c r="CE106" s="69">
        <f t="shared" si="77"/>
        <v>1</v>
      </c>
      <c r="CF106" s="22">
        <f t="shared" si="77"/>
        <v>0</v>
      </c>
      <c r="CG106" s="22">
        <f t="shared" si="77"/>
        <v>0</v>
      </c>
      <c r="CH106" s="22">
        <f t="shared" si="77"/>
        <v>0</v>
      </c>
      <c r="CI106" s="70">
        <f t="shared" si="77"/>
        <v>0</v>
      </c>
      <c r="CJ106" s="22">
        <v>1</v>
      </c>
      <c r="CK106" s="22">
        <v>0</v>
      </c>
      <c r="CL106" s="22">
        <v>0</v>
      </c>
      <c r="CM106" s="22">
        <f t="shared" si="73"/>
        <v>0</v>
      </c>
      <c r="CN106" s="70">
        <v>0</v>
      </c>
      <c r="CO106" s="41"/>
    </row>
    <row r="107" spans="1:93" ht="15.75" customHeight="1" x14ac:dyDescent="0.25">
      <c r="A107" s="36"/>
      <c r="E107" s="21"/>
      <c r="F107" s="21"/>
      <c r="G107" s="21"/>
      <c r="H107" s="16"/>
      <c r="I107" s="22"/>
      <c r="J107" s="22"/>
      <c r="K107" s="22"/>
      <c r="L107" s="22"/>
      <c r="M107" s="22"/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80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81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5"/>
        <v>0</v>
      </c>
      <c r="BF107" s="70">
        <v>0</v>
      </c>
      <c r="BG107" s="69">
        <f t="shared" si="86"/>
        <v>16</v>
      </c>
      <c r="BH107" s="22">
        <f t="shared" si="86"/>
        <v>7</v>
      </c>
      <c r="BI107" s="22">
        <f t="shared" si="82"/>
        <v>6</v>
      </c>
      <c r="BJ107" s="22">
        <f t="shared" si="87"/>
        <v>13</v>
      </c>
      <c r="BK107" s="70">
        <f t="shared" si="83"/>
        <v>4</v>
      </c>
      <c r="BL107" s="69">
        <v>16</v>
      </c>
      <c r="BM107" s="22">
        <v>7</v>
      </c>
      <c r="BN107" s="22">
        <v>6</v>
      </c>
      <c r="BO107" s="22">
        <f t="shared" si="84"/>
        <v>13</v>
      </c>
      <c r="BP107" s="70">
        <v>4</v>
      </c>
      <c r="BQ107" s="41"/>
      <c r="BR107" s="41"/>
      <c r="BS107" s="76"/>
      <c r="BT107" s="31" t="s">
        <v>626</v>
      </c>
      <c r="BU107" s="31"/>
      <c r="BV107" s="31"/>
      <c r="BW107" s="31"/>
      <c r="BX107" s="15"/>
      <c r="BY107" s="31"/>
      <c r="BZ107" s="75">
        <f t="shared" ref="BZ107:CN107" si="88">+SUM(BZ78:BZ106)</f>
        <v>8</v>
      </c>
      <c r="CA107" s="15">
        <f t="shared" si="88"/>
        <v>2</v>
      </c>
      <c r="CB107" s="15">
        <f t="shared" si="88"/>
        <v>0</v>
      </c>
      <c r="CC107" s="15">
        <f t="shared" si="88"/>
        <v>2</v>
      </c>
      <c r="CD107" s="71">
        <f t="shared" si="88"/>
        <v>0</v>
      </c>
      <c r="CE107" s="75">
        <f t="shared" si="88"/>
        <v>65</v>
      </c>
      <c r="CF107" s="15">
        <f t="shared" si="88"/>
        <v>4</v>
      </c>
      <c r="CG107" s="15">
        <f t="shared" si="88"/>
        <v>14</v>
      </c>
      <c r="CH107" s="15">
        <f t="shared" si="88"/>
        <v>18</v>
      </c>
      <c r="CI107" s="71">
        <f t="shared" si="88"/>
        <v>4</v>
      </c>
      <c r="CJ107" s="15">
        <f t="shared" si="88"/>
        <v>57</v>
      </c>
      <c r="CK107" s="15">
        <f t="shared" si="88"/>
        <v>2</v>
      </c>
      <c r="CL107" s="15">
        <f t="shared" si="88"/>
        <v>14</v>
      </c>
      <c r="CM107" s="15">
        <f t="shared" si="88"/>
        <v>16</v>
      </c>
      <c r="CN107" s="71">
        <f t="shared" si="88"/>
        <v>4</v>
      </c>
      <c r="CO107" s="41"/>
    </row>
    <row r="108" spans="1:93" ht="15.75" customHeight="1" x14ac:dyDescent="0.25">
      <c r="A108" s="36"/>
      <c r="E108" s="21"/>
      <c r="M108" s="22"/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80"/>
        <v>0</v>
      </c>
      <c r="AI108" s="79"/>
      <c r="AJ108" s="22">
        <v>0</v>
      </c>
      <c r="AK108" s="22">
        <v>0</v>
      </c>
      <c r="AL108" s="22">
        <v>0</v>
      </c>
      <c r="AM108" s="24">
        <f t="shared" si="81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3</v>
      </c>
      <c r="BC108" s="22">
        <v>0</v>
      </c>
      <c r="BD108" s="22">
        <v>2</v>
      </c>
      <c r="BE108" s="22">
        <f t="shared" si="85"/>
        <v>2</v>
      </c>
      <c r="BF108" s="70">
        <v>0</v>
      </c>
      <c r="BG108" s="69">
        <f t="shared" si="86"/>
        <v>19</v>
      </c>
      <c r="BH108" s="22">
        <f t="shared" si="86"/>
        <v>0</v>
      </c>
      <c r="BI108" s="22">
        <f t="shared" si="82"/>
        <v>9</v>
      </c>
      <c r="BJ108" s="22">
        <f t="shared" si="87"/>
        <v>9</v>
      </c>
      <c r="BK108" s="70">
        <f t="shared" si="83"/>
        <v>2</v>
      </c>
      <c r="BL108" s="69">
        <v>16</v>
      </c>
      <c r="BM108" s="22">
        <v>0</v>
      </c>
      <c r="BN108" s="22">
        <v>7</v>
      </c>
      <c r="BO108" s="22">
        <f t="shared" si="84"/>
        <v>7</v>
      </c>
      <c r="BP108" s="70">
        <v>2</v>
      </c>
      <c r="BQ108" s="41"/>
      <c r="BR108" s="41"/>
      <c r="BS108" s="27"/>
      <c r="BT108" s="21"/>
      <c r="BU108" s="21"/>
      <c r="BV108" s="21"/>
      <c r="BW108" s="27"/>
      <c r="BX108" s="22"/>
      <c r="BY108" s="21"/>
      <c r="BZ108" s="69"/>
      <c r="CA108" s="22"/>
      <c r="CB108" s="22"/>
      <c r="CC108" s="22"/>
      <c r="CD108" s="70"/>
      <c r="CE108" s="69"/>
      <c r="CF108" s="22"/>
      <c r="CG108" s="22"/>
      <c r="CH108" s="22"/>
      <c r="CI108" s="70"/>
      <c r="CJ108" s="22"/>
      <c r="CK108" s="22"/>
      <c r="CL108" s="22"/>
      <c r="CM108" s="22"/>
      <c r="CN108" s="70"/>
      <c r="CO108" s="41"/>
    </row>
    <row r="109" spans="1:93" ht="15.75" customHeight="1" thickBot="1" x14ac:dyDescent="0.3">
      <c r="A109" s="36"/>
      <c r="E109" s="21"/>
      <c r="F109" s="2" t="s">
        <v>84</v>
      </c>
      <c r="G109" s="2"/>
      <c r="H109" s="2"/>
      <c r="I109" s="4" t="s">
        <v>1</v>
      </c>
      <c r="J109" s="4"/>
      <c r="K109" s="4" t="s">
        <v>3</v>
      </c>
      <c r="L109" s="50" t="s">
        <v>2</v>
      </c>
      <c r="M109" s="22"/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80"/>
        <v>0</v>
      </c>
      <c r="AI109" s="79"/>
      <c r="AJ109" s="22">
        <v>1</v>
      </c>
      <c r="AK109" s="22">
        <v>0</v>
      </c>
      <c r="AL109" s="22">
        <v>0</v>
      </c>
      <c r="AM109" s="24">
        <f t="shared" si="81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2</v>
      </c>
      <c r="BC109" s="22">
        <v>0</v>
      </c>
      <c r="BD109" s="22">
        <v>2</v>
      </c>
      <c r="BE109" s="22">
        <f t="shared" si="85"/>
        <v>2</v>
      </c>
      <c r="BF109" s="70">
        <v>0</v>
      </c>
      <c r="BG109" s="69">
        <f t="shared" si="86"/>
        <v>20</v>
      </c>
      <c r="BH109" s="22">
        <f t="shared" si="86"/>
        <v>1</v>
      </c>
      <c r="BI109" s="22">
        <f t="shared" si="82"/>
        <v>8</v>
      </c>
      <c r="BJ109" s="22">
        <f t="shared" si="87"/>
        <v>9</v>
      </c>
      <c r="BK109" s="70">
        <f t="shared" si="83"/>
        <v>4</v>
      </c>
      <c r="BL109" s="69">
        <v>18</v>
      </c>
      <c r="BM109" s="22">
        <v>1</v>
      </c>
      <c r="BN109" s="22">
        <v>6</v>
      </c>
      <c r="BO109" s="22">
        <f t="shared" si="84"/>
        <v>7</v>
      </c>
      <c r="BP109" s="70">
        <v>4</v>
      </c>
      <c r="BQ109" s="41"/>
      <c r="BR109" s="41"/>
      <c r="BS109" s="27"/>
      <c r="BT109" s="21" t="s">
        <v>93</v>
      </c>
      <c r="BU109" s="21"/>
      <c r="BV109" s="21"/>
      <c r="BW109" s="27"/>
      <c r="BX109" s="22"/>
      <c r="BY109" s="21"/>
      <c r="BZ109" s="69">
        <f>+BZ107+BZ42+AD97</f>
        <v>41</v>
      </c>
      <c r="CA109" s="22">
        <f>+CA107+CA42</f>
        <v>17</v>
      </c>
      <c r="CB109" s="22">
        <f>+CB107+CB42+AN97</f>
        <v>13</v>
      </c>
      <c r="CC109" s="22">
        <f>+CB109+CA109</f>
        <v>30</v>
      </c>
      <c r="CD109" s="70">
        <f>+CD107+CD42+AO97</f>
        <v>4</v>
      </c>
      <c r="CE109" s="69">
        <f>+CE107+CE42+AD90-0.3</f>
        <v>309</v>
      </c>
      <c r="CF109" s="22">
        <f>+CF107+CF42</f>
        <v>97</v>
      </c>
      <c r="CG109" s="22">
        <f>+CG107+CG42+AN90</f>
        <v>98</v>
      </c>
      <c r="CH109" s="22">
        <f>+CG109+CF109</f>
        <v>195</v>
      </c>
      <c r="CI109" s="70">
        <f>+CI107+CI42+AO90</f>
        <v>20</v>
      </c>
      <c r="CJ109" s="22">
        <f>+CJ107+CJ42+AD114-0.3</f>
        <v>268</v>
      </c>
      <c r="CK109" s="22">
        <f>+CK107+CK42</f>
        <v>80</v>
      </c>
      <c r="CL109" s="22">
        <f>+CL107+CL42+AN114</f>
        <v>85</v>
      </c>
      <c r="CM109" s="22">
        <f>+CL109+CK109</f>
        <v>165</v>
      </c>
      <c r="CN109" s="70">
        <f>+CN107+CN42+AO114</f>
        <v>16</v>
      </c>
      <c r="CO109" s="41"/>
    </row>
    <row r="110" spans="1:93" ht="15.75" customHeight="1" x14ac:dyDescent="0.25">
      <c r="A110" s="36"/>
      <c r="E110" s="21"/>
      <c r="F110" s="21" t="s">
        <v>126</v>
      </c>
      <c r="G110" s="21"/>
      <c r="H110" s="21"/>
      <c r="I110" s="21" t="s">
        <v>118</v>
      </c>
      <c r="J110" s="22"/>
      <c r="K110" s="22">
        <v>15</v>
      </c>
      <c r="L110" s="49">
        <v>10</v>
      </c>
      <c r="M110" s="22"/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80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81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3</v>
      </c>
      <c r="BC110" s="22">
        <v>1</v>
      </c>
      <c r="BD110" s="22">
        <v>0</v>
      </c>
      <c r="BE110" s="22">
        <f t="shared" si="85"/>
        <v>1</v>
      </c>
      <c r="BF110" s="70">
        <v>0</v>
      </c>
      <c r="BG110" s="69">
        <f t="shared" si="86"/>
        <v>25</v>
      </c>
      <c r="BH110" s="22">
        <f t="shared" si="86"/>
        <v>5</v>
      </c>
      <c r="BI110" s="22">
        <f t="shared" si="82"/>
        <v>9</v>
      </c>
      <c r="BJ110" s="22">
        <f t="shared" si="87"/>
        <v>14</v>
      </c>
      <c r="BK110" s="70">
        <f t="shared" si="83"/>
        <v>0</v>
      </c>
      <c r="BL110" s="69">
        <v>22</v>
      </c>
      <c r="BM110" s="22">
        <v>4</v>
      </c>
      <c r="BN110" s="22">
        <v>9</v>
      </c>
      <c r="BO110" s="22">
        <f t="shared" si="84"/>
        <v>13</v>
      </c>
      <c r="BP110" s="70">
        <v>0</v>
      </c>
      <c r="BQ110" s="41"/>
      <c r="BR110" s="41"/>
      <c r="BS110" s="27"/>
      <c r="BT110" s="21" t="s">
        <v>82</v>
      </c>
      <c r="BU110" s="21"/>
      <c r="BV110" s="21"/>
      <c r="BW110" s="27"/>
      <c r="BX110" s="22"/>
      <c r="BY110" s="21"/>
      <c r="BZ110" s="69">
        <f t="shared" ref="BZ110:CN110" si="89">+BB6+BB19+BB32+BB45+BB78+BB91+BB104+BB117</f>
        <v>41</v>
      </c>
      <c r="CA110" s="22">
        <f t="shared" si="89"/>
        <v>17</v>
      </c>
      <c r="CB110" s="22">
        <f t="shared" si="89"/>
        <v>13</v>
      </c>
      <c r="CC110" s="22">
        <f t="shared" si="89"/>
        <v>30</v>
      </c>
      <c r="CD110" s="70">
        <f t="shared" si="89"/>
        <v>4</v>
      </c>
      <c r="CE110" s="69">
        <f t="shared" si="89"/>
        <v>309</v>
      </c>
      <c r="CF110" s="22">
        <f t="shared" si="89"/>
        <v>97</v>
      </c>
      <c r="CG110" s="22">
        <f t="shared" si="89"/>
        <v>98</v>
      </c>
      <c r="CH110" s="22">
        <f t="shared" si="89"/>
        <v>195</v>
      </c>
      <c r="CI110" s="70">
        <f t="shared" si="89"/>
        <v>20</v>
      </c>
      <c r="CJ110" s="22">
        <f t="shared" si="89"/>
        <v>268</v>
      </c>
      <c r="CK110" s="22">
        <f t="shared" si="89"/>
        <v>80</v>
      </c>
      <c r="CL110" s="22">
        <f t="shared" si="89"/>
        <v>85</v>
      </c>
      <c r="CM110" s="22">
        <f t="shared" si="89"/>
        <v>165</v>
      </c>
      <c r="CN110" s="70">
        <f t="shared" si="89"/>
        <v>16</v>
      </c>
      <c r="CO110" s="41"/>
    </row>
    <row r="111" spans="1:93" ht="15.75" customHeight="1" x14ac:dyDescent="0.25">
      <c r="A111" s="36"/>
      <c r="B111" s="21"/>
      <c r="E111" s="21"/>
      <c r="F111" s="21" t="s">
        <v>162</v>
      </c>
      <c r="G111" s="21"/>
      <c r="H111" s="21"/>
      <c r="I111" s="21" t="s">
        <v>116</v>
      </c>
      <c r="J111" s="22"/>
      <c r="K111" s="22">
        <v>21</v>
      </c>
      <c r="L111" s="49">
        <v>8</v>
      </c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3</v>
      </c>
      <c r="BC111" s="22">
        <v>0</v>
      </c>
      <c r="BD111" s="22">
        <v>2</v>
      </c>
      <c r="BE111" s="22">
        <f t="shared" si="85"/>
        <v>2</v>
      </c>
      <c r="BF111" s="70">
        <v>0</v>
      </c>
      <c r="BG111" s="69">
        <f t="shared" si="86"/>
        <v>24</v>
      </c>
      <c r="BH111" s="22">
        <f t="shared" si="86"/>
        <v>8</v>
      </c>
      <c r="BI111" s="22">
        <f t="shared" si="82"/>
        <v>6</v>
      </c>
      <c r="BJ111" s="22">
        <f t="shared" si="87"/>
        <v>14</v>
      </c>
      <c r="BK111" s="70">
        <f t="shared" si="83"/>
        <v>2</v>
      </c>
      <c r="BL111" s="69">
        <v>21</v>
      </c>
      <c r="BM111" s="22">
        <v>8</v>
      </c>
      <c r="BN111" s="22">
        <v>4</v>
      </c>
      <c r="BO111" s="22">
        <f t="shared" si="84"/>
        <v>12</v>
      </c>
      <c r="BP111" s="70">
        <v>2</v>
      </c>
      <c r="BQ111" s="41"/>
      <c r="BR111" s="41"/>
      <c r="BU111" s="27"/>
      <c r="BV111" s="21"/>
      <c r="CC111" s="22"/>
      <c r="CD111" s="22"/>
      <c r="CE111" s="22"/>
      <c r="CF111" s="22"/>
      <c r="CG111" s="57"/>
      <c r="CH111" s="57"/>
      <c r="CI111" s="22"/>
      <c r="CJ111" s="22"/>
      <c r="CK111" s="22"/>
      <c r="CL111" s="74"/>
      <c r="CO111" s="41"/>
    </row>
    <row r="112" spans="1:93" ht="15.75" customHeight="1" x14ac:dyDescent="0.25">
      <c r="A112" s="36"/>
      <c r="B112" s="21"/>
      <c r="E112" s="21"/>
      <c r="F112" s="21" t="s">
        <v>144</v>
      </c>
      <c r="G112" s="21"/>
      <c r="H112" s="21"/>
      <c r="I112" s="21" t="s">
        <v>115</v>
      </c>
      <c r="J112" s="22"/>
      <c r="K112" s="22">
        <v>23</v>
      </c>
      <c r="L112" s="49">
        <v>8</v>
      </c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3</v>
      </c>
      <c r="BC112" s="22">
        <v>0</v>
      </c>
      <c r="BD112" s="22">
        <v>2</v>
      </c>
      <c r="BE112" s="22">
        <f t="shared" si="85"/>
        <v>2</v>
      </c>
      <c r="BF112" s="70">
        <v>0</v>
      </c>
      <c r="BG112" s="69">
        <f t="shared" si="86"/>
        <v>23</v>
      </c>
      <c r="BH112" s="22">
        <f t="shared" si="86"/>
        <v>5</v>
      </c>
      <c r="BI112" s="22">
        <f t="shared" si="82"/>
        <v>7</v>
      </c>
      <c r="BJ112" s="22">
        <f t="shared" si="87"/>
        <v>12</v>
      </c>
      <c r="BK112" s="70">
        <f t="shared" si="83"/>
        <v>0</v>
      </c>
      <c r="BL112" s="69">
        <v>20</v>
      </c>
      <c r="BM112" s="22">
        <v>5</v>
      </c>
      <c r="BN112" s="22">
        <v>5</v>
      </c>
      <c r="BO112" s="22">
        <f t="shared" si="84"/>
        <v>10</v>
      </c>
      <c r="BP112" s="70">
        <v>0</v>
      </c>
      <c r="BQ112" s="41"/>
      <c r="BR112" s="41"/>
      <c r="BU112" s="27"/>
      <c r="BV112" s="21"/>
      <c r="CC112" s="22"/>
      <c r="CD112" s="22"/>
      <c r="CE112" s="22"/>
      <c r="CF112" s="22"/>
      <c r="CG112" s="57"/>
      <c r="CH112" s="57"/>
      <c r="CI112" s="22"/>
      <c r="CJ112" s="22"/>
      <c r="CK112" s="22"/>
      <c r="CL112" s="74"/>
      <c r="CO112" s="41"/>
    </row>
    <row r="113" spans="1:93" ht="15.75" customHeight="1" thickBot="1" x14ac:dyDescent="0.3">
      <c r="A113" s="36"/>
      <c r="B113" s="21"/>
      <c r="E113" s="21"/>
      <c r="F113" s="21" t="s">
        <v>86</v>
      </c>
      <c r="G113" s="21"/>
      <c r="H113" s="21"/>
      <c r="I113" s="21" t="s">
        <v>17</v>
      </c>
      <c r="J113" s="22"/>
      <c r="K113" s="22">
        <v>21</v>
      </c>
      <c r="L113" s="49">
        <v>6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3</v>
      </c>
      <c r="BC113" s="22">
        <v>0</v>
      </c>
      <c r="BD113" s="22">
        <v>4</v>
      </c>
      <c r="BE113" s="22">
        <f t="shared" si="85"/>
        <v>4</v>
      </c>
      <c r="BF113" s="70">
        <v>0</v>
      </c>
      <c r="BG113" s="69">
        <f t="shared" si="86"/>
        <v>21</v>
      </c>
      <c r="BH113" s="22">
        <f t="shared" si="86"/>
        <v>0</v>
      </c>
      <c r="BI113" s="22">
        <f t="shared" si="82"/>
        <v>12</v>
      </c>
      <c r="BJ113" s="22">
        <f t="shared" si="87"/>
        <v>12</v>
      </c>
      <c r="BK113" s="70">
        <f t="shared" si="83"/>
        <v>0</v>
      </c>
      <c r="BL113" s="69">
        <v>18</v>
      </c>
      <c r="BM113" s="22">
        <v>0</v>
      </c>
      <c r="BN113" s="22">
        <v>8</v>
      </c>
      <c r="BO113" s="22">
        <f t="shared" si="84"/>
        <v>8</v>
      </c>
      <c r="BP113" s="70">
        <v>0</v>
      </c>
      <c r="BQ113" s="41"/>
      <c r="BR113" s="41"/>
      <c r="BU113" s="27"/>
      <c r="BV113" s="21"/>
      <c r="CC113" s="22"/>
      <c r="CD113" s="22"/>
      <c r="CE113" s="22"/>
      <c r="CF113" s="22"/>
      <c r="CG113" s="57"/>
      <c r="CH113" s="57"/>
      <c r="CI113" s="22"/>
      <c r="CJ113" s="22"/>
      <c r="CK113" s="22"/>
      <c r="CL113" s="74"/>
      <c r="CO113" s="41"/>
    </row>
    <row r="114" spans="1:93" ht="15.75" customHeight="1" x14ac:dyDescent="0.25">
      <c r="A114" s="36"/>
      <c r="B114" s="21"/>
      <c r="E114" s="21"/>
      <c r="F114" s="21" t="s">
        <v>59</v>
      </c>
      <c r="G114" s="21"/>
      <c r="H114" s="21"/>
      <c r="I114" s="21" t="s">
        <v>118</v>
      </c>
      <c r="J114" s="22"/>
      <c r="K114" s="22">
        <v>22</v>
      </c>
      <c r="L114" s="49">
        <v>6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5"/>
        <v>0</v>
      </c>
      <c r="BF114" s="70">
        <v>0</v>
      </c>
      <c r="BG114" s="69">
        <f t="shared" si="86"/>
        <v>15</v>
      </c>
      <c r="BH114" s="22">
        <f t="shared" si="86"/>
        <v>0</v>
      </c>
      <c r="BI114" s="22">
        <f t="shared" si="82"/>
        <v>3</v>
      </c>
      <c r="BJ114" s="22">
        <f t="shared" si="87"/>
        <v>3</v>
      </c>
      <c r="BK114" s="70">
        <f t="shared" si="83"/>
        <v>10</v>
      </c>
      <c r="BL114" s="69">
        <v>15</v>
      </c>
      <c r="BM114" s="22">
        <v>0</v>
      </c>
      <c r="BN114" s="22">
        <v>3</v>
      </c>
      <c r="BO114" s="22">
        <f t="shared" si="84"/>
        <v>3</v>
      </c>
      <c r="BP114" s="70">
        <v>10</v>
      </c>
      <c r="BQ114" s="41"/>
      <c r="BR114" s="41"/>
      <c r="BU114" s="27"/>
      <c r="BV114" s="21"/>
      <c r="CC114" s="22"/>
      <c r="CD114" s="22"/>
      <c r="CE114" s="22"/>
      <c r="CF114" s="22"/>
      <c r="CG114" s="79"/>
      <c r="CH114" s="79"/>
      <c r="CI114" s="22"/>
      <c r="CJ114" s="22"/>
      <c r="CK114" s="22"/>
      <c r="CL114" s="74"/>
      <c r="CO114" s="41"/>
    </row>
    <row r="115" spans="1:93" ht="15.75" customHeight="1" x14ac:dyDescent="0.25">
      <c r="A115" s="36"/>
      <c r="B115" s="21"/>
      <c r="F115" s="21" t="s">
        <v>88</v>
      </c>
      <c r="G115" s="21"/>
      <c r="H115" s="21"/>
      <c r="I115" s="21" t="s">
        <v>116</v>
      </c>
      <c r="J115" s="22"/>
      <c r="K115" s="22">
        <v>22</v>
      </c>
      <c r="L115" s="49">
        <v>6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3</v>
      </c>
      <c r="BC115" s="22">
        <v>0</v>
      </c>
      <c r="BD115" s="22">
        <v>0</v>
      </c>
      <c r="BE115" s="22">
        <f t="shared" si="85"/>
        <v>0</v>
      </c>
      <c r="BF115" s="70">
        <v>0</v>
      </c>
      <c r="BG115" s="69">
        <f t="shared" si="86"/>
        <v>21</v>
      </c>
      <c r="BH115" s="22">
        <f t="shared" si="86"/>
        <v>1</v>
      </c>
      <c r="BI115" s="22">
        <f t="shared" si="82"/>
        <v>1</v>
      </c>
      <c r="BJ115" s="22">
        <f t="shared" si="87"/>
        <v>2</v>
      </c>
      <c r="BK115" s="70">
        <f t="shared" si="83"/>
        <v>2</v>
      </c>
      <c r="BL115" s="69">
        <v>18</v>
      </c>
      <c r="BM115" s="22">
        <v>1</v>
      </c>
      <c r="BN115" s="22">
        <v>1</v>
      </c>
      <c r="BO115" s="22">
        <f t="shared" si="84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79"/>
      <c r="CH115" s="79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185</v>
      </c>
      <c r="G116" s="21"/>
      <c r="H116" s="21"/>
      <c r="I116" s="21" t="s">
        <v>154</v>
      </c>
      <c r="J116" s="22"/>
      <c r="K116" s="22">
        <v>24</v>
      </c>
      <c r="L116" s="49">
        <v>6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33</v>
      </c>
      <c r="BC116" s="23">
        <f>SUM(BC104:BC115)</f>
        <v>9</v>
      </c>
      <c r="BD116" s="23">
        <f>SUM(BD104:BD115)</f>
        <v>18</v>
      </c>
      <c r="BE116" s="23">
        <f>+BD116+BC116</f>
        <v>27</v>
      </c>
      <c r="BF116" s="73">
        <f>SUM(BF104:BF115)</f>
        <v>0</v>
      </c>
      <c r="BG116" s="72">
        <f>SUM(BG104:BG115)</f>
        <v>275</v>
      </c>
      <c r="BH116" s="23">
        <f>SUM(BH104:BH115)</f>
        <v>53</v>
      </c>
      <c r="BI116" s="23">
        <f>SUM(BI104:BI115)</f>
        <v>85</v>
      </c>
      <c r="BJ116" s="23">
        <f>+BI116+BH116</f>
        <v>138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55</v>
      </c>
      <c r="G117" s="21"/>
      <c r="H117" s="21"/>
      <c r="I117" s="21" t="s">
        <v>117</v>
      </c>
      <c r="J117" s="22"/>
      <c r="K117" s="22">
        <v>24</v>
      </c>
      <c r="L117" s="49">
        <v>6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2</v>
      </c>
      <c r="BC117" s="22">
        <v>2</v>
      </c>
      <c r="BD117" s="22">
        <v>0</v>
      </c>
      <c r="BE117" s="22">
        <f>+BC117+BD117</f>
        <v>2</v>
      </c>
      <c r="BF117" s="70">
        <v>0</v>
      </c>
      <c r="BG117" s="69">
        <f>+BB117+BL117</f>
        <v>22</v>
      </c>
      <c r="BH117" s="22">
        <f>+BC117+BM117</f>
        <v>6</v>
      </c>
      <c r="BI117" s="22">
        <f t="shared" ref="BI117:BI128" si="90">+BD117+BN117</f>
        <v>8</v>
      </c>
      <c r="BJ117" s="22">
        <f>+BH117+BI117</f>
        <v>14</v>
      </c>
      <c r="BK117" s="70">
        <f t="shared" ref="BK117:BK128" si="91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92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34</v>
      </c>
      <c r="G118" s="21"/>
      <c r="H118" s="21"/>
      <c r="I118" s="21" t="s">
        <v>106</v>
      </c>
      <c r="J118" s="22"/>
      <c r="K118" s="22">
        <v>25</v>
      </c>
      <c r="L118" s="49">
        <v>6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3</v>
      </c>
      <c r="BC118" s="22">
        <v>0</v>
      </c>
      <c r="BD118" s="22">
        <v>0</v>
      </c>
      <c r="BE118" s="22">
        <f t="shared" ref="BE118:BE128" si="93">+BC118+BD118</f>
        <v>0</v>
      </c>
      <c r="BF118" s="70">
        <v>0</v>
      </c>
      <c r="BG118" s="69">
        <f t="shared" ref="BG118:BH128" si="94">+BB118+BL118</f>
        <v>24</v>
      </c>
      <c r="BH118" s="22">
        <f t="shared" si="94"/>
        <v>0</v>
      </c>
      <c r="BI118" s="22">
        <f t="shared" si="90"/>
        <v>0</v>
      </c>
      <c r="BJ118" s="22">
        <f t="shared" ref="BJ118:BJ128" si="95">+BH118+BI118</f>
        <v>0</v>
      </c>
      <c r="BK118" s="70">
        <f t="shared" si="91"/>
        <v>0</v>
      </c>
      <c r="BL118" s="69">
        <v>21</v>
      </c>
      <c r="BM118" s="22">
        <v>0</v>
      </c>
      <c r="BN118" s="22">
        <v>0</v>
      </c>
      <c r="BO118" s="22">
        <f t="shared" si="92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41</v>
      </c>
      <c r="I119" s="21" t="s">
        <v>106</v>
      </c>
      <c r="J119" s="22"/>
      <c r="K119" s="22">
        <v>25</v>
      </c>
      <c r="L119" s="49">
        <v>6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3</v>
      </c>
      <c r="BC119" s="22">
        <v>2</v>
      </c>
      <c r="BD119" s="22">
        <v>4</v>
      </c>
      <c r="BE119" s="22">
        <f t="shared" si="93"/>
        <v>6</v>
      </c>
      <c r="BF119" s="70">
        <v>0</v>
      </c>
      <c r="BG119" s="69">
        <f t="shared" si="94"/>
        <v>23</v>
      </c>
      <c r="BH119" s="22">
        <f t="shared" si="94"/>
        <v>23</v>
      </c>
      <c r="BI119" s="22">
        <f t="shared" si="90"/>
        <v>18</v>
      </c>
      <c r="BJ119" s="22">
        <f t="shared" si="95"/>
        <v>41</v>
      </c>
      <c r="BK119" s="70">
        <f t="shared" si="91"/>
        <v>2</v>
      </c>
      <c r="BL119" s="69">
        <v>20</v>
      </c>
      <c r="BM119" s="22">
        <v>21</v>
      </c>
      <c r="BN119" s="22">
        <v>14</v>
      </c>
      <c r="BO119" s="22">
        <f t="shared" si="92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95</v>
      </c>
      <c r="G120" s="21"/>
      <c r="H120" s="21"/>
      <c r="I120" s="21" t="s">
        <v>118</v>
      </c>
      <c r="J120" s="22"/>
      <c r="K120" s="22">
        <v>16</v>
      </c>
      <c r="L120" s="49">
        <v>4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3</v>
      </c>
      <c r="BC120" s="22">
        <v>5</v>
      </c>
      <c r="BD120" s="22">
        <v>0</v>
      </c>
      <c r="BE120" s="22">
        <f t="shared" si="93"/>
        <v>5</v>
      </c>
      <c r="BF120" s="70">
        <v>0</v>
      </c>
      <c r="BG120" s="69">
        <f t="shared" si="94"/>
        <v>25</v>
      </c>
      <c r="BH120" s="22">
        <f t="shared" si="94"/>
        <v>31</v>
      </c>
      <c r="BI120" s="22">
        <f t="shared" si="90"/>
        <v>9</v>
      </c>
      <c r="BJ120" s="22">
        <f t="shared" si="95"/>
        <v>40</v>
      </c>
      <c r="BK120" s="70">
        <f t="shared" si="91"/>
        <v>4</v>
      </c>
      <c r="BL120" s="69">
        <v>22</v>
      </c>
      <c r="BM120" s="22">
        <v>26</v>
      </c>
      <c r="BN120" s="22">
        <v>9</v>
      </c>
      <c r="BO120" s="22">
        <f t="shared" si="92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124</v>
      </c>
      <c r="G121" s="21"/>
      <c r="H121" s="21"/>
      <c r="I121" s="21" t="s">
        <v>17</v>
      </c>
      <c r="J121" s="22"/>
      <c r="K121" s="22">
        <v>16</v>
      </c>
      <c r="L121" s="49">
        <v>4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3</v>
      </c>
      <c r="BC121" s="22">
        <v>0</v>
      </c>
      <c r="BD121" s="22">
        <v>1</v>
      </c>
      <c r="BE121" s="22">
        <f t="shared" si="93"/>
        <v>1</v>
      </c>
      <c r="BF121" s="70">
        <v>0</v>
      </c>
      <c r="BG121" s="69">
        <f t="shared" si="94"/>
        <v>22</v>
      </c>
      <c r="BH121" s="22">
        <f t="shared" si="94"/>
        <v>2</v>
      </c>
      <c r="BI121" s="22">
        <f t="shared" si="90"/>
        <v>15</v>
      </c>
      <c r="BJ121" s="22">
        <f t="shared" si="95"/>
        <v>17</v>
      </c>
      <c r="BK121" s="70">
        <f t="shared" si="91"/>
        <v>2</v>
      </c>
      <c r="BL121" s="69">
        <v>19</v>
      </c>
      <c r="BM121" s="22">
        <v>2</v>
      </c>
      <c r="BN121" s="22">
        <v>14</v>
      </c>
      <c r="BO121" s="22">
        <f t="shared" si="92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170</v>
      </c>
      <c r="G122" s="21"/>
      <c r="H122" s="21"/>
      <c r="I122" s="21" t="s">
        <v>116</v>
      </c>
      <c r="J122" s="22"/>
      <c r="K122" s="22">
        <v>18</v>
      </c>
      <c r="L122" s="49">
        <v>4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2</v>
      </c>
      <c r="BC122" s="22">
        <v>1</v>
      </c>
      <c r="BD122" s="22">
        <v>2</v>
      </c>
      <c r="BE122" s="22">
        <f t="shared" si="93"/>
        <v>3</v>
      </c>
      <c r="BF122" s="70">
        <v>0</v>
      </c>
      <c r="BG122" s="69">
        <f t="shared" si="94"/>
        <v>22</v>
      </c>
      <c r="BH122" s="22">
        <f t="shared" si="94"/>
        <v>14</v>
      </c>
      <c r="BI122" s="22">
        <f t="shared" si="90"/>
        <v>17</v>
      </c>
      <c r="BJ122" s="22">
        <f t="shared" si="95"/>
        <v>31</v>
      </c>
      <c r="BK122" s="70">
        <f t="shared" si="91"/>
        <v>0</v>
      </c>
      <c r="BL122" s="69">
        <v>20</v>
      </c>
      <c r="BM122" s="22">
        <v>13</v>
      </c>
      <c r="BN122" s="22">
        <v>15</v>
      </c>
      <c r="BO122" s="22">
        <f t="shared" si="92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165</v>
      </c>
      <c r="G123" s="21"/>
      <c r="H123" s="21"/>
      <c r="I123" s="21" t="s">
        <v>17</v>
      </c>
      <c r="J123" s="22"/>
      <c r="K123" s="22">
        <v>20</v>
      </c>
      <c r="L123" s="49">
        <v>4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3</v>
      </c>
      <c r="BC123" s="22">
        <v>1</v>
      </c>
      <c r="BD123" s="22">
        <v>1</v>
      </c>
      <c r="BE123" s="22">
        <f t="shared" si="93"/>
        <v>2</v>
      </c>
      <c r="BF123" s="70">
        <v>0</v>
      </c>
      <c r="BG123" s="69">
        <f t="shared" si="94"/>
        <v>24</v>
      </c>
      <c r="BH123" s="22">
        <f t="shared" si="94"/>
        <v>3</v>
      </c>
      <c r="BI123" s="22">
        <f t="shared" si="90"/>
        <v>13</v>
      </c>
      <c r="BJ123" s="22">
        <f t="shared" si="95"/>
        <v>16</v>
      </c>
      <c r="BK123" s="70">
        <f t="shared" si="91"/>
        <v>2</v>
      </c>
      <c r="BL123" s="69">
        <v>21</v>
      </c>
      <c r="BM123" s="22">
        <v>2</v>
      </c>
      <c r="BN123" s="22">
        <v>12</v>
      </c>
      <c r="BO123" s="22">
        <f t="shared" si="92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51</v>
      </c>
      <c r="G124" s="21"/>
      <c r="H124" s="21"/>
      <c r="I124" s="21" t="s">
        <v>118</v>
      </c>
      <c r="J124" s="22"/>
      <c r="K124" s="22">
        <v>20</v>
      </c>
      <c r="L124" s="49">
        <v>4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3</v>
      </c>
      <c r="BC124" s="22">
        <v>0</v>
      </c>
      <c r="BD124" s="22">
        <v>2</v>
      </c>
      <c r="BE124" s="22">
        <f t="shared" si="93"/>
        <v>2</v>
      </c>
      <c r="BF124" s="70">
        <v>0</v>
      </c>
      <c r="BG124" s="69">
        <f t="shared" si="94"/>
        <v>23</v>
      </c>
      <c r="BH124" s="22">
        <f t="shared" si="94"/>
        <v>9</v>
      </c>
      <c r="BI124" s="22">
        <f t="shared" si="90"/>
        <v>12</v>
      </c>
      <c r="BJ124" s="22">
        <f t="shared" si="95"/>
        <v>21</v>
      </c>
      <c r="BK124" s="70">
        <f t="shared" si="91"/>
        <v>0</v>
      </c>
      <c r="BL124" s="69">
        <v>20</v>
      </c>
      <c r="BM124" s="22">
        <v>9</v>
      </c>
      <c r="BN124" s="22">
        <v>10</v>
      </c>
      <c r="BO124" s="22">
        <f t="shared" si="92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166</v>
      </c>
      <c r="I125" s="21" t="s">
        <v>154</v>
      </c>
      <c r="J125" s="22"/>
      <c r="K125" s="22">
        <v>22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3</v>
      </c>
      <c r="BC125" s="22">
        <v>0</v>
      </c>
      <c r="BD125" s="22">
        <v>4</v>
      </c>
      <c r="BE125" s="22">
        <f t="shared" si="93"/>
        <v>4</v>
      </c>
      <c r="BF125" s="70">
        <v>0</v>
      </c>
      <c r="BG125" s="69">
        <f t="shared" si="94"/>
        <v>23</v>
      </c>
      <c r="BH125" s="22">
        <f t="shared" si="94"/>
        <v>2</v>
      </c>
      <c r="BI125" s="22">
        <f t="shared" si="90"/>
        <v>11</v>
      </c>
      <c r="BJ125" s="22">
        <f t="shared" si="95"/>
        <v>13</v>
      </c>
      <c r="BK125" s="70">
        <f t="shared" si="91"/>
        <v>0</v>
      </c>
      <c r="BL125" s="69">
        <v>20</v>
      </c>
      <c r="BM125" s="22">
        <v>2</v>
      </c>
      <c r="BN125" s="22">
        <v>7</v>
      </c>
      <c r="BO125" s="22">
        <f t="shared" si="92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167</v>
      </c>
      <c r="G126" s="21"/>
      <c r="H126" s="21"/>
      <c r="I126" s="21" t="s">
        <v>106</v>
      </c>
      <c r="J126" s="22"/>
      <c r="K126" s="22">
        <v>23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2</v>
      </c>
      <c r="BC126" s="22">
        <v>0</v>
      </c>
      <c r="BD126" s="22">
        <v>1</v>
      </c>
      <c r="BE126" s="22">
        <f t="shared" si="93"/>
        <v>1</v>
      </c>
      <c r="BF126" s="70">
        <v>0</v>
      </c>
      <c r="BG126" s="69">
        <f t="shared" si="94"/>
        <v>22</v>
      </c>
      <c r="BH126" s="22">
        <f t="shared" si="94"/>
        <v>1</v>
      </c>
      <c r="BI126" s="22">
        <f t="shared" si="90"/>
        <v>6</v>
      </c>
      <c r="BJ126" s="22">
        <f t="shared" si="95"/>
        <v>7</v>
      </c>
      <c r="BK126" s="70">
        <f t="shared" si="91"/>
        <v>4</v>
      </c>
      <c r="BL126" s="69">
        <v>20</v>
      </c>
      <c r="BM126" s="22">
        <v>1</v>
      </c>
      <c r="BN126" s="22">
        <v>5</v>
      </c>
      <c r="BO126" s="22">
        <f t="shared" si="92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92</v>
      </c>
      <c r="G127" s="21"/>
      <c r="H127" s="21"/>
      <c r="I127" s="21" t="s">
        <v>115</v>
      </c>
      <c r="J127" s="22"/>
      <c r="K127" s="22">
        <v>24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3</v>
      </c>
      <c r="BC127" s="22">
        <v>0</v>
      </c>
      <c r="BD127" s="22">
        <v>0</v>
      </c>
      <c r="BE127" s="22">
        <f t="shared" si="93"/>
        <v>0</v>
      </c>
      <c r="BF127" s="70">
        <v>0</v>
      </c>
      <c r="BG127" s="69">
        <f t="shared" si="94"/>
        <v>21</v>
      </c>
      <c r="BH127" s="22">
        <f t="shared" si="94"/>
        <v>0</v>
      </c>
      <c r="BI127" s="22">
        <f t="shared" si="90"/>
        <v>7</v>
      </c>
      <c r="BJ127" s="22">
        <f t="shared" si="95"/>
        <v>7</v>
      </c>
      <c r="BK127" s="70">
        <f t="shared" si="91"/>
        <v>2</v>
      </c>
      <c r="BL127" s="69">
        <v>18</v>
      </c>
      <c r="BM127" s="22">
        <v>0</v>
      </c>
      <c r="BN127" s="22">
        <v>7</v>
      </c>
      <c r="BO127" s="22">
        <f t="shared" si="92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130</v>
      </c>
      <c r="G128" s="21"/>
      <c r="H128" s="21"/>
      <c r="I128" s="21" t="s">
        <v>115</v>
      </c>
      <c r="J128" s="22"/>
      <c r="K128" s="22">
        <v>24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3</v>
      </c>
      <c r="BC128" s="22">
        <v>0</v>
      </c>
      <c r="BD128" s="22">
        <v>1</v>
      </c>
      <c r="BE128" s="22">
        <f t="shared" si="93"/>
        <v>1</v>
      </c>
      <c r="BF128" s="70">
        <v>2</v>
      </c>
      <c r="BG128" s="69">
        <f t="shared" si="94"/>
        <v>24</v>
      </c>
      <c r="BH128" s="22">
        <f t="shared" si="94"/>
        <v>0</v>
      </c>
      <c r="BI128" s="22">
        <f t="shared" si="90"/>
        <v>5</v>
      </c>
      <c r="BJ128" s="22">
        <f t="shared" si="95"/>
        <v>5</v>
      </c>
      <c r="BK128" s="70">
        <f t="shared" si="91"/>
        <v>6</v>
      </c>
      <c r="BL128" s="69">
        <v>21</v>
      </c>
      <c r="BM128" s="22">
        <v>0</v>
      </c>
      <c r="BN128" s="22">
        <v>4</v>
      </c>
      <c r="BO128" s="22">
        <f t="shared" si="92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66</v>
      </c>
      <c r="G129" s="21"/>
      <c r="H129" s="21"/>
      <c r="I129" s="21" t="s">
        <v>115</v>
      </c>
      <c r="J129" s="22"/>
      <c r="K129" s="22">
        <v>24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33</v>
      </c>
      <c r="BC129" s="23">
        <f>SUM(BC117:BC128)</f>
        <v>11</v>
      </c>
      <c r="BD129" s="23">
        <f>SUM(BD117:BD128)</f>
        <v>16</v>
      </c>
      <c r="BE129" s="23">
        <f>+BD129+BC129</f>
        <v>27</v>
      </c>
      <c r="BF129" s="73">
        <f>SUM(BF117:BF128)</f>
        <v>2</v>
      </c>
      <c r="BG129" s="72">
        <f>SUM(BG117:BG128)</f>
        <v>275</v>
      </c>
      <c r="BH129" s="23">
        <f>SUM(BH117:BH128)</f>
        <v>91</v>
      </c>
      <c r="BI129" s="23">
        <f>SUM(BI117:BI128)</f>
        <v>121</v>
      </c>
      <c r="BJ129" s="23">
        <f>+BI129+BH129</f>
        <v>212</v>
      </c>
      <c r="BK129" s="73">
        <f>SUM(BK117:BK128)</f>
        <v>24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164</v>
      </c>
      <c r="G130" s="21"/>
      <c r="H130" s="21"/>
      <c r="I130" s="21" t="s">
        <v>115</v>
      </c>
      <c r="J130" s="22"/>
      <c r="K130" s="22">
        <v>25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264</v>
      </c>
      <c r="BC130" s="15">
        <f t="shared" ref="BC130:BF130" si="96">+BC129+BC116+BC103+BC90+BC57+BC44+BC31+BC18</f>
        <v>63</v>
      </c>
      <c r="BD130" s="15">
        <f t="shared" si="96"/>
        <v>97</v>
      </c>
      <c r="BE130" s="15">
        <f t="shared" si="96"/>
        <v>160</v>
      </c>
      <c r="BF130" s="15">
        <f t="shared" si="96"/>
        <v>18</v>
      </c>
      <c r="BG130" s="15">
        <f>+BG129+BG116+BG103+BG90+BG57+BG44+BG31+BG18</f>
        <v>2198</v>
      </c>
      <c r="BH130" s="15">
        <f t="shared" ref="BH130:BK130" si="97">+BH129+BH116+BH103+BH90+BH57+BH44+BH31+BH18</f>
        <v>538</v>
      </c>
      <c r="BI130" s="15">
        <f t="shared" si="97"/>
        <v>838</v>
      </c>
      <c r="BJ130" s="15">
        <f t="shared" si="97"/>
        <v>1376</v>
      </c>
      <c r="BK130" s="15">
        <f t="shared" si="97"/>
        <v>186</v>
      </c>
      <c r="BL130" s="15">
        <f>+BL129+BL116+BL103+BL90+BL57+BL44+BL31+BL18</f>
        <v>1934</v>
      </c>
      <c r="BM130" s="15">
        <f t="shared" ref="BM130:BP130" si="98">+BM129+BM116+BM103+BM90+BM57+BM44+BM31+BM18</f>
        <v>475</v>
      </c>
      <c r="BN130" s="15">
        <f t="shared" si="98"/>
        <v>741</v>
      </c>
      <c r="BO130" s="15">
        <f t="shared" si="98"/>
        <v>1216</v>
      </c>
      <c r="BP130" s="15">
        <f t="shared" si="98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125</v>
      </c>
      <c r="G131" s="21"/>
      <c r="H131" s="21"/>
      <c r="I131" s="21" t="s">
        <v>116</v>
      </c>
      <c r="J131" s="22"/>
      <c r="K131" s="22">
        <v>25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96</v>
      </c>
      <c r="G132" s="21"/>
      <c r="H132" s="21"/>
      <c r="I132" s="21" t="s">
        <v>154</v>
      </c>
      <c r="J132" s="22"/>
      <c r="K132" s="22">
        <v>25</v>
      </c>
      <c r="L132" s="49">
        <v>4</v>
      </c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H142" s="21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99">SUMIF($C$4:$C$11,$C149,G$4:G$11)+SUMIF($C$162:$C$169,$C149,G$162:G$169)</f>
        <v>15</v>
      </c>
      <c r="H149" s="5">
        <f t="shared" si="99"/>
        <v>6</v>
      </c>
      <c r="I149" s="5">
        <f t="shared" si="99"/>
        <v>4</v>
      </c>
      <c r="J149" s="5">
        <f t="shared" ref="J149:J156" si="100">2*G149+I149</f>
        <v>34</v>
      </c>
      <c r="K149" s="35">
        <f t="shared" ref="K149:K156" si="101">+J149/((G149+H149+I149)*2)</f>
        <v>0.68</v>
      </c>
      <c r="L149" s="5">
        <f t="shared" ref="L149:M156" si="102">SUMIF($C$4:$C$11,$C149,L$4:L$11)+SUMIF($C$162:$C$169,$C149,L$162:L$169)</f>
        <v>75</v>
      </c>
      <c r="M149" s="5">
        <f t="shared" si="102"/>
        <v>45</v>
      </c>
      <c r="N149" s="5">
        <f>+L149-M149</f>
        <v>30</v>
      </c>
      <c r="O149" s="5">
        <f t="shared" ref="O149:P156" si="103">SUMIF($C$4:$C$11,$C149,O$4:O$11)+SUMIF($C$162:$C$169,$C149,O$162:O$169)</f>
        <v>115</v>
      </c>
      <c r="P149" s="5">
        <f t="shared" si="103"/>
        <v>22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99"/>
        <v>15</v>
      </c>
      <c r="H150" s="5">
        <f t="shared" si="99"/>
        <v>7</v>
      </c>
      <c r="I150" s="5">
        <f t="shared" si="99"/>
        <v>3</v>
      </c>
      <c r="J150" s="5">
        <f t="shared" si="100"/>
        <v>33</v>
      </c>
      <c r="K150" s="35">
        <f t="shared" si="101"/>
        <v>0.66</v>
      </c>
      <c r="L150" s="5">
        <f t="shared" si="102"/>
        <v>86</v>
      </c>
      <c r="M150" s="5">
        <f t="shared" si="102"/>
        <v>45</v>
      </c>
      <c r="N150" s="5">
        <f t="shared" ref="N150:N156" si="104">+L150-M150</f>
        <v>41</v>
      </c>
      <c r="O150" s="5">
        <f t="shared" si="103"/>
        <v>155</v>
      </c>
      <c r="P150" s="5">
        <f t="shared" si="103"/>
        <v>26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99"/>
        <v>14</v>
      </c>
      <c r="H151" s="5">
        <f t="shared" si="99"/>
        <v>8</v>
      </c>
      <c r="I151" s="5">
        <f t="shared" si="99"/>
        <v>3</v>
      </c>
      <c r="J151" s="5">
        <f t="shared" si="100"/>
        <v>31</v>
      </c>
      <c r="K151" s="35">
        <f t="shared" si="101"/>
        <v>0.62</v>
      </c>
      <c r="L151" s="5">
        <f t="shared" si="102"/>
        <v>91</v>
      </c>
      <c r="M151" s="5">
        <f t="shared" si="102"/>
        <v>74</v>
      </c>
      <c r="N151" s="5">
        <f t="shared" si="104"/>
        <v>17</v>
      </c>
      <c r="O151" s="5">
        <f t="shared" si="103"/>
        <v>121</v>
      </c>
      <c r="P151" s="5">
        <f t="shared" si="103"/>
        <v>24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99"/>
        <v>12</v>
      </c>
      <c r="H152" s="5">
        <f t="shared" si="99"/>
        <v>12</v>
      </c>
      <c r="I152" s="5">
        <f t="shared" si="99"/>
        <v>1</v>
      </c>
      <c r="J152" s="5">
        <f t="shared" si="100"/>
        <v>25</v>
      </c>
      <c r="K152" s="35">
        <f t="shared" si="101"/>
        <v>0.5</v>
      </c>
      <c r="L152" s="5">
        <f t="shared" si="102"/>
        <v>64</v>
      </c>
      <c r="M152" s="5">
        <f t="shared" si="102"/>
        <v>57</v>
      </c>
      <c r="N152" s="5">
        <f t="shared" si="104"/>
        <v>7</v>
      </c>
      <c r="O152" s="5">
        <f t="shared" si="103"/>
        <v>111</v>
      </c>
      <c r="P152" s="5">
        <f t="shared" si="103"/>
        <v>8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99"/>
        <v>9</v>
      </c>
      <c r="H153" s="5">
        <f t="shared" si="99"/>
        <v>12</v>
      </c>
      <c r="I153" s="5">
        <f t="shared" si="99"/>
        <v>4</v>
      </c>
      <c r="J153" s="5">
        <f t="shared" si="100"/>
        <v>22</v>
      </c>
      <c r="K153" s="35">
        <f t="shared" si="101"/>
        <v>0.44</v>
      </c>
      <c r="L153" s="5">
        <f t="shared" si="102"/>
        <v>66</v>
      </c>
      <c r="M153" s="5">
        <f t="shared" si="102"/>
        <v>84</v>
      </c>
      <c r="N153" s="5">
        <f t="shared" si="104"/>
        <v>-18</v>
      </c>
      <c r="O153" s="5">
        <f t="shared" si="103"/>
        <v>98</v>
      </c>
      <c r="P153" s="5">
        <f t="shared" si="103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99"/>
        <v>8</v>
      </c>
      <c r="H154" s="5">
        <f t="shared" si="99"/>
        <v>12</v>
      </c>
      <c r="I154" s="5">
        <f t="shared" si="99"/>
        <v>5</v>
      </c>
      <c r="J154" s="5">
        <f t="shared" si="100"/>
        <v>21</v>
      </c>
      <c r="K154" s="35">
        <f t="shared" si="101"/>
        <v>0.42</v>
      </c>
      <c r="L154" s="5">
        <f t="shared" si="102"/>
        <v>53</v>
      </c>
      <c r="M154" s="5">
        <f t="shared" si="102"/>
        <v>77</v>
      </c>
      <c r="N154" s="5">
        <f t="shared" si="104"/>
        <v>-24</v>
      </c>
      <c r="O154" s="5">
        <f t="shared" si="103"/>
        <v>85</v>
      </c>
      <c r="P154" s="5">
        <f t="shared" si="103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99"/>
        <v>6</v>
      </c>
      <c r="H155" s="5">
        <f t="shared" si="99"/>
        <v>14</v>
      </c>
      <c r="I155" s="5">
        <f t="shared" si="99"/>
        <v>5</v>
      </c>
      <c r="J155" s="5">
        <f t="shared" si="100"/>
        <v>17</v>
      </c>
      <c r="K155" s="35">
        <f t="shared" si="101"/>
        <v>0.34</v>
      </c>
      <c r="L155" s="5">
        <f t="shared" si="102"/>
        <v>40</v>
      </c>
      <c r="M155" s="5">
        <f t="shared" si="102"/>
        <v>67</v>
      </c>
      <c r="N155" s="5">
        <f t="shared" si="104"/>
        <v>-27</v>
      </c>
      <c r="O155" s="5">
        <f t="shared" si="103"/>
        <v>70</v>
      </c>
      <c r="P155" s="5">
        <f t="shared" si="103"/>
        <v>26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99"/>
        <v>6</v>
      </c>
      <c r="H156" s="5">
        <f t="shared" si="99"/>
        <v>14</v>
      </c>
      <c r="I156" s="5">
        <f t="shared" si="99"/>
        <v>5</v>
      </c>
      <c r="J156" s="5">
        <f t="shared" si="100"/>
        <v>17</v>
      </c>
      <c r="K156" s="35">
        <f t="shared" si="101"/>
        <v>0.34</v>
      </c>
      <c r="L156" s="5">
        <f t="shared" si="102"/>
        <v>63</v>
      </c>
      <c r="M156" s="5">
        <f t="shared" si="102"/>
        <v>89</v>
      </c>
      <c r="N156" s="5">
        <f t="shared" si="104"/>
        <v>-26</v>
      </c>
      <c r="O156" s="5">
        <f t="shared" si="103"/>
        <v>83</v>
      </c>
      <c r="P156" s="5">
        <f t="shared" si="103"/>
        <v>36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85</v>
      </c>
      <c r="H157" s="9">
        <f>SUM(H149:H156)</f>
        <v>85</v>
      </c>
      <c r="I157" s="9">
        <f>SUM(I149:I156)</f>
        <v>30</v>
      </c>
      <c r="J157" s="9"/>
      <c r="K157" s="9"/>
      <c r="L157" s="9">
        <f>SUM(L149:L156)</f>
        <v>538</v>
      </c>
      <c r="M157" s="9">
        <f>SUM(M149:M156)</f>
        <v>538</v>
      </c>
      <c r="N157" s="9"/>
      <c r="O157" s="9">
        <f>SUM(O149:O156)</f>
        <v>838</v>
      </c>
      <c r="P157" s="9">
        <f>SUM(P149:P156)</f>
        <v>186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59</v>
      </c>
      <c r="G176" s="21" t="s">
        <v>118</v>
      </c>
      <c r="H176" s="22"/>
      <c r="I176" s="22">
        <v>3</v>
      </c>
      <c r="J176" s="22">
        <v>5</v>
      </c>
      <c r="K176" s="22">
        <v>3</v>
      </c>
      <c r="L176" s="49">
        <f t="shared" ref="L176:L191" si="105">+J176+K176</f>
        <v>8</v>
      </c>
      <c r="R176" s="40"/>
    </row>
    <row r="177" spans="1:18" ht="15.75" x14ac:dyDescent="0.25">
      <c r="A177" s="40"/>
      <c r="D177" s="21" t="s">
        <v>147</v>
      </c>
      <c r="G177" s="21" t="s">
        <v>154</v>
      </c>
      <c r="H177" s="22"/>
      <c r="I177" s="22">
        <v>3</v>
      </c>
      <c r="J177" s="22">
        <v>2</v>
      </c>
      <c r="K177" s="22">
        <v>4</v>
      </c>
      <c r="L177" s="49">
        <f t="shared" si="105"/>
        <v>6</v>
      </c>
      <c r="R177" s="40"/>
    </row>
    <row r="178" spans="1:18" ht="15.75" x14ac:dyDescent="0.25">
      <c r="A178" s="40"/>
      <c r="D178" s="21" t="s">
        <v>474</v>
      </c>
      <c r="G178" s="21" t="s">
        <v>116</v>
      </c>
      <c r="H178" s="22"/>
      <c r="I178" s="22">
        <v>3</v>
      </c>
      <c r="J178" s="22">
        <v>2</v>
      </c>
      <c r="K178" s="22">
        <v>4</v>
      </c>
      <c r="L178" s="49">
        <f t="shared" si="105"/>
        <v>6</v>
      </c>
      <c r="R178" s="40"/>
    </row>
    <row r="179" spans="1:18" ht="15.75" x14ac:dyDescent="0.25">
      <c r="A179" s="40"/>
      <c r="D179" s="21" t="s">
        <v>96</v>
      </c>
      <c r="G179" s="21" t="s">
        <v>154</v>
      </c>
      <c r="H179" s="22"/>
      <c r="I179" s="22">
        <v>3</v>
      </c>
      <c r="J179" s="22">
        <v>5</v>
      </c>
      <c r="K179" s="22">
        <v>0</v>
      </c>
      <c r="L179" s="49">
        <f t="shared" si="105"/>
        <v>5</v>
      </c>
      <c r="R179" s="40"/>
    </row>
    <row r="180" spans="1:18" ht="15.75" x14ac:dyDescent="0.25">
      <c r="A180" s="40"/>
      <c r="D180" s="21" t="s">
        <v>182</v>
      </c>
      <c r="G180" s="21" t="s">
        <v>117</v>
      </c>
      <c r="H180" s="22"/>
      <c r="I180" s="22">
        <v>3</v>
      </c>
      <c r="J180" s="22">
        <v>3</v>
      </c>
      <c r="K180" s="22">
        <v>2</v>
      </c>
      <c r="L180" s="49">
        <f t="shared" si="105"/>
        <v>5</v>
      </c>
      <c r="R180" s="40"/>
    </row>
    <row r="181" spans="1:18" ht="15.75" x14ac:dyDescent="0.25">
      <c r="A181" s="40"/>
      <c r="D181" s="21" t="s">
        <v>125</v>
      </c>
      <c r="G181" s="21" t="s">
        <v>116</v>
      </c>
      <c r="H181" s="22"/>
      <c r="I181" s="22">
        <v>3</v>
      </c>
      <c r="J181" s="22">
        <v>2</v>
      </c>
      <c r="K181" s="22">
        <v>3</v>
      </c>
      <c r="L181" s="49">
        <f t="shared" si="105"/>
        <v>5</v>
      </c>
      <c r="R181" s="40"/>
    </row>
    <row r="182" spans="1:18" ht="15.75" x14ac:dyDescent="0.25">
      <c r="A182" s="40"/>
      <c r="D182" s="21" t="s">
        <v>80</v>
      </c>
      <c r="G182" s="21" t="s">
        <v>117</v>
      </c>
      <c r="H182" s="22"/>
      <c r="I182" s="22">
        <v>3</v>
      </c>
      <c r="J182" s="22">
        <v>2</v>
      </c>
      <c r="K182" s="22">
        <v>3</v>
      </c>
      <c r="L182" s="49">
        <f t="shared" si="105"/>
        <v>5</v>
      </c>
      <c r="R182" s="40"/>
    </row>
    <row r="183" spans="1:18" ht="15.75" x14ac:dyDescent="0.25">
      <c r="A183" s="40"/>
      <c r="D183" s="21" t="s">
        <v>66</v>
      </c>
      <c r="G183" s="21" t="s">
        <v>115</v>
      </c>
      <c r="H183" s="22"/>
      <c r="I183" s="22">
        <v>3</v>
      </c>
      <c r="J183" s="22">
        <v>0</v>
      </c>
      <c r="K183" s="22">
        <v>5</v>
      </c>
      <c r="L183" s="49">
        <f t="shared" si="105"/>
        <v>5</v>
      </c>
      <c r="R183" s="40"/>
    </row>
    <row r="184" spans="1:18" ht="15.75" x14ac:dyDescent="0.25">
      <c r="A184" s="40"/>
      <c r="D184" s="21" t="s">
        <v>142</v>
      </c>
      <c r="G184" s="21" t="s">
        <v>107</v>
      </c>
      <c r="H184" s="22"/>
      <c r="I184" s="22">
        <v>3</v>
      </c>
      <c r="J184" s="22">
        <v>2</v>
      </c>
      <c r="K184" s="22">
        <v>2</v>
      </c>
      <c r="L184" s="49">
        <f t="shared" si="105"/>
        <v>4</v>
      </c>
      <c r="R184" s="40"/>
    </row>
    <row r="185" spans="1:18" ht="15.75" x14ac:dyDescent="0.25">
      <c r="A185" s="40"/>
      <c r="D185" s="21" t="s">
        <v>108</v>
      </c>
      <c r="G185" s="21" t="s">
        <v>106</v>
      </c>
      <c r="H185" s="22"/>
      <c r="I185" s="22">
        <v>3</v>
      </c>
      <c r="J185" s="22">
        <v>1</v>
      </c>
      <c r="K185" s="22">
        <v>3</v>
      </c>
      <c r="L185" s="49">
        <f t="shared" si="105"/>
        <v>4</v>
      </c>
      <c r="R185" s="40"/>
    </row>
    <row r="186" spans="1:18" ht="15.75" x14ac:dyDescent="0.25">
      <c r="A186" s="40"/>
      <c r="D186" s="21" t="s">
        <v>46</v>
      </c>
      <c r="G186" s="21" t="s">
        <v>117</v>
      </c>
      <c r="H186" s="22"/>
      <c r="I186" s="22">
        <v>2</v>
      </c>
      <c r="J186" s="22">
        <v>1</v>
      </c>
      <c r="K186" s="22">
        <v>3</v>
      </c>
      <c r="L186" s="49">
        <f t="shared" si="105"/>
        <v>4</v>
      </c>
      <c r="R186" s="40"/>
    </row>
    <row r="187" spans="1:18" ht="15.75" x14ac:dyDescent="0.25">
      <c r="A187" s="40"/>
      <c r="D187" s="21" t="s">
        <v>52</v>
      </c>
      <c r="G187" s="21" t="s">
        <v>118</v>
      </c>
      <c r="H187" s="22"/>
      <c r="I187" s="22">
        <v>3</v>
      </c>
      <c r="J187" s="22">
        <v>0</v>
      </c>
      <c r="K187" s="22">
        <v>4</v>
      </c>
      <c r="L187" s="49">
        <f t="shared" si="105"/>
        <v>4</v>
      </c>
      <c r="R187" s="40"/>
    </row>
    <row r="188" spans="1:18" ht="15.75" x14ac:dyDescent="0.25">
      <c r="A188" s="40"/>
      <c r="D188" s="21" t="s">
        <v>43</v>
      </c>
      <c r="G188" s="21" t="s">
        <v>154</v>
      </c>
      <c r="H188" s="22"/>
      <c r="I188" s="22">
        <v>3</v>
      </c>
      <c r="J188" s="22">
        <v>0</v>
      </c>
      <c r="K188" s="22">
        <v>4</v>
      </c>
      <c r="L188" s="49">
        <f t="shared" si="105"/>
        <v>4</v>
      </c>
      <c r="R188" s="40"/>
    </row>
    <row r="189" spans="1:18" ht="15.75" x14ac:dyDescent="0.25">
      <c r="A189" s="40"/>
      <c r="D189" s="21" t="s">
        <v>86</v>
      </c>
      <c r="G189" s="21" t="s">
        <v>17</v>
      </c>
      <c r="H189" s="22"/>
      <c r="I189" s="22">
        <v>2</v>
      </c>
      <c r="J189" s="22">
        <v>3</v>
      </c>
      <c r="K189" s="22">
        <v>0</v>
      </c>
      <c r="L189" s="49">
        <f t="shared" si="105"/>
        <v>3</v>
      </c>
      <c r="R189" s="40"/>
    </row>
    <row r="190" spans="1:18" ht="15.75" x14ac:dyDescent="0.25">
      <c r="A190" s="40"/>
      <c r="D190" s="21" t="s">
        <v>34</v>
      </c>
      <c r="G190" s="21" t="s">
        <v>106</v>
      </c>
      <c r="H190" s="22"/>
      <c r="I190" s="22">
        <v>3</v>
      </c>
      <c r="J190" s="22">
        <v>3</v>
      </c>
      <c r="K190" s="22">
        <v>0</v>
      </c>
      <c r="L190" s="49">
        <f t="shared" si="105"/>
        <v>3</v>
      </c>
      <c r="R190" s="40"/>
    </row>
    <row r="191" spans="1:18" ht="15.75" x14ac:dyDescent="0.25">
      <c r="A191" s="40"/>
      <c r="D191" s="21" t="s">
        <v>184</v>
      </c>
      <c r="G191" s="21" t="s">
        <v>154</v>
      </c>
      <c r="H191" s="22"/>
      <c r="I191" s="22">
        <v>2</v>
      </c>
      <c r="J191" s="22">
        <v>1</v>
      </c>
      <c r="K191" s="22">
        <v>2</v>
      </c>
      <c r="L191" s="49">
        <f t="shared" si="105"/>
        <v>3</v>
      </c>
      <c r="R191" s="40"/>
    </row>
    <row r="192" spans="1:18" ht="15.75" x14ac:dyDescent="0.25">
      <c r="A192" s="40"/>
      <c r="D192" s="21"/>
      <c r="L192" s="22"/>
      <c r="R192" s="40"/>
    </row>
    <row r="193" spans="1:18" ht="15.75" x14ac:dyDescent="0.25">
      <c r="A193" s="40"/>
      <c r="D193" s="21"/>
      <c r="L193" s="22"/>
      <c r="R193" s="40"/>
    </row>
    <row r="194" spans="1:18" ht="18.75" thickBot="1" x14ac:dyDescent="0.3">
      <c r="A194" s="40"/>
      <c r="D194" s="21"/>
      <c r="E194" s="2" t="s">
        <v>84</v>
      </c>
      <c r="F194" s="2"/>
      <c r="G194" s="2"/>
      <c r="H194" s="4" t="s">
        <v>1</v>
      </c>
      <c r="I194" s="4"/>
      <c r="J194" s="4" t="s">
        <v>3</v>
      </c>
      <c r="K194" s="50" t="s">
        <v>2</v>
      </c>
      <c r="L194" s="22"/>
      <c r="R194" s="40"/>
    </row>
    <row r="195" spans="1:18" ht="15.75" x14ac:dyDescent="0.25">
      <c r="A195" s="40"/>
      <c r="D195" s="21"/>
      <c r="E195" s="21" t="s">
        <v>88</v>
      </c>
      <c r="F195" s="21"/>
      <c r="G195" s="21"/>
      <c r="H195" s="21" t="s">
        <v>116</v>
      </c>
      <c r="I195" s="22"/>
      <c r="J195" s="22">
        <v>2</v>
      </c>
      <c r="K195" s="49">
        <v>2</v>
      </c>
      <c r="L195" s="22"/>
      <c r="M195" s="22"/>
      <c r="N195" s="22"/>
      <c r="R195" s="40"/>
    </row>
    <row r="196" spans="1:18" ht="15.75" x14ac:dyDescent="0.25">
      <c r="A196" s="40"/>
      <c r="D196" s="21"/>
      <c r="E196" s="21" t="s">
        <v>158</v>
      </c>
      <c r="F196" s="21"/>
      <c r="G196" s="21"/>
      <c r="H196" s="21" t="s">
        <v>107</v>
      </c>
      <c r="I196" s="22"/>
      <c r="J196" s="22">
        <v>2</v>
      </c>
      <c r="K196" s="49">
        <v>2</v>
      </c>
      <c r="L196" s="22"/>
      <c r="M196" s="22"/>
      <c r="N196" s="22"/>
      <c r="R196" s="40"/>
    </row>
    <row r="197" spans="1:18" ht="15.75" x14ac:dyDescent="0.25">
      <c r="A197" s="40"/>
      <c r="D197" s="21"/>
      <c r="E197" s="21" t="s">
        <v>108</v>
      </c>
      <c r="F197" s="21"/>
      <c r="G197" s="21"/>
      <c r="H197" s="21" t="s">
        <v>106</v>
      </c>
      <c r="I197" s="22"/>
      <c r="J197" s="22">
        <v>3</v>
      </c>
      <c r="K197" s="49">
        <v>2</v>
      </c>
      <c r="L197" s="22"/>
      <c r="M197" s="22"/>
      <c r="N197" s="22"/>
      <c r="R197" s="40"/>
    </row>
    <row r="198" spans="1:18" ht="15.75" x14ac:dyDescent="0.25">
      <c r="A198" s="40"/>
      <c r="D198" s="21"/>
      <c r="E198" s="21" t="s">
        <v>124</v>
      </c>
      <c r="F198" s="21"/>
      <c r="G198" s="21"/>
      <c r="H198" s="21" t="s">
        <v>17</v>
      </c>
      <c r="I198" s="22"/>
      <c r="J198" s="22">
        <v>3</v>
      </c>
      <c r="K198" s="49">
        <v>2</v>
      </c>
      <c r="L198" s="22"/>
      <c r="M198" s="22"/>
      <c r="N198" s="22"/>
      <c r="R198" s="40"/>
    </row>
    <row r="199" spans="1:18" ht="15.75" x14ac:dyDescent="0.25">
      <c r="A199" s="40"/>
      <c r="D199" s="21"/>
      <c r="E199" s="21" t="s">
        <v>91</v>
      </c>
      <c r="F199" s="21"/>
      <c r="G199" s="21"/>
      <c r="H199" s="21" t="s">
        <v>17</v>
      </c>
      <c r="I199" s="22"/>
      <c r="J199" s="22">
        <v>3</v>
      </c>
      <c r="K199" s="49">
        <v>2</v>
      </c>
      <c r="L199" s="22"/>
      <c r="M199" s="22"/>
      <c r="N199" s="22"/>
      <c r="R199" s="40"/>
    </row>
    <row r="200" spans="1:18" ht="15.75" x14ac:dyDescent="0.25">
      <c r="A200" s="40"/>
      <c r="D200" s="21"/>
      <c r="E200" s="21" t="s">
        <v>185</v>
      </c>
      <c r="F200" s="21"/>
      <c r="G200" s="21"/>
      <c r="H200" s="21" t="s">
        <v>154</v>
      </c>
      <c r="I200" s="22"/>
      <c r="J200" s="22">
        <v>3</v>
      </c>
      <c r="K200" s="49">
        <v>2</v>
      </c>
      <c r="L200" s="22"/>
      <c r="M200" s="22"/>
      <c r="N200" s="22"/>
      <c r="R200" s="40"/>
    </row>
    <row r="201" spans="1:18" ht="15.75" x14ac:dyDescent="0.25">
      <c r="A201" s="40"/>
      <c r="D201" s="21"/>
      <c r="E201" s="21" t="s">
        <v>41</v>
      </c>
      <c r="H201" s="21" t="s">
        <v>106</v>
      </c>
      <c r="I201" s="22"/>
      <c r="J201" s="22">
        <v>3</v>
      </c>
      <c r="K201" s="49">
        <v>2</v>
      </c>
      <c r="L201" s="22"/>
      <c r="M201" s="22"/>
      <c r="N201" s="22"/>
      <c r="R201" s="40"/>
    </row>
    <row r="202" spans="1:18" ht="15.75" x14ac:dyDescent="0.25">
      <c r="A202" s="40"/>
      <c r="D202" s="21"/>
      <c r="L202" s="22"/>
      <c r="R202" s="40"/>
    </row>
    <row r="203" spans="1:18" ht="15.75" x14ac:dyDescent="0.25">
      <c r="A203" s="40"/>
      <c r="D203" s="21"/>
      <c r="L203" s="22"/>
      <c r="R203" s="40"/>
    </row>
    <row r="204" spans="1:18" ht="15.75" x14ac:dyDescent="0.25">
      <c r="A204" s="40"/>
      <c r="D204" s="21"/>
      <c r="L204" s="22"/>
      <c r="R204" s="40"/>
    </row>
    <row r="205" spans="1:18" ht="15.75" x14ac:dyDescent="0.25">
      <c r="A205" s="40"/>
      <c r="D205" s="21"/>
      <c r="L205" s="22"/>
      <c r="R205" s="40"/>
    </row>
    <row r="206" spans="1:18" ht="15.75" x14ac:dyDescent="0.25">
      <c r="A206" s="40"/>
      <c r="D206" s="21"/>
      <c r="L206" s="22"/>
      <c r="R206" s="40"/>
    </row>
    <row r="207" spans="1:18" ht="15.75" x14ac:dyDescent="0.25">
      <c r="A207" s="40"/>
      <c r="D207" s="21"/>
      <c r="L207" s="22"/>
      <c r="R207" s="40"/>
    </row>
    <row r="208" spans="1:18" ht="15.75" x14ac:dyDescent="0.25">
      <c r="A208" s="40"/>
      <c r="D208" s="21"/>
      <c r="L208" s="22"/>
      <c r="R208" s="40"/>
    </row>
    <row r="209" spans="1:18" ht="15.75" x14ac:dyDescent="0.25">
      <c r="A209" s="40"/>
      <c r="D209" s="21"/>
      <c r="L209" s="22"/>
      <c r="R209" s="40"/>
    </row>
    <row r="210" spans="1:18" ht="15.75" x14ac:dyDescent="0.25">
      <c r="A210" s="40"/>
      <c r="D210" s="21"/>
      <c r="L210" s="22"/>
      <c r="R210" s="40"/>
    </row>
    <row r="211" spans="1:18" ht="15.75" x14ac:dyDescent="0.25">
      <c r="A211" s="40"/>
      <c r="D211" s="21"/>
      <c r="L211" s="22"/>
      <c r="R211" s="40"/>
    </row>
    <row r="212" spans="1:18" ht="15.75" x14ac:dyDescent="0.25">
      <c r="A212" s="40"/>
      <c r="L212" s="22"/>
      <c r="R212" s="40"/>
    </row>
    <row r="213" spans="1:18" ht="15.75" x14ac:dyDescent="0.25">
      <c r="A213" s="40"/>
      <c r="L213" s="22"/>
      <c r="R213" s="40"/>
    </row>
    <row r="214" spans="1:18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25">
    <mergeCell ref="B214:Q214"/>
    <mergeCell ref="BI136:BJ136"/>
    <mergeCell ref="CG136:CH136"/>
    <mergeCell ref="B146:Q146"/>
    <mergeCell ref="E147:N147"/>
    <mergeCell ref="G160:M160"/>
    <mergeCell ref="D173:L173"/>
    <mergeCell ref="BI133:BJ133"/>
    <mergeCell ref="CG133:CH133"/>
    <mergeCell ref="BI134:BJ134"/>
    <mergeCell ref="CG134:CH134"/>
    <mergeCell ref="BI135:BJ135"/>
    <mergeCell ref="CG135:CH135"/>
    <mergeCell ref="CG129:CH129"/>
    <mergeCell ref="CG130:CH130"/>
    <mergeCell ref="BI131:BJ131"/>
    <mergeCell ref="CG131:CH131"/>
    <mergeCell ref="BI132:BJ132"/>
    <mergeCell ref="CG132:CH132"/>
    <mergeCell ref="CG123:CH123"/>
    <mergeCell ref="CG124:CH124"/>
    <mergeCell ref="CG125:CH125"/>
    <mergeCell ref="CG126:CH126"/>
    <mergeCell ref="CG127:CH127"/>
    <mergeCell ref="CG128:CH128"/>
    <mergeCell ref="CG117:CH117"/>
    <mergeCell ref="CG118:CH118"/>
    <mergeCell ref="CG119:CH119"/>
    <mergeCell ref="CG120:CH120"/>
    <mergeCell ref="CG121:CH121"/>
    <mergeCell ref="CG122:CH122"/>
    <mergeCell ref="AH113:AI113"/>
    <mergeCell ref="AH114:AI114"/>
    <mergeCell ref="CG114:CH114"/>
    <mergeCell ref="CG115:CH115"/>
    <mergeCell ref="CG116:CH116"/>
    <mergeCell ref="AH110:AI110"/>
    <mergeCell ref="AH111:AI111"/>
    <mergeCell ref="AH112:AI112"/>
    <mergeCell ref="AH104:AI104"/>
    <mergeCell ref="AH105:AI105"/>
    <mergeCell ref="AH106:AI106"/>
    <mergeCell ref="AH107:AI107"/>
    <mergeCell ref="AH108:AI108"/>
    <mergeCell ref="AH109:AI109"/>
    <mergeCell ref="AH90:AI90"/>
    <mergeCell ref="V93:AO93"/>
    <mergeCell ref="AH95:AI95"/>
    <mergeCell ref="AH96:AI96"/>
    <mergeCell ref="AH97:AI97"/>
    <mergeCell ref="V101:AO101"/>
    <mergeCell ref="AH84:AI84"/>
    <mergeCell ref="AH85:AI85"/>
    <mergeCell ref="AH86:AI86"/>
    <mergeCell ref="AH87:AI87"/>
    <mergeCell ref="AH88:AI88"/>
    <mergeCell ref="AH89:AI89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AH42:AI42"/>
    <mergeCell ref="AH43:AI43"/>
    <mergeCell ref="AH44:AI44"/>
    <mergeCell ref="AH45:AI45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B1:Q1"/>
    <mergeCell ref="T1:AR1"/>
    <mergeCell ref="AU1:BP1"/>
    <mergeCell ref="BS1:CN1"/>
    <mergeCell ref="G2:M2"/>
    <mergeCell ref="T2:AR2"/>
    <mergeCell ref="AU2:BP2"/>
    <mergeCell ref="BS2:CN2"/>
    <mergeCell ref="AH11:AI11"/>
  </mergeCells>
  <conditionalFormatting sqref="BZ110:CI110">
    <cfRule type="cellIs" dxfId="110" priority="1" operator="notEqual">
      <formula>BZ109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55682-091F-4335-85E2-4A2CC8BF5B5C}">
  <dimension ref="A1:CO214"/>
  <sheetViews>
    <sheetView topLeftCell="A8" zoomScale="70" zoomScaleNormal="70" zoomScaleSheetLayoutView="78" workbookViewId="0">
      <selection activeCell="C2" sqref="C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24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23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609</v>
      </c>
      <c r="C4" s="6" t="s">
        <v>101</v>
      </c>
      <c r="D4" s="11"/>
      <c r="E4" s="6"/>
      <c r="F4" s="11"/>
      <c r="G4" s="5">
        <v>1</v>
      </c>
      <c r="H4" s="5">
        <v>0</v>
      </c>
      <c r="I4" s="5">
        <v>1</v>
      </c>
      <c r="J4" s="5">
        <f t="shared" ref="J4:J11" si="0">2*G4+I4</f>
        <v>3</v>
      </c>
      <c r="K4" s="35">
        <f t="shared" ref="K4:K11" si="1">+J4/((G4+H4+I4)*2)</f>
        <v>0.75</v>
      </c>
      <c r="L4" s="5">
        <f>+$BC$18</f>
        <v>6</v>
      </c>
      <c r="M4" s="5">
        <v>3</v>
      </c>
      <c r="N4" s="5">
        <f t="shared" ref="N4:N11" si="2">+L4-M4</f>
        <v>3</v>
      </c>
      <c r="O4" s="5">
        <f>+$BD$18</f>
        <v>10</v>
      </c>
      <c r="P4" s="5">
        <f>+$BF$18</f>
        <v>0</v>
      </c>
      <c r="Q4" s="5">
        <v>2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615</v>
      </c>
      <c r="C5" s="6" t="s">
        <v>17</v>
      </c>
      <c r="D5" s="11"/>
      <c r="E5" s="6"/>
      <c r="F5" s="11"/>
      <c r="G5" s="5">
        <v>1</v>
      </c>
      <c r="H5" s="5">
        <v>1</v>
      </c>
      <c r="I5" s="5">
        <v>0</v>
      </c>
      <c r="J5" s="5">
        <f t="shared" si="0"/>
        <v>2</v>
      </c>
      <c r="K5" s="35">
        <f t="shared" si="1"/>
        <v>0.5</v>
      </c>
      <c r="L5" s="5">
        <f>$BC$31</f>
        <v>4</v>
      </c>
      <c r="M5" s="5">
        <v>5</v>
      </c>
      <c r="N5" s="5">
        <f t="shared" si="2"/>
        <v>-1</v>
      </c>
      <c r="O5" s="5">
        <f>+$BD$31</f>
        <v>4</v>
      </c>
      <c r="P5" s="5">
        <f>+$BF$31</f>
        <v>4</v>
      </c>
      <c r="Q5" s="5">
        <v>1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610</v>
      </c>
      <c r="C6" s="6" t="s">
        <v>127</v>
      </c>
      <c r="D6" s="11"/>
      <c r="E6" s="11"/>
      <c r="F6" s="11"/>
      <c r="G6" s="5">
        <v>1</v>
      </c>
      <c r="H6" s="5">
        <v>1</v>
      </c>
      <c r="I6" s="5">
        <v>0</v>
      </c>
      <c r="J6" s="5">
        <f t="shared" si="0"/>
        <v>2</v>
      </c>
      <c r="K6" s="35">
        <f t="shared" si="1"/>
        <v>0.5</v>
      </c>
      <c r="L6" s="5">
        <f>+$BC$44</f>
        <v>4</v>
      </c>
      <c r="M6" s="5">
        <v>4</v>
      </c>
      <c r="N6" s="5">
        <f t="shared" si="2"/>
        <v>0</v>
      </c>
      <c r="O6" s="5">
        <f>+$BD$44</f>
        <v>7</v>
      </c>
      <c r="P6" s="5">
        <f>+$BF$44</f>
        <v>0</v>
      </c>
      <c r="Q6" s="5">
        <v>4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3</v>
      </c>
      <c r="BC6" s="22">
        <v>1</v>
      </c>
      <c r="BD6" s="22">
        <v>4</v>
      </c>
      <c r="BE6" s="22">
        <f>+BC6+BD6</f>
        <v>5</v>
      </c>
      <c r="BF6" s="70">
        <v>0</v>
      </c>
      <c r="BG6" s="69">
        <f>+BB6+BL6</f>
        <v>24</v>
      </c>
      <c r="BH6" s="22">
        <f>+BC6+BM6</f>
        <v>10</v>
      </c>
      <c r="BI6" s="22">
        <f t="shared" ref="BI6:BK17" si="3">+BD6+BN6</f>
        <v>11</v>
      </c>
      <c r="BJ6" s="22">
        <f>+BH6+BI6</f>
        <v>21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21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616</v>
      </c>
      <c r="C7" s="2" t="s">
        <v>39</v>
      </c>
      <c r="D7" s="61"/>
      <c r="E7" s="61"/>
      <c r="F7" s="61"/>
      <c r="G7" s="4">
        <v>0</v>
      </c>
      <c r="H7" s="4">
        <v>1</v>
      </c>
      <c r="I7" s="4">
        <v>1</v>
      </c>
      <c r="J7" s="4">
        <f t="shared" si="0"/>
        <v>1</v>
      </c>
      <c r="K7" s="62">
        <f t="shared" si="1"/>
        <v>0.25</v>
      </c>
      <c r="L7" s="4">
        <f>+$BC$103</f>
        <v>3</v>
      </c>
      <c r="M7" s="4">
        <v>5</v>
      </c>
      <c r="N7" s="4">
        <f t="shared" si="2"/>
        <v>-2</v>
      </c>
      <c r="O7" s="4">
        <f>+$BD$103</f>
        <v>3</v>
      </c>
      <c r="P7" s="4">
        <f>+$BF$103</f>
        <v>6</v>
      </c>
      <c r="Q7" s="4">
        <v>2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22</v>
      </c>
      <c r="AE7" s="15">
        <f>SUMIF($W$22:$W$29,$W7,AE$22:AE$29)+SUMIF($W$37:$W$44,$W7,AE$37:AE$44)</f>
        <v>15</v>
      </c>
      <c r="AF7" s="15">
        <f t="shared" ref="AF7:AG14" si="7">SUMIF($W$22:$W$29,$W7,AF$22:AF$29)+SUMIF($W$37:$W$44,$W7,AF$37:AF$44)</f>
        <v>4</v>
      </c>
      <c r="AG7" s="15">
        <f t="shared" si="7"/>
        <v>3</v>
      </c>
      <c r="AH7" s="80">
        <f t="shared" ref="AH7:AH15" si="8">+(AE7*2+AG7)/(2*AD7)</f>
        <v>0.75</v>
      </c>
      <c r="AI7" s="80"/>
      <c r="AJ7" s="15">
        <f t="shared" ref="AJ7:AL14" si="9">SUMIF($W$22:$W$29,$W7,AJ$22:AJ$29)+SUMIF($W$37:$W$44,$W7,AJ$37:AJ$44)</f>
        <v>37</v>
      </c>
      <c r="AK7" s="15">
        <f t="shared" si="9"/>
        <v>1</v>
      </c>
      <c r="AL7" s="15">
        <f t="shared" si="9"/>
        <v>5</v>
      </c>
      <c r="AM7" s="54">
        <f t="shared" ref="AM7:AM14" si="10">+AJ7/AD7</f>
        <v>1.6818181818181819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2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H17" si="12">+BB7+BL7</f>
        <v>22</v>
      </c>
      <c r="BH7" s="22">
        <f t="shared" si="12"/>
        <v>0</v>
      </c>
      <c r="BI7" s="22">
        <f t="shared" si="3"/>
        <v>2</v>
      </c>
      <c r="BJ7" s="22">
        <f t="shared" ref="BJ7:BJ17" si="13">+BH7+BI7</f>
        <v>2</v>
      </c>
      <c r="BK7" s="70">
        <f t="shared" si="3"/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0" si="14">+CA7+CB7</f>
        <v>0</v>
      </c>
      <c r="CD7" s="70">
        <v>0</v>
      </c>
      <c r="CE7" s="69">
        <f t="shared" ref="CE7:CI40" si="15">+CJ7+BZ7</f>
        <v>4</v>
      </c>
      <c r="CF7" s="22">
        <f t="shared" si="4"/>
        <v>0</v>
      </c>
      <c r="CG7" s="22">
        <f t="shared" si="4"/>
        <v>1</v>
      </c>
      <c r="CH7" s="22">
        <f t="shared" si="4"/>
        <v>1</v>
      </c>
      <c r="CI7" s="70">
        <f t="shared" si="4"/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614</v>
      </c>
      <c r="C8" s="6" t="s">
        <v>18</v>
      </c>
      <c r="D8" s="11"/>
      <c r="E8" s="6"/>
      <c r="F8" s="11"/>
      <c r="G8" s="5">
        <v>2</v>
      </c>
      <c r="H8" s="5">
        <v>0</v>
      </c>
      <c r="I8" s="5">
        <v>0</v>
      </c>
      <c r="J8" s="5">
        <f t="shared" si="0"/>
        <v>4</v>
      </c>
      <c r="K8" s="35">
        <f t="shared" si="1"/>
        <v>1</v>
      </c>
      <c r="L8" s="5">
        <f>+$BC$116</f>
        <v>7</v>
      </c>
      <c r="M8" s="5">
        <v>5</v>
      </c>
      <c r="N8" s="5">
        <f t="shared" si="2"/>
        <v>2</v>
      </c>
      <c r="O8" s="5">
        <f>+$BD$116</f>
        <v>14</v>
      </c>
      <c r="P8" s="5">
        <f>+$BF$116</f>
        <v>0</v>
      </c>
      <c r="Q8" s="5">
        <v>1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23</v>
      </c>
      <c r="AE8" s="22">
        <f t="shared" ref="AE8:AE14" si="16">SUMIF($W$22:$W$29,$W8,AE$22:AE$29)+SUMIF($W$37:$W$44,$W8,AE$37:AE$44)</f>
        <v>14</v>
      </c>
      <c r="AF8" s="22">
        <f t="shared" si="7"/>
        <v>6</v>
      </c>
      <c r="AG8" s="22">
        <f t="shared" si="7"/>
        <v>3</v>
      </c>
      <c r="AH8" s="79">
        <f t="shared" si="8"/>
        <v>0.67391304347826086</v>
      </c>
      <c r="AI8" s="79"/>
      <c r="AJ8" s="22">
        <f t="shared" si="9"/>
        <v>44</v>
      </c>
      <c r="AK8" s="22">
        <f t="shared" si="9"/>
        <v>0</v>
      </c>
      <c r="AL8" s="22">
        <f t="shared" si="9"/>
        <v>4</v>
      </c>
      <c r="AM8" s="24">
        <f t="shared" si="10"/>
        <v>1.9130434782608696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2"/>
        <v>13</v>
      </c>
      <c r="BI8" s="22">
        <f t="shared" si="3"/>
        <v>17</v>
      </c>
      <c r="BJ8" s="22">
        <f t="shared" si="13"/>
        <v>30</v>
      </c>
      <c r="BK8" s="70">
        <f t="shared" si="3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1</v>
      </c>
      <c r="CA8" s="22">
        <v>0</v>
      </c>
      <c r="CB8" s="22">
        <v>2</v>
      </c>
      <c r="CC8" s="22">
        <f t="shared" si="14"/>
        <v>2</v>
      </c>
      <c r="CD8" s="70">
        <v>0</v>
      </c>
      <c r="CE8" s="69">
        <f t="shared" si="15"/>
        <v>6</v>
      </c>
      <c r="CF8" s="22">
        <f t="shared" si="4"/>
        <v>1</v>
      </c>
      <c r="CG8" s="22">
        <f t="shared" si="4"/>
        <v>4</v>
      </c>
      <c r="CH8" s="22">
        <f t="shared" si="4"/>
        <v>5</v>
      </c>
      <c r="CI8" s="70">
        <f t="shared" si="4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612</v>
      </c>
      <c r="C9" s="6" t="s">
        <v>102</v>
      </c>
      <c r="D9" s="11"/>
      <c r="E9" s="11"/>
      <c r="F9" s="11"/>
      <c r="G9" s="5">
        <v>1</v>
      </c>
      <c r="H9" s="5">
        <v>1</v>
      </c>
      <c r="I9" s="5">
        <v>0</v>
      </c>
      <c r="J9" s="5">
        <f t="shared" si="0"/>
        <v>2</v>
      </c>
      <c r="K9" s="35">
        <f t="shared" si="1"/>
        <v>0.5</v>
      </c>
      <c r="L9" s="5">
        <f>+$BC$57</f>
        <v>5</v>
      </c>
      <c r="M9" s="5">
        <v>5</v>
      </c>
      <c r="N9" s="5">
        <f t="shared" si="2"/>
        <v>0</v>
      </c>
      <c r="O9" s="5">
        <f>+$BD$57</f>
        <v>4</v>
      </c>
      <c r="P9" s="5">
        <f>+$BF$57</f>
        <v>0</v>
      </c>
      <c r="Q9" s="5">
        <v>1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24</v>
      </c>
      <c r="AE9" s="22">
        <f t="shared" si="16"/>
        <v>12</v>
      </c>
      <c r="AF9" s="22">
        <f t="shared" si="7"/>
        <v>11</v>
      </c>
      <c r="AG9" s="22">
        <f t="shared" si="7"/>
        <v>1</v>
      </c>
      <c r="AH9" s="79">
        <f t="shared" si="8"/>
        <v>0.52083333333333337</v>
      </c>
      <c r="AI9" s="79"/>
      <c r="AJ9" s="22">
        <f t="shared" si="9"/>
        <v>52</v>
      </c>
      <c r="AK9" s="22">
        <f t="shared" si="9"/>
        <v>2</v>
      </c>
      <c r="AL9" s="22">
        <f t="shared" si="9"/>
        <v>6</v>
      </c>
      <c r="AM9" s="24">
        <f t="shared" si="10"/>
        <v>2.1666666666666665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1</v>
      </c>
      <c r="BC9" s="22">
        <v>0</v>
      </c>
      <c r="BD9" s="22">
        <v>0</v>
      </c>
      <c r="BE9" s="22">
        <f t="shared" si="11"/>
        <v>0</v>
      </c>
      <c r="BF9" s="70">
        <v>0</v>
      </c>
      <c r="BG9" s="69">
        <f t="shared" si="12"/>
        <v>21</v>
      </c>
      <c r="BH9" s="22">
        <f t="shared" si="12"/>
        <v>6</v>
      </c>
      <c r="BI9" s="22">
        <f t="shared" si="3"/>
        <v>3</v>
      </c>
      <c r="BJ9" s="22">
        <f t="shared" si="13"/>
        <v>9</v>
      </c>
      <c r="BK9" s="70">
        <f t="shared" si="3"/>
        <v>0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2</v>
      </c>
      <c r="CA9" s="22">
        <v>1</v>
      </c>
      <c r="CB9" s="22">
        <v>1</v>
      </c>
      <c r="CC9" s="22">
        <f t="shared" si="14"/>
        <v>2</v>
      </c>
      <c r="CD9" s="70">
        <v>0</v>
      </c>
      <c r="CE9" s="69">
        <f t="shared" si="15"/>
        <v>21</v>
      </c>
      <c r="CF9" s="22">
        <f t="shared" si="4"/>
        <v>10</v>
      </c>
      <c r="CG9" s="22">
        <f t="shared" si="4"/>
        <v>6</v>
      </c>
      <c r="CH9" s="22">
        <f t="shared" si="4"/>
        <v>16</v>
      </c>
      <c r="CI9" s="70">
        <f t="shared" si="4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611</v>
      </c>
      <c r="C10" s="6" t="s">
        <v>148</v>
      </c>
      <c r="D10" s="11"/>
      <c r="E10" s="6"/>
      <c r="F10" s="11"/>
      <c r="G10" s="5">
        <v>1</v>
      </c>
      <c r="H10" s="5">
        <v>1</v>
      </c>
      <c r="I10" s="5">
        <v>0</v>
      </c>
      <c r="J10" s="5">
        <f t="shared" si="0"/>
        <v>2</v>
      </c>
      <c r="K10" s="35">
        <f t="shared" si="1"/>
        <v>0.5</v>
      </c>
      <c r="L10" s="5">
        <f>+$BC$129</f>
        <v>8</v>
      </c>
      <c r="M10" s="5">
        <v>7</v>
      </c>
      <c r="N10" s="5">
        <f t="shared" si="2"/>
        <v>1</v>
      </c>
      <c r="O10" s="5">
        <f>+$BD$129</f>
        <v>12</v>
      </c>
      <c r="P10" s="5">
        <f>+$BF$129</f>
        <v>2</v>
      </c>
      <c r="Q10" s="5">
        <v>3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23</v>
      </c>
      <c r="AE10" s="22">
        <f t="shared" si="16"/>
        <v>6</v>
      </c>
      <c r="AF10" s="22">
        <f t="shared" si="7"/>
        <v>12</v>
      </c>
      <c r="AG10" s="22">
        <f t="shared" si="7"/>
        <v>5</v>
      </c>
      <c r="AH10" s="79">
        <f t="shared" si="8"/>
        <v>0.36956521739130432</v>
      </c>
      <c r="AI10" s="79"/>
      <c r="AJ10" s="22">
        <f t="shared" si="9"/>
        <v>60</v>
      </c>
      <c r="AK10" s="22">
        <f t="shared" si="9"/>
        <v>0</v>
      </c>
      <c r="AL10" s="22">
        <f t="shared" si="9"/>
        <v>5</v>
      </c>
      <c r="AM10" s="24">
        <f t="shared" si="10"/>
        <v>2.6086956521739131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2</v>
      </c>
      <c r="BC10" s="22">
        <v>0</v>
      </c>
      <c r="BD10" s="22">
        <v>0</v>
      </c>
      <c r="BE10" s="22">
        <f t="shared" si="11"/>
        <v>0</v>
      </c>
      <c r="BF10" s="70">
        <v>0</v>
      </c>
      <c r="BG10" s="69">
        <f t="shared" si="12"/>
        <v>24</v>
      </c>
      <c r="BH10" s="22">
        <f t="shared" si="12"/>
        <v>9</v>
      </c>
      <c r="BI10" s="22">
        <f t="shared" si="3"/>
        <v>12</v>
      </c>
      <c r="BJ10" s="22">
        <f t="shared" si="13"/>
        <v>21</v>
      </c>
      <c r="BK10" s="70">
        <f t="shared" si="3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4"/>
        <v>0</v>
      </c>
      <c r="CD10" s="70">
        <v>0</v>
      </c>
      <c r="CE10" s="69">
        <f t="shared" si="15"/>
        <v>1</v>
      </c>
      <c r="CF10" s="22">
        <f t="shared" si="4"/>
        <v>0</v>
      </c>
      <c r="CG10" s="22">
        <f t="shared" si="4"/>
        <v>0</v>
      </c>
      <c r="CH10" s="22">
        <f t="shared" si="4"/>
        <v>0</v>
      </c>
      <c r="CI10" s="70">
        <f t="shared" si="4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0</v>
      </c>
      <c r="H11" s="5">
        <v>2</v>
      </c>
      <c r="I11" s="5">
        <v>0</v>
      </c>
      <c r="J11" s="5">
        <f t="shared" si="0"/>
        <v>0</v>
      </c>
      <c r="K11" s="35">
        <f t="shared" si="1"/>
        <v>0</v>
      </c>
      <c r="L11" s="5">
        <f>+$BC$90</f>
        <v>5</v>
      </c>
      <c r="M11" s="5">
        <v>8</v>
      </c>
      <c r="N11" s="5">
        <f t="shared" si="2"/>
        <v>-3</v>
      </c>
      <c r="O11" s="5">
        <f>+$BD$90</f>
        <v>9</v>
      </c>
      <c r="P11" s="5">
        <f>+$BF$90</f>
        <v>0</v>
      </c>
      <c r="Q11" s="5">
        <v>3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22.7</v>
      </c>
      <c r="AE11" s="22">
        <f t="shared" si="16"/>
        <v>13</v>
      </c>
      <c r="AF11" s="22">
        <f t="shared" si="7"/>
        <v>7</v>
      </c>
      <c r="AG11" s="22">
        <f t="shared" si="7"/>
        <v>3</v>
      </c>
      <c r="AH11" s="79">
        <f t="shared" si="8"/>
        <v>0.63876651982378851</v>
      </c>
      <c r="AI11" s="79"/>
      <c r="AJ11" s="22">
        <f t="shared" si="9"/>
        <v>68</v>
      </c>
      <c r="AK11" s="22">
        <f t="shared" si="9"/>
        <v>2</v>
      </c>
      <c r="AL11" s="22">
        <f t="shared" si="9"/>
        <v>0</v>
      </c>
      <c r="AM11" s="24">
        <f t="shared" si="10"/>
        <v>2.9955947136563879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2</v>
      </c>
      <c r="BC11" s="22">
        <v>0</v>
      </c>
      <c r="BD11" s="22">
        <v>0</v>
      </c>
      <c r="BE11" s="22">
        <f t="shared" si="11"/>
        <v>0</v>
      </c>
      <c r="BF11" s="70">
        <v>0</v>
      </c>
      <c r="BG11" s="69">
        <f t="shared" si="12"/>
        <v>24</v>
      </c>
      <c r="BH11" s="22">
        <f t="shared" si="12"/>
        <v>13</v>
      </c>
      <c r="BI11" s="22">
        <f t="shared" si="3"/>
        <v>10</v>
      </c>
      <c r="BJ11" s="22">
        <f t="shared" si="13"/>
        <v>23</v>
      </c>
      <c r="BK11" s="70">
        <f t="shared" si="3"/>
        <v>4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2</v>
      </c>
      <c r="CA11" s="22">
        <v>0</v>
      </c>
      <c r="CB11" s="22">
        <v>2</v>
      </c>
      <c r="CC11" s="22">
        <f t="shared" si="14"/>
        <v>2</v>
      </c>
      <c r="CD11" s="70">
        <v>0</v>
      </c>
      <c r="CE11" s="69">
        <f t="shared" si="15"/>
        <v>6</v>
      </c>
      <c r="CF11" s="22">
        <f t="shared" si="4"/>
        <v>0</v>
      </c>
      <c r="CG11" s="22">
        <f t="shared" si="4"/>
        <v>2</v>
      </c>
      <c r="CH11" s="22">
        <f t="shared" si="4"/>
        <v>2</v>
      </c>
      <c r="CI11" s="70">
        <f t="shared" si="4"/>
        <v>0</v>
      </c>
      <c r="CJ11" s="69">
        <v>4</v>
      </c>
      <c r="CK11" s="22">
        <v>0</v>
      </c>
      <c r="CL11" s="22">
        <v>0</v>
      </c>
      <c r="CM11" s="22">
        <f t="shared" ref="CM11:CM20" si="17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7</v>
      </c>
      <c r="H12" s="9">
        <f>SUM(H4:H11)</f>
        <v>7</v>
      </c>
      <c r="I12" s="9">
        <f>SUM(I4:I11)</f>
        <v>2</v>
      </c>
      <c r="J12" s="9"/>
      <c r="K12" s="9"/>
      <c r="L12" s="9">
        <f>SUM(L4:L11)</f>
        <v>42</v>
      </c>
      <c r="M12" s="9">
        <f>SUM(M4:M11)</f>
        <v>42</v>
      </c>
      <c r="N12" s="9"/>
      <c r="O12" s="9">
        <f>SUM(O4:O11)</f>
        <v>63</v>
      </c>
      <c r="P12" s="9">
        <f>SUM(P4:P11)</f>
        <v>12</v>
      </c>
      <c r="Q12" s="9"/>
      <c r="R12" s="40"/>
      <c r="S12" s="40"/>
      <c r="V12" s="27">
        <v>8</v>
      </c>
      <c r="W12" s="21" t="s">
        <v>153</v>
      </c>
      <c r="Y12" s="21"/>
      <c r="AA12" s="21" t="s">
        <v>14</v>
      </c>
      <c r="AC12" s="22"/>
      <c r="AD12" s="22">
        <f>+AE12+AF12+AG12</f>
        <v>16</v>
      </c>
      <c r="AE12" s="22">
        <f t="shared" si="16"/>
        <v>7</v>
      </c>
      <c r="AF12" s="22">
        <f t="shared" si="7"/>
        <v>7</v>
      </c>
      <c r="AG12" s="22">
        <f t="shared" si="7"/>
        <v>2</v>
      </c>
      <c r="AH12" s="79">
        <f t="shared" si="8"/>
        <v>0.5</v>
      </c>
      <c r="AI12" s="79"/>
      <c r="AJ12" s="22">
        <f t="shared" si="9"/>
        <v>52</v>
      </c>
      <c r="AK12" s="22">
        <f t="shared" si="9"/>
        <v>2</v>
      </c>
      <c r="AL12" s="22">
        <f t="shared" si="9"/>
        <v>3</v>
      </c>
      <c r="AM12" s="24">
        <f t="shared" si="10"/>
        <v>3.25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2</v>
      </c>
      <c r="BC12" s="22">
        <v>3</v>
      </c>
      <c r="BD12" s="22">
        <v>0</v>
      </c>
      <c r="BE12" s="22">
        <f t="shared" si="11"/>
        <v>3</v>
      </c>
      <c r="BF12" s="70">
        <v>0</v>
      </c>
      <c r="BG12" s="69">
        <f t="shared" si="12"/>
        <v>24</v>
      </c>
      <c r="BH12" s="22">
        <f t="shared" si="12"/>
        <v>11</v>
      </c>
      <c r="BI12" s="22">
        <f t="shared" si="3"/>
        <v>19</v>
      </c>
      <c r="BJ12" s="22">
        <f t="shared" si="13"/>
        <v>30</v>
      </c>
      <c r="BK12" s="70">
        <f t="shared" si="3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1</v>
      </c>
      <c r="CA12" s="22">
        <v>1</v>
      </c>
      <c r="CB12" s="22">
        <v>1</v>
      </c>
      <c r="CC12" s="22">
        <f t="shared" si="14"/>
        <v>2</v>
      </c>
      <c r="CD12" s="70">
        <v>0</v>
      </c>
      <c r="CE12" s="69">
        <f t="shared" si="15"/>
        <v>8</v>
      </c>
      <c r="CF12" s="22">
        <f t="shared" si="4"/>
        <v>2</v>
      </c>
      <c r="CG12" s="22">
        <f t="shared" si="4"/>
        <v>5</v>
      </c>
      <c r="CH12" s="22">
        <f t="shared" si="4"/>
        <v>7</v>
      </c>
      <c r="CI12" s="70">
        <f t="shared" si="4"/>
        <v>0</v>
      </c>
      <c r="CJ12" s="69">
        <v>7</v>
      </c>
      <c r="CK12" s="22">
        <v>1</v>
      </c>
      <c r="CL12" s="22">
        <v>4</v>
      </c>
      <c r="CM12" s="22">
        <f t="shared" si="17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7.5</v>
      </c>
      <c r="W13" s="21" t="s">
        <v>85</v>
      </c>
      <c r="Y13" s="21"/>
      <c r="AA13" s="21" t="s">
        <v>18</v>
      </c>
      <c r="AC13" s="22"/>
      <c r="AD13" s="22">
        <f>+AE13+AF13+AG13</f>
        <v>14</v>
      </c>
      <c r="AE13" s="22">
        <f t="shared" si="16"/>
        <v>5</v>
      </c>
      <c r="AF13" s="22">
        <f t="shared" si="7"/>
        <v>7</v>
      </c>
      <c r="AG13" s="22">
        <f t="shared" si="7"/>
        <v>2</v>
      </c>
      <c r="AH13" s="79">
        <f t="shared" si="8"/>
        <v>0.42857142857142855</v>
      </c>
      <c r="AI13" s="79"/>
      <c r="AJ13" s="22">
        <f t="shared" si="9"/>
        <v>49</v>
      </c>
      <c r="AK13" s="22">
        <f t="shared" si="9"/>
        <v>0</v>
      </c>
      <c r="AL13" s="22">
        <f t="shared" si="9"/>
        <v>1</v>
      </c>
      <c r="AM13" s="24">
        <f t="shared" si="10"/>
        <v>3.5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2</v>
      </c>
      <c r="BC13" s="22">
        <v>1</v>
      </c>
      <c r="BD13" s="22">
        <v>0</v>
      </c>
      <c r="BE13" s="22">
        <f t="shared" si="11"/>
        <v>1</v>
      </c>
      <c r="BF13" s="70">
        <v>0</v>
      </c>
      <c r="BG13" s="69">
        <f t="shared" si="12"/>
        <v>22</v>
      </c>
      <c r="BH13" s="22">
        <f t="shared" si="12"/>
        <v>4</v>
      </c>
      <c r="BI13" s="22">
        <f t="shared" si="3"/>
        <v>10</v>
      </c>
      <c r="BJ13" s="22">
        <f t="shared" si="13"/>
        <v>14</v>
      </c>
      <c r="BK13" s="70">
        <f t="shared" si="3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271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4"/>
        <v>0</v>
      </c>
      <c r="CD13" s="70">
        <v>2</v>
      </c>
      <c r="CE13" s="69">
        <f t="shared" si="15"/>
        <v>7</v>
      </c>
      <c r="CF13" s="22">
        <f t="shared" si="4"/>
        <v>0</v>
      </c>
      <c r="CG13" s="22">
        <f t="shared" si="4"/>
        <v>2</v>
      </c>
      <c r="CH13" s="22">
        <f t="shared" si="4"/>
        <v>2</v>
      </c>
      <c r="CI13" s="70">
        <f t="shared" si="4"/>
        <v>2</v>
      </c>
      <c r="CJ13" s="69">
        <v>6</v>
      </c>
      <c r="CK13" s="22">
        <v>0</v>
      </c>
      <c r="CL13" s="22">
        <v>2</v>
      </c>
      <c r="CM13" s="22">
        <f t="shared" si="17"/>
        <v>2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24 Summary:</v>
      </c>
      <c r="C14" s="48"/>
      <c r="D14" s="48"/>
      <c r="E14" s="90">
        <v>45705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19</v>
      </c>
      <c r="AE14" s="22">
        <f t="shared" si="16"/>
        <v>4</v>
      </c>
      <c r="AF14" s="22">
        <f t="shared" si="7"/>
        <v>11</v>
      </c>
      <c r="AG14" s="22">
        <f t="shared" si="7"/>
        <v>4</v>
      </c>
      <c r="AH14" s="79">
        <f t="shared" si="8"/>
        <v>0.31578947368421051</v>
      </c>
      <c r="AI14" s="79"/>
      <c r="AJ14" s="22">
        <f t="shared" si="9"/>
        <v>70</v>
      </c>
      <c r="AK14" s="22">
        <f t="shared" si="9"/>
        <v>1</v>
      </c>
      <c r="AL14" s="22">
        <f t="shared" si="9"/>
        <v>1</v>
      </c>
      <c r="AM14" s="24">
        <f t="shared" si="10"/>
        <v>3.6842105263157894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2</v>
      </c>
      <c r="BC14" s="22">
        <v>0</v>
      </c>
      <c r="BD14" s="22">
        <v>1</v>
      </c>
      <c r="BE14" s="22">
        <f t="shared" si="11"/>
        <v>1</v>
      </c>
      <c r="BF14" s="70">
        <v>0</v>
      </c>
      <c r="BG14" s="69">
        <f t="shared" si="12"/>
        <v>20</v>
      </c>
      <c r="BH14" s="22">
        <f t="shared" si="12"/>
        <v>1</v>
      </c>
      <c r="BI14" s="22">
        <f t="shared" si="3"/>
        <v>6</v>
      </c>
      <c r="BJ14" s="22">
        <f t="shared" si="13"/>
        <v>7</v>
      </c>
      <c r="BK14" s="70">
        <f t="shared" si="3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8</v>
      </c>
      <c r="BT14" s="21" t="s">
        <v>157</v>
      </c>
      <c r="BU14" s="21"/>
      <c r="BV14" s="21"/>
      <c r="BW14" s="21"/>
      <c r="BX14" s="22"/>
      <c r="BY14" s="21"/>
      <c r="BZ14" s="69">
        <v>0</v>
      </c>
      <c r="CA14" s="22">
        <v>0</v>
      </c>
      <c r="CB14" s="22">
        <v>0</v>
      </c>
      <c r="CC14" s="22">
        <f t="shared" si="14"/>
        <v>0</v>
      </c>
      <c r="CD14" s="70">
        <v>0</v>
      </c>
      <c r="CE14" s="69">
        <f t="shared" si="15"/>
        <v>9</v>
      </c>
      <c r="CF14" s="22">
        <f t="shared" si="4"/>
        <v>6</v>
      </c>
      <c r="CG14" s="22">
        <f t="shared" si="4"/>
        <v>4</v>
      </c>
      <c r="CH14" s="22">
        <f t="shared" si="4"/>
        <v>10</v>
      </c>
      <c r="CI14" s="70">
        <f t="shared" si="4"/>
        <v>0</v>
      </c>
      <c r="CJ14" s="69">
        <v>9</v>
      </c>
      <c r="CK14" s="22">
        <v>6</v>
      </c>
      <c r="CL14" s="22">
        <v>4</v>
      </c>
      <c r="CM14" s="22">
        <f t="shared" si="17"/>
        <v>10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630</v>
      </c>
      <c r="E15" s="21"/>
      <c r="F15" s="21"/>
      <c r="G15" s="5">
        <v>5</v>
      </c>
      <c r="H15" s="22">
        <v>1</v>
      </c>
      <c r="I15" s="21" t="s">
        <v>516</v>
      </c>
      <c r="J15" s="21"/>
      <c r="K15" s="21"/>
      <c r="L15" s="21" t="s">
        <v>245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28.3</v>
      </c>
      <c r="AE15" s="22">
        <f>+AE90</f>
        <v>5</v>
      </c>
      <c r="AF15" s="22">
        <f t="shared" ref="AF15:AG15" si="18">+AF90</f>
        <v>16</v>
      </c>
      <c r="AG15" s="22">
        <f t="shared" si="18"/>
        <v>7</v>
      </c>
      <c r="AH15" s="89">
        <f t="shared" si="8"/>
        <v>0.30035335689045933</v>
      </c>
      <c r="AI15" s="89"/>
      <c r="AJ15" s="22">
        <f t="shared" ref="AJ15:AM15" si="19">+AJ90</f>
        <v>74</v>
      </c>
      <c r="AK15" s="22">
        <f t="shared" si="19"/>
        <v>3</v>
      </c>
      <c r="AL15" s="22">
        <f t="shared" si="19"/>
        <v>2</v>
      </c>
      <c r="AM15" s="24">
        <f t="shared" si="19"/>
        <v>2.6148409893992932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2</v>
      </c>
      <c r="BC15" s="22">
        <v>0</v>
      </c>
      <c r="BD15" s="22">
        <v>2</v>
      </c>
      <c r="BE15" s="22">
        <f t="shared" si="11"/>
        <v>2</v>
      </c>
      <c r="BF15" s="70">
        <v>0</v>
      </c>
      <c r="BG15" s="69">
        <f t="shared" si="12"/>
        <v>24</v>
      </c>
      <c r="BH15" s="22">
        <f t="shared" si="12"/>
        <v>0</v>
      </c>
      <c r="BI15" s="22">
        <f t="shared" si="3"/>
        <v>7</v>
      </c>
      <c r="BJ15" s="22">
        <f t="shared" si="13"/>
        <v>7</v>
      </c>
      <c r="BK15" s="70">
        <f t="shared" si="3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9</v>
      </c>
      <c r="BT15" s="21" t="s">
        <v>446</v>
      </c>
      <c r="BU15" s="21"/>
      <c r="BV15" s="21"/>
      <c r="BW15" s="21"/>
      <c r="BX15" s="22"/>
      <c r="BY15" s="21"/>
      <c r="BZ15" s="69">
        <v>0</v>
      </c>
      <c r="CA15" s="22">
        <v>0</v>
      </c>
      <c r="CB15" s="22">
        <v>0</v>
      </c>
      <c r="CC15" s="22">
        <f t="shared" si="14"/>
        <v>0</v>
      </c>
      <c r="CD15" s="70">
        <v>0</v>
      </c>
      <c r="CE15" s="69">
        <f t="shared" si="15"/>
        <v>3</v>
      </c>
      <c r="CF15" s="22">
        <f t="shared" si="4"/>
        <v>5</v>
      </c>
      <c r="CG15" s="22">
        <f t="shared" si="4"/>
        <v>0</v>
      </c>
      <c r="CH15" s="22">
        <f t="shared" si="4"/>
        <v>5</v>
      </c>
      <c r="CI15" s="70">
        <f t="shared" si="4"/>
        <v>0</v>
      </c>
      <c r="CJ15" s="69">
        <v>3</v>
      </c>
      <c r="CK15" s="22">
        <v>5</v>
      </c>
      <c r="CL15" s="22">
        <v>0</v>
      </c>
      <c r="CM15" s="22">
        <f t="shared" si="17"/>
        <v>5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 t="s">
        <v>650</v>
      </c>
      <c r="D16" s="21"/>
      <c r="E16" s="21"/>
      <c r="F16" s="21"/>
      <c r="G16" s="5"/>
      <c r="H16" s="22">
        <v>1</v>
      </c>
      <c r="I16" s="21" t="s">
        <v>516</v>
      </c>
      <c r="J16" s="21"/>
      <c r="K16" s="21"/>
      <c r="L16" s="21" t="s">
        <v>147</v>
      </c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192</v>
      </c>
      <c r="AE16" s="15">
        <f>SUM(AE7:AE15)</f>
        <v>81</v>
      </c>
      <c r="AF16" s="15">
        <f>SUM(AF7:AF15)</f>
        <v>81</v>
      </c>
      <c r="AG16" s="15">
        <f>SUM(AG7:AG15)</f>
        <v>30</v>
      </c>
      <c r="AH16" s="15"/>
      <c r="AI16" s="15"/>
      <c r="AJ16" s="15">
        <f>SUM(AJ7:AJ15)</f>
        <v>506</v>
      </c>
      <c r="AK16" s="15">
        <f>SUM(AK7:AK15)</f>
        <v>11</v>
      </c>
      <c r="AL16" s="15">
        <f>SUM(AL7:AL15)</f>
        <v>27</v>
      </c>
      <c r="AM16" s="33">
        <f>+AJ16/AD16</f>
        <v>2.6354166666666665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2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22</v>
      </c>
      <c r="BH16" s="22">
        <f t="shared" si="12"/>
        <v>1</v>
      </c>
      <c r="BI16" s="22">
        <f t="shared" si="3"/>
        <v>4</v>
      </c>
      <c r="BJ16" s="22">
        <f t="shared" si="13"/>
        <v>5</v>
      </c>
      <c r="BK16" s="70">
        <f t="shared" si="3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9.5</v>
      </c>
      <c r="BT16" s="21" t="s">
        <v>526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4"/>
        <v>0</v>
      </c>
      <c r="CD16" s="70">
        <v>0</v>
      </c>
      <c r="CE16" s="69">
        <f t="shared" si="15"/>
        <v>3</v>
      </c>
      <c r="CF16" s="22">
        <f t="shared" si="4"/>
        <v>4</v>
      </c>
      <c r="CG16" s="22">
        <f t="shared" si="4"/>
        <v>2</v>
      </c>
      <c r="CH16" s="22">
        <f t="shared" si="4"/>
        <v>6</v>
      </c>
      <c r="CI16" s="70">
        <f t="shared" si="4"/>
        <v>0</v>
      </c>
      <c r="CJ16" s="69">
        <v>3</v>
      </c>
      <c r="CK16" s="22">
        <v>4</v>
      </c>
      <c r="CL16" s="22">
        <v>2</v>
      </c>
      <c r="CM16" s="22">
        <f t="shared" si="17"/>
        <v>6</v>
      </c>
      <c r="CN16" s="70">
        <v>0</v>
      </c>
      <c r="CO16" s="39"/>
    </row>
    <row r="17" spans="1:93" ht="15.95" customHeight="1" x14ac:dyDescent="0.25">
      <c r="A17" s="41"/>
      <c r="B17" s="22"/>
      <c r="D17" s="21"/>
      <c r="E17" s="21"/>
      <c r="F17" s="21"/>
      <c r="H17" s="22">
        <v>1</v>
      </c>
      <c r="I17" s="21" t="s">
        <v>96</v>
      </c>
      <c r="J17" s="21"/>
      <c r="K17" s="21"/>
      <c r="L17" s="21" t="s">
        <v>651</v>
      </c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2</v>
      </c>
      <c r="BC17" s="22">
        <v>1</v>
      </c>
      <c r="BD17" s="22">
        <v>3</v>
      </c>
      <c r="BE17" s="22">
        <f t="shared" si="11"/>
        <v>4</v>
      </c>
      <c r="BF17" s="70">
        <v>0</v>
      </c>
      <c r="BG17" s="69">
        <f t="shared" si="12"/>
        <v>24</v>
      </c>
      <c r="BH17" s="22">
        <f t="shared" si="12"/>
        <v>7</v>
      </c>
      <c r="BI17" s="22">
        <f t="shared" si="3"/>
        <v>14</v>
      </c>
      <c r="BJ17" s="22">
        <f t="shared" si="13"/>
        <v>21</v>
      </c>
      <c r="BK17" s="70">
        <f t="shared" si="3"/>
        <v>0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6.5</v>
      </c>
      <c r="BT17" s="21" t="s">
        <v>145</v>
      </c>
      <c r="BU17" s="21"/>
      <c r="BV17" s="21"/>
      <c r="BW17" s="21"/>
      <c r="BX17" s="22"/>
      <c r="BY17" s="21"/>
      <c r="BZ17" s="69">
        <v>3</v>
      </c>
      <c r="CA17" s="22">
        <v>0</v>
      </c>
      <c r="CB17" s="22">
        <v>1</v>
      </c>
      <c r="CC17" s="22">
        <f t="shared" si="14"/>
        <v>1</v>
      </c>
      <c r="CD17" s="70">
        <v>0</v>
      </c>
      <c r="CE17" s="69">
        <f t="shared" si="15"/>
        <v>18</v>
      </c>
      <c r="CF17" s="22">
        <f t="shared" si="4"/>
        <v>2</v>
      </c>
      <c r="CG17" s="22">
        <f t="shared" si="4"/>
        <v>5</v>
      </c>
      <c r="CH17" s="22">
        <f t="shared" si="4"/>
        <v>7</v>
      </c>
      <c r="CI17" s="70">
        <f t="shared" si="4"/>
        <v>2</v>
      </c>
      <c r="CJ17" s="69">
        <v>15</v>
      </c>
      <c r="CK17" s="22">
        <v>2</v>
      </c>
      <c r="CL17" s="22">
        <v>4</v>
      </c>
      <c r="CM17" s="22">
        <f t="shared" si="17"/>
        <v>6</v>
      </c>
      <c r="CN17" s="70">
        <v>2</v>
      </c>
      <c r="CO17" s="39"/>
    </row>
    <row r="18" spans="1:93" ht="15.95" customHeight="1" thickBot="1" x14ac:dyDescent="0.3">
      <c r="A18" s="41"/>
      <c r="H18" s="22">
        <v>1</v>
      </c>
      <c r="I18" s="21" t="s">
        <v>147</v>
      </c>
      <c r="J18" s="21"/>
      <c r="K18" s="21"/>
      <c r="L18" s="21" t="s">
        <v>185</v>
      </c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22</v>
      </c>
      <c r="BC18" s="23">
        <f>SUM(BC6:BC17)</f>
        <v>6</v>
      </c>
      <c r="BD18" s="23">
        <f>SUM(BD6:BD17)</f>
        <v>10</v>
      </c>
      <c r="BE18" s="23">
        <f>+BD18+BC18</f>
        <v>16</v>
      </c>
      <c r="BF18" s="73">
        <f>SUM(BF6:BF17)</f>
        <v>0</v>
      </c>
      <c r="BG18" s="72">
        <f>SUM(BG6:BG17)</f>
        <v>264</v>
      </c>
      <c r="BH18" s="23">
        <f>SUM(BH6:BH17)</f>
        <v>75</v>
      </c>
      <c r="BI18" s="23">
        <f>SUM(BI6:BI17)</f>
        <v>115</v>
      </c>
      <c r="BJ18" s="23">
        <f>+BI18+BH18</f>
        <v>190</v>
      </c>
      <c r="BK18" s="73">
        <f>SUM(BK6:BK17)</f>
        <v>18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7.5</v>
      </c>
      <c r="BT18" s="21" t="s">
        <v>266</v>
      </c>
      <c r="BU18" s="21"/>
      <c r="BV18" s="21"/>
      <c r="BW18" s="21"/>
      <c r="BX18" s="22"/>
      <c r="BY18" s="21"/>
      <c r="BZ18" s="69">
        <v>1</v>
      </c>
      <c r="CA18" s="22">
        <v>0</v>
      </c>
      <c r="CB18" s="22">
        <v>1</v>
      </c>
      <c r="CC18" s="22">
        <f t="shared" si="14"/>
        <v>1</v>
      </c>
      <c r="CD18" s="70">
        <v>0</v>
      </c>
      <c r="CE18" s="69">
        <f t="shared" si="15"/>
        <v>7</v>
      </c>
      <c r="CF18" s="22">
        <f t="shared" si="4"/>
        <v>0</v>
      </c>
      <c r="CG18" s="22">
        <f t="shared" si="4"/>
        <v>5</v>
      </c>
      <c r="CH18" s="22">
        <f t="shared" si="4"/>
        <v>5</v>
      </c>
      <c r="CI18" s="70">
        <f t="shared" si="4"/>
        <v>2</v>
      </c>
      <c r="CJ18" s="69">
        <v>6</v>
      </c>
      <c r="CK18" s="22">
        <v>0</v>
      </c>
      <c r="CL18" s="22">
        <v>4</v>
      </c>
      <c r="CM18" s="22">
        <f t="shared" si="17"/>
        <v>4</v>
      </c>
      <c r="CN18" s="70">
        <v>2</v>
      </c>
      <c r="CO18" s="39"/>
    </row>
    <row r="19" spans="1:93" ht="15.95" customHeight="1" x14ac:dyDescent="0.25">
      <c r="A19" s="41"/>
      <c r="H19" s="22">
        <v>2</v>
      </c>
      <c r="I19" s="21" t="s">
        <v>96</v>
      </c>
      <c r="J19" s="21"/>
      <c r="K19" s="21"/>
      <c r="L19" s="21"/>
      <c r="M19" s="21" t="s">
        <v>134</v>
      </c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6</v>
      </c>
      <c r="BC19" s="22">
        <v>2</v>
      </c>
      <c r="BD19" s="22">
        <v>0</v>
      </c>
      <c r="BE19" s="22">
        <f>+BC19+BD19</f>
        <v>2</v>
      </c>
      <c r="BF19" s="70">
        <v>0</v>
      </c>
      <c r="BG19" s="69">
        <f>+BB19+BL19</f>
        <v>44</v>
      </c>
      <c r="BH19" s="22">
        <f>+BC19+BM19</f>
        <v>16</v>
      </c>
      <c r="BI19" s="22">
        <f t="shared" ref="BI19:BI30" si="20">+BD19+BN19</f>
        <v>13</v>
      </c>
      <c r="BJ19" s="22">
        <f>+BH19+BI19</f>
        <v>29</v>
      </c>
      <c r="BK19" s="70">
        <f t="shared" ref="BK19:BK30" si="21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8</v>
      </c>
      <c r="BT19" s="21" t="s">
        <v>268</v>
      </c>
      <c r="BU19" s="21"/>
      <c r="BV19" s="21"/>
      <c r="BW19" s="21"/>
      <c r="BX19" s="22"/>
      <c r="BY19" s="21"/>
      <c r="BZ19" s="69">
        <v>0</v>
      </c>
      <c r="CA19" s="22">
        <v>0</v>
      </c>
      <c r="CB19" s="22">
        <v>0</v>
      </c>
      <c r="CC19" s="22">
        <f t="shared" si="14"/>
        <v>0</v>
      </c>
      <c r="CD19" s="70">
        <v>0</v>
      </c>
      <c r="CE19" s="69">
        <f t="shared" si="15"/>
        <v>5</v>
      </c>
      <c r="CF19" s="22">
        <f t="shared" si="4"/>
        <v>0</v>
      </c>
      <c r="CG19" s="22">
        <f t="shared" si="4"/>
        <v>0</v>
      </c>
      <c r="CH19" s="22">
        <f t="shared" si="4"/>
        <v>0</v>
      </c>
      <c r="CI19" s="70">
        <f t="shared" si="4"/>
        <v>0</v>
      </c>
      <c r="CJ19" s="69">
        <v>5</v>
      </c>
      <c r="CK19" s="22">
        <v>0</v>
      </c>
      <c r="CL19" s="22">
        <v>0</v>
      </c>
      <c r="CM19" s="22">
        <f t="shared" si="17"/>
        <v>0</v>
      </c>
      <c r="CN19" s="70">
        <v>0</v>
      </c>
      <c r="CO19" s="39"/>
    </row>
    <row r="20" spans="1:93" ht="15.95" customHeight="1" x14ac:dyDescent="0.25">
      <c r="A20" s="41"/>
      <c r="I20" s="21"/>
      <c r="J20" s="21"/>
      <c r="K20" s="21"/>
      <c r="L20" s="21"/>
      <c r="M20" s="21"/>
      <c r="N20" s="21"/>
      <c r="O20" s="21"/>
      <c r="P20" s="21"/>
      <c r="Q20" s="21"/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2</v>
      </c>
      <c r="BC20" s="22">
        <v>0</v>
      </c>
      <c r="BD20" s="22">
        <v>0</v>
      </c>
      <c r="BE20" s="22">
        <f t="shared" ref="BE20:BE30" si="22">+BC20+BD20</f>
        <v>0</v>
      </c>
      <c r="BF20" s="70">
        <v>0</v>
      </c>
      <c r="BG20" s="69">
        <f t="shared" ref="BG20:BH30" si="23">+BB20+BL20</f>
        <v>23</v>
      </c>
      <c r="BH20" s="22">
        <f t="shared" si="23"/>
        <v>0</v>
      </c>
      <c r="BI20" s="22">
        <f t="shared" si="20"/>
        <v>0</v>
      </c>
      <c r="BJ20" s="22">
        <f t="shared" ref="BJ20:BJ30" si="24">+BH20+BI20</f>
        <v>0</v>
      </c>
      <c r="BK20" s="70">
        <f t="shared" si="21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7.5</v>
      </c>
      <c r="BT20" s="21" t="s">
        <v>269</v>
      </c>
      <c r="BU20" s="21"/>
      <c r="BV20" s="21"/>
      <c r="BW20" s="21"/>
      <c r="BX20" s="22"/>
      <c r="BY20" s="21"/>
      <c r="BZ20" s="69">
        <v>2</v>
      </c>
      <c r="CA20" s="22">
        <v>4</v>
      </c>
      <c r="CB20" s="22">
        <v>0</v>
      </c>
      <c r="CC20" s="22">
        <f t="shared" si="14"/>
        <v>4</v>
      </c>
      <c r="CD20" s="70">
        <v>0</v>
      </c>
      <c r="CE20" s="69">
        <f t="shared" si="15"/>
        <v>20</v>
      </c>
      <c r="CF20" s="22">
        <f t="shared" si="4"/>
        <v>23</v>
      </c>
      <c r="CG20" s="22">
        <f t="shared" si="4"/>
        <v>7</v>
      </c>
      <c r="CH20" s="22">
        <f t="shared" si="4"/>
        <v>30</v>
      </c>
      <c r="CI20" s="70">
        <f t="shared" si="4"/>
        <v>0</v>
      </c>
      <c r="CJ20" s="69">
        <v>18</v>
      </c>
      <c r="CK20" s="22">
        <v>19</v>
      </c>
      <c r="CL20" s="22">
        <v>7</v>
      </c>
      <c r="CM20" s="22">
        <f t="shared" si="17"/>
        <v>26</v>
      </c>
      <c r="CN20" s="70">
        <v>0</v>
      </c>
      <c r="CO20" s="39"/>
    </row>
    <row r="21" spans="1:93" ht="15.95" customHeight="1" thickBot="1" x14ac:dyDescent="0.3">
      <c r="A21" s="41"/>
      <c r="B21" s="22" t="s">
        <v>42</v>
      </c>
      <c r="C21" s="6" t="s">
        <v>633</v>
      </c>
      <c r="D21" s="11"/>
      <c r="E21" s="21"/>
      <c r="F21" s="21"/>
      <c r="G21" s="5">
        <v>3</v>
      </c>
      <c r="H21" s="22">
        <v>1</v>
      </c>
      <c r="I21" s="21" t="s">
        <v>146</v>
      </c>
      <c r="J21" s="21"/>
      <c r="K21" s="21"/>
      <c r="L21" s="21" t="s">
        <v>652</v>
      </c>
      <c r="M21" s="21"/>
      <c r="N21" s="21"/>
      <c r="O21" s="21"/>
      <c r="P21" s="21"/>
      <c r="Q21" s="21"/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1</v>
      </c>
      <c r="BC21" s="22">
        <v>2</v>
      </c>
      <c r="BD21" s="22">
        <v>0</v>
      </c>
      <c r="BE21" s="22">
        <f t="shared" si="22"/>
        <v>2</v>
      </c>
      <c r="BF21" s="70">
        <v>0</v>
      </c>
      <c r="BG21" s="69">
        <f t="shared" si="23"/>
        <v>20</v>
      </c>
      <c r="BH21" s="22">
        <f t="shared" si="23"/>
        <v>9</v>
      </c>
      <c r="BI21" s="22">
        <f t="shared" si="20"/>
        <v>9</v>
      </c>
      <c r="BJ21" s="22">
        <f t="shared" si="24"/>
        <v>18</v>
      </c>
      <c r="BK21" s="70">
        <f t="shared" si="21"/>
        <v>6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</v>
      </c>
      <c r="BT21" s="21" t="s">
        <v>544</v>
      </c>
      <c r="BU21" s="21"/>
      <c r="BV21" s="21"/>
      <c r="BW21" s="21"/>
      <c r="BX21" s="22"/>
      <c r="BY21" s="21"/>
      <c r="BZ21" s="69">
        <v>0</v>
      </c>
      <c r="CA21" s="22">
        <v>0</v>
      </c>
      <c r="CB21" s="22">
        <v>0</v>
      </c>
      <c r="CC21" s="22">
        <f t="shared" si="14"/>
        <v>0</v>
      </c>
      <c r="CD21" s="70">
        <v>0</v>
      </c>
      <c r="CE21" s="69">
        <f t="shared" si="15"/>
        <v>1</v>
      </c>
      <c r="CF21" s="22">
        <f t="shared" si="4"/>
        <v>0</v>
      </c>
      <c r="CG21" s="22">
        <f t="shared" si="4"/>
        <v>1</v>
      </c>
      <c r="CH21" s="22">
        <f t="shared" si="4"/>
        <v>1</v>
      </c>
      <c r="CI21" s="70">
        <f t="shared" si="4"/>
        <v>0</v>
      </c>
      <c r="CJ21" s="69">
        <v>1</v>
      </c>
      <c r="CK21" s="22">
        <v>0</v>
      </c>
      <c r="CL21" s="22">
        <v>1</v>
      </c>
      <c r="CM21" s="22">
        <f>+CK21+CL21</f>
        <v>1</v>
      </c>
      <c r="CN21" s="70">
        <v>0</v>
      </c>
      <c r="CO21" s="39"/>
    </row>
    <row r="22" spans="1:93" ht="15.95" customHeight="1" x14ac:dyDescent="0.25">
      <c r="A22" s="41"/>
      <c r="B22" s="22" t="s">
        <v>28</v>
      </c>
      <c r="C22" s="21"/>
      <c r="D22" s="21" t="s">
        <v>109</v>
      </c>
      <c r="E22" s="21"/>
      <c r="F22" s="21"/>
      <c r="G22" s="5"/>
      <c r="H22" s="22">
        <v>1</v>
      </c>
      <c r="I22" s="21" t="s">
        <v>46</v>
      </c>
      <c r="J22" s="21"/>
      <c r="K22" s="21"/>
      <c r="L22" s="21" t="s">
        <v>653</v>
      </c>
      <c r="M22" s="21"/>
      <c r="N22" s="21"/>
      <c r="O22" s="21"/>
      <c r="P22" s="21"/>
      <c r="Q22" s="21"/>
      <c r="R22" s="41"/>
      <c r="S22" s="41"/>
      <c r="V22" s="27">
        <v>8</v>
      </c>
      <c r="W22" s="21" t="s">
        <v>167</v>
      </c>
      <c r="Y22" s="21"/>
      <c r="AA22" s="21" t="s">
        <v>106</v>
      </c>
      <c r="AC22" s="22"/>
      <c r="AD22" s="22">
        <f t="shared" ref="AD22:AD29" si="25">+AE22+AF22+AG22</f>
        <v>2</v>
      </c>
      <c r="AE22" s="15">
        <v>1</v>
      </c>
      <c r="AF22" s="15">
        <v>0</v>
      </c>
      <c r="AG22" s="15">
        <v>1</v>
      </c>
      <c r="AH22" s="80">
        <f t="shared" ref="AH22:AH29" si="26">+(AE22*2+AG22)/(2*AD22)</f>
        <v>0.75</v>
      </c>
      <c r="AI22" s="80"/>
      <c r="AJ22" s="15">
        <v>3</v>
      </c>
      <c r="AK22" s="15">
        <v>0</v>
      </c>
      <c r="AL22" s="15">
        <v>0</v>
      </c>
      <c r="AM22" s="54">
        <f t="shared" ref="AM22:AM29" si="27">+AJ22/AD22</f>
        <v>1.5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2</v>
      </c>
      <c r="BC22" s="22">
        <v>0</v>
      </c>
      <c r="BD22" s="22">
        <v>2</v>
      </c>
      <c r="BE22" s="22">
        <f t="shared" si="22"/>
        <v>2</v>
      </c>
      <c r="BF22" s="70">
        <v>2</v>
      </c>
      <c r="BG22" s="69">
        <f t="shared" si="23"/>
        <v>15</v>
      </c>
      <c r="BH22" s="22">
        <f t="shared" si="23"/>
        <v>2</v>
      </c>
      <c r="BI22" s="22">
        <f t="shared" si="20"/>
        <v>8</v>
      </c>
      <c r="BJ22" s="22">
        <f t="shared" si="24"/>
        <v>10</v>
      </c>
      <c r="BK22" s="70">
        <f t="shared" si="21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6.5</v>
      </c>
      <c r="BT22" s="21" t="s">
        <v>585</v>
      </c>
      <c r="BU22" s="21"/>
      <c r="BV22" s="21"/>
      <c r="BW22" s="21"/>
      <c r="BX22" s="22"/>
      <c r="BY22" s="21"/>
      <c r="BZ22" s="69">
        <v>2</v>
      </c>
      <c r="CA22" s="22">
        <v>0</v>
      </c>
      <c r="CB22" s="22">
        <v>0</v>
      </c>
      <c r="CC22" s="22">
        <f t="shared" si="14"/>
        <v>0</v>
      </c>
      <c r="CD22" s="70">
        <v>2</v>
      </c>
      <c r="CE22" s="69">
        <f t="shared" si="15"/>
        <v>4</v>
      </c>
      <c r="CF22" s="22">
        <f t="shared" si="15"/>
        <v>2</v>
      </c>
      <c r="CG22" s="22">
        <f t="shared" si="15"/>
        <v>0</v>
      </c>
      <c r="CH22" s="22">
        <f t="shared" si="15"/>
        <v>2</v>
      </c>
      <c r="CI22" s="70">
        <f t="shared" si="15"/>
        <v>2</v>
      </c>
      <c r="CJ22" s="69">
        <v>2</v>
      </c>
      <c r="CK22" s="22">
        <v>2</v>
      </c>
      <c r="CL22" s="22">
        <v>0</v>
      </c>
      <c r="CM22" s="22">
        <f>+CK22+CL22</f>
        <v>2</v>
      </c>
      <c r="CN22" s="70">
        <v>0</v>
      </c>
      <c r="CO22" s="39"/>
    </row>
    <row r="23" spans="1:93" ht="15.95" customHeight="1" x14ac:dyDescent="0.25">
      <c r="A23" s="41"/>
      <c r="C23" s="21"/>
      <c r="H23" s="22">
        <v>2</v>
      </c>
      <c r="I23" s="21" t="s">
        <v>182</v>
      </c>
      <c r="J23" s="21"/>
      <c r="K23" s="21"/>
      <c r="L23" s="21" t="s">
        <v>654</v>
      </c>
      <c r="M23" s="21"/>
      <c r="N23" s="21"/>
      <c r="O23" s="21"/>
      <c r="P23" s="21"/>
      <c r="Q23" s="21"/>
      <c r="R23" s="41"/>
      <c r="S23" s="41"/>
      <c r="V23" s="27">
        <v>7.5</v>
      </c>
      <c r="W23" s="21" t="s">
        <v>75</v>
      </c>
      <c r="Y23" s="21"/>
      <c r="AA23" s="21" t="s">
        <v>16</v>
      </c>
      <c r="AC23" s="22"/>
      <c r="AD23" s="22">
        <f t="shared" si="25"/>
        <v>2</v>
      </c>
      <c r="AE23" s="22">
        <v>1</v>
      </c>
      <c r="AF23" s="22">
        <v>1</v>
      </c>
      <c r="AG23" s="22">
        <v>0</v>
      </c>
      <c r="AH23" s="79">
        <f t="shared" si="26"/>
        <v>0.5</v>
      </c>
      <c r="AI23" s="79"/>
      <c r="AJ23" s="22">
        <v>4</v>
      </c>
      <c r="AK23" s="22">
        <v>0</v>
      </c>
      <c r="AL23" s="22">
        <v>0</v>
      </c>
      <c r="AM23" s="24">
        <f t="shared" si="27"/>
        <v>2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1</v>
      </c>
      <c r="BC23" s="22">
        <v>0</v>
      </c>
      <c r="BD23" s="22">
        <v>1</v>
      </c>
      <c r="BE23" s="22">
        <f t="shared" si="22"/>
        <v>1</v>
      </c>
      <c r="BF23" s="70">
        <v>0</v>
      </c>
      <c r="BG23" s="69">
        <f t="shared" si="23"/>
        <v>14</v>
      </c>
      <c r="BH23" s="22">
        <f t="shared" si="23"/>
        <v>1</v>
      </c>
      <c r="BI23" s="22">
        <f t="shared" si="20"/>
        <v>6</v>
      </c>
      <c r="BJ23" s="22">
        <f t="shared" si="24"/>
        <v>7</v>
      </c>
      <c r="BK23" s="70">
        <f t="shared" si="21"/>
        <v>2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7</v>
      </c>
      <c r="BT23" s="21" t="s">
        <v>562</v>
      </c>
      <c r="BU23" s="21"/>
      <c r="BV23" s="21"/>
      <c r="BW23" s="21"/>
      <c r="BX23" s="22"/>
      <c r="BY23" s="21"/>
      <c r="BZ23" s="69">
        <v>0</v>
      </c>
      <c r="CA23" s="22">
        <v>0</v>
      </c>
      <c r="CB23" s="22">
        <v>0</v>
      </c>
      <c r="CC23" s="22">
        <f t="shared" si="14"/>
        <v>0</v>
      </c>
      <c r="CD23" s="70">
        <v>0</v>
      </c>
      <c r="CE23" s="69">
        <f t="shared" si="15"/>
        <v>3</v>
      </c>
      <c r="CF23" s="22">
        <f t="shared" si="15"/>
        <v>0</v>
      </c>
      <c r="CG23" s="22">
        <f t="shared" si="15"/>
        <v>0</v>
      </c>
      <c r="CH23" s="22">
        <f t="shared" si="15"/>
        <v>0</v>
      </c>
      <c r="CI23" s="70">
        <f t="shared" si="15"/>
        <v>0</v>
      </c>
      <c r="CJ23" s="69">
        <v>3</v>
      </c>
      <c r="CK23" s="22">
        <v>0</v>
      </c>
      <c r="CL23" s="22">
        <v>0</v>
      </c>
      <c r="CM23" s="22">
        <f>+CK23+CL23</f>
        <v>0</v>
      </c>
      <c r="CN23" s="70">
        <v>0</v>
      </c>
      <c r="CO23" s="44"/>
    </row>
    <row r="24" spans="1:93" ht="15.95" customHeight="1" x14ac:dyDescent="0.25">
      <c r="A24" s="41"/>
      <c r="B24" s="36"/>
      <c r="C24" s="46"/>
      <c r="D24" s="46"/>
      <c r="E24" s="46"/>
      <c r="F24" s="46"/>
      <c r="G24" s="42"/>
      <c r="H24" s="45"/>
      <c r="I24" s="46"/>
      <c r="J24" s="46"/>
      <c r="K24" s="45"/>
      <c r="L24" s="45"/>
      <c r="M24" s="45"/>
      <c r="N24" s="45"/>
      <c r="O24" s="45"/>
      <c r="P24" s="45"/>
      <c r="Q24" s="45"/>
      <c r="R24" s="41"/>
      <c r="S24" s="41"/>
      <c r="V24" s="27">
        <v>8</v>
      </c>
      <c r="W24" s="21" t="s">
        <v>15</v>
      </c>
      <c r="Y24" s="21"/>
      <c r="Z24" s="21"/>
      <c r="AA24" s="21" t="s">
        <v>17</v>
      </c>
      <c r="AC24" s="22"/>
      <c r="AD24" s="22">
        <f t="shared" si="25"/>
        <v>2</v>
      </c>
      <c r="AE24" s="22">
        <v>1</v>
      </c>
      <c r="AF24" s="22">
        <v>1</v>
      </c>
      <c r="AG24" s="22">
        <v>0</v>
      </c>
      <c r="AH24" s="79">
        <f t="shared" si="26"/>
        <v>0.5</v>
      </c>
      <c r="AI24" s="79"/>
      <c r="AJ24" s="22">
        <v>5</v>
      </c>
      <c r="AK24" s="22">
        <v>0</v>
      </c>
      <c r="AL24" s="22">
        <v>1</v>
      </c>
      <c r="AM24" s="24">
        <f t="shared" si="27"/>
        <v>2.5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1</v>
      </c>
      <c r="BC24" s="22">
        <v>0</v>
      </c>
      <c r="BD24" s="22">
        <v>0</v>
      </c>
      <c r="BE24" s="22">
        <f t="shared" si="22"/>
        <v>0</v>
      </c>
      <c r="BF24" s="70">
        <v>0</v>
      </c>
      <c r="BG24" s="69">
        <f t="shared" si="23"/>
        <v>19</v>
      </c>
      <c r="BH24" s="22">
        <f t="shared" si="23"/>
        <v>4</v>
      </c>
      <c r="BI24" s="22">
        <f t="shared" si="20"/>
        <v>5</v>
      </c>
      <c r="BJ24" s="22">
        <f t="shared" si="24"/>
        <v>9</v>
      </c>
      <c r="BK24" s="70">
        <f t="shared" si="21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7.5</v>
      </c>
      <c r="BT24" s="21" t="s">
        <v>485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4"/>
        <v>0</v>
      </c>
      <c r="CD24" s="70">
        <v>0</v>
      </c>
      <c r="CE24" s="69">
        <f t="shared" si="15"/>
        <v>1</v>
      </c>
      <c r="CF24" s="22">
        <f t="shared" si="15"/>
        <v>0</v>
      </c>
      <c r="CG24" s="22">
        <f t="shared" si="15"/>
        <v>0</v>
      </c>
      <c r="CH24" s="22">
        <f t="shared" si="15"/>
        <v>0</v>
      </c>
      <c r="CI24" s="70">
        <f t="shared" si="15"/>
        <v>0</v>
      </c>
      <c r="CJ24" s="69">
        <v>1</v>
      </c>
      <c r="CK24" s="22">
        <v>0</v>
      </c>
      <c r="CL24" s="22">
        <v>0</v>
      </c>
      <c r="CM24" s="22">
        <f>+CK24+CL24</f>
        <v>0</v>
      </c>
      <c r="CN24" s="70">
        <v>0</v>
      </c>
      <c r="CO24" s="36"/>
    </row>
    <row r="25" spans="1:93" ht="15.95" customHeight="1" x14ac:dyDescent="0.25">
      <c r="A25" s="41"/>
      <c r="B25" s="42" t="s">
        <v>173</v>
      </c>
      <c r="C25" s="6" t="s">
        <v>632</v>
      </c>
      <c r="F25" s="21"/>
      <c r="G25" s="5">
        <v>2</v>
      </c>
      <c r="H25" s="22">
        <v>1</v>
      </c>
      <c r="I25" s="21" t="s">
        <v>142</v>
      </c>
      <c r="J25" s="21"/>
      <c r="K25" s="21"/>
      <c r="L25" s="21"/>
      <c r="M25" s="21" t="s">
        <v>134</v>
      </c>
      <c r="N25" s="21"/>
      <c r="O25" s="21"/>
      <c r="P25" s="21"/>
      <c r="Q25" s="21"/>
      <c r="R25" s="41"/>
      <c r="S25" s="41"/>
      <c r="V25" s="27">
        <v>7</v>
      </c>
      <c r="W25" s="21" t="s">
        <v>171</v>
      </c>
      <c r="Y25" s="21"/>
      <c r="AA25" s="21" t="s">
        <v>19</v>
      </c>
      <c r="AC25" s="22"/>
      <c r="AD25" s="22">
        <f t="shared" si="25"/>
        <v>2</v>
      </c>
      <c r="AE25" s="22">
        <v>0</v>
      </c>
      <c r="AF25" s="22">
        <v>1</v>
      </c>
      <c r="AG25" s="22">
        <v>1</v>
      </c>
      <c r="AH25" s="79">
        <f t="shared" si="26"/>
        <v>0.25</v>
      </c>
      <c r="AI25" s="79"/>
      <c r="AJ25" s="22">
        <v>5</v>
      </c>
      <c r="AK25" s="22">
        <v>0</v>
      </c>
      <c r="AL25" s="22">
        <v>0</v>
      </c>
      <c r="AM25" s="24">
        <f t="shared" si="27"/>
        <v>2.5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2</v>
      </c>
      <c r="BC25" s="22">
        <v>0</v>
      </c>
      <c r="BD25" s="22">
        <v>0</v>
      </c>
      <c r="BE25" s="22">
        <f t="shared" si="22"/>
        <v>0</v>
      </c>
      <c r="BF25" s="70">
        <v>2</v>
      </c>
      <c r="BG25" s="69">
        <f t="shared" si="23"/>
        <v>19</v>
      </c>
      <c r="BH25" s="22">
        <f t="shared" si="23"/>
        <v>1</v>
      </c>
      <c r="BI25" s="22">
        <f t="shared" si="20"/>
        <v>1</v>
      </c>
      <c r="BJ25" s="22">
        <f t="shared" si="24"/>
        <v>2</v>
      </c>
      <c r="BK25" s="70">
        <f t="shared" si="21"/>
        <v>2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9.5</v>
      </c>
      <c r="BT25" s="21" t="s">
        <v>471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4"/>
        <v>0</v>
      </c>
      <c r="CD25" s="70">
        <v>0</v>
      </c>
      <c r="CE25" s="69">
        <f t="shared" si="15"/>
        <v>1</v>
      </c>
      <c r="CF25" s="22">
        <f t="shared" si="15"/>
        <v>0</v>
      </c>
      <c r="CG25" s="22">
        <f t="shared" si="15"/>
        <v>0</v>
      </c>
      <c r="CH25" s="22">
        <f t="shared" si="15"/>
        <v>0</v>
      </c>
      <c r="CI25" s="70">
        <f t="shared" si="15"/>
        <v>0</v>
      </c>
      <c r="CJ25" s="69">
        <v>1</v>
      </c>
      <c r="CK25" s="22">
        <v>0</v>
      </c>
      <c r="CL25" s="22">
        <v>0</v>
      </c>
      <c r="CM25" s="22">
        <f>+CK25+CL25</f>
        <v>0</v>
      </c>
      <c r="CN25" s="70">
        <v>0</v>
      </c>
      <c r="CO25" s="36"/>
    </row>
    <row r="26" spans="1:93" ht="15.95" customHeight="1" x14ac:dyDescent="0.25">
      <c r="A26" s="41"/>
      <c r="B26" s="22" t="s">
        <v>28</v>
      </c>
      <c r="D26" s="21" t="s">
        <v>109</v>
      </c>
      <c r="E26" s="21"/>
      <c r="F26" s="21"/>
      <c r="G26" s="5"/>
      <c r="H26" s="22">
        <v>2</v>
      </c>
      <c r="I26" s="21" t="s">
        <v>68</v>
      </c>
      <c r="J26" s="21"/>
      <c r="K26" s="21"/>
      <c r="L26" s="21" t="s">
        <v>564</v>
      </c>
      <c r="M26" s="21"/>
      <c r="N26" s="21"/>
      <c r="O26" s="21"/>
      <c r="P26" s="21"/>
      <c r="Q26" s="21"/>
      <c r="R26" s="41"/>
      <c r="S26" s="41"/>
      <c r="V26" s="27">
        <v>7.5</v>
      </c>
      <c r="W26" s="21" t="s">
        <v>61</v>
      </c>
      <c r="AA26" s="21" t="s">
        <v>102</v>
      </c>
      <c r="AC26" s="22"/>
      <c r="AD26" s="22">
        <f t="shared" si="25"/>
        <v>2</v>
      </c>
      <c r="AE26" s="22">
        <v>1</v>
      </c>
      <c r="AF26" s="22">
        <v>1</v>
      </c>
      <c r="AG26" s="22">
        <v>0</v>
      </c>
      <c r="AH26" s="79">
        <f t="shared" si="26"/>
        <v>0.5</v>
      </c>
      <c r="AI26" s="79"/>
      <c r="AJ26" s="22">
        <v>5</v>
      </c>
      <c r="AK26" s="22">
        <v>0</v>
      </c>
      <c r="AL26" s="22">
        <v>0</v>
      </c>
      <c r="AM26" s="24">
        <f t="shared" si="27"/>
        <v>2.5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1</v>
      </c>
      <c r="BC26" s="22">
        <v>0</v>
      </c>
      <c r="BD26" s="22">
        <v>0</v>
      </c>
      <c r="BE26" s="22">
        <f t="shared" si="22"/>
        <v>0</v>
      </c>
      <c r="BF26" s="70">
        <v>0</v>
      </c>
      <c r="BG26" s="69">
        <f t="shared" si="23"/>
        <v>19</v>
      </c>
      <c r="BH26" s="22">
        <f t="shared" si="23"/>
        <v>0</v>
      </c>
      <c r="BI26" s="22">
        <f t="shared" si="20"/>
        <v>4</v>
      </c>
      <c r="BJ26" s="22">
        <f t="shared" si="24"/>
        <v>4</v>
      </c>
      <c r="BK26" s="70">
        <f t="shared" si="21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</v>
      </c>
      <c r="BT26" s="21" t="s">
        <v>47</v>
      </c>
      <c r="BU26" s="21"/>
      <c r="BV26" s="21"/>
      <c r="BW26" s="21"/>
      <c r="BX26" s="22"/>
      <c r="BY26" s="21" t="s">
        <v>116</v>
      </c>
      <c r="BZ26" s="69">
        <v>0</v>
      </c>
      <c r="CA26" s="22">
        <v>0</v>
      </c>
      <c r="CB26" s="22">
        <v>0</v>
      </c>
      <c r="CC26" s="22">
        <f t="shared" si="14"/>
        <v>0</v>
      </c>
      <c r="CD26" s="70">
        <v>0</v>
      </c>
      <c r="CE26" s="69">
        <f t="shared" si="15"/>
        <v>14</v>
      </c>
      <c r="CF26" s="22">
        <f t="shared" si="15"/>
        <v>4</v>
      </c>
      <c r="CG26" s="22">
        <f t="shared" si="15"/>
        <v>14</v>
      </c>
      <c r="CH26" s="22">
        <f t="shared" si="15"/>
        <v>18</v>
      </c>
      <c r="CI26" s="70">
        <f t="shared" si="15"/>
        <v>2</v>
      </c>
      <c r="CJ26" s="69">
        <v>14</v>
      </c>
      <c r="CK26" s="22">
        <v>4</v>
      </c>
      <c r="CL26" s="22">
        <v>14</v>
      </c>
      <c r="CM26" s="22">
        <f t="shared" ref="CM26:CM35" si="28">+CK26+CL26</f>
        <v>18</v>
      </c>
      <c r="CN26" s="70">
        <v>2</v>
      </c>
      <c r="CO26" s="36"/>
    </row>
    <row r="27" spans="1:93" ht="15.95" customHeight="1" x14ac:dyDescent="0.25">
      <c r="A27" s="41"/>
      <c r="R27" s="41"/>
      <c r="S27" s="41"/>
      <c r="V27" s="27">
        <v>7.5</v>
      </c>
      <c r="W27" s="21" t="s">
        <v>85</v>
      </c>
      <c r="Y27" s="21"/>
      <c r="AA27" s="21" t="s">
        <v>18</v>
      </c>
      <c r="AC27" s="22"/>
      <c r="AD27" s="22">
        <f t="shared" si="25"/>
        <v>2</v>
      </c>
      <c r="AE27" s="22">
        <v>2</v>
      </c>
      <c r="AF27" s="22">
        <v>0</v>
      </c>
      <c r="AG27" s="22">
        <v>0</v>
      </c>
      <c r="AH27" s="79">
        <f t="shared" si="26"/>
        <v>1</v>
      </c>
      <c r="AI27" s="79"/>
      <c r="AJ27" s="22">
        <v>5</v>
      </c>
      <c r="AK27" s="22">
        <v>0</v>
      </c>
      <c r="AL27" s="22">
        <v>0</v>
      </c>
      <c r="AM27" s="24">
        <f t="shared" si="27"/>
        <v>2.5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2</v>
      </c>
      <c r="BC27" s="22">
        <v>0</v>
      </c>
      <c r="BD27" s="22">
        <v>1</v>
      </c>
      <c r="BE27" s="22">
        <f t="shared" si="22"/>
        <v>1</v>
      </c>
      <c r="BF27" s="70">
        <v>0</v>
      </c>
      <c r="BG27" s="69">
        <f t="shared" si="23"/>
        <v>22</v>
      </c>
      <c r="BH27" s="22">
        <f t="shared" si="23"/>
        <v>0</v>
      </c>
      <c r="BI27" s="22">
        <f t="shared" si="20"/>
        <v>5</v>
      </c>
      <c r="BJ27" s="22">
        <f t="shared" si="24"/>
        <v>5</v>
      </c>
      <c r="BK27" s="70">
        <f t="shared" si="21"/>
        <v>2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525</v>
      </c>
      <c r="BU27" s="21"/>
      <c r="BV27" s="21"/>
      <c r="BW27" s="21"/>
      <c r="BX27" s="22"/>
      <c r="BY27" s="21"/>
      <c r="BZ27" s="69">
        <v>0</v>
      </c>
      <c r="CA27" s="22">
        <v>0</v>
      </c>
      <c r="CB27" s="22">
        <v>0</v>
      </c>
      <c r="CC27" s="22">
        <f t="shared" si="14"/>
        <v>0</v>
      </c>
      <c r="CD27" s="70">
        <v>0</v>
      </c>
      <c r="CE27" s="69">
        <f t="shared" si="15"/>
        <v>1</v>
      </c>
      <c r="CF27" s="22">
        <f t="shared" si="15"/>
        <v>1</v>
      </c>
      <c r="CG27" s="22">
        <f t="shared" si="15"/>
        <v>1</v>
      </c>
      <c r="CH27" s="22">
        <f t="shared" si="15"/>
        <v>2</v>
      </c>
      <c r="CI27" s="70">
        <f t="shared" si="15"/>
        <v>0</v>
      </c>
      <c r="CJ27" s="69">
        <v>1</v>
      </c>
      <c r="CK27" s="22">
        <v>1</v>
      </c>
      <c r="CL27" s="22">
        <v>1</v>
      </c>
      <c r="CM27" s="22">
        <f t="shared" si="28"/>
        <v>2</v>
      </c>
      <c r="CN27" s="70">
        <v>0</v>
      </c>
      <c r="CO27" s="36"/>
    </row>
    <row r="28" spans="1:93" ht="15.95" customHeight="1" x14ac:dyDescent="0.25">
      <c r="A28" s="41"/>
      <c r="C28" s="6" t="s">
        <v>631</v>
      </c>
      <c r="F28" s="21"/>
      <c r="G28" s="5">
        <v>3</v>
      </c>
      <c r="H28" s="22">
        <v>1</v>
      </c>
      <c r="I28" s="21" t="s">
        <v>555</v>
      </c>
      <c r="J28" s="21"/>
      <c r="K28" s="21"/>
      <c r="L28" s="21" t="s">
        <v>512</v>
      </c>
      <c r="M28" s="21"/>
      <c r="N28" s="21"/>
      <c r="O28" s="21"/>
      <c r="P28" s="21"/>
      <c r="Q28" s="21"/>
      <c r="R28" s="41"/>
      <c r="S28" s="41"/>
      <c r="V28" s="27">
        <v>8</v>
      </c>
      <c r="W28" s="21" t="s">
        <v>153</v>
      </c>
      <c r="Y28" s="21"/>
      <c r="AA28" s="21" t="s">
        <v>14</v>
      </c>
      <c r="AC28" s="22"/>
      <c r="AD28" s="22">
        <f t="shared" si="25"/>
        <v>1</v>
      </c>
      <c r="AE28" s="22">
        <v>0</v>
      </c>
      <c r="AF28" s="22">
        <v>1</v>
      </c>
      <c r="AG28" s="22">
        <v>0</v>
      </c>
      <c r="AH28" s="79">
        <f t="shared" si="26"/>
        <v>0</v>
      </c>
      <c r="AI28" s="79"/>
      <c r="AJ28" s="22">
        <v>3</v>
      </c>
      <c r="AK28" s="22">
        <v>0</v>
      </c>
      <c r="AL28" s="22">
        <v>0</v>
      </c>
      <c r="AM28" s="24">
        <f t="shared" si="27"/>
        <v>3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2</v>
      </c>
      <c r="BC28" s="22">
        <v>0</v>
      </c>
      <c r="BD28" s="22">
        <v>0</v>
      </c>
      <c r="BE28" s="22">
        <f t="shared" si="22"/>
        <v>0</v>
      </c>
      <c r="BF28" s="70">
        <v>0</v>
      </c>
      <c r="BG28" s="69">
        <f t="shared" si="23"/>
        <v>24</v>
      </c>
      <c r="BH28" s="22">
        <f t="shared" si="23"/>
        <v>0</v>
      </c>
      <c r="BI28" s="22">
        <f t="shared" si="20"/>
        <v>3</v>
      </c>
      <c r="BJ28" s="22">
        <f t="shared" si="24"/>
        <v>3</v>
      </c>
      <c r="BK28" s="70">
        <f t="shared" si="21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239</v>
      </c>
      <c r="BU28" s="21"/>
      <c r="BV28" s="21"/>
      <c r="BW28" s="21"/>
      <c r="BX28" s="22"/>
      <c r="BY28" s="21"/>
      <c r="BZ28" s="69">
        <v>1</v>
      </c>
      <c r="CA28" s="22">
        <v>0</v>
      </c>
      <c r="CB28" s="22">
        <v>0</v>
      </c>
      <c r="CC28" s="22">
        <f t="shared" si="14"/>
        <v>0</v>
      </c>
      <c r="CD28" s="70">
        <v>0</v>
      </c>
      <c r="CE28" s="69">
        <f t="shared" si="15"/>
        <v>11</v>
      </c>
      <c r="CF28" s="22">
        <f t="shared" si="15"/>
        <v>4</v>
      </c>
      <c r="CG28" s="22">
        <f t="shared" si="15"/>
        <v>4</v>
      </c>
      <c r="CH28" s="22">
        <f t="shared" si="15"/>
        <v>8</v>
      </c>
      <c r="CI28" s="70">
        <f t="shared" si="15"/>
        <v>2</v>
      </c>
      <c r="CJ28" s="69">
        <v>10</v>
      </c>
      <c r="CK28" s="22">
        <v>4</v>
      </c>
      <c r="CL28" s="22">
        <v>4</v>
      </c>
      <c r="CM28" s="22">
        <f t="shared" si="28"/>
        <v>8</v>
      </c>
      <c r="CN28" s="70">
        <v>2</v>
      </c>
      <c r="CO28" s="36"/>
    </row>
    <row r="29" spans="1:93" ht="15.95" customHeight="1" x14ac:dyDescent="0.25">
      <c r="A29" s="41"/>
      <c r="B29" s="22" t="s">
        <v>28</v>
      </c>
      <c r="C29" s="21"/>
      <c r="D29" s="16" t="s">
        <v>109</v>
      </c>
      <c r="E29" s="21"/>
      <c r="G29" s="5"/>
      <c r="H29" s="22">
        <v>1</v>
      </c>
      <c r="I29" s="21" t="s">
        <v>59</v>
      </c>
      <c r="J29" s="21"/>
      <c r="K29" s="21"/>
      <c r="L29" s="21" t="s">
        <v>657</v>
      </c>
      <c r="M29" s="21"/>
      <c r="N29" s="21"/>
      <c r="O29" s="21"/>
      <c r="P29" s="21"/>
      <c r="Q29" s="21"/>
      <c r="R29" s="41"/>
      <c r="S29" s="41"/>
      <c r="V29" s="27">
        <v>7</v>
      </c>
      <c r="W29" s="21" t="s">
        <v>74</v>
      </c>
      <c r="Y29" s="21"/>
      <c r="AA29" s="21" t="s">
        <v>156</v>
      </c>
      <c r="AC29" s="22"/>
      <c r="AD29" s="22">
        <f t="shared" si="25"/>
        <v>2</v>
      </c>
      <c r="AE29" s="22">
        <v>1</v>
      </c>
      <c r="AF29" s="22">
        <v>1</v>
      </c>
      <c r="AG29" s="22">
        <v>0</v>
      </c>
      <c r="AH29" s="79">
        <f t="shared" si="26"/>
        <v>0.5</v>
      </c>
      <c r="AI29" s="79"/>
      <c r="AJ29" s="22">
        <v>7</v>
      </c>
      <c r="AK29" s="22">
        <v>0</v>
      </c>
      <c r="AL29" s="22">
        <v>0</v>
      </c>
      <c r="AM29" s="24">
        <f t="shared" si="27"/>
        <v>3.5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2</v>
      </c>
      <c r="BC29" s="22">
        <v>0</v>
      </c>
      <c r="BD29" s="22">
        <v>0</v>
      </c>
      <c r="BE29" s="22">
        <f t="shared" si="22"/>
        <v>0</v>
      </c>
      <c r="BF29" s="70">
        <v>0</v>
      </c>
      <c r="BG29" s="69">
        <f t="shared" si="23"/>
        <v>24</v>
      </c>
      <c r="BH29" s="22">
        <f t="shared" si="23"/>
        <v>3</v>
      </c>
      <c r="BI29" s="22">
        <f t="shared" si="20"/>
        <v>7</v>
      </c>
      <c r="BJ29" s="22">
        <f t="shared" si="24"/>
        <v>10</v>
      </c>
      <c r="BK29" s="70">
        <f t="shared" si="21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7.5</v>
      </c>
      <c r="BT29" s="21" t="s">
        <v>417</v>
      </c>
      <c r="BU29" s="21"/>
      <c r="BV29" s="21"/>
      <c r="BW29" s="21"/>
      <c r="BX29" s="22"/>
      <c r="BY29" s="21"/>
      <c r="BZ29" s="69">
        <v>0</v>
      </c>
      <c r="CA29" s="22">
        <v>0</v>
      </c>
      <c r="CB29" s="22">
        <v>0</v>
      </c>
      <c r="CC29" s="22">
        <f t="shared" si="14"/>
        <v>0</v>
      </c>
      <c r="CD29" s="70">
        <v>0</v>
      </c>
      <c r="CE29" s="69">
        <f t="shared" si="15"/>
        <v>2</v>
      </c>
      <c r="CF29" s="22">
        <f t="shared" si="15"/>
        <v>0</v>
      </c>
      <c r="CG29" s="22">
        <f t="shared" si="15"/>
        <v>1</v>
      </c>
      <c r="CH29" s="22">
        <f t="shared" si="15"/>
        <v>1</v>
      </c>
      <c r="CI29" s="70">
        <f t="shared" si="15"/>
        <v>0</v>
      </c>
      <c r="CJ29" s="69">
        <v>2</v>
      </c>
      <c r="CK29" s="22">
        <v>0</v>
      </c>
      <c r="CL29" s="22">
        <v>1</v>
      </c>
      <c r="CM29" s="22">
        <f t="shared" si="28"/>
        <v>1</v>
      </c>
      <c r="CN29" s="70">
        <v>0</v>
      </c>
      <c r="CO29" s="36"/>
    </row>
    <row r="30" spans="1:93" ht="15.95" customHeight="1" thickBot="1" x14ac:dyDescent="0.3">
      <c r="A30" s="41"/>
      <c r="H30" s="22">
        <v>1</v>
      </c>
      <c r="I30" s="21" t="s">
        <v>59</v>
      </c>
      <c r="L30" s="21" t="s">
        <v>658</v>
      </c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+AD97</f>
        <v>1</v>
      </c>
      <c r="AE30" s="22">
        <f>+AE97</f>
        <v>0</v>
      </c>
      <c r="AF30" s="22">
        <f>+AF97</f>
        <v>1</v>
      </c>
      <c r="AG30" s="22">
        <f>+AG97</f>
        <v>0</v>
      </c>
      <c r="AH30" s="89"/>
      <c r="AI30" s="89"/>
      <c r="AJ30" s="22">
        <f>+AJ97</f>
        <v>5</v>
      </c>
      <c r="AK30" s="22">
        <f>+AK97</f>
        <v>0</v>
      </c>
      <c r="AL30" s="22">
        <f>+AL97</f>
        <v>0</v>
      </c>
      <c r="AM30" s="24"/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0</v>
      </c>
      <c r="BC30" s="22">
        <v>0</v>
      </c>
      <c r="BD30" s="22">
        <v>0</v>
      </c>
      <c r="BE30" s="22">
        <f t="shared" si="22"/>
        <v>0</v>
      </c>
      <c r="BF30" s="70">
        <v>0</v>
      </c>
      <c r="BG30" s="69">
        <f t="shared" si="23"/>
        <v>21</v>
      </c>
      <c r="BH30" s="22">
        <f t="shared" si="23"/>
        <v>1</v>
      </c>
      <c r="BI30" s="22">
        <f t="shared" si="20"/>
        <v>4</v>
      </c>
      <c r="BJ30" s="22">
        <f t="shared" si="24"/>
        <v>5</v>
      </c>
      <c r="BK30" s="70">
        <f t="shared" si="21"/>
        <v>2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9.5</v>
      </c>
      <c r="BT30" s="21" t="s">
        <v>272</v>
      </c>
      <c r="BU30" s="21"/>
      <c r="BV30" s="21"/>
      <c r="BW30" s="21"/>
      <c r="BX30" s="22"/>
      <c r="BY30" s="21"/>
      <c r="BZ30" s="69">
        <v>1</v>
      </c>
      <c r="CA30" s="22">
        <v>1</v>
      </c>
      <c r="CB30" s="22">
        <v>4</v>
      </c>
      <c r="CC30" s="22">
        <f t="shared" si="14"/>
        <v>5</v>
      </c>
      <c r="CD30" s="70">
        <v>0</v>
      </c>
      <c r="CE30" s="69">
        <f t="shared" si="15"/>
        <v>6</v>
      </c>
      <c r="CF30" s="22">
        <f t="shared" si="15"/>
        <v>5</v>
      </c>
      <c r="CG30" s="22">
        <f t="shared" si="15"/>
        <v>9</v>
      </c>
      <c r="CH30" s="22">
        <f t="shared" si="15"/>
        <v>14</v>
      </c>
      <c r="CI30" s="70">
        <f t="shared" si="15"/>
        <v>0</v>
      </c>
      <c r="CJ30" s="69">
        <v>5</v>
      </c>
      <c r="CK30" s="22">
        <v>4</v>
      </c>
      <c r="CL30" s="22">
        <v>5</v>
      </c>
      <c r="CM30" s="22">
        <f t="shared" si="28"/>
        <v>9</v>
      </c>
      <c r="CN30" s="70">
        <v>0</v>
      </c>
      <c r="CO30" s="36"/>
    </row>
    <row r="31" spans="1:93" ht="15.95" customHeight="1" thickBot="1" x14ac:dyDescent="0.3">
      <c r="A31" s="41"/>
      <c r="B31" s="36"/>
      <c r="C31" s="46"/>
      <c r="D31" s="46"/>
      <c r="E31" s="46"/>
      <c r="F31" s="46"/>
      <c r="G31" s="42"/>
      <c r="H31" s="45"/>
      <c r="I31" s="46"/>
      <c r="J31" s="46"/>
      <c r="K31" s="45"/>
      <c r="L31" s="45"/>
      <c r="M31" s="45"/>
      <c r="N31" s="45"/>
      <c r="O31" s="45"/>
      <c r="P31" s="45"/>
      <c r="Q31" s="45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16</v>
      </c>
      <c r="AE31" s="15">
        <f>SUM(AE22:AE30)</f>
        <v>7</v>
      </c>
      <c r="AF31" s="15">
        <f>SUM(AF22:AF30)</f>
        <v>7</v>
      </c>
      <c r="AG31" s="15">
        <f>SUM(AG22:AG30)</f>
        <v>2</v>
      </c>
      <c r="AH31" s="15"/>
      <c r="AI31" s="15"/>
      <c r="AJ31" s="15">
        <f>SUM(AJ22:AJ30)</f>
        <v>42</v>
      </c>
      <c r="AK31" s="15">
        <f>SUM(AK22:AK30)</f>
        <v>0</v>
      </c>
      <c r="AL31" s="15">
        <f>SUM(AL22:AL30)</f>
        <v>1</v>
      </c>
      <c r="AM31" s="33">
        <f>+AJ31/AD31</f>
        <v>2.625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22</v>
      </c>
      <c r="BC31" s="23">
        <f>SUM(BC19:BC30)</f>
        <v>4</v>
      </c>
      <c r="BD31" s="23">
        <f>SUM(BD19:BD30)</f>
        <v>4</v>
      </c>
      <c r="BE31" s="23">
        <f>+BD31+BC31</f>
        <v>8</v>
      </c>
      <c r="BF31" s="73">
        <f>SUM(BF19:BF30)</f>
        <v>4</v>
      </c>
      <c r="BG31" s="72">
        <f>SUM(BG19:BG30)</f>
        <v>264</v>
      </c>
      <c r="BH31" s="23">
        <f>SUM(BH19:BH30)</f>
        <v>37</v>
      </c>
      <c r="BI31" s="23">
        <f>SUM(BI19:BI30)</f>
        <v>65</v>
      </c>
      <c r="BJ31" s="23">
        <f>+BI31+BH31</f>
        <v>102</v>
      </c>
      <c r="BK31" s="73">
        <f>SUM(BK19:BK30)</f>
        <v>26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8.5</v>
      </c>
      <c r="BT31" s="21" t="s">
        <v>472</v>
      </c>
      <c r="BU31" s="21"/>
      <c r="BV31" s="21"/>
      <c r="BW31" s="21"/>
      <c r="BX31" s="22"/>
      <c r="BY31" s="21"/>
      <c r="BZ31" s="69">
        <v>0</v>
      </c>
      <c r="CA31" s="22">
        <v>0</v>
      </c>
      <c r="CB31" s="22">
        <v>0</v>
      </c>
      <c r="CC31" s="22">
        <f t="shared" si="14"/>
        <v>0</v>
      </c>
      <c r="CD31" s="70">
        <v>0</v>
      </c>
      <c r="CE31" s="69">
        <f t="shared" si="15"/>
        <v>1</v>
      </c>
      <c r="CF31" s="22">
        <f t="shared" si="15"/>
        <v>0</v>
      </c>
      <c r="CG31" s="22">
        <f t="shared" si="15"/>
        <v>0</v>
      </c>
      <c r="CH31" s="22">
        <f t="shared" si="15"/>
        <v>0</v>
      </c>
      <c r="CI31" s="70">
        <f t="shared" si="15"/>
        <v>0</v>
      </c>
      <c r="CJ31" s="69">
        <v>1</v>
      </c>
      <c r="CK31" s="22">
        <v>0</v>
      </c>
      <c r="CL31" s="22">
        <v>0</v>
      </c>
      <c r="CM31" s="22">
        <f t="shared" si="28"/>
        <v>0</v>
      </c>
      <c r="CN31" s="70">
        <v>0</v>
      </c>
      <c r="CO31" s="36"/>
    </row>
    <row r="32" spans="1:93" ht="15.95" customHeight="1" x14ac:dyDescent="0.25">
      <c r="A32" s="41"/>
      <c r="B32" s="42" t="s">
        <v>174</v>
      </c>
      <c r="C32" s="6" t="s">
        <v>627</v>
      </c>
      <c r="F32" s="20"/>
      <c r="G32" s="5">
        <v>5</v>
      </c>
      <c r="H32" s="22">
        <v>2</v>
      </c>
      <c r="I32" s="21" t="s">
        <v>34</v>
      </c>
      <c r="J32" s="21"/>
      <c r="L32" s="21" t="s">
        <v>661</v>
      </c>
      <c r="M32" s="21"/>
      <c r="N32" s="21"/>
      <c r="O32" s="21"/>
      <c r="P32" s="21"/>
      <c r="Q32" s="2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2</v>
      </c>
      <c r="BC32" s="22">
        <v>4</v>
      </c>
      <c r="BD32" s="22">
        <v>0</v>
      </c>
      <c r="BE32" s="22">
        <f>+BC32+BD32</f>
        <v>4</v>
      </c>
      <c r="BF32" s="70">
        <v>0</v>
      </c>
      <c r="BG32" s="69">
        <f>+BB32+BL32</f>
        <v>34</v>
      </c>
      <c r="BH32" s="22">
        <f>+BC32+BM32</f>
        <v>18</v>
      </c>
      <c r="BI32" s="22">
        <f t="shared" ref="BI32:BI43" si="29">+BD32+BN32</f>
        <v>14</v>
      </c>
      <c r="BJ32" s="22">
        <f>+BH32+BI32</f>
        <v>32</v>
      </c>
      <c r="BK32" s="70">
        <f t="shared" ref="BK32:BK43" si="30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</v>
      </c>
      <c r="BT32" s="21" t="s">
        <v>473</v>
      </c>
      <c r="BU32" s="21"/>
      <c r="BV32" s="21"/>
      <c r="BW32" s="21"/>
      <c r="BX32" s="22"/>
      <c r="BY32" s="21"/>
      <c r="BZ32" s="69">
        <v>3</v>
      </c>
      <c r="CA32" s="22">
        <v>3</v>
      </c>
      <c r="CB32" s="22">
        <v>0</v>
      </c>
      <c r="CC32" s="22">
        <f t="shared" si="14"/>
        <v>3</v>
      </c>
      <c r="CD32" s="70">
        <v>0</v>
      </c>
      <c r="CE32" s="69">
        <f t="shared" si="15"/>
        <v>9</v>
      </c>
      <c r="CF32" s="22">
        <f t="shared" si="15"/>
        <v>9</v>
      </c>
      <c r="CG32" s="22">
        <f t="shared" si="15"/>
        <v>0</v>
      </c>
      <c r="CH32" s="22">
        <f t="shared" si="15"/>
        <v>9</v>
      </c>
      <c r="CI32" s="70">
        <f t="shared" si="15"/>
        <v>0</v>
      </c>
      <c r="CJ32" s="69">
        <v>6</v>
      </c>
      <c r="CK32" s="22">
        <v>6</v>
      </c>
      <c r="CL32" s="22">
        <v>0</v>
      </c>
      <c r="CM32" s="22">
        <f t="shared" si="28"/>
        <v>6</v>
      </c>
      <c r="CN32" s="70">
        <v>0</v>
      </c>
      <c r="CO32" s="36"/>
    </row>
    <row r="33" spans="1:93" ht="15.95" customHeight="1" x14ac:dyDescent="0.25">
      <c r="A33" s="41"/>
      <c r="B33" s="22" t="s">
        <v>28</v>
      </c>
      <c r="C33" s="16"/>
      <c r="D33" s="21" t="s">
        <v>109</v>
      </c>
      <c r="E33" s="21"/>
      <c r="H33" s="22">
        <v>2</v>
      </c>
      <c r="I33" s="21" t="s">
        <v>34</v>
      </c>
      <c r="J33" s="21"/>
      <c r="K33" s="21"/>
      <c r="L33" s="21" t="s">
        <v>662</v>
      </c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2</v>
      </c>
      <c r="BC33" s="22">
        <v>0</v>
      </c>
      <c r="BD33" s="22">
        <v>1</v>
      </c>
      <c r="BE33" s="22">
        <f t="shared" ref="BE33:BE43" si="31">+BC33+BD33</f>
        <v>1</v>
      </c>
      <c r="BF33" s="70">
        <v>0</v>
      </c>
      <c r="BG33" s="69">
        <f t="shared" ref="BG33:BH43" si="32">+BB33+BL33</f>
        <v>23</v>
      </c>
      <c r="BH33" s="22">
        <f t="shared" si="32"/>
        <v>0</v>
      </c>
      <c r="BI33" s="22">
        <f t="shared" si="29"/>
        <v>2</v>
      </c>
      <c r="BJ33" s="22">
        <f t="shared" ref="BJ33:BJ43" si="33">+BH33+BI33</f>
        <v>2</v>
      </c>
      <c r="BK33" s="70">
        <f t="shared" si="30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319</v>
      </c>
      <c r="BU33" s="21"/>
      <c r="BV33" s="21"/>
      <c r="BW33" s="21"/>
      <c r="BX33" s="22"/>
      <c r="BY33" s="21"/>
      <c r="BZ33" s="69">
        <v>0</v>
      </c>
      <c r="CA33" s="22">
        <v>0</v>
      </c>
      <c r="CB33" s="22">
        <v>0</v>
      </c>
      <c r="CC33" s="22">
        <f t="shared" si="14"/>
        <v>0</v>
      </c>
      <c r="CD33" s="70">
        <v>0</v>
      </c>
      <c r="CE33" s="69">
        <f t="shared" si="15"/>
        <v>1</v>
      </c>
      <c r="CF33" s="22">
        <f t="shared" si="15"/>
        <v>0</v>
      </c>
      <c r="CG33" s="22">
        <f t="shared" si="15"/>
        <v>0</v>
      </c>
      <c r="CH33" s="22">
        <f t="shared" si="15"/>
        <v>0</v>
      </c>
      <c r="CI33" s="70">
        <f t="shared" si="15"/>
        <v>0</v>
      </c>
      <c r="CJ33" s="69">
        <v>1</v>
      </c>
      <c r="CK33" s="22">
        <v>0</v>
      </c>
      <c r="CL33" s="22">
        <v>0</v>
      </c>
      <c r="CM33" s="22">
        <f t="shared" si="28"/>
        <v>0</v>
      </c>
      <c r="CN33" s="70">
        <v>0</v>
      </c>
      <c r="CO33" s="36"/>
    </row>
    <row r="34" spans="1:93" ht="15.95" customHeight="1" x14ac:dyDescent="0.25">
      <c r="A34" s="41"/>
      <c r="H34" s="22">
        <v>2</v>
      </c>
      <c r="I34" s="21" t="s">
        <v>108</v>
      </c>
      <c r="J34" s="21"/>
      <c r="K34" s="21"/>
      <c r="L34" s="21" t="s">
        <v>659</v>
      </c>
      <c r="M34" s="21"/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2</v>
      </c>
      <c r="BC34" s="22">
        <v>0</v>
      </c>
      <c r="BD34" s="22">
        <v>0</v>
      </c>
      <c r="BE34" s="22">
        <f t="shared" si="31"/>
        <v>0</v>
      </c>
      <c r="BF34" s="70">
        <v>0</v>
      </c>
      <c r="BG34" s="69">
        <f t="shared" si="32"/>
        <v>23</v>
      </c>
      <c r="BH34" s="22">
        <f t="shared" si="32"/>
        <v>24</v>
      </c>
      <c r="BI34" s="22">
        <f t="shared" si="29"/>
        <v>26</v>
      </c>
      <c r="BJ34" s="22">
        <f t="shared" si="33"/>
        <v>50</v>
      </c>
      <c r="BK34" s="70">
        <f t="shared" si="30"/>
        <v>4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7.5</v>
      </c>
      <c r="BT34" s="21" t="s">
        <v>498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4"/>
        <v>0</v>
      </c>
      <c r="CD34" s="70">
        <v>0</v>
      </c>
      <c r="CE34" s="69">
        <f t="shared" si="15"/>
        <v>1</v>
      </c>
      <c r="CF34" s="22">
        <f t="shared" si="15"/>
        <v>0</v>
      </c>
      <c r="CG34" s="22">
        <f t="shared" si="15"/>
        <v>1</v>
      </c>
      <c r="CH34" s="22">
        <f t="shared" si="15"/>
        <v>1</v>
      </c>
      <c r="CI34" s="70">
        <f t="shared" si="15"/>
        <v>0</v>
      </c>
      <c r="CJ34" s="69">
        <v>1</v>
      </c>
      <c r="CK34" s="22">
        <v>0</v>
      </c>
      <c r="CL34" s="22">
        <v>1</v>
      </c>
      <c r="CM34" s="22">
        <f t="shared" si="28"/>
        <v>1</v>
      </c>
      <c r="CN34" s="70">
        <v>0</v>
      </c>
      <c r="CO34" s="36"/>
    </row>
    <row r="35" spans="1:93" ht="15.95" customHeight="1" x14ac:dyDescent="0.25">
      <c r="A35" s="41" t="s">
        <v>48</v>
      </c>
      <c r="H35" s="22">
        <v>2</v>
      </c>
      <c r="I35" s="21" t="s">
        <v>260</v>
      </c>
      <c r="L35" s="21"/>
      <c r="M35" s="21" t="s">
        <v>134</v>
      </c>
      <c r="N35" s="21"/>
      <c r="O35" s="21"/>
      <c r="P35" s="21"/>
      <c r="Q35" s="21"/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2</v>
      </c>
      <c r="BC35" s="22">
        <v>0</v>
      </c>
      <c r="BD35" s="22">
        <v>0</v>
      </c>
      <c r="BE35" s="22">
        <f t="shared" si="31"/>
        <v>0</v>
      </c>
      <c r="BF35" s="70">
        <v>0</v>
      </c>
      <c r="BG35" s="69">
        <f t="shared" si="32"/>
        <v>24</v>
      </c>
      <c r="BH35" s="22">
        <f t="shared" si="32"/>
        <v>15</v>
      </c>
      <c r="BI35" s="22">
        <f t="shared" si="29"/>
        <v>29</v>
      </c>
      <c r="BJ35" s="22">
        <f t="shared" si="33"/>
        <v>44</v>
      </c>
      <c r="BK35" s="70">
        <f t="shared" si="30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524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4"/>
        <v>0</v>
      </c>
      <c r="CD35" s="70">
        <v>0</v>
      </c>
      <c r="CE35" s="69">
        <f t="shared" si="15"/>
        <v>2</v>
      </c>
      <c r="CF35" s="22">
        <f t="shared" si="15"/>
        <v>0</v>
      </c>
      <c r="CG35" s="22">
        <f t="shared" si="15"/>
        <v>0</v>
      </c>
      <c r="CH35" s="22">
        <f t="shared" si="15"/>
        <v>0</v>
      </c>
      <c r="CI35" s="70">
        <f t="shared" si="15"/>
        <v>0</v>
      </c>
      <c r="CJ35" s="69">
        <v>2</v>
      </c>
      <c r="CK35" s="22">
        <v>0</v>
      </c>
      <c r="CL35" s="22">
        <v>0</v>
      </c>
      <c r="CM35" s="22">
        <f t="shared" si="28"/>
        <v>0</v>
      </c>
      <c r="CN35" s="70">
        <v>0</v>
      </c>
      <c r="CO35" s="36"/>
    </row>
    <row r="36" spans="1:93" ht="15.95" customHeight="1" thickBot="1" x14ac:dyDescent="0.3">
      <c r="A36" s="41"/>
      <c r="H36" s="22">
        <v>2</v>
      </c>
      <c r="I36" s="21" t="s">
        <v>34</v>
      </c>
      <c r="L36" s="21" t="s">
        <v>663</v>
      </c>
      <c r="M36" s="21"/>
      <c r="N36" s="21"/>
      <c r="O36" s="21"/>
      <c r="P36" s="21"/>
      <c r="Q36" s="21"/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2</v>
      </c>
      <c r="BC36" s="22">
        <v>0</v>
      </c>
      <c r="BD36" s="22">
        <v>0</v>
      </c>
      <c r="BE36" s="22">
        <f t="shared" si="31"/>
        <v>0</v>
      </c>
      <c r="BF36" s="70">
        <v>0</v>
      </c>
      <c r="BG36" s="69">
        <f t="shared" si="32"/>
        <v>21</v>
      </c>
      <c r="BH36" s="22">
        <f t="shared" si="32"/>
        <v>5</v>
      </c>
      <c r="BI36" s="22">
        <f t="shared" si="29"/>
        <v>11</v>
      </c>
      <c r="BJ36" s="22">
        <f t="shared" si="33"/>
        <v>16</v>
      </c>
      <c r="BK36" s="70">
        <f t="shared" si="30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384</v>
      </c>
      <c r="BU36" s="21"/>
      <c r="BV36" s="21"/>
      <c r="BW36" s="21"/>
      <c r="BX36" s="22"/>
      <c r="BY36" s="21"/>
      <c r="BZ36" s="69">
        <v>0</v>
      </c>
      <c r="CA36" s="22">
        <v>0</v>
      </c>
      <c r="CB36" s="22">
        <v>0</v>
      </c>
      <c r="CC36" s="22">
        <f t="shared" si="14"/>
        <v>0</v>
      </c>
      <c r="CD36" s="70">
        <v>0</v>
      </c>
      <c r="CE36" s="69">
        <f t="shared" si="15"/>
        <v>5</v>
      </c>
      <c r="CF36" s="22">
        <f t="shared" si="15"/>
        <v>0</v>
      </c>
      <c r="CG36" s="22">
        <f t="shared" si="15"/>
        <v>1</v>
      </c>
      <c r="CH36" s="22">
        <f t="shared" si="15"/>
        <v>1</v>
      </c>
      <c r="CI36" s="70">
        <f t="shared" si="15"/>
        <v>0</v>
      </c>
      <c r="CJ36" s="69">
        <v>5</v>
      </c>
      <c r="CK36" s="22">
        <v>0</v>
      </c>
      <c r="CL36" s="22">
        <v>1</v>
      </c>
      <c r="CM36" s="22">
        <f>+CK36+CL36</f>
        <v>1</v>
      </c>
      <c r="CN36" s="70">
        <v>0</v>
      </c>
      <c r="CO36" s="36"/>
    </row>
    <row r="37" spans="1:93" ht="15.95" customHeight="1" x14ac:dyDescent="0.25">
      <c r="A37" s="41"/>
      <c r="L37" s="21"/>
      <c r="M37" s="21"/>
      <c r="N37" s="21"/>
      <c r="O37" s="21"/>
      <c r="P37" s="21"/>
      <c r="Q37" s="21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2</v>
      </c>
      <c r="BC37" s="22">
        <v>0</v>
      </c>
      <c r="BD37" s="22">
        <v>2</v>
      </c>
      <c r="BE37" s="22">
        <f t="shared" si="31"/>
        <v>2</v>
      </c>
      <c r="BF37" s="70">
        <v>0</v>
      </c>
      <c r="BG37" s="69">
        <f t="shared" si="32"/>
        <v>23</v>
      </c>
      <c r="BH37" s="22">
        <f t="shared" si="32"/>
        <v>1</v>
      </c>
      <c r="BI37" s="22">
        <f t="shared" si="29"/>
        <v>21</v>
      </c>
      <c r="BJ37" s="22">
        <f t="shared" si="33"/>
        <v>22</v>
      </c>
      <c r="BK37" s="70">
        <f t="shared" si="30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8.5</v>
      </c>
      <c r="BT37" s="21" t="s">
        <v>242</v>
      </c>
      <c r="BU37" s="21"/>
      <c r="BV37" s="21"/>
      <c r="BW37" s="21"/>
      <c r="BX37" s="22"/>
      <c r="BY37" s="21"/>
      <c r="BZ37" s="69">
        <v>0</v>
      </c>
      <c r="CA37" s="22">
        <v>0</v>
      </c>
      <c r="CB37" s="22">
        <v>0</v>
      </c>
      <c r="CC37" s="22">
        <f t="shared" si="14"/>
        <v>0</v>
      </c>
      <c r="CD37" s="70">
        <v>0</v>
      </c>
      <c r="CE37" s="69">
        <f t="shared" si="15"/>
        <v>3</v>
      </c>
      <c r="CF37" s="22">
        <f t="shared" si="15"/>
        <v>2</v>
      </c>
      <c r="CG37" s="22">
        <f t="shared" si="15"/>
        <v>3</v>
      </c>
      <c r="CH37" s="22">
        <f t="shared" si="15"/>
        <v>5</v>
      </c>
      <c r="CI37" s="70">
        <f t="shared" si="15"/>
        <v>0</v>
      </c>
      <c r="CJ37" s="69">
        <v>3</v>
      </c>
      <c r="CK37" s="22">
        <v>2</v>
      </c>
      <c r="CL37" s="22">
        <v>3</v>
      </c>
      <c r="CM37" s="22">
        <f>+CK37+CL37</f>
        <v>5</v>
      </c>
      <c r="CN37" s="70">
        <v>0</v>
      </c>
      <c r="CO37" s="36"/>
    </row>
    <row r="38" spans="1:93" ht="15.95" customHeight="1" x14ac:dyDescent="0.25">
      <c r="A38" s="41"/>
      <c r="C38" s="6" t="s">
        <v>629</v>
      </c>
      <c r="D38" s="1"/>
      <c r="E38" s="21"/>
      <c r="F38" s="21"/>
      <c r="G38" s="5">
        <v>2</v>
      </c>
      <c r="H38" s="22">
        <v>1</v>
      </c>
      <c r="I38" s="21" t="s">
        <v>660</v>
      </c>
      <c r="J38" s="21"/>
      <c r="K38" s="21"/>
      <c r="L38" s="21" t="s">
        <v>70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2</v>
      </c>
      <c r="BC38" s="22">
        <v>0</v>
      </c>
      <c r="BD38" s="22">
        <v>1</v>
      </c>
      <c r="BE38" s="22">
        <f t="shared" si="31"/>
        <v>1</v>
      </c>
      <c r="BF38" s="70">
        <v>0</v>
      </c>
      <c r="BG38" s="69">
        <f t="shared" si="32"/>
        <v>22</v>
      </c>
      <c r="BH38" s="22">
        <f t="shared" si="32"/>
        <v>9</v>
      </c>
      <c r="BI38" s="22">
        <f t="shared" si="29"/>
        <v>8</v>
      </c>
      <c r="BJ38" s="22">
        <f t="shared" si="33"/>
        <v>17</v>
      </c>
      <c r="BK38" s="70">
        <f t="shared" si="30"/>
        <v>8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7.5</v>
      </c>
      <c r="BT38" s="21" t="s">
        <v>238</v>
      </c>
      <c r="BU38" s="21"/>
      <c r="BV38" s="21"/>
      <c r="BW38" s="21"/>
      <c r="BX38" s="22"/>
      <c r="BY38" s="21"/>
      <c r="BZ38" s="69">
        <v>3</v>
      </c>
      <c r="CA38" s="22">
        <v>0</v>
      </c>
      <c r="CB38" s="22">
        <v>0</v>
      </c>
      <c r="CC38" s="22">
        <f t="shared" si="14"/>
        <v>0</v>
      </c>
      <c r="CD38" s="70">
        <v>0</v>
      </c>
      <c r="CE38" s="69">
        <f t="shared" si="15"/>
        <v>16</v>
      </c>
      <c r="CF38" s="22">
        <f t="shared" si="15"/>
        <v>6</v>
      </c>
      <c r="CG38" s="22">
        <f t="shared" si="15"/>
        <v>4</v>
      </c>
      <c r="CH38" s="22">
        <f t="shared" si="15"/>
        <v>10</v>
      </c>
      <c r="CI38" s="70">
        <f t="shared" si="15"/>
        <v>2</v>
      </c>
      <c r="CJ38" s="69">
        <v>13</v>
      </c>
      <c r="CK38" s="22">
        <v>6</v>
      </c>
      <c r="CL38" s="22">
        <v>4</v>
      </c>
      <c r="CM38" s="22">
        <f>+CK38+CL38</f>
        <v>10</v>
      </c>
      <c r="CN38" s="70">
        <v>2</v>
      </c>
      <c r="CO38" s="36"/>
    </row>
    <row r="39" spans="1:93" ht="15.95" customHeight="1" x14ac:dyDescent="0.25">
      <c r="A39" s="41"/>
      <c r="B39" s="22" t="s">
        <v>28</v>
      </c>
      <c r="C39" s="21" t="s">
        <v>664</v>
      </c>
      <c r="D39" s="16"/>
      <c r="H39" s="22">
        <v>2</v>
      </c>
      <c r="I39" s="21" t="s">
        <v>660</v>
      </c>
      <c r="J39" s="21"/>
      <c r="K39" s="21"/>
      <c r="L39" s="21" t="s">
        <v>124</v>
      </c>
      <c r="M39" s="21"/>
      <c r="N39" s="21"/>
      <c r="O39" s="21"/>
      <c r="P39" s="21"/>
      <c r="Q39" s="21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2</v>
      </c>
      <c r="BC39" s="22">
        <v>0</v>
      </c>
      <c r="BD39" s="22">
        <v>3</v>
      </c>
      <c r="BE39" s="22">
        <f t="shared" si="31"/>
        <v>3</v>
      </c>
      <c r="BF39" s="70">
        <v>0</v>
      </c>
      <c r="BG39" s="69">
        <f t="shared" si="32"/>
        <v>23</v>
      </c>
      <c r="BH39" s="22">
        <f t="shared" si="32"/>
        <v>7</v>
      </c>
      <c r="BI39" s="22">
        <f t="shared" si="29"/>
        <v>12</v>
      </c>
      <c r="BJ39" s="22">
        <f t="shared" si="33"/>
        <v>19</v>
      </c>
      <c r="BK39" s="70">
        <f t="shared" si="30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159</v>
      </c>
      <c r="BU39" s="21"/>
      <c r="BV39" s="21"/>
      <c r="BW39" s="21"/>
      <c r="BX39" s="22"/>
      <c r="BY39" s="21"/>
      <c r="BZ39" s="69">
        <v>0</v>
      </c>
      <c r="CA39" s="22">
        <v>0</v>
      </c>
      <c r="CB39" s="22">
        <v>0</v>
      </c>
      <c r="CC39" s="22">
        <f t="shared" si="14"/>
        <v>0</v>
      </c>
      <c r="CD39" s="70">
        <v>0</v>
      </c>
      <c r="CE39" s="69">
        <f t="shared" si="15"/>
        <v>2</v>
      </c>
      <c r="CF39" s="22">
        <f t="shared" si="15"/>
        <v>1</v>
      </c>
      <c r="CG39" s="22">
        <f t="shared" si="15"/>
        <v>0</v>
      </c>
      <c r="CH39" s="22">
        <f t="shared" si="15"/>
        <v>1</v>
      </c>
      <c r="CI39" s="70">
        <f t="shared" si="15"/>
        <v>0</v>
      </c>
      <c r="CJ39" s="69">
        <v>2</v>
      </c>
      <c r="CK39" s="22">
        <v>1</v>
      </c>
      <c r="CL39" s="22">
        <v>0</v>
      </c>
      <c r="CM39" s="22">
        <f>+CK39+CL39</f>
        <v>1</v>
      </c>
      <c r="CN39" s="70">
        <v>0</v>
      </c>
      <c r="CO39" s="36"/>
    </row>
    <row r="40" spans="1:93" ht="15.95" customHeight="1" thickBot="1" x14ac:dyDescent="0.3">
      <c r="A40" s="41"/>
      <c r="B40" s="36"/>
      <c r="C40" s="46"/>
      <c r="D40" s="46"/>
      <c r="E40" s="46"/>
      <c r="F40" s="46"/>
      <c r="G40" s="42"/>
      <c r="H40" s="45"/>
      <c r="I40" s="46"/>
      <c r="J40" s="46"/>
      <c r="K40" s="45"/>
      <c r="L40" s="45"/>
      <c r="M40" s="45"/>
      <c r="N40" s="45"/>
      <c r="O40" s="45"/>
      <c r="P40" s="45"/>
      <c r="Q40" s="45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31"/>
        <v>0</v>
      </c>
      <c r="BF40" s="70">
        <v>0</v>
      </c>
      <c r="BG40" s="69">
        <f t="shared" si="32"/>
        <v>10</v>
      </c>
      <c r="BH40" s="22">
        <f t="shared" si="32"/>
        <v>0</v>
      </c>
      <c r="BI40" s="22">
        <f t="shared" si="29"/>
        <v>3</v>
      </c>
      <c r="BJ40" s="22">
        <f t="shared" si="33"/>
        <v>3</v>
      </c>
      <c r="BK40" s="70">
        <f t="shared" si="30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418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4"/>
        <v>0</v>
      </c>
      <c r="CD40" s="70">
        <v>0</v>
      </c>
      <c r="CE40" s="69">
        <f t="shared" si="15"/>
        <v>2</v>
      </c>
      <c r="CF40" s="22">
        <f t="shared" si="15"/>
        <v>0</v>
      </c>
      <c r="CG40" s="22">
        <f t="shared" si="15"/>
        <v>0</v>
      </c>
      <c r="CH40" s="22">
        <f t="shared" si="15"/>
        <v>0</v>
      </c>
      <c r="CI40" s="70">
        <f t="shared" si="15"/>
        <v>0</v>
      </c>
      <c r="CJ40" s="69">
        <v>2</v>
      </c>
      <c r="CK40" s="22">
        <v>0</v>
      </c>
      <c r="CL40" s="22">
        <v>0</v>
      </c>
      <c r="CM40" s="22">
        <f>+CK40+CL40</f>
        <v>0</v>
      </c>
      <c r="CN40" s="70">
        <v>0</v>
      </c>
      <c r="CO40" s="36"/>
    </row>
    <row r="41" spans="1:93" ht="15.95" customHeight="1" x14ac:dyDescent="0.25">
      <c r="A41" s="41"/>
      <c r="B41" s="42" t="s">
        <v>175</v>
      </c>
      <c r="C41" s="6" t="s">
        <v>634</v>
      </c>
      <c r="E41" s="11"/>
      <c r="F41" s="11"/>
      <c r="G41" s="5">
        <v>4</v>
      </c>
      <c r="H41" s="22">
        <v>1</v>
      </c>
      <c r="I41" s="21" t="s">
        <v>291</v>
      </c>
      <c r="J41" s="21"/>
      <c r="K41" s="21"/>
      <c r="L41" s="21" t="s">
        <v>66</v>
      </c>
      <c r="M41" s="21"/>
      <c r="N41" s="21"/>
      <c r="O41" s="21"/>
      <c r="P41" s="21"/>
      <c r="Q41" s="2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2</v>
      </c>
      <c r="BC41" s="22">
        <v>0</v>
      </c>
      <c r="BD41" s="22">
        <v>0</v>
      </c>
      <c r="BE41" s="22">
        <f t="shared" si="31"/>
        <v>0</v>
      </c>
      <c r="BF41" s="70">
        <v>0</v>
      </c>
      <c r="BG41" s="69">
        <f t="shared" si="32"/>
        <v>21</v>
      </c>
      <c r="BH41" s="22">
        <f t="shared" si="32"/>
        <v>0</v>
      </c>
      <c r="BI41" s="22">
        <f t="shared" si="29"/>
        <v>4</v>
      </c>
      <c r="BJ41" s="22">
        <f t="shared" si="33"/>
        <v>4</v>
      </c>
      <c r="BK41" s="70">
        <f t="shared" si="30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15"/>
      <c r="BT41" s="31" t="s">
        <v>93</v>
      </c>
      <c r="BU41" s="31"/>
      <c r="BV41" s="31"/>
      <c r="BW41" s="31"/>
      <c r="BX41" s="15"/>
      <c r="BY41" s="31"/>
      <c r="BZ41" s="75">
        <f t="shared" ref="BZ41:CM41" si="34">SUM(BZ6:BZ40)</f>
        <v>23</v>
      </c>
      <c r="CA41" s="15">
        <f t="shared" si="34"/>
        <v>10</v>
      </c>
      <c r="CB41" s="15">
        <f t="shared" si="34"/>
        <v>12</v>
      </c>
      <c r="CC41" s="15">
        <f t="shared" si="34"/>
        <v>22</v>
      </c>
      <c r="CD41" s="71">
        <f t="shared" si="34"/>
        <v>4</v>
      </c>
      <c r="CE41" s="75">
        <f t="shared" si="34"/>
        <v>207</v>
      </c>
      <c r="CF41" s="15">
        <f t="shared" si="34"/>
        <v>88</v>
      </c>
      <c r="CG41" s="15">
        <f t="shared" si="34"/>
        <v>82</v>
      </c>
      <c r="CH41" s="15">
        <f t="shared" si="34"/>
        <v>170</v>
      </c>
      <c r="CI41" s="71">
        <f t="shared" si="34"/>
        <v>16</v>
      </c>
      <c r="CJ41" s="75">
        <f t="shared" si="34"/>
        <v>184</v>
      </c>
      <c r="CK41" s="15">
        <f t="shared" si="34"/>
        <v>78</v>
      </c>
      <c r="CL41" s="15">
        <f t="shared" si="34"/>
        <v>70</v>
      </c>
      <c r="CM41" s="15">
        <f t="shared" si="34"/>
        <v>148</v>
      </c>
      <c r="CN41" s="71">
        <f>SUM(CN6:CN40)</f>
        <v>12</v>
      </c>
      <c r="CO41" s="36"/>
    </row>
    <row r="42" spans="1:93" ht="15.95" customHeight="1" x14ac:dyDescent="0.25">
      <c r="A42" s="41"/>
      <c r="B42" s="22" t="s">
        <v>28</v>
      </c>
      <c r="C42" s="21"/>
      <c r="D42" s="21" t="s">
        <v>109</v>
      </c>
      <c r="E42" s="21"/>
      <c r="H42" s="22">
        <v>1</v>
      </c>
      <c r="I42" s="21" t="s">
        <v>291</v>
      </c>
      <c r="J42" s="21"/>
      <c r="K42" s="21"/>
      <c r="L42" s="21" t="s">
        <v>607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2</v>
      </c>
      <c r="BC42" s="22">
        <v>0</v>
      </c>
      <c r="BD42" s="22">
        <v>0</v>
      </c>
      <c r="BE42" s="22">
        <f t="shared" si="31"/>
        <v>0</v>
      </c>
      <c r="BF42" s="70">
        <v>0</v>
      </c>
      <c r="BG42" s="69">
        <f t="shared" si="32"/>
        <v>20</v>
      </c>
      <c r="BH42" s="22">
        <f t="shared" si="32"/>
        <v>0</v>
      </c>
      <c r="BI42" s="22">
        <f t="shared" si="29"/>
        <v>6</v>
      </c>
      <c r="BJ42" s="22">
        <f t="shared" si="33"/>
        <v>6</v>
      </c>
      <c r="BK42" s="70">
        <f t="shared" si="30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27"/>
      <c r="BT42" s="21"/>
      <c r="CE42" s="11"/>
      <c r="CO42" s="36"/>
    </row>
    <row r="43" spans="1:93" ht="15.95" customHeight="1" x14ac:dyDescent="0.25">
      <c r="A43" s="41"/>
      <c r="H43" s="22">
        <v>1</v>
      </c>
      <c r="I43" s="21" t="s">
        <v>291</v>
      </c>
      <c r="J43" s="21"/>
      <c r="K43" s="21"/>
      <c r="L43" s="21" t="s">
        <v>655</v>
      </c>
      <c r="M43" s="21"/>
      <c r="N43" s="21"/>
      <c r="O43" s="21"/>
      <c r="P43" s="21"/>
      <c r="Q43" s="2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2</v>
      </c>
      <c r="BC43" s="22">
        <v>0</v>
      </c>
      <c r="BD43" s="22">
        <v>0</v>
      </c>
      <c r="BE43" s="22">
        <f t="shared" si="31"/>
        <v>0</v>
      </c>
      <c r="BF43" s="70">
        <v>0</v>
      </c>
      <c r="BG43" s="69">
        <f t="shared" si="32"/>
        <v>20</v>
      </c>
      <c r="BH43" s="22">
        <f t="shared" si="32"/>
        <v>4</v>
      </c>
      <c r="BI43" s="22">
        <f t="shared" si="29"/>
        <v>14</v>
      </c>
      <c r="BJ43" s="22">
        <f t="shared" si="33"/>
        <v>18</v>
      </c>
      <c r="BK43" s="70">
        <f t="shared" si="30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H44" s="22">
        <v>2</v>
      </c>
      <c r="I44" s="21" t="s">
        <v>291</v>
      </c>
      <c r="J44" s="21"/>
      <c r="K44" s="21"/>
      <c r="L44" s="21" t="s">
        <v>656</v>
      </c>
      <c r="M44" s="21"/>
      <c r="N44" s="21"/>
      <c r="O44" s="21"/>
      <c r="P44" s="21"/>
      <c r="Q44" s="21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22</v>
      </c>
      <c r="BC44" s="23">
        <f>SUM(BC32:BC43)</f>
        <v>4</v>
      </c>
      <c r="BD44" s="23">
        <f>SUM(BD32:BD43)</f>
        <v>7</v>
      </c>
      <c r="BE44" s="23">
        <f>+BD44+BC44</f>
        <v>11</v>
      </c>
      <c r="BF44" s="73">
        <f>SUM(BF32:BF43)</f>
        <v>0</v>
      </c>
      <c r="BG44" s="72">
        <f>SUM(BG32:BG43)</f>
        <v>264</v>
      </c>
      <c r="BH44" s="23">
        <f>SUM(BH32:BH43)</f>
        <v>83</v>
      </c>
      <c r="BI44" s="23">
        <f>SUM(BI32:BI43)</f>
        <v>150</v>
      </c>
      <c r="BJ44" s="23">
        <f>+BI44+BH44</f>
        <v>233</v>
      </c>
      <c r="BK44" s="73">
        <f>SUM(BK32:BK43)</f>
        <v>26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I45" s="21"/>
      <c r="J45" s="21"/>
      <c r="K45" s="21"/>
      <c r="L45" s="21"/>
      <c r="M45" s="21"/>
      <c r="N45" s="21"/>
      <c r="O45" s="21"/>
      <c r="P45" s="21"/>
      <c r="Q45" s="2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3</v>
      </c>
      <c r="BC45" s="22">
        <v>2</v>
      </c>
      <c r="BD45" s="22">
        <v>1</v>
      </c>
      <c r="BE45" s="22">
        <f>+BC45+BD45</f>
        <v>3</v>
      </c>
      <c r="BF45" s="70">
        <v>0</v>
      </c>
      <c r="BG45" s="69">
        <f>+BB45+BL45</f>
        <v>29</v>
      </c>
      <c r="BH45" s="22">
        <f>+BC45+BM45</f>
        <v>14</v>
      </c>
      <c r="BI45" s="22">
        <f t="shared" ref="BI45:BI56" si="35">+BD45+BN45</f>
        <v>10</v>
      </c>
      <c r="BJ45" s="22">
        <f>+BH45+BI45</f>
        <v>24</v>
      </c>
      <c r="BK45" s="70">
        <f t="shared" ref="BK45:BK56" si="36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C46" s="6" t="s">
        <v>628</v>
      </c>
      <c r="G46" s="5">
        <v>2</v>
      </c>
      <c r="H46" s="22">
        <v>1</v>
      </c>
      <c r="I46" s="21" t="s">
        <v>113</v>
      </c>
      <c r="J46" s="21"/>
      <c r="K46" s="21"/>
      <c r="L46" s="21"/>
      <c r="M46" s="21" t="s">
        <v>134</v>
      </c>
      <c r="N46" s="21"/>
      <c r="O46" s="21"/>
      <c r="P46" s="21"/>
      <c r="Q46" s="21"/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2</v>
      </c>
      <c r="BC46" s="22">
        <v>0</v>
      </c>
      <c r="BD46" s="22">
        <v>0</v>
      </c>
      <c r="BE46" s="22">
        <f t="shared" ref="BE46:BE56" si="37">+BC46+BD46</f>
        <v>0</v>
      </c>
      <c r="BF46" s="70">
        <v>0</v>
      </c>
      <c r="BG46" s="69">
        <f t="shared" ref="BG46:BH56" si="38">+BB46+BL46</f>
        <v>24</v>
      </c>
      <c r="BH46" s="22">
        <f t="shared" si="38"/>
        <v>0</v>
      </c>
      <c r="BI46" s="22">
        <f t="shared" si="35"/>
        <v>0</v>
      </c>
      <c r="BJ46" s="22">
        <f t="shared" ref="BJ46:BJ56" si="39">+BH46+BI46</f>
        <v>0</v>
      </c>
      <c r="BK46" s="70">
        <f t="shared" si="36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B47" s="22" t="s">
        <v>28</v>
      </c>
      <c r="C47" s="21"/>
      <c r="D47" s="21" t="s">
        <v>109</v>
      </c>
      <c r="E47" s="21"/>
      <c r="F47" s="21"/>
      <c r="G47" s="21"/>
      <c r="H47" s="22">
        <v>1</v>
      </c>
      <c r="I47" s="21" t="s">
        <v>474</v>
      </c>
      <c r="J47" s="21"/>
      <c r="K47" s="21"/>
      <c r="L47" s="21" t="s">
        <v>125</v>
      </c>
      <c r="M47" s="21"/>
      <c r="N47" s="21"/>
      <c r="O47" s="21"/>
      <c r="P47" s="21"/>
      <c r="Q47" s="2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2</v>
      </c>
      <c r="BC47" s="22">
        <v>2</v>
      </c>
      <c r="BD47" s="22">
        <v>1</v>
      </c>
      <c r="BE47" s="22">
        <f t="shared" si="37"/>
        <v>3</v>
      </c>
      <c r="BF47" s="70">
        <v>0</v>
      </c>
      <c r="BG47" s="69">
        <f t="shared" si="38"/>
        <v>24</v>
      </c>
      <c r="BH47" s="22">
        <f t="shared" si="38"/>
        <v>11</v>
      </c>
      <c r="BI47" s="22">
        <f t="shared" si="35"/>
        <v>10</v>
      </c>
      <c r="BJ47" s="22">
        <f t="shared" si="39"/>
        <v>21</v>
      </c>
      <c r="BK47" s="70">
        <f t="shared" si="36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B48" s="36"/>
      <c r="C48" s="46"/>
      <c r="D48" s="46"/>
      <c r="E48" s="46"/>
      <c r="F48" s="46"/>
      <c r="G48" s="42"/>
      <c r="H48" s="45"/>
      <c r="I48" s="46"/>
      <c r="J48" s="46"/>
      <c r="K48" s="45"/>
      <c r="L48" s="45"/>
      <c r="M48" s="45"/>
      <c r="N48" s="45"/>
      <c r="O48" s="45"/>
      <c r="P48" s="45"/>
      <c r="Q48" s="45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2</v>
      </c>
      <c r="BC48" s="22">
        <v>0</v>
      </c>
      <c r="BD48" s="22">
        <v>1</v>
      </c>
      <c r="BE48" s="22">
        <f t="shared" si="37"/>
        <v>1</v>
      </c>
      <c r="BF48" s="70">
        <v>0</v>
      </c>
      <c r="BG48" s="69">
        <f t="shared" si="38"/>
        <v>22</v>
      </c>
      <c r="BH48" s="22">
        <f t="shared" si="38"/>
        <v>2</v>
      </c>
      <c r="BI48" s="22">
        <f t="shared" si="35"/>
        <v>14</v>
      </c>
      <c r="BJ48" s="22">
        <f t="shared" si="39"/>
        <v>16</v>
      </c>
      <c r="BK48" s="70">
        <f t="shared" si="36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B49" s="11"/>
      <c r="C49" s="11"/>
      <c r="D49" s="11"/>
      <c r="E49" s="21" t="s">
        <v>111</v>
      </c>
      <c r="F49" s="21"/>
      <c r="G49" s="5">
        <f>SUM(G14:G48)</f>
        <v>26</v>
      </c>
      <c r="H49" s="5"/>
      <c r="I49" s="20"/>
      <c r="J49" s="21" t="s">
        <v>62</v>
      </c>
      <c r="K49" s="20"/>
      <c r="L49" s="5">
        <f>COUNTA(C14:C48)-8</f>
        <v>2</v>
      </c>
      <c r="O49" s="21" t="s">
        <v>79</v>
      </c>
      <c r="P49" s="5">
        <f>+L49*2</f>
        <v>4</v>
      </c>
      <c r="Q49" s="11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2</v>
      </c>
      <c r="BC49" s="22">
        <v>0</v>
      </c>
      <c r="BD49" s="22">
        <v>1</v>
      </c>
      <c r="BE49" s="22">
        <f t="shared" si="37"/>
        <v>1</v>
      </c>
      <c r="BF49" s="70">
        <v>0</v>
      </c>
      <c r="BG49" s="69">
        <f t="shared" si="38"/>
        <v>20</v>
      </c>
      <c r="BH49" s="22">
        <f t="shared" si="38"/>
        <v>9</v>
      </c>
      <c r="BI49" s="22">
        <f t="shared" si="35"/>
        <v>14</v>
      </c>
      <c r="BJ49" s="22">
        <f t="shared" si="39"/>
        <v>23</v>
      </c>
      <c r="BK49" s="70">
        <f t="shared" si="36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E50" s="21" t="s">
        <v>110</v>
      </c>
      <c r="F50" s="21"/>
      <c r="G50" s="5">
        <f>COUNTA(L15:L48)+COUNTIF(L15:L48,"*&amp;*")</f>
        <v>38</v>
      </c>
      <c r="P50" t="s">
        <v>169</v>
      </c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37"/>
        <v>0</v>
      </c>
      <c r="BF50" s="70">
        <v>0</v>
      </c>
      <c r="BG50" s="69">
        <f t="shared" si="38"/>
        <v>21</v>
      </c>
      <c r="BH50" s="22">
        <f t="shared" si="38"/>
        <v>5</v>
      </c>
      <c r="BI50" s="22">
        <f t="shared" si="35"/>
        <v>14</v>
      </c>
      <c r="BJ50" s="22">
        <f t="shared" si="39"/>
        <v>19</v>
      </c>
      <c r="BK50" s="70">
        <f t="shared" si="36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1</v>
      </c>
      <c r="BC51" s="22">
        <v>0</v>
      </c>
      <c r="BD51" s="22">
        <v>0</v>
      </c>
      <c r="BE51" s="22">
        <f t="shared" si="37"/>
        <v>0</v>
      </c>
      <c r="BF51" s="70">
        <v>0</v>
      </c>
      <c r="BG51" s="69">
        <f t="shared" si="38"/>
        <v>9</v>
      </c>
      <c r="BH51" s="22">
        <f t="shared" si="38"/>
        <v>6</v>
      </c>
      <c r="BI51" s="22">
        <f t="shared" si="35"/>
        <v>3</v>
      </c>
      <c r="BJ51" s="22">
        <f t="shared" si="39"/>
        <v>9</v>
      </c>
      <c r="BK51" s="70">
        <f t="shared" si="36"/>
        <v>0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B52" s="6" t="s">
        <v>90</v>
      </c>
      <c r="C52" s="6"/>
      <c r="O52" s="6"/>
      <c r="P52" s="6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2</v>
      </c>
      <c r="BC52" s="22">
        <v>1</v>
      </c>
      <c r="BD52" s="22">
        <v>0</v>
      </c>
      <c r="BE52" s="22">
        <f t="shared" si="37"/>
        <v>1</v>
      </c>
      <c r="BF52" s="70">
        <v>0</v>
      </c>
      <c r="BG52" s="69">
        <f t="shared" si="38"/>
        <v>21</v>
      </c>
      <c r="BH52" s="22">
        <f t="shared" si="38"/>
        <v>10</v>
      </c>
      <c r="BI52" s="22">
        <f t="shared" si="35"/>
        <v>6</v>
      </c>
      <c r="BJ52" s="22">
        <f t="shared" si="39"/>
        <v>16</v>
      </c>
      <c r="BK52" s="70">
        <f t="shared" si="36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C53" s="6" t="s">
        <v>64</v>
      </c>
      <c r="H53" s="6" t="s">
        <v>71</v>
      </c>
      <c r="M53" s="6" t="s">
        <v>72</v>
      </c>
      <c r="N53" s="6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2</v>
      </c>
      <c r="BC53" s="22">
        <v>0</v>
      </c>
      <c r="BD53" s="22">
        <v>0</v>
      </c>
      <c r="BE53" s="22">
        <f t="shared" si="37"/>
        <v>0</v>
      </c>
      <c r="BF53" s="70">
        <v>0</v>
      </c>
      <c r="BG53" s="69">
        <f t="shared" si="38"/>
        <v>22</v>
      </c>
      <c r="BH53" s="22">
        <f t="shared" si="38"/>
        <v>0</v>
      </c>
      <c r="BI53" s="22">
        <f t="shared" si="35"/>
        <v>6</v>
      </c>
      <c r="BJ53" s="22">
        <f t="shared" si="39"/>
        <v>6</v>
      </c>
      <c r="BK53" s="70">
        <f t="shared" si="36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C54" s="21" t="s">
        <v>109</v>
      </c>
      <c r="D54" s="21"/>
      <c r="E54" s="21"/>
      <c r="F54" s="21"/>
      <c r="G54" s="21"/>
      <c r="H54" s="21" t="s">
        <v>666</v>
      </c>
      <c r="I54" s="21"/>
      <c r="J54" s="21"/>
      <c r="K54" s="21"/>
      <c r="L54" s="21"/>
      <c r="M54" s="21" t="s">
        <v>665</v>
      </c>
      <c r="N54" s="21"/>
      <c r="O54" s="21"/>
      <c r="P54" s="21"/>
      <c r="Q54" s="2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2</v>
      </c>
      <c r="BC54" s="22">
        <v>0</v>
      </c>
      <c r="BD54" s="22">
        <v>0</v>
      </c>
      <c r="BE54" s="22">
        <f t="shared" si="37"/>
        <v>0</v>
      </c>
      <c r="BF54" s="70">
        <v>0</v>
      </c>
      <c r="BG54" s="69">
        <f t="shared" si="38"/>
        <v>24</v>
      </c>
      <c r="BH54" s="22">
        <f t="shared" si="38"/>
        <v>1</v>
      </c>
      <c r="BI54" s="22">
        <f t="shared" si="35"/>
        <v>18</v>
      </c>
      <c r="BJ54" s="22">
        <f t="shared" si="39"/>
        <v>19</v>
      </c>
      <c r="BK54" s="70">
        <f t="shared" si="36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C55" s="21"/>
      <c r="D55" s="21"/>
      <c r="E55" s="21"/>
      <c r="F55" s="21"/>
      <c r="G55" s="21"/>
      <c r="H55" s="21" t="s">
        <v>667</v>
      </c>
      <c r="I55" s="21"/>
      <c r="J55" s="21"/>
      <c r="K55" s="21"/>
      <c r="L55" s="21"/>
      <c r="M55" s="21" t="s">
        <v>668</v>
      </c>
      <c r="N55" s="21"/>
      <c r="O55" s="21"/>
      <c r="P55" s="21"/>
      <c r="Q55" s="2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2</v>
      </c>
      <c r="BC55" s="22">
        <v>0</v>
      </c>
      <c r="BD55" s="22">
        <v>0</v>
      </c>
      <c r="BE55" s="22">
        <f t="shared" si="37"/>
        <v>0</v>
      </c>
      <c r="BF55" s="70">
        <v>0</v>
      </c>
      <c r="BG55" s="69">
        <f t="shared" si="38"/>
        <v>23</v>
      </c>
      <c r="BH55" s="22">
        <f t="shared" si="38"/>
        <v>4</v>
      </c>
      <c r="BI55" s="22">
        <f t="shared" si="35"/>
        <v>9</v>
      </c>
      <c r="BJ55" s="22">
        <f t="shared" si="39"/>
        <v>13</v>
      </c>
      <c r="BK55" s="70">
        <f t="shared" si="36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2</v>
      </c>
      <c r="BC56" s="22">
        <v>0</v>
      </c>
      <c r="BD56" s="22">
        <v>0</v>
      </c>
      <c r="BE56" s="22">
        <f t="shared" si="37"/>
        <v>0</v>
      </c>
      <c r="BF56" s="70">
        <v>0</v>
      </c>
      <c r="BG56" s="69">
        <f t="shared" si="38"/>
        <v>24</v>
      </c>
      <c r="BH56" s="22">
        <f t="shared" si="38"/>
        <v>0</v>
      </c>
      <c r="BI56" s="22">
        <f t="shared" si="35"/>
        <v>3</v>
      </c>
      <c r="BJ56" s="22">
        <f t="shared" si="39"/>
        <v>3</v>
      </c>
      <c r="BK56" s="70">
        <f t="shared" si="36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M57" s="2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22</v>
      </c>
      <c r="BC57" s="23">
        <f>SUM(BC45:BC56)</f>
        <v>5</v>
      </c>
      <c r="BD57" s="23">
        <f>SUM(BD45:BD56)</f>
        <v>4</v>
      </c>
      <c r="BE57" s="23">
        <f>+BD57+BC57</f>
        <v>9</v>
      </c>
      <c r="BF57" s="73">
        <f>SUM(BF45:BF56)</f>
        <v>0</v>
      </c>
      <c r="BG57" s="72">
        <f>SUM(BG45:BG56)</f>
        <v>263</v>
      </c>
      <c r="BH57" s="23">
        <f>SUM(BH45:BH56)</f>
        <v>62</v>
      </c>
      <c r="BI57" s="23">
        <f>SUM(BI45:BI56)</f>
        <v>107</v>
      </c>
      <c r="BJ57" s="23">
        <f>+BI57+BH57</f>
        <v>169</v>
      </c>
      <c r="BK57" s="73">
        <f>SUM(BK45:BK56)</f>
        <v>6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24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6</v>
      </c>
      <c r="BC78" s="22">
        <v>0</v>
      </c>
      <c r="BD78" s="22">
        <v>4</v>
      </c>
      <c r="BE78" s="22">
        <f>+BC78+BD78</f>
        <v>4</v>
      </c>
      <c r="BF78" s="70">
        <v>0</v>
      </c>
      <c r="BG78" s="69">
        <f>+BB78+BL78</f>
        <v>39</v>
      </c>
      <c r="BH78" s="22">
        <f>+BC78+BM78</f>
        <v>14</v>
      </c>
      <c r="BI78" s="22">
        <f t="shared" ref="BI78:BI89" si="40">+BD78+BN78</f>
        <v>13</v>
      </c>
      <c r="BJ78" s="22">
        <f>+BH78+BI78</f>
        <v>27</v>
      </c>
      <c r="BK78" s="70">
        <f t="shared" ref="BK78:BK89" si="41">+BF78+BP78</f>
        <v>2</v>
      </c>
      <c r="BL78" s="69">
        <v>33</v>
      </c>
      <c r="BM78" s="15">
        <v>14</v>
      </c>
      <c r="BN78" s="15">
        <v>9</v>
      </c>
      <c r="BO78" s="15">
        <f t="shared" ref="BO78:BO89" si="42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87" si="43">+CA78+CB78</f>
        <v>0</v>
      </c>
      <c r="CD78" s="70">
        <v>0</v>
      </c>
      <c r="CE78" s="69">
        <f t="shared" ref="CE78:CI87" si="44">+CJ78+BZ78</f>
        <v>1</v>
      </c>
      <c r="CF78" s="22">
        <f t="shared" si="44"/>
        <v>0</v>
      </c>
      <c r="CG78" s="22">
        <f t="shared" si="44"/>
        <v>1</v>
      </c>
      <c r="CH78" s="22">
        <f t="shared" si="44"/>
        <v>1</v>
      </c>
      <c r="CI78" s="70">
        <f t="shared" si="44"/>
        <v>0</v>
      </c>
      <c r="CJ78" s="22">
        <v>1</v>
      </c>
      <c r="CK78" s="22">
        <v>0</v>
      </c>
      <c r="CL78" s="22">
        <v>1</v>
      </c>
      <c r="CM78" s="22">
        <f t="shared" ref="CM78:CM85" si="45">+CK78+CL78</f>
        <v>1</v>
      </c>
      <c r="CN78" s="70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2"/>
      <c r="J79" s="22">
        <v>23</v>
      </c>
      <c r="K79" s="22">
        <v>24</v>
      </c>
      <c r="L79" s="22">
        <v>26</v>
      </c>
      <c r="M79" s="49">
        <v>50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1</v>
      </c>
      <c r="BC79" s="22">
        <v>0</v>
      </c>
      <c r="BD79" s="22">
        <v>0</v>
      </c>
      <c r="BE79" s="22">
        <f t="shared" ref="BE79:BE89" si="46">+BC79+BD79</f>
        <v>0</v>
      </c>
      <c r="BF79" s="70">
        <v>0</v>
      </c>
      <c r="BG79" s="69">
        <f t="shared" ref="BG79:BH89" si="47">+BB79+BL79</f>
        <v>16</v>
      </c>
      <c r="BH79" s="22">
        <f t="shared" si="47"/>
        <v>0</v>
      </c>
      <c r="BI79" s="22">
        <f t="shared" si="40"/>
        <v>0</v>
      </c>
      <c r="BJ79" s="22">
        <f t="shared" ref="BJ79:BJ89" si="48">+BH79+BI79</f>
        <v>0</v>
      </c>
      <c r="BK79" s="70">
        <f t="shared" si="41"/>
        <v>0</v>
      </c>
      <c r="BL79" s="69">
        <v>15</v>
      </c>
      <c r="BM79" s="22">
        <v>0</v>
      </c>
      <c r="BN79" s="22">
        <v>0</v>
      </c>
      <c r="BO79" s="22">
        <f t="shared" si="42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43"/>
        <v>0</v>
      </c>
      <c r="CD79" s="70">
        <v>0</v>
      </c>
      <c r="CE79" s="69">
        <f t="shared" si="44"/>
        <v>1</v>
      </c>
      <c r="CF79" s="22">
        <f t="shared" si="44"/>
        <v>0</v>
      </c>
      <c r="CG79" s="22">
        <f t="shared" si="44"/>
        <v>2</v>
      </c>
      <c r="CH79" s="22">
        <f t="shared" si="44"/>
        <v>2</v>
      </c>
      <c r="CI79" s="70">
        <f t="shared" si="44"/>
        <v>0</v>
      </c>
      <c r="CJ79" s="22">
        <v>1</v>
      </c>
      <c r="CK79" s="22">
        <v>0</v>
      </c>
      <c r="CL79" s="22">
        <v>2</v>
      </c>
      <c r="CM79" s="22">
        <f t="shared" si="45"/>
        <v>2</v>
      </c>
      <c r="CN79" s="70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2"/>
      <c r="J80" s="22">
        <v>24</v>
      </c>
      <c r="K80" s="22">
        <v>15</v>
      </c>
      <c r="L80" s="22">
        <v>29</v>
      </c>
      <c r="M80" s="49">
        <v>44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 t="shared" ref="AE80:AG89" si="49">SUMIF($W$96:$W$96,$W80,AE$96:AE$96)+SUMIF($W$104:$W$113,$W80,AE$104:AE$113)</f>
        <v>0</v>
      </c>
      <c r="AF80" s="22">
        <f t="shared" si="49"/>
        <v>1</v>
      </c>
      <c r="AG80" s="22">
        <f t="shared" si="49"/>
        <v>1</v>
      </c>
      <c r="AH80" s="79">
        <f t="shared" ref="AH80:AH89" si="50">+(AE80*2+AG80)/(2*AD80)</f>
        <v>0.25</v>
      </c>
      <c r="AI80" s="79"/>
      <c r="AJ80" s="22">
        <f t="shared" ref="AJ80:AL89" si="51">SUMIF($W$96:$W$96,$W80,AJ$96:AJ$96)+SUMIF($W$104:$W$113,$W80,AJ$104:AJ$113)</f>
        <v>3</v>
      </c>
      <c r="AK80" s="22">
        <f t="shared" si="51"/>
        <v>0</v>
      </c>
      <c r="AL80" s="22">
        <f t="shared" si="51"/>
        <v>0</v>
      </c>
      <c r="AM80" s="24">
        <f t="shared" ref="AM80:AM89" si="52">+AJ80/AD80</f>
        <v>1.5</v>
      </c>
      <c r="AN80" s="22">
        <f t="shared" ref="AN80:AO89" si="53">SUMIF($W$96:$W$96,$W80,AN$96:AN$96)+SUMIF($W$104:$W$113,$W80,AN$104:AN$113)</f>
        <v>0</v>
      </c>
      <c r="AO80" s="22">
        <f t="shared" si="53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2</v>
      </c>
      <c r="BC80" s="22">
        <v>1</v>
      </c>
      <c r="BD80" s="22">
        <v>1</v>
      </c>
      <c r="BE80" s="22">
        <f t="shared" si="46"/>
        <v>2</v>
      </c>
      <c r="BF80" s="70">
        <v>0</v>
      </c>
      <c r="BG80" s="69">
        <f t="shared" si="47"/>
        <v>20</v>
      </c>
      <c r="BH80" s="22">
        <f t="shared" si="47"/>
        <v>17</v>
      </c>
      <c r="BI80" s="22">
        <f t="shared" si="40"/>
        <v>12</v>
      </c>
      <c r="BJ80" s="22">
        <f t="shared" si="48"/>
        <v>29</v>
      </c>
      <c r="BK80" s="70">
        <f t="shared" si="41"/>
        <v>0</v>
      </c>
      <c r="BL80" s="69">
        <v>18</v>
      </c>
      <c r="BM80" s="22">
        <v>16</v>
      </c>
      <c r="BN80" s="22">
        <v>11</v>
      </c>
      <c r="BO80" s="22">
        <f t="shared" si="42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1</v>
      </c>
      <c r="CA80" s="22">
        <v>0</v>
      </c>
      <c r="CB80" s="22">
        <v>0</v>
      </c>
      <c r="CC80" s="22">
        <f t="shared" si="43"/>
        <v>0</v>
      </c>
      <c r="CD80" s="70">
        <v>0</v>
      </c>
      <c r="CE80" s="69">
        <f t="shared" si="44"/>
        <v>2</v>
      </c>
      <c r="CF80" s="22">
        <f t="shared" si="44"/>
        <v>0</v>
      </c>
      <c r="CG80" s="22">
        <f t="shared" si="44"/>
        <v>1</v>
      </c>
      <c r="CH80" s="22">
        <f t="shared" si="44"/>
        <v>1</v>
      </c>
      <c r="CI80" s="70">
        <f t="shared" si="44"/>
        <v>0</v>
      </c>
      <c r="CJ80" s="22">
        <v>1</v>
      </c>
      <c r="CK80" s="22">
        <v>0</v>
      </c>
      <c r="CL80" s="22">
        <v>1</v>
      </c>
      <c r="CM80" s="22">
        <f t="shared" si="45"/>
        <v>1</v>
      </c>
      <c r="CN80" s="70">
        <v>0</v>
      </c>
      <c r="CO80" s="36"/>
    </row>
    <row r="81" spans="1:93" ht="15.75" customHeight="1" x14ac:dyDescent="0.25">
      <c r="A81" s="36"/>
      <c r="E81" s="21" t="s">
        <v>147</v>
      </c>
      <c r="F81" s="21"/>
      <c r="G81" s="21"/>
      <c r="H81" s="21" t="s">
        <v>154</v>
      </c>
      <c r="I81" s="22"/>
      <c r="J81" s="22">
        <v>22</v>
      </c>
      <c r="K81" s="22">
        <v>23</v>
      </c>
      <c r="L81" s="22">
        <v>17</v>
      </c>
      <c r="M81" s="49">
        <v>40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8</v>
      </c>
      <c r="AE81" s="22">
        <f t="shared" si="49"/>
        <v>2</v>
      </c>
      <c r="AF81" s="22">
        <f t="shared" si="49"/>
        <v>5</v>
      </c>
      <c r="AG81" s="22">
        <f t="shared" si="49"/>
        <v>1</v>
      </c>
      <c r="AH81" s="79">
        <f t="shared" si="50"/>
        <v>0.3125</v>
      </c>
      <c r="AI81" s="79"/>
      <c r="AJ81" s="22">
        <f t="shared" si="51"/>
        <v>23</v>
      </c>
      <c r="AK81" s="22">
        <f t="shared" si="51"/>
        <v>1</v>
      </c>
      <c r="AL81" s="22">
        <f t="shared" si="51"/>
        <v>0</v>
      </c>
      <c r="AM81" s="24">
        <f t="shared" si="52"/>
        <v>2.875</v>
      </c>
      <c r="AN81" s="22">
        <f t="shared" si="53"/>
        <v>0</v>
      </c>
      <c r="AO81" s="22">
        <f t="shared" si="53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1</v>
      </c>
      <c r="BC81" s="22">
        <v>1</v>
      </c>
      <c r="BD81" s="22">
        <v>0</v>
      </c>
      <c r="BE81" s="22">
        <f t="shared" si="46"/>
        <v>1</v>
      </c>
      <c r="BF81" s="70">
        <v>0</v>
      </c>
      <c r="BG81" s="69">
        <f t="shared" si="47"/>
        <v>20</v>
      </c>
      <c r="BH81" s="22">
        <f t="shared" si="47"/>
        <v>10</v>
      </c>
      <c r="BI81" s="22">
        <f t="shared" si="40"/>
        <v>11</v>
      </c>
      <c r="BJ81" s="22">
        <f t="shared" si="48"/>
        <v>21</v>
      </c>
      <c r="BK81" s="70">
        <f t="shared" si="41"/>
        <v>0</v>
      </c>
      <c r="BL81" s="69">
        <v>19</v>
      </c>
      <c r="BM81" s="22">
        <v>9</v>
      </c>
      <c r="BN81" s="22">
        <v>11</v>
      </c>
      <c r="BO81" s="22">
        <f t="shared" si="42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0</v>
      </c>
      <c r="CA81" s="22">
        <v>0</v>
      </c>
      <c r="CB81" s="22">
        <v>0</v>
      </c>
      <c r="CC81" s="22">
        <f t="shared" si="43"/>
        <v>0</v>
      </c>
      <c r="CD81" s="70">
        <v>0</v>
      </c>
      <c r="CE81" s="69">
        <f t="shared" si="44"/>
        <v>2</v>
      </c>
      <c r="CF81" s="22">
        <f t="shared" si="44"/>
        <v>1</v>
      </c>
      <c r="CG81" s="22">
        <f t="shared" si="44"/>
        <v>0</v>
      </c>
      <c r="CH81" s="22">
        <f t="shared" si="44"/>
        <v>1</v>
      </c>
      <c r="CI81" s="70">
        <f t="shared" si="44"/>
        <v>0</v>
      </c>
      <c r="CJ81" s="22">
        <v>2</v>
      </c>
      <c r="CK81" s="22">
        <v>1</v>
      </c>
      <c r="CL81" s="22">
        <v>0</v>
      </c>
      <c r="CM81" s="22">
        <f t="shared" si="45"/>
        <v>1</v>
      </c>
      <c r="CN81" s="70">
        <v>0</v>
      </c>
      <c r="CO81" s="36"/>
    </row>
    <row r="82" spans="1:93" ht="15.75" customHeight="1" x14ac:dyDescent="0.25">
      <c r="A82" s="36"/>
      <c r="E82" s="21" t="s">
        <v>125</v>
      </c>
      <c r="F82" s="21"/>
      <c r="G82" s="21"/>
      <c r="H82" s="21" t="s">
        <v>116</v>
      </c>
      <c r="I82" s="22"/>
      <c r="J82" s="22">
        <v>24</v>
      </c>
      <c r="K82" s="22">
        <v>26</v>
      </c>
      <c r="L82" s="22">
        <v>13</v>
      </c>
      <c r="M82" s="49">
        <v>39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49"/>
        <v>0</v>
      </c>
      <c r="AF82" s="22">
        <f t="shared" si="49"/>
        <v>1</v>
      </c>
      <c r="AG82" s="22">
        <f t="shared" si="49"/>
        <v>0</v>
      </c>
      <c r="AH82" s="79">
        <f t="shared" si="50"/>
        <v>0</v>
      </c>
      <c r="AI82" s="79"/>
      <c r="AJ82" s="22">
        <f t="shared" si="51"/>
        <v>7</v>
      </c>
      <c r="AK82" s="22">
        <f t="shared" si="51"/>
        <v>0</v>
      </c>
      <c r="AL82" s="22">
        <f t="shared" si="51"/>
        <v>0</v>
      </c>
      <c r="AM82" s="24">
        <f t="shared" si="52"/>
        <v>7</v>
      </c>
      <c r="AN82" s="22">
        <f t="shared" si="53"/>
        <v>0</v>
      </c>
      <c r="AO82" s="22">
        <f t="shared" si="53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2</v>
      </c>
      <c r="BC82" s="22">
        <v>1</v>
      </c>
      <c r="BD82" s="22">
        <v>2</v>
      </c>
      <c r="BE82" s="22">
        <f t="shared" si="46"/>
        <v>3</v>
      </c>
      <c r="BF82" s="70">
        <v>0</v>
      </c>
      <c r="BG82" s="69">
        <f t="shared" si="47"/>
        <v>24</v>
      </c>
      <c r="BH82" s="22">
        <f t="shared" si="47"/>
        <v>13</v>
      </c>
      <c r="BI82" s="22">
        <f t="shared" si="40"/>
        <v>16</v>
      </c>
      <c r="BJ82" s="22">
        <f t="shared" si="48"/>
        <v>29</v>
      </c>
      <c r="BK82" s="70">
        <f t="shared" si="41"/>
        <v>2</v>
      </c>
      <c r="BL82" s="69">
        <v>22</v>
      </c>
      <c r="BM82" s="22">
        <v>12</v>
      </c>
      <c r="BN82" s="22">
        <v>14</v>
      </c>
      <c r="BO82" s="22">
        <f t="shared" si="42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43"/>
        <v>0</v>
      </c>
      <c r="CD82" s="70">
        <v>0</v>
      </c>
      <c r="CE82" s="69">
        <f t="shared" si="44"/>
        <v>1</v>
      </c>
      <c r="CF82" s="22">
        <f t="shared" si="44"/>
        <v>0</v>
      </c>
      <c r="CG82" s="22">
        <f t="shared" si="44"/>
        <v>0</v>
      </c>
      <c r="CH82" s="22">
        <f t="shared" si="44"/>
        <v>0</v>
      </c>
      <c r="CI82" s="70">
        <f t="shared" si="44"/>
        <v>0</v>
      </c>
      <c r="CJ82" s="22">
        <v>1</v>
      </c>
      <c r="CK82" s="22">
        <v>0</v>
      </c>
      <c r="CL82" s="22">
        <v>0</v>
      </c>
      <c r="CM82" s="22">
        <f t="shared" si="45"/>
        <v>0</v>
      </c>
      <c r="CN82" s="70">
        <v>0</v>
      </c>
      <c r="CO82" s="36"/>
    </row>
    <row r="83" spans="1:93" ht="15.75" customHeight="1" x14ac:dyDescent="0.25">
      <c r="A83" s="36"/>
      <c r="E83" s="21" t="s">
        <v>96</v>
      </c>
      <c r="F83" s="21"/>
      <c r="G83" s="21"/>
      <c r="H83" s="21" t="s">
        <v>154</v>
      </c>
      <c r="I83" s="22"/>
      <c r="J83" s="22">
        <v>24</v>
      </c>
      <c r="K83" s="22">
        <v>29</v>
      </c>
      <c r="L83" s="22">
        <v>9</v>
      </c>
      <c r="M83" s="49">
        <v>38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49"/>
        <v>2</v>
      </c>
      <c r="AF83" s="22">
        <f t="shared" si="49"/>
        <v>3</v>
      </c>
      <c r="AG83" s="22">
        <f t="shared" si="49"/>
        <v>0</v>
      </c>
      <c r="AH83" s="79">
        <f t="shared" si="50"/>
        <v>0.4</v>
      </c>
      <c r="AI83" s="79"/>
      <c r="AJ83" s="22">
        <f t="shared" si="51"/>
        <v>9</v>
      </c>
      <c r="AK83" s="22">
        <f t="shared" si="51"/>
        <v>1</v>
      </c>
      <c r="AL83" s="22">
        <f t="shared" si="51"/>
        <v>1</v>
      </c>
      <c r="AM83" s="24">
        <f t="shared" si="52"/>
        <v>1.8</v>
      </c>
      <c r="AN83" s="22">
        <f t="shared" si="53"/>
        <v>0</v>
      </c>
      <c r="AO83" s="22">
        <f t="shared" si="53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2</v>
      </c>
      <c r="BC83" s="22">
        <v>0</v>
      </c>
      <c r="BD83" s="22">
        <v>0</v>
      </c>
      <c r="BE83" s="22">
        <f t="shared" si="46"/>
        <v>0</v>
      </c>
      <c r="BF83" s="70">
        <v>0</v>
      </c>
      <c r="BG83" s="69">
        <f t="shared" si="47"/>
        <v>20</v>
      </c>
      <c r="BH83" s="22">
        <f t="shared" si="47"/>
        <v>2</v>
      </c>
      <c r="BI83" s="22">
        <f t="shared" si="40"/>
        <v>3</v>
      </c>
      <c r="BJ83" s="22">
        <f t="shared" si="48"/>
        <v>5</v>
      </c>
      <c r="BK83" s="70">
        <f t="shared" si="41"/>
        <v>0</v>
      </c>
      <c r="BL83" s="69">
        <v>18</v>
      </c>
      <c r="BM83" s="22">
        <v>2</v>
      </c>
      <c r="BN83" s="22">
        <v>3</v>
      </c>
      <c r="BO83" s="22">
        <f t="shared" si="42"/>
        <v>5</v>
      </c>
      <c r="BP83" s="70">
        <v>0</v>
      </c>
      <c r="BQ83" s="36"/>
      <c r="BR83" s="36"/>
      <c r="BS83" s="27">
        <v>6.5</v>
      </c>
      <c r="BT83" s="21" t="s">
        <v>43</v>
      </c>
      <c r="BX83" s="22"/>
      <c r="BY83" s="21"/>
      <c r="BZ83" s="69">
        <v>0</v>
      </c>
      <c r="CA83" s="22">
        <v>0</v>
      </c>
      <c r="CB83" s="22">
        <v>0</v>
      </c>
      <c r="CC83" s="22">
        <f t="shared" si="43"/>
        <v>0</v>
      </c>
      <c r="CD83" s="70">
        <v>0</v>
      </c>
      <c r="CE83" s="69">
        <f t="shared" si="44"/>
        <v>5</v>
      </c>
      <c r="CF83" s="22">
        <f t="shared" si="44"/>
        <v>0</v>
      </c>
      <c r="CG83" s="22">
        <f t="shared" si="44"/>
        <v>0</v>
      </c>
      <c r="CH83" s="22">
        <f t="shared" si="44"/>
        <v>0</v>
      </c>
      <c r="CI83" s="70">
        <f t="shared" si="44"/>
        <v>2</v>
      </c>
      <c r="CJ83" s="22">
        <v>5</v>
      </c>
      <c r="CK83" s="22">
        <v>0</v>
      </c>
      <c r="CL83" s="22">
        <v>0</v>
      </c>
      <c r="CM83" s="22">
        <f t="shared" si="45"/>
        <v>0</v>
      </c>
      <c r="CN83" s="70">
        <v>2</v>
      </c>
      <c r="CO83" s="36"/>
    </row>
    <row r="84" spans="1:93" ht="15.75" customHeight="1" x14ac:dyDescent="0.25">
      <c r="A84" s="36"/>
      <c r="E84" s="21" t="s">
        <v>176</v>
      </c>
      <c r="F84" s="21"/>
      <c r="G84" s="21"/>
      <c r="H84" s="21" t="s">
        <v>106</v>
      </c>
      <c r="I84" s="22"/>
      <c r="J84" s="22">
        <v>13</v>
      </c>
      <c r="K84" s="22">
        <v>13</v>
      </c>
      <c r="L84" s="22">
        <v>17</v>
      </c>
      <c r="M84" s="49">
        <v>30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49"/>
        <v>0</v>
      </c>
      <c r="AF84" s="22">
        <f t="shared" si="49"/>
        <v>0</v>
      </c>
      <c r="AG84" s="22">
        <f t="shared" si="49"/>
        <v>0</v>
      </c>
      <c r="AH84" s="79">
        <f t="shared" si="50"/>
        <v>0</v>
      </c>
      <c r="AI84" s="79"/>
      <c r="AJ84" s="22">
        <f t="shared" si="51"/>
        <v>0</v>
      </c>
      <c r="AK84" s="22">
        <f t="shared" si="51"/>
        <v>0</v>
      </c>
      <c r="AL84" s="22">
        <f t="shared" si="51"/>
        <v>0</v>
      </c>
      <c r="AM84" s="24">
        <f t="shared" si="52"/>
        <v>0</v>
      </c>
      <c r="AN84" s="22">
        <f t="shared" si="53"/>
        <v>0</v>
      </c>
      <c r="AO84" s="22">
        <f t="shared" si="53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1</v>
      </c>
      <c r="BC84" s="22">
        <v>0</v>
      </c>
      <c r="BD84" s="22">
        <v>0</v>
      </c>
      <c r="BE84" s="22">
        <f t="shared" si="46"/>
        <v>0</v>
      </c>
      <c r="BF84" s="70">
        <v>0</v>
      </c>
      <c r="BG84" s="69">
        <f t="shared" si="47"/>
        <v>18</v>
      </c>
      <c r="BH84" s="22">
        <f t="shared" si="47"/>
        <v>0</v>
      </c>
      <c r="BI84" s="22">
        <f t="shared" si="40"/>
        <v>4</v>
      </c>
      <c r="BJ84" s="22">
        <f t="shared" si="48"/>
        <v>4</v>
      </c>
      <c r="BK84" s="70">
        <f t="shared" si="41"/>
        <v>0</v>
      </c>
      <c r="BL84" s="69">
        <v>17</v>
      </c>
      <c r="BM84" s="22">
        <v>0</v>
      </c>
      <c r="BN84" s="22">
        <v>4</v>
      </c>
      <c r="BO84" s="22">
        <f t="shared" si="42"/>
        <v>4</v>
      </c>
      <c r="BP84" s="70">
        <v>0</v>
      </c>
      <c r="BQ84" s="36"/>
      <c r="BR84" s="36"/>
      <c r="BS84" s="27">
        <v>6.5</v>
      </c>
      <c r="BT84" s="21" t="s">
        <v>136</v>
      </c>
      <c r="BX84" s="22"/>
      <c r="BY84" s="21"/>
      <c r="BZ84" s="69">
        <v>0</v>
      </c>
      <c r="CA84" s="22">
        <v>0</v>
      </c>
      <c r="CB84" s="22">
        <v>0</v>
      </c>
      <c r="CC84" s="22">
        <f t="shared" si="43"/>
        <v>0</v>
      </c>
      <c r="CD84" s="70">
        <v>0</v>
      </c>
      <c r="CE84" s="69">
        <f t="shared" si="44"/>
        <v>5</v>
      </c>
      <c r="CF84" s="22">
        <f t="shared" si="44"/>
        <v>0</v>
      </c>
      <c r="CG84" s="22">
        <f t="shared" si="44"/>
        <v>1</v>
      </c>
      <c r="CH84" s="22">
        <f t="shared" si="44"/>
        <v>1</v>
      </c>
      <c r="CI84" s="70">
        <f t="shared" si="44"/>
        <v>0</v>
      </c>
      <c r="CJ84" s="22">
        <v>5</v>
      </c>
      <c r="CK84" s="22">
        <v>0</v>
      </c>
      <c r="CL84" s="22">
        <v>1</v>
      </c>
      <c r="CM84" s="22">
        <f t="shared" si="45"/>
        <v>1</v>
      </c>
      <c r="CN84" s="70">
        <v>0</v>
      </c>
      <c r="CO84" s="36"/>
    </row>
    <row r="85" spans="1:93" ht="15.75" customHeight="1" x14ac:dyDescent="0.25">
      <c r="A85" s="36"/>
      <c r="E85" s="21" t="s">
        <v>184</v>
      </c>
      <c r="H85" s="21" t="s">
        <v>154</v>
      </c>
      <c r="I85" s="22"/>
      <c r="J85" s="22">
        <v>21</v>
      </c>
      <c r="K85" s="22">
        <v>13</v>
      </c>
      <c r="L85" s="22">
        <v>17</v>
      </c>
      <c r="M85" s="49">
        <v>30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49"/>
        <v>0</v>
      </c>
      <c r="AF85" s="22">
        <f t="shared" si="49"/>
        <v>1</v>
      </c>
      <c r="AG85" s="22">
        <f t="shared" si="49"/>
        <v>0</v>
      </c>
      <c r="AH85" s="79">
        <f t="shared" si="50"/>
        <v>0</v>
      </c>
      <c r="AI85" s="79"/>
      <c r="AJ85" s="22">
        <f t="shared" si="51"/>
        <v>1</v>
      </c>
      <c r="AK85" s="22">
        <f t="shared" si="51"/>
        <v>0</v>
      </c>
      <c r="AL85" s="22">
        <f t="shared" si="51"/>
        <v>0</v>
      </c>
      <c r="AM85" s="24">
        <f t="shared" si="52"/>
        <v>1</v>
      </c>
      <c r="AN85" s="22">
        <f t="shared" si="53"/>
        <v>0</v>
      </c>
      <c r="AO85" s="22">
        <f t="shared" si="53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2</v>
      </c>
      <c r="BC85" s="22">
        <v>2</v>
      </c>
      <c r="BD85" s="22">
        <v>0</v>
      </c>
      <c r="BE85" s="22">
        <f t="shared" si="46"/>
        <v>2</v>
      </c>
      <c r="BF85" s="70">
        <v>0</v>
      </c>
      <c r="BG85" s="69">
        <f t="shared" si="47"/>
        <v>20</v>
      </c>
      <c r="BH85" s="22">
        <f t="shared" si="47"/>
        <v>5</v>
      </c>
      <c r="BI85" s="22">
        <f t="shared" si="40"/>
        <v>6</v>
      </c>
      <c r="BJ85" s="22">
        <f t="shared" si="48"/>
        <v>11</v>
      </c>
      <c r="BK85" s="70">
        <f t="shared" si="41"/>
        <v>0</v>
      </c>
      <c r="BL85" s="69">
        <v>18</v>
      </c>
      <c r="BM85" s="22">
        <v>3</v>
      </c>
      <c r="BN85" s="22">
        <v>6</v>
      </c>
      <c r="BO85" s="22">
        <f t="shared" si="42"/>
        <v>9</v>
      </c>
      <c r="BP85" s="70">
        <v>0</v>
      </c>
      <c r="BQ85" s="36"/>
      <c r="BR85" s="36"/>
      <c r="BS85" s="27">
        <v>6.5</v>
      </c>
      <c r="BT85" s="21" t="s">
        <v>44</v>
      </c>
      <c r="BX85" s="22"/>
      <c r="BY85" s="21"/>
      <c r="BZ85" s="69">
        <v>0</v>
      </c>
      <c r="CA85" s="22">
        <v>0</v>
      </c>
      <c r="CB85" s="22">
        <v>0</v>
      </c>
      <c r="CC85" s="22">
        <f t="shared" si="43"/>
        <v>0</v>
      </c>
      <c r="CD85" s="70">
        <v>0</v>
      </c>
      <c r="CE85" s="69">
        <f t="shared" si="44"/>
        <v>2</v>
      </c>
      <c r="CF85" s="22">
        <f t="shared" si="44"/>
        <v>0</v>
      </c>
      <c r="CG85" s="22">
        <f t="shared" si="44"/>
        <v>0</v>
      </c>
      <c r="CH85" s="22">
        <f t="shared" si="44"/>
        <v>0</v>
      </c>
      <c r="CI85" s="70">
        <f t="shared" si="44"/>
        <v>0</v>
      </c>
      <c r="CJ85" s="22">
        <v>2</v>
      </c>
      <c r="CK85" s="22">
        <v>0</v>
      </c>
      <c r="CL85" s="22">
        <v>0</v>
      </c>
      <c r="CM85" s="22">
        <f t="shared" si="45"/>
        <v>0</v>
      </c>
      <c r="CN85" s="70">
        <v>0</v>
      </c>
      <c r="CO85" s="36"/>
    </row>
    <row r="86" spans="1:93" ht="15.75" customHeight="1" x14ac:dyDescent="0.25">
      <c r="A86" s="36"/>
      <c r="E86" s="21" t="s">
        <v>34</v>
      </c>
      <c r="F86" s="21"/>
      <c r="G86" s="21"/>
      <c r="H86" s="21" t="s">
        <v>106</v>
      </c>
      <c r="I86" s="22"/>
      <c r="J86" s="22">
        <v>24</v>
      </c>
      <c r="K86" s="22">
        <v>11</v>
      </c>
      <c r="L86" s="22">
        <v>19</v>
      </c>
      <c r="M86" s="49">
        <v>30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49"/>
        <v>0</v>
      </c>
      <c r="AF86" s="22">
        <f t="shared" si="49"/>
        <v>0</v>
      </c>
      <c r="AG86" s="22">
        <f t="shared" si="49"/>
        <v>1</v>
      </c>
      <c r="AH86" s="79">
        <f t="shared" si="50"/>
        <v>0.5</v>
      </c>
      <c r="AI86" s="79"/>
      <c r="AJ86" s="22">
        <f t="shared" si="51"/>
        <v>2</v>
      </c>
      <c r="AK86" s="22">
        <f t="shared" si="51"/>
        <v>0</v>
      </c>
      <c r="AL86" s="22">
        <f t="shared" si="51"/>
        <v>0</v>
      </c>
      <c r="AM86" s="24">
        <f t="shared" si="52"/>
        <v>2</v>
      </c>
      <c r="AN86" s="22">
        <f t="shared" si="53"/>
        <v>0</v>
      </c>
      <c r="AO86" s="22">
        <f t="shared" si="53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2</v>
      </c>
      <c r="BC86" s="22">
        <v>0</v>
      </c>
      <c r="BD86" s="22">
        <v>0</v>
      </c>
      <c r="BE86" s="22">
        <f t="shared" si="46"/>
        <v>0</v>
      </c>
      <c r="BF86" s="70">
        <v>0</v>
      </c>
      <c r="BG86" s="69">
        <f t="shared" si="47"/>
        <v>22</v>
      </c>
      <c r="BH86" s="22">
        <f t="shared" si="47"/>
        <v>2</v>
      </c>
      <c r="BI86" s="22">
        <f t="shared" si="40"/>
        <v>15</v>
      </c>
      <c r="BJ86" s="22">
        <f t="shared" si="48"/>
        <v>17</v>
      </c>
      <c r="BK86" s="70">
        <f t="shared" si="41"/>
        <v>2</v>
      </c>
      <c r="BL86" s="69">
        <v>20</v>
      </c>
      <c r="BM86" s="22">
        <v>2</v>
      </c>
      <c r="BN86" s="22">
        <v>15</v>
      </c>
      <c r="BO86" s="22">
        <f t="shared" si="42"/>
        <v>17</v>
      </c>
      <c r="BP86" s="70">
        <v>2</v>
      </c>
      <c r="BQ86" s="40"/>
      <c r="BR86" s="40"/>
      <c r="BS86" s="27">
        <v>9.5</v>
      </c>
      <c r="BT86" s="21" t="s">
        <v>125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43"/>
        <v>0</v>
      </c>
      <c r="CD86" s="70">
        <v>0</v>
      </c>
      <c r="CE86" s="69">
        <f t="shared" si="44"/>
        <v>1</v>
      </c>
      <c r="CF86" s="22">
        <f t="shared" si="44"/>
        <v>1</v>
      </c>
      <c r="CG86" s="22">
        <f t="shared" si="44"/>
        <v>0</v>
      </c>
      <c r="CH86" s="22">
        <f t="shared" si="44"/>
        <v>1</v>
      </c>
      <c r="CI86" s="70">
        <f t="shared" si="44"/>
        <v>0</v>
      </c>
      <c r="CJ86" s="22">
        <v>1</v>
      </c>
      <c r="CK86" s="22">
        <v>1</v>
      </c>
      <c r="CL86" s="22">
        <v>0</v>
      </c>
      <c r="CM86" s="22">
        <f t="shared" ref="CM86:CM91" si="54">+CK86+CL86</f>
        <v>1</v>
      </c>
      <c r="CN86" s="70">
        <v>0</v>
      </c>
      <c r="CO86" s="40"/>
    </row>
    <row r="87" spans="1:93" ht="15.75" customHeight="1" x14ac:dyDescent="0.25">
      <c r="A87" s="36"/>
      <c r="E87" s="21" t="s">
        <v>59</v>
      </c>
      <c r="F87" s="21"/>
      <c r="G87" s="21"/>
      <c r="H87" s="21" t="s">
        <v>118</v>
      </c>
      <c r="I87" s="22"/>
      <c r="J87" s="22">
        <v>21</v>
      </c>
      <c r="K87" s="22">
        <v>20</v>
      </c>
      <c r="L87" s="22">
        <v>9</v>
      </c>
      <c r="M87" s="49">
        <v>29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49"/>
        <v>0</v>
      </c>
      <c r="AF87" s="22">
        <f t="shared" si="49"/>
        <v>0</v>
      </c>
      <c r="AG87" s="22">
        <f t="shared" si="49"/>
        <v>2</v>
      </c>
      <c r="AH87" s="79">
        <f t="shared" si="50"/>
        <v>0.5</v>
      </c>
      <c r="AI87" s="79"/>
      <c r="AJ87" s="22">
        <f t="shared" si="51"/>
        <v>4</v>
      </c>
      <c r="AK87" s="22">
        <f t="shared" si="51"/>
        <v>0</v>
      </c>
      <c r="AL87" s="22">
        <f t="shared" si="51"/>
        <v>1</v>
      </c>
      <c r="AM87" s="24">
        <f t="shared" si="52"/>
        <v>2</v>
      </c>
      <c r="AN87" s="22">
        <f t="shared" si="53"/>
        <v>0</v>
      </c>
      <c r="AO87" s="22">
        <f t="shared" si="53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46"/>
        <v>0</v>
      </c>
      <c r="BF87" s="70">
        <v>0</v>
      </c>
      <c r="BG87" s="69">
        <f t="shared" si="47"/>
        <v>21</v>
      </c>
      <c r="BH87" s="22">
        <f t="shared" si="47"/>
        <v>0</v>
      </c>
      <c r="BI87" s="22">
        <f t="shared" si="40"/>
        <v>6</v>
      </c>
      <c r="BJ87" s="22">
        <f t="shared" si="48"/>
        <v>6</v>
      </c>
      <c r="BK87" s="70">
        <f t="shared" si="41"/>
        <v>0</v>
      </c>
      <c r="BL87" s="69">
        <v>21</v>
      </c>
      <c r="BM87" s="22">
        <v>0</v>
      </c>
      <c r="BN87" s="22">
        <v>6</v>
      </c>
      <c r="BO87" s="22">
        <f t="shared" si="42"/>
        <v>6</v>
      </c>
      <c r="BP87" s="70">
        <v>0</v>
      </c>
      <c r="BQ87" s="40"/>
      <c r="BR87" s="40"/>
      <c r="BS87" s="27">
        <v>6.5</v>
      </c>
      <c r="BT87" s="21" t="s">
        <v>69</v>
      </c>
      <c r="BX87" s="22"/>
      <c r="BY87" s="21"/>
      <c r="BZ87" s="69">
        <v>0</v>
      </c>
      <c r="CA87" s="22">
        <v>0</v>
      </c>
      <c r="CB87" s="22">
        <v>0</v>
      </c>
      <c r="CC87" s="22">
        <f t="shared" si="43"/>
        <v>0</v>
      </c>
      <c r="CD87" s="70">
        <v>0</v>
      </c>
      <c r="CE87" s="69">
        <f t="shared" si="44"/>
        <v>1</v>
      </c>
      <c r="CF87" s="22">
        <f t="shared" si="44"/>
        <v>0</v>
      </c>
      <c r="CG87" s="22">
        <f t="shared" si="44"/>
        <v>0</v>
      </c>
      <c r="CH87" s="22">
        <f t="shared" si="44"/>
        <v>0</v>
      </c>
      <c r="CI87" s="70">
        <f t="shared" si="44"/>
        <v>0</v>
      </c>
      <c r="CJ87" s="22">
        <v>1</v>
      </c>
      <c r="CK87" s="22">
        <v>0</v>
      </c>
      <c r="CL87" s="22">
        <v>0</v>
      </c>
      <c r="CM87" s="22">
        <f t="shared" si="54"/>
        <v>0</v>
      </c>
      <c r="CN87" s="70">
        <v>0</v>
      </c>
      <c r="CO87" s="40"/>
    </row>
    <row r="88" spans="1:93" ht="15.75" customHeight="1" x14ac:dyDescent="0.25">
      <c r="A88" s="36"/>
      <c r="E88" s="21" t="s">
        <v>182</v>
      </c>
      <c r="F88" s="21"/>
      <c r="G88" s="21"/>
      <c r="H88" s="21" t="s">
        <v>117</v>
      </c>
      <c r="I88" s="22"/>
      <c r="J88" s="22">
        <v>20</v>
      </c>
      <c r="K88" s="22">
        <v>17</v>
      </c>
      <c r="L88" s="22">
        <v>12</v>
      </c>
      <c r="M88" s="49">
        <v>29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49"/>
        <v>0</v>
      </c>
      <c r="AF88" s="22">
        <f t="shared" si="49"/>
        <v>0</v>
      </c>
      <c r="AG88" s="22">
        <f t="shared" si="49"/>
        <v>1</v>
      </c>
      <c r="AH88" s="79">
        <f t="shared" si="50"/>
        <v>0.5</v>
      </c>
      <c r="AI88" s="79"/>
      <c r="AJ88" s="22">
        <f t="shared" si="51"/>
        <v>4</v>
      </c>
      <c r="AK88" s="22">
        <f t="shared" si="51"/>
        <v>0</v>
      </c>
      <c r="AL88" s="22">
        <f t="shared" si="51"/>
        <v>0</v>
      </c>
      <c r="AM88" s="24">
        <f t="shared" si="52"/>
        <v>4</v>
      </c>
      <c r="AN88" s="22">
        <f t="shared" si="53"/>
        <v>1</v>
      </c>
      <c r="AO88" s="22">
        <f t="shared" si="53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1</v>
      </c>
      <c r="BC88" s="22">
        <v>0</v>
      </c>
      <c r="BD88" s="22">
        <v>1</v>
      </c>
      <c r="BE88" s="22">
        <f t="shared" si="46"/>
        <v>1</v>
      </c>
      <c r="BF88" s="70">
        <v>0</v>
      </c>
      <c r="BG88" s="69">
        <f t="shared" si="47"/>
        <v>21</v>
      </c>
      <c r="BH88" s="22">
        <f t="shared" si="47"/>
        <v>0</v>
      </c>
      <c r="BI88" s="22">
        <f t="shared" si="40"/>
        <v>2</v>
      </c>
      <c r="BJ88" s="22">
        <f t="shared" si="48"/>
        <v>2</v>
      </c>
      <c r="BK88" s="70">
        <f t="shared" si="41"/>
        <v>0</v>
      </c>
      <c r="BL88" s="69">
        <v>20</v>
      </c>
      <c r="BM88" s="22">
        <v>0</v>
      </c>
      <c r="BN88" s="22">
        <v>1</v>
      </c>
      <c r="BO88" s="22">
        <f t="shared" si="42"/>
        <v>1</v>
      </c>
      <c r="BP88" s="70">
        <v>0</v>
      </c>
      <c r="BQ88" s="40"/>
      <c r="BR88" s="40"/>
      <c r="BS88" s="27">
        <v>6.5</v>
      </c>
      <c r="BT88" s="21" t="s">
        <v>54</v>
      </c>
      <c r="BY88" s="21"/>
      <c r="BZ88" s="69">
        <v>1</v>
      </c>
      <c r="CA88" s="22">
        <v>0</v>
      </c>
      <c r="CB88" s="22">
        <v>0</v>
      </c>
      <c r="CC88" s="22">
        <f t="shared" ref="CC88" si="55">+CA88+CB88</f>
        <v>0</v>
      </c>
      <c r="CD88" s="70">
        <v>0</v>
      </c>
      <c r="CE88" s="69">
        <f t="shared" ref="CE88" si="56">+CJ88+BZ88</f>
        <v>1</v>
      </c>
      <c r="CF88" s="22">
        <f t="shared" ref="CF88" si="57">+CK88+CA88</f>
        <v>0</v>
      </c>
      <c r="CG88" s="22">
        <f t="shared" ref="CG88" si="58">+CL88+CB88</f>
        <v>0</v>
      </c>
      <c r="CH88" s="22">
        <f t="shared" ref="CH88" si="59">+CM88+CC88</f>
        <v>0</v>
      </c>
      <c r="CI88" s="70">
        <f t="shared" ref="CI88" si="60">+CN88+CD88</f>
        <v>0</v>
      </c>
      <c r="CJ88" s="22">
        <v>0</v>
      </c>
      <c r="CK88" s="22">
        <v>0</v>
      </c>
      <c r="CL88" s="22">
        <v>0</v>
      </c>
      <c r="CM88" s="22">
        <f t="shared" si="54"/>
        <v>0</v>
      </c>
      <c r="CN88" s="70">
        <v>0</v>
      </c>
      <c r="CO88" s="40"/>
    </row>
    <row r="89" spans="1:93" ht="15.75" customHeight="1" thickBot="1" x14ac:dyDescent="0.3">
      <c r="A89" s="36"/>
      <c r="E89" s="21" t="s">
        <v>80</v>
      </c>
      <c r="H89" s="21" t="s">
        <v>117</v>
      </c>
      <c r="I89" s="22"/>
      <c r="J89" s="22">
        <v>24</v>
      </c>
      <c r="K89" s="22">
        <v>13</v>
      </c>
      <c r="L89" s="22">
        <v>16</v>
      </c>
      <c r="M89" s="49">
        <v>29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7</v>
      </c>
      <c r="AE89" s="22">
        <f t="shared" si="49"/>
        <v>1</v>
      </c>
      <c r="AF89" s="22">
        <f t="shared" si="49"/>
        <v>5</v>
      </c>
      <c r="AG89" s="22">
        <f t="shared" si="49"/>
        <v>1</v>
      </c>
      <c r="AH89" s="79">
        <f t="shared" si="50"/>
        <v>0.21428571428571427</v>
      </c>
      <c r="AI89" s="79"/>
      <c r="AJ89" s="22">
        <f t="shared" si="51"/>
        <v>21</v>
      </c>
      <c r="AK89" s="22">
        <f t="shared" si="51"/>
        <v>1</v>
      </c>
      <c r="AL89" s="22">
        <f t="shared" si="51"/>
        <v>0</v>
      </c>
      <c r="AM89" s="24">
        <f t="shared" si="52"/>
        <v>3</v>
      </c>
      <c r="AN89" s="22">
        <f t="shared" si="53"/>
        <v>0</v>
      </c>
      <c r="AO89" s="22">
        <f t="shared" si="53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2</v>
      </c>
      <c r="BC89" s="22">
        <v>0</v>
      </c>
      <c r="BD89" s="22">
        <v>1</v>
      </c>
      <c r="BE89" s="22">
        <f t="shared" si="46"/>
        <v>1</v>
      </c>
      <c r="BF89" s="70">
        <v>0</v>
      </c>
      <c r="BG89" s="69">
        <f t="shared" si="47"/>
        <v>23</v>
      </c>
      <c r="BH89" s="22">
        <f t="shared" si="47"/>
        <v>0</v>
      </c>
      <c r="BI89" s="22">
        <f t="shared" si="40"/>
        <v>4</v>
      </c>
      <c r="BJ89" s="22">
        <f t="shared" si="48"/>
        <v>4</v>
      </c>
      <c r="BK89" s="70">
        <f t="shared" si="41"/>
        <v>6</v>
      </c>
      <c r="BL89" s="69">
        <v>21</v>
      </c>
      <c r="BM89" s="22">
        <v>0</v>
      </c>
      <c r="BN89" s="22">
        <v>3</v>
      </c>
      <c r="BO89" s="22">
        <f t="shared" si="42"/>
        <v>3</v>
      </c>
      <c r="BP89" s="70">
        <v>6</v>
      </c>
      <c r="BQ89" s="41"/>
      <c r="BR89" s="41"/>
      <c r="BS89" s="27">
        <v>9.5</v>
      </c>
      <c r="BT89" s="21" t="s">
        <v>176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ref="CC89:CC105" si="61">+CA89+CB89</f>
        <v>0</v>
      </c>
      <c r="CD89" s="70">
        <v>0</v>
      </c>
      <c r="CE89" s="69">
        <f t="shared" ref="CE89:CE105" si="62">+CJ89+BZ89</f>
        <v>1</v>
      </c>
      <c r="CF89" s="22">
        <f t="shared" ref="CF89:CF105" si="63">+CK89+CA89</f>
        <v>0</v>
      </c>
      <c r="CG89" s="22">
        <f t="shared" ref="CG89:CG105" si="64">+CL89+CB89</f>
        <v>2</v>
      </c>
      <c r="CH89" s="22">
        <f t="shared" ref="CH89:CH105" si="65">+CM89+CC89</f>
        <v>2</v>
      </c>
      <c r="CI89" s="70">
        <f t="shared" ref="CI89:CI105" si="66">+CN89+CD89</f>
        <v>0</v>
      </c>
      <c r="CJ89" s="22">
        <v>1</v>
      </c>
      <c r="CK89" s="22">
        <v>0</v>
      </c>
      <c r="CL89" s="22">
        <v>2</v>
      </c>
      <c r="CM89" s="22">
        <f t="shared" si="54"/>
        <v>2</v>
      </c>
      <c r="CN89" s="70">
        <v>0</v>
      </c>
      <c r="CO89" s="41"/>
    </row>
    <row r="90" spans="1:93" ht="15.75" customHeight="1" thickBot="1" x14ac:dyDescent="0.3">
      <c r="A90" s="36"/>
      <c r="E90" s="21" t="s">
        <v>41</v>
      </c>
      <c r="H90" s="21" t="s">
        <v>106</v>
      </c>
      <c r="I90" s="22"/>
      <c r="J90" s="22">
        <v>24</v>
      </c>
      <c r="K90" s="22">
        <v>13</v>
      </c>
      <c r="L90" s="22">
        <v>10</v>
      </c>
      <c r="M90" s="49">
        <v>23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28.3</v>
      </c>
      <c r="AE90" s="15">
        <f>SUM(AE80:AE89)</f>
        <v>5</v>
      </c>
      <c r="AF90" s="15">
        <f>SUM(AF80:AF89)</f>
        <v>16</v>
      </c>
      <c r="AG90" s="15">
        <f>SUM(AG80:AG89)</f>
        <v>7</v>
      </c>
      <c r="AH90" s="80">
        <f>+(AE90*2+AG90)/(2*AD90)</f>
        <v>0.30035335689045933</v>
      </c>
      <c r="AI90" s="80"/>
      <c r="AJ90" s="15">
        <f>SUM(AJ80:AJ89)</f>
        <v>74</v>
      </c>
      <c r="AK90" s="15">
        <f>SUM(AK80:AK89)</f>
        <v>3</v>
      </c>
      <c r="AL90" s="15">
        <f>SUM(AL80:AL89)</f>
        <v>2</v>
      </c>
      <c r="AM90" s="33">
        <f>+AJ90/AD90</f>
        <v>2.6148409893992932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22</v>
      </c>
      <c r="BC90" s="23">
        <f>SUM(BC78:BC89)</f>
        <v>5</v>
      </c>
      <c r="BD90" s="23">
        <f>SUM(BD78:BD89)</f>
        <v>9</v>
      </c>
      <c r="BE90" s="23">
        <f>+BD90+BC90</f>
        <v>14</v>
      </c>
      <c r="BF90" s="73">
        <f>SUM(BF78:BF89)</f>
        <v>0</v>
      </c>
      <c r="BG90" s="72">
        <f>SUM(BG78:BG89)</f>
        <v>264</v>
      </c>
      <c r="BH90" s="23">
        <f>SUM(BH78:BH89)</f>
        <v>63</v>
      </c>
      <c r="BI90" s="23">
        <f>SUM(BI78:BI89)</f>
        <v>92</v>
      </c>
      <c r="BJ90" s="23">
        <f>+BI90+BH90</f>
        <v>155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9</v>
      </c>
      <c r="BT90" s="21" t="s">
        <v>474</v>
      </c>
      <c r="BX90" s="22"/>
      <c r="BY90" s="21"/>
      <c r="BZ90" s="69">
        <v>0</v>
      </c>
      <c r="CA90" s="22">
        <v>0</v>
      </c>
      <c r="CB90" s="22">
        <v>0</v>
      </c>
      <c r="CC90" s="22">
        <f t="shared" si="61"/>
        <v>0</v>
      </c>
      <c r="CD90" s="70">
        <v>0</v>
      </c>
      <c r="CE90" s="69">
        <f t="shared" si="62"/>
        <v>1</v>
      </c>
      <c r="CF90" s="22">
        <f t="shared" si="63"/>
        <v>0</v>
      </c>
      <c r="CG90" s="22">
        <f t="shared" si="64"/>
        <v>0</v>
      </c>
      <c r="CH90" s="22">
        <f t="shared" si="65"/>
        <v>0</v>
      </c>
      <c r="CI90" s="70">
        <f t="shared" si="66"/>
        <v>0</v>
      </c>
      <c r="CJ90" s="22">
        <v>1</v>
      </c>
      <c r="CK90" s="22">
        <v>0</v>
      </c>
      <c r="CL90" s="22">
        <v>0</v>
      </c>
      <c r="CM90" s="22">
        <f t="shared" si="54"/>
        <v>0</v>
      </c>
      <c r="CN90" s="70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2"/>
      <c r="J91" s="22">
        <v>20</v>
      </c>
      <c r="K91" s="22">
        <v>9</v>
      </c>
      <c r="L91" s="22">
        <v>14</v>
      </c>
      <c r="M91" s="49">
        <v>23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3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54</v>
      </c>
      <c r="BH91" s="22">
        <f>+BC91+BM91</f>
        <v>10</v>
      </c>
      <c r="BI91" s="22">
        <f t="shared" ref="BI91:BI102" si="67">+BD91+BN91</f>
        <v>17</v>
      </c>
      <c r="BJ91" s="22">
        <f>+BH91+BI91</f>
        <v>27</v>
      </c>
      <c r="BK91" s="70">
        <f t="shared" ref="BK91:BK102" si="68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69">+BM91+BN91</f>
        <v>27</v>
      </c>
      <c r="BP91" s="71">
        <v>8</v>
      </c>
      <c r="BQ91" s="41"/>
      <c r="BR91" s="41"/>
      <c r="BS91" s="27">
        <v>6.5</v>
      </c>
      <c r="BT91" s="21" t="s">
        <v>49</v>
      </c>
      <c r="BX91" s="22"/>
      <c r="BY91" s="21"/>
      <c r="BZ91" s="69">
        <v>0</v>
      </c>
      <c r="CA91" s="22">
        <v>0</v>
      </c>
      <c r="CB91" s="22">
        <v>0</v>
      </c>
      <c r="CC91" s="22">
        <f t="shared" si="61"/>
        <v>0</v>
      </c>
      <c r="CD91" s="70">
        <v>0</v>
      </c>
      <c r="CE91" s="69">
        <f t="shared" si="62"/>
        <v>2</v>
      </c>
      <c r="CF91" s="22">
        <f t="shared" si="63"/>
        <v>0</v>
      </c>
      <c r="CG91" s="22">
        <f t="shared" si="64"/>
        <v>1</v>
      </c>
      <c r="CH91" s="22">
        <f t="shared" si="65"/>
        <v>1</v>
      </c>
      <c r="CI91" s="70">
        <f t="shared" si="66"/>
        <v>0</v>
      </c>
      <c r="CJ91" s="22">
        <v>2</v>
      </c>
      <c r="CK91" s="22">
        <v>0</v>
      </c>
      <c r="CL91" s="22">
        <v>1</v>
      </c>
      <c r="CM91" s="22">
        <f t="shared" si="54"/>
        <v>1</v>
      </c>
      <c r="CN91" s="70">
        <v>0</v>
      </c>
      <c r="CO91" s="41"/>
    </row>
    <row r="92" spans="1:93" ht="15.75" customHeight="1" x14ac:dyDescent="0.25">
      <c r="A92" s="36"/>
      <c r="E92" s="21" t="s">
        <v>130</v>
      </c>
      <c r="F92" s="21"/>
      <c r="G92" s="21"/>
      <c r="H92" s="21" t="s">
        <v>115</v>
      </c>
      <c r="I92" s="22"/>
      <c r="J92" s="22">
        <v>23</v>
      </c>
      <c r="K92" s="22">
        <v>1</v>
      </c>
      <c r="L92" s="22">
        <v>21</v>
      </c>
      <c r="M92" s="49">
        <v>22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2</v>
      </c>
      <c r="BC92" s="22">
        <v>0</v>
      </c>
      <c r="BD92" s="22">
        <v>0</v>
      </c>
      <c r="BE92" s="22">
        <f t="shared" ref="BE92:BE102" si="70">+BC92+BD92</f>
        <v>0</v>
      </c>
      <c r="BF92" s="70">
        <v>0</v>
      </c>
      <c r="BG92" s="69">
        <f t="shared" ref="BG92:BH102" si="71">+BB92+BL92</f>
        <v>19</v>
      </c>
      <c r="BH92" s="22">
        <f t="shared" si="71"/>
        <v>0</v>
      </c>
      <c r="BI92" s="22">
        <f t="shared" si="67"/>
        <v>0</v>
      </c>
      <c r="BJ92" s="22">
        <f t="shared" ref="BJ92:BJ102" si="72">+BH92+BI92</f>
        <v>0</v>
      </c>
      <c r="BK92" s="70">
        <f t="shared" si="68"/>
        <v>0</v>
      </c>
      <c r="BL92" s="69">
        <v>17</v>
      </c>
      <c r="BM92" s="22">
        <v>0</v>
      </c>
      <c r="BN92" s="22">
        <v>0</v>
      </c>
      <c r="BO92" s="22">
        <f t="shared" si="69"/>
        <v>0</v>
      </c>
      <c r="BP92" s="70">
        <v>0</v>
      </c>
      <c r="BQ92" s="41"/>
      <c r="BR92" s="41"/>
      <c r="BS92" s="27">
        <v>7.5</v>
      </c>
      <c r="BT92" s="21" t="s">
        <v>146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61"/>
        <v>0</v>
      </c>
      <c r="CD92" s="70">
        <v>0</v>
      </c>
      <c r="CE92" s="69">
        <f t="shared" si="62"/>
        <v>1</v>
      </c>
      <c r="CF92" s="22">
        <f t="shared" si="63"/>
        <v>0</v>
      </c>
      <c r="CG92" s="22">
        <f t="shared" si="64"/>
        <v>0</v>
      </c>
      <c r="CH92" s="22">
        <f t="shared" si="65"/>
        <v>0</v>
      </c>
      <c r="CI92" s="70">
        <f t="shared" si="66"/>
        <v>0</v>
      </c>
      <c r="CJ92" s="22">
        <v>1</v>
      </c>
      <c r="CK92" s="22">
        <v>0</v>
      </c>
      <c r="CL92" s="22">
        <v>0</v>
      </c>
      <c r="CM92" s="22">
        <f t="shared" ref="CM92:CM102" si="73">+CK92+CL92</f>
        <v>0</v>
      </c>
      <c r="CN92" s="70">
        <v>0</v>
      </c>
      <c r="CO92" s="41"/>
    </row>
    <row r="93" spans="1:93" ht="15.75" customHeight="1" x14ac:dyDescent="0.25">
      <c r="A93" s="36"/>
      <c r="E93" s="21" t="s">
        <v>142</v>
      </c>
      <c r="F93" s="21"/>
      <c r="G93" s="21"/>
      <c r="H93" s="21" t="s">
        <v>107</v>
      </c>
      <c r="I93" s="22"/>
      <c r="J93" s="22">
        <v>24</v>
      </c>
      <c r="K93" s="22">
        <v>11</v>
      </c>
      <c r="L93" s="22">
        <v>10</v>
      </c>
      <c r="M93" s="49">
        <v>21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2</v>
      </c>
      <c r="BC93" s="22">
        <v>1</v>
      </c>
      <c r="BD93" s="22">
        <v>1</v>
      </c>
      <c r="BE93" s="22">
        <f t="shared" si="70"/>
        <v>2</v>
      </c>
      <c r="BF93" s="70">
        <v>0</v>
      </c>
      <c r="BG93" s="69">
        <f t="shared" si="71"/>
        <v>24</v>
      </c>
      <c r="BH93" s="22">
        <f t="shared" si="71"/>
        <v>26</v>
      </c>
      <c r="BI93" s="22">
        <f t="shared" si="67"/>
        <v>13</v>
      </c>
      <c r="BJ93" s="22">
        <f t="shared" si="72"/>
        <v>39</v>
      </c>
      <c r="BK93" s="70">
        <f t="shared" si="68"/>
        <v>4</v>
      </c>
      <c r="BL93" s="69">
        <v>22</v>
      </c>
      <c r="BM93" s="22">
        <v>25</v>
      </c>
      <c r="BN93" s="22">
        <v>12</v>
      </c>
      <c r="BO93" s="22">
        <f t="shared" si="69"/>
        <v>37</v>
      </c>
      <c r="BP93" s="70">
        <v>4</v>
      </c>
      <c r="BQ93" s="41"/>
      <c r="BR93" s="41"/>
      <c r="BS93" s="27">
        <v>6.5</v>
      </c>
      <c r="BT93" s="21" t="s">
        <v>32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61"/>
        <v>0</v>
      </c>
      <c r="CD93" s="70">
        <v>0</v>
      </c>
      <c r="CE93" s="69">
        <f t="shared" si="62"/>
        <v>7</v>
      </c>
      <c r="CF93" s="22">
        <f t="shared" si="63"/>
        <v>0</v>
      </c>
      <c r="CG93" s="22">
        <f t="shared" si="64"/>
        <v>2</v>
      </c>
      <c r="CH93" s="22">
        <f t="shared" si="65"/>
        <v>2</v>
      </c>
      <c r="CI93" s="70">
        <f t="shared" si="66"/>
        <v>2</v>
      </c>
      <c r="CJ93" s="22">
        <v>7</v>
      </c>
      <c r="CK93" s="22">
        <v>0</v>
      </c>
      <c r="CL93" s="22">
        <v>2</v>
      </c>
      <c r="CM93" s="22">
        <f t="shared" si="73"/>
        <v>2</v>
      </c>
      <c r="CN93" s="70">
        <v>2</v>
      </c>
      <c r="CO93" s="41"/>
    </row>
    <row r="94" spans="1:93" ht="15.75" customHeight="1" x14ac:dyDescent="0.25">
      <c r="A94" s="36"/>
      <c r="E94" s="21" t="s">
        <v>46</v>
      </c>
      <c r="H94" s="21" t="s">
        <v>117</v>
      </c>
      <c r="I94" s="22"/>
      <c r="J94" s="22">
        <v>20</v>
      </c>
      <c r="K94" s="22">
        <v>10</v>
      </c>
      <c r="L94" s="22">
        <v>11</v>
      </c>
      <c r="M94" s="49">
        <v>21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2</v>
      </c>
      <c r="BC94" s="22">
        <v>1</v>
      </c>
      <c r="BD94" s="22">
        <v>1</v>
      </c>
      <c r="BE94" s="22">
        <f t="shared" si="70"/>
        <v>2</v>
      </c>
      <c r="BF94" s="70">
        <v>0</v>
      </c>
      <c r="BG94" s="69">
        <f t="shared" si="71"/>
        <v>5</v>
      </c>
      <c r="BH94" s="22">
        <f t="shared" si="71"/>
        <v>1</v>
      </c>
      <c r="BI94" s="22">
        <f t="shared" si="67"/>
        <v>3</v>
      </c>
      <c r="BJ94" s="22">
        <f t="shared" si="72"/>
        <v>4</v>
      </c>
      <c r="BK94" s="70">
        <f t="shared" si="68"/>
        <v>0</v>
      </c>
      <c r="BL94" s="69">
        <v>3</v>
      </c>
      <c r="BM94" s="22">
        <v>0</v>
      </c>
      <c r="BN94" s="22">
        <v>2</v>
      </c>
      <c r="BO94" s="22">
        <f t="shared" si="69"/>
        <v>2</v>
      </c>
      <c r="BP94" s="70">
        <v>0</v>
      </c>
      <c r="BQ94" s="41"/>
      <c r="BR94" s="41"/>
      <c r="BS94" s="27">
        <v>8</v>
      </c>
      <c r="BT94" s="21" t="s">
        <v>149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61"/>
        <v>0</v>
      </c>
      <c r="CD94" s="70">
        <v>0</v>
      </c>
      <c r="CE94" s="69">
        <f t="shared" si="62"/>
        <v>2</v>
      </c>
      <c r="CF94" s="22">
        <f t="shared" si="63"/>
        <v>0</v>
      </c>
      <c r="CG94" s="22">
        <f t="shared" si="64"/>
        <v>1</v>
      </c>
      <c r="CH94" s="22">
        <f t="shared" si="65"/>
        <v>1</v>
      </c>
      <c r="CI94" s="70">
        <f t="shared" si="66"/>
        <v>0</v>
      </c>
      <c r="CJ94" s="22">
        <v>2</v>
      </c>
      <c r="CK94" s="22">
        <v>0</v>
      </c>
      <c r="CL94" s="22">
        <v>1</v>
      </c>
      <c r="CM94" s="22">
        <f t="shared" si="73"/>
        <v>1</v>
      </c>
      <c r="CN94" s="70">
        <v>0</v>
      </c>
      <c r="CO94" s="41"/>
    </row>
    <row r="95" spans="1:93" ht="15.75" customHeight="1" thickBot="1" x14ac:dyDescent="0.3">
      <c r="A95" s="36"/>
      <c r="E95" s="21" t="s">
        <v>151</v>
      </c>
      <c r="H95" s="21" t="s">
        <v>106</v>
      </c>
      <c r="I95" s="22"/>
      <c r="J95" s="22">
        <v>24</v>
      </c>
      <c r="K95" s="22">
        <v>9</v>
      </c>
      <c r="L95" s="22">
        <v>12</v>
      </c>
      <c r="M95" s="49">
        <v>21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2</v>
      </c>
      <c r="BC95" s="22">
        <v>0</v>
      </c>
      <c r="BD95" s="22">
        <v>0</v>
      </c>
      <c r="BE95" s="22">
        <f t="shared" si="70"/>
        <v>0</v>
      </c>
      <c r="BF95" s="70">
        <v>0</v>
      </c>
      <c r="BG95" s="69">
        <f t="shared" si="71"/>
        <v>21</v>
      </c>
      <c r="BH95" s="22">
        <f t="shared" si="71"/>
        <v>0</v>
      </c>
      <c r="BI95" s="22">
        <f t="shared" si="67"/>
        <v>12</v>
      </c>
      <c r="BJ95" s="22">
        <f t="shared" si="72"/>
        <v>12</v>
      </c>
      <c r="BK95" s="70">
        <f t="shared" si="68"/>
        <v>8</v>
      </c>
      <c r="BL95" s="69">
        <v>19</v>
      </c>
      <c r="BM95" s="22">
        <v>0</v>
      </c>
      <c r="BN95" s="22">
        <v>12</v>
      </c>
      <c r="BO95" s="22">
        <f t="shared" si="69"/>
        <v>12</v>
      </c>
      <c r="BP95" s="70">
        <v>8</v>
      </c>
      <c r="BQ95" s="41"/>
      <c r="BR95" s="41"/>
      <c r="BS95" s="27">
        <v>8.5</v>
      </c>
      <c r="BT95" s="21" t="s">
        <v>132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61"/>
        <v>0</v>
      </c>
      <c r="CD95" s="70">
        <v>0</v>
      </c>
      <c r="CE95" s="69">
        <f t="shared" si="62"/>
        <v>4</v>
      </c>
      <c r="CF95" s="22">
        <f t="shared" si="63"/>
        <v>0</v>
      </c>
      <c r="CG95" s="22">
        <f t="shared" si="64"/>
        <v>2</v>
      </c>
      <c r="CH95" s="22">
        <f t="shared" si="65"/>
        <v>2</v>
      </c>
      <c r="CI95" s="70">
        <f t="shared" si="66"/>
        <v>0</v>
      </c>
      <c r="CJ95" s="22">
        <v>4</v>
      </c>
      <c r="CK95" s="22">
        <v>0</v>
      </c>
      <c r="CL95" s="22">
        <v>2</v>
      </c>
      <c r="CM95" s="22">
        <f t="shared" si="73"/>
        <v>2</v>
      </c>
      <c r="CN95" s="70">
        <v>0</v>
      </c>
      <c r="CO95" s="41"/>
    </row>
    <row r="96" spans="1:93" ht="15.75" customHeight="1" thickBot="1" x14ac:dyDescent="0.3">
      <c r="A96" s="36"/>
      <c r="E96" s="21" t="s">
        <v>108</v>
      </c>
      <c r="F96" s="21"/>
      <c r="G96" s="21"/>
      <c r="H96" s="21" t="s">
        <v>106</v>
      </c>
      <c r="I96" s="22"/>
      <c r="J96" s="22">
        <v>24</v>
      </c>
      <c r="K96" s="22">
        <v>7</v>
      </c>
      <c r="L96" s="22">
        <v>14</v>
      </c>
      <c r="M96" s="49">
        <v>21</v>
      </c>
      <c r="N96" s="22"/>
      <c r="O96" s="22"/>
      <c r="R96" s="41"/>
      <c r="S96" s="41"/>
      <c r="V96" s="27">
        <v>8</v>
      </c>
      <c r="W96" s="21" t="s">
        <v>267</v>
      </c>
      <c r="Y96" s="21"/>
      <c r="Z96" s="28"/>
      <c r="AA96" s="38"/>
      <c r="AB96" s="3"/>
      <c r="AC96" s="3"/>
      <c r="AD96" s="22">
        <f>+AE96+AF96+AG96</f>
        <v>1</v>
      </c>
      <c r="AE96" s="22">
        <v>0</v>
      </c>
      <c r="AF96" s="22">
        <v>1</v>
      </c>
      <c r="AG96" s="22">
        <v>0</v>
      </c>
      <c r="AH96" s="79">
        <f t="shared" ref="AH96" si="74">+(AE96*2+AG96)/(2*AD96)</f>
        <v>0</v>
      </c>
      <c r="AI96" s="79"/>
      <c r="AJ96" s="22">
        <v>5</v>
      </c>
      <c r="AK96" s="22">
        <v>0</v>
      </c>
      <c r="AL96" s="22">
        <v>0</v>
      </c>
      <c r="AM96" s="24">
        <f t="shared" ref="AM96" si="75">+AJ96/AD96</f>
        <v>5</v>
      </c>
      <c r="AN96" s="22">
        <v>0</v>
      </c>
      <c r="AO96" s="22">
        <v>0</v>
      </c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2</v>
      </c>
      <c r="BC96" s="22">
        <v>0</v>
      </c>
      <c r="BD96" s="22">
        <v>0</v>
      </c>
      <c r="BE96" s="22">
        <f t="shared" si="70"/>
        <v>0</v>
      </c>
      <c r="BF96" s="70">
        <v>0</v>
      </c>
      <c r="BG96" s="69">
        <f t="shared" si="71"/>
        <v>17</v>
      </c>
      <c r="BH96" s="22">
        <f t="shared" si="71"/>
        <v>0</v>
      </c>
      <c r="BI96" s="22">
        <f t="shared" si="67"/>
        <v>4</v>
      </c>
      <c r="BJ96" s="22">
        <f t="shared" si="72"/>
        <v>4</v>
      </c>
      <c r="BK96" s="70">
        <f t="shared" si="68"/>
        <v>0</v>
      </c>
      <c r="BL96" s="69">
        <v>15</v>
      </c>
      <c r="BM96" s="22">
        <v>0</v>
      </c>
      <c r="BN96" s="22">
        <v>4</v>
      </c>
      <c r="BO96" s="22">
        <f t="shared" si="69"/>
        <v>4</v>
      </c>
      <c r="BP96" s="70">
        <v>0</v>
      </c>
      <c r="BQ96" s="41"/>
      <c r="BR96" s="41"/>
      <c r="BS96" s="27">
        <v>8.5</v>
      </c>
      <c r="BT96" s="21" t="s">
        <v>30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61"/>
        <v>0</v>
      </c>
      <c r="CD96" s="70">
        <v>0</v>
      </c>
      <c r="CE96" s="69">
        <f t="shared" si="62"/>
        <v>1</v>
      </c>
      <c r="CF96" s="22">
        <f t="shared" si="63"/>
        <v>0</v>
      </c>
      <c r="CG96" s="22">
        <f t="shared" si="64"/>
        <v>0</v>
      </c>
      <c r="CH96" s="22">
        <f t="shared" si="65"/>
        <v>0</v>
      </c>
      <c r="CI96" s="70">
        <f t="shared" si="66"/>
        <v>0</v>
      </c>
      <c r="CJ96" s="22">
        <v>1</v>
      </c>
      <c r="CK96" s="22">
        <v>0</v>
      </c>
      <c r="CL96" s="22">
        <v>0</v>
      </c>
      <c r="CM96" s="22">
        <f t="shared" si="73"/>
        <v>0</v>
      </c>
      <c r="CN96" s="70">
        <v>0</v>
      </c>
      <c r="CO96" s="41"/>
    </row>
    <row r="97" spans="1:93" ht="15.75" customHeight="1" x14ac:dyDescent="0.25">
      <c r="A97" s="36"/>
      <c r="E97" s="21" t="s">
        <v>60</v>
      </c>
      <c r="F97" s="21"/>
      <c r="G97" s="21"/>
      <c r="H97" s="21" t="s">
        <v>154</v>
      </c>
      <c r="I97" s="22"/>
      <c r="J97" s="22">
        <v>22</v>
      </c>
      <c r="K97" s="22">
        <v>9</v>
      </c>
      <c r="L97" s="22">
        <v>11</v>
      </c>
      <c r="M97" s="49">
        <v>20</v>
      </c>
      <c r="N97" s="22"/>
      <c r="O97" s="22"/>
      <c r="R97" s="41"/>
      <c r="S97" s="41"/>
      <c r="V97" s="8"/>
      <c r="W97" s="31" t="s">
        <v>646</v>
      </c>
      <c r="X97" s="31"/>
      <c r="Y97" s="32"/>
      <c r="Z97" s="32"/>
      <c r="AA97" s="15"/>
      <c r="AB97" s="8"/>
      <c r="AC97" s="8"/>
      <c r="AD97" s="15">
        <f>SUM(AD96:AD96)</f>
        <v>1</v>
      </c>
      <c r="AE97" s="15">
        <f>SUM(AE96:AE96)</f>
        <v>0</v>
      </c>
      <c r="AF97" s="15">
        <f>SUM(AF96:AF96)</f>
        <v>1</v>
      </c>
      <c r="AG97" s="15">
        <f>SUM(AG96:AG96)</f>
        <v>0</v>
      </c>
      <c r="AH97" s="80"/>
      <c r="AI97" s="80"/>
      <c r="AJ97" s="15">
        <f>SUM(AJ96:AJ96)</f>
        <v>5</v>
      </c>
      <c r="AK97" s="15">
        <f>SUM(AK96:AK96)</f>
        <v>0</v>
      </c>
      <c r="AL97" s="15">
        <f>SUM(AL96:AL96)</f>
        <v>0</v>
      </c>
      <c r="AM97" s="33"/>
      <c r="AN97" s="15">
        <f>SUM(AN96:AN96)</f>
        <v>0</v>
      </c>
      <c r="AO97" s="15">
        <f>SUM(AO96:AO96)</f>
        <v>0</v>
      </c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1</v>
      </c>
      <c r="BC97" s="22">
        <v>1</v>
      </c>
      <c r="BD97" s="22">
        <v>0</v>
      </c>
      <c r="BE97" s="22">
        <f t="shared" si="70"/>
        <v>1</v>
      </c>
      <c r="BF97" s="70">
        <v>0</v>
      </c>
      <c r="BG97" s="69">
        <f t="shared" si="71"/>
        <v>23</v>
      </c>
      <c r="BH97" s="22">
        <f t="shared" si="71"/>
        <v>10</v>
      </c>
      <c r="BI97" s="22">
        <f t="shared" si="67"/>
        <v>5</v>
      </c>
      <c r="BJ97" s="22">
        <f t="shared" si="72"/>
        <v>15</v>
      </c>
      <c r="BK97" s="70">
        <f t="shared" si="68"/>
        <v>0</v>
      </c>
      <c r="BL97" s="69">
        <v>22</v>
      </c>
      <c r="BM97" s="22">
        <v>9</v>
      </c>
      <c r="BN97" s="22">
        <v>5</v>
      </c>
      <c r="BO97" s="22">
        <f t="shared" si="69"/>
        <v>14</v>
      </c>
      <c r="BP97" s="70">
        <v>0</v>
      </c>
      <c r="BQ97" s="41"/>
      <c r="BR97" s="41"/>
      <c r="BS97" s="27">
        <v>7</v>
      </c>
      <c r="BT97" s="21" t="s">
        <v>113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61"/>
        <v>0</v>
      </c>
      <c r="CD97" s="70">
        <v>0</v>
      </c>
      <c r="CE97" s="69">
        <f t="shared" si="62"/>
        <v>1</v>
      </c>
      <c r="CF97" s="22">
        <f t="shared" si="63"/>
        <v>0</v>
      </c>
      <c r="CG97" s="22">
        <f t="shared" si="64"/>
        <v>0</v>
      </c>
      <c r="CH97" s="22">
        <f t="shared" si="65"/>
        <v>0</v>
      </c>
      <c r="CI97" s="70">
        <f t="shared" si="66"/>
        <v>0</v>
      </c>
      <c r="CJ97" s="22">
        <v>1</v>
      </c>
      <c r="CK97" s="22">
        <v>0</v>
      </c>
      <c r="CL97" s="22">
        <v>0</v>
      </c>
      <c r="CM97" s="22">
        <f t="shared" si="73"/>
        <v>0</v>
      </c>
      <c r="CN97" s="70">
        <v>0</v>
      </c>
      <c r="CO97" s="41"/>
    </row>
    <row r="98" spans="1:93" ht="15.75" customHeight="1" x14ac:dyDescent="0.25">
      <c r="A98" s="36"/>
      <c r="E98" s="21" t="s">
        <v>66</v>
      </c>
      <c r="F98" s="21"/>
      <c r="G98" s="21"/>
      <c r="H98" s="21" t="s">
        <v>115</v>
      </c>
      <c r="I98" s="22"/>
      <c r="J98" s="22">
        <v>23</v>
      </c>
      <c r="K98" s="22">
        <v>7</v>
      </c>
      <c r="L98" s="22">
        <v>12</v>
      </c>
      <c r="M98" s="49">
        <v>19</v>
      </c>
      <c r="N98" s="22"/>
      <c r="O98" s="22"/>
      <c r="R98" s="41"/>
      <c r="S98" s="41"/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2</v>
      </c>
      <c r="BC98" s="22">
        <v>0</v>
      </c>
      <c r="BD98" s="22">
        <v>1</v>
      </c>
      <c r="BE98" s="22">
        <f t="shared" si="70"/>
        <v>1</v>
      </c>
      <c r="BF98" s="70">
        <v>2</v>
      </c>
      <c r="BG98" s="69">
        <f t="shared" si="71"/>
        <v>22</v>
      </c>
      <c r="BH98" s="22">
        <f t="shared" si="71"/>
        <v>5</v>
      </c>
      <c r="BI98" s="22">
        <f t="shared" si="67"/>
        <v>9</v>
      </c>
      <c r="BJ98" s="22">
        <f t="shared" si="72"/>
        <v>14</v>
      </c>
      <c r="BK98" s="70">
        <f t="shared" si="68"/>
        <v>6</v>
      </c>
      <c r="BL98" s="69">
        <v>20</v>
      </c>
      <c r="BM98" s="22">
        <v>5</v>
      </c>
      <c r="BN98" s="22">
        <v>8</v>
      </c>
      <c r="BO98" s="22">
        <f t="shared" si="69"/>
        <v>13</v>
      </c>
      <c r="BP98" s="70">
        <v>4</v>
      </c>
      <c r="BQ98" s="41"/>
      <c r="BR98" s="41"/>
      <c r="BS98" s="27">
        <v>6.5</v>
      </c>
      <c r="BT98" s="21" t="s">
        <v>55</v>
      </c>
      <c r="BX98" s="22"/>
      <c r="BY98" s="21"/>
      <c r="BZ98" s="69">
        <v>0</v>
      </c>
      <c r="CA98" s="22">
        <v>0</v>
      </c>
      <c r="CB98" s="22">
        <v>0</v>
      </c>
      <c r="CC98" s="22">
        <f t="shared" si="61"/>
        <v>0</v>
      </c>
      <c r="CD98" s="70">
        <v>0</v>
      </c>
      <c r="CE98" s="69">
        <f t="shared" si="62"/>
        <v>4</v>
      </c>
      <c r="CF98" s="22">
        <f t="shared" si="63"/>
        <v>0</v>
      </c>
      <c r="CG98" s="22">
        <f t="shared" si="64"/>
        <v>0</v>
      </c>
      <c r="CH98" s="22">
        <f t="shared" si="65"/>
        <v>0</v>
      </c>
      <c r="CI98" s="70">
        <f t="shared" si="66"/>
        <v>0</v>
      </c>
      <c r="CJ98" s="22">
        <v>4</v>
      </c>
      <c r="CK98" s="22">
        <v>0</v>
      </c>
      <c r="CL98" s="22">
        <v>0</v>
      </c>
      <c r="CM98" s="22">
        <f t="shared" si="73"/>
        <v>0</v>
      </c>
      <c r="CN98" s="70">
        <v>0</v>
      </c>
      <c r="CO98" s="41"/>
    </row>
    <row r="99" spans="1:93" ht="15.75" customHeight="1" x14ac:dyDescent="0.25">
      <c r="A99" s="36"/>
      <c r="E99" s="21" t="s">
        <v>29</v>
      </c>
      <c r="H99" s="21" t="s">
        <v>107</v>
      </c>
      <c r="I99" s="22"/>
      <c r="J99" s="22">
        <v>21</v>
      </c>
      <c r="K99" s="22">
        <v>5</v>
      </c>
      <c r="L99" s="22">
        <v>14</v>
      </c>
      <c r="M99" s="49">
        <v>19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1</v>
      </c>
      <c r="BC99" s="22">
        <v>0</v>
      </c>
      <c r="BD99" s="22">
        <v>0</v>
      </c>
      <c r="BE99" s="22">
        <f t="shared" si="70"/>
        <v>0</v>
      </c>
      <c r="BF99" s="70">
        <v>0</v>
      </c>
      <c r="BG99" s="69">
        <f t="shared" si="71"/>
        <v>21</v>
      </c>
      <c r="BH99" s="22">
        <f t="shared" si="71"/>
        <v>0</v>
      </c>
      <c r="BI99" s="22">
        <f t="shared" si="67"/>
        <v>1</v>
      </c>
      <c r="BJ99" s="22">
        <f t="shared" si="72"/>
        <v>1</v>
      </c>
      <c r="BK99" s="70">
        <f t="shared" si="68"/>
        <v>0</v>
      </c>
      <c r="BL99" s="69">
        <v>20</v>
      </c>
      <c r="BM99" s="22">
        <v>0</v>
      </c>
      <c r="BN99" s="22">
        <v>1</v>
      </c>
      <c r="BO99" s="22">
        <f t="shared" si="69"/>
        <v>1</v>
      </c>
      <c r="BP99" s="70">
        <v>0</v>
      </c>
      <c r="BQ99" s="41"/>
      <c r="BR99" s="41"/>
      <c r="BS99" s="27">
        <v>7</v>
      </c>
      <c r="BT99" s="21" t="s">
        <v>36</v>
      </c>
      <c r="BX99" s="22"/>
      <c r="BY99" s="21"/>
      <c r="BZ99" s="69">
        <v>1</v>
      </c>
      <c r="CA99" s="22">
        <v>0</v>
      </c>
      <c r="CB99" s="22">
        <v>0</v>
      </c>
      <c r="CC99" s="22">
        <f t="shared" si="61"/>
        <v>0</v>
      </c>
      <c r="CD99" s="70">
        <v>0</v>
      </c>
      <c r="CE99" s="69">
        <f t="shared" si="62"/>
        <v>5</v>
      </c>
      <c r="CF99" s="22">
        <f t="shared" si="63"/>
        <v>0</v>
      </c>
      <c r="CG99" s="22">
        <f t="shared" si="64"/>
        <v>0</v>
      </c>
      <c r="CH99" s="22">
        <f t="shared" si="65"/>
        <v>0</v>
      </c>
      <c r="CI99" s="70">
        <f t="shared" si="66"/>
        <v>0</v>
      </c>
      <c r="CJ99" s="22">
        <v>4</v>
      </c>
      <c r="CK99" s="22">
        <v>0</v>
      </c>
      <c r="CL99" s="22">
        <v>0</v>
      </c>
      <c r="CM99" s="22">
        <f t="shared" si="73"/>
        <v>0</v>
      </c>
      <c r="CN99" s="70">
        <v>0</v>
      </c>
      <c r="CO99" s="41"/>
    </row>
    <row r="100" spans="1:93" ht="15.75" customHeight="1" x14ac:dyDescent="0.25">
      <c r="A100" s="36"/>
      <c r="E100" s="21" t="s">
        <v>49</v>
      </c>
      <c r="H100" s="21" t="s">
        <v>107</v>
      </c>
      <c r="I100" s="22"/>
      <c r="J100" s="22">
        <v>24</v>
      </c>
      <c r="K100" s="22">
        <v>1</v>
      </c>
      <c r="L100" s="22">
        <v>18</v>
      </c>
      <c r="M100" s="49">
        <v>19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2</v>
      </c>
      <c r="BC100" s="22">
        <v>0</v>
      </c>
      <c r="BD100" s="22">
        <v>0</v>
      </c>
      <c r="BE100" s="22">
        <f t="shared" si="70"/>
        <v>0</v>
      </c>
      <c r="BF100" s="70">
        <v>0</v>
      </c>
      <c r="BG100" s="69">
        <f t="shared" si="71"/>
        <v>18</v>
      </c>
      <c r="BH100" s="22">
        <f t="shared" si="71"/>
        <v>3</v>
      </c>
      <c r="BI100" s="22">
        <f t="shared" si="67"/>
        <v>3</v>
      </c>
      <c r="BJ100" s="22">
        <f t="shared" si="72"/>
        <v>6</v>
      </c>
      <c r="BK100" s="70">
        <f t="shared" si="68"/>
        <v>4</v>
      </c>
      <c r="BL100" s="69">
        <v>16</v>
      </c>
      <c r="BM100" s="22">
        <v>3</v>
      </c>
      <c r="BN100" s="22">
        <v>3</v>
      </c>
      <c r="BO100" s="22">
        <f t="shared" si="69"/>
        <v>6</v>
      </c>
      <c r="BP100" s="70">
        <v>4</v>
      </c>
      <c r="BQ100" s="41"/>
      <c r="BR100" s="41"/>
      <c r="BS100" s="27">
        <v>6</v>
      </c>
      <c r="BT100" s="21" t="s">
        <v>114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61"/>
        <v>0</v>
      </c>
      <c r="CD100" s="70">
        <v>0</v>
      </c>
      <c r="CE100" s="69">
        <f t="shared" si="62"/>
        <v>1</v>
      </c>
      <c r="CF100" s="22">
        <f t="shared" si="63"/>
        <v>0</v>
      </c>
      <c r="CG100" s="22">
        <f t="shared" si="64"/>
        <v>0</v>
      </c>
      <c r="CH100" s="22">
        <f t="shared" si="65"/>
        <v>0</v>
      </c>
      <c r="CI100" s="70">
        <f t="shared" si="66"/>
        <v>0</v>
      </c>
      <c r="CJ100" s="22">
        <v>1</v>
      </c>
      <c r="CK100" s="22">
        <v>0</v>
      </c>
      <c r="CL100" s="22">
        <v>0</v>
      </c>
      <c r="CM100" s="22">
        <f t="shared" si="73"/>
        <v>0</v>
      </c>
      <c r="CN100" s="70">
        <v>0</v>
      </c>
      <c r="CO100" s="41"/>
    </row>
    <row r="101" spans="1:93" ht="15.75" customHeight="1" x14ac:dyDescent="0.25">
      <c r="A101" s="36"/>
      <c r="E101" s="21" t="s">
        <v>86</v>
      </c>
      <c r="F101" s="21"/>
      <c r="G101" s="21"/>
      <c r="H101" s="21" t="s">
        <v>17</v>
      </c>
      <c r="I101" s="22"/>
      <c r="J101" s="22">
        <v>20</v>
      </c>
      <c r="K101" s="22">
        <v>9</v>
      </c>
      <c r="L101" s="22">
        <v>9</v>
      </c>
      <c r="M101" s="49">
        <v>18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2</v>
      </c>
      <c r="BC101" s="22">
        <v>0</v>
      </c>
      <c r="BD101" s="22">
        <v>0</v>
      </c>
      <c r="BE101" s="22">
        <f t="shared" si="70"/>
        <v>0</v>
      </c>
      <c r="BF101" s="70">
        <v>0</v>
      </c>
      <c r="BG101" s="69">
        <f t="shared" si="71"/>
        <v>23</v>
      </c>
      <c r="BH101" s="22">
        <f t="shared" si="71"/>
        <v>2</v>
      </c>
      <c r="BI101" s="22">
        <f t="shared" si="67"/>
        <v>10</v>
      </c>
      <c r="BJ101" s="22">
        <f t="shared" si="72"/>
        <v>12</v>
      </c>
      <c r="BK101" s="70">
        <f t="shared" si="68"/>
        <v>2</v>
      </c>
      <c r="BL101" s="69">
        <v>21</v>
      </c>
      <c r="BM101" s="22">
        <v>2</v>
      </c>
      <c r="BN101" s="22">
        <v>10</v>
      </c>
      <c r="BO101" s="22">
        <f t="shared" si="69"/>
        <v>12</v>
      </c>
      <c r="BP101" s="70">
        <v>2</v>
      </c>
      <c r="BQ101" s="41"/>
      <c r="BR101" s="41"/>
      <c r="BS101" s="27">
        <v>8.5</v>
      </c>
      <c r="BT101" s="21" t="s">
        <v>140</v>
      </c>
      <c r="BX101" s="22"/>
      <c r="BY101" s="21"/>
      <c r="BZ101" s="69">
        <v>0</v>
      </c>
      <c r="CA101" s="22">
        <v>0</v>
      </c>
      <c r="CB101" s="22">
        <v>0</v>
      </c>
      <c r="CC101" s="22">
        <f t="shared" si="61"/>
        <v>0</v>
      </c>
      <c r="CD101" s="70">
        <v>0</v>
      </c>
      <c r="CE101" s="69">
        <f t="shared" si="62"/>
        <v>1</v>
      </c>
      <c r="CF101" s="22">
        <f t="shared" si="63"/>
        <v>0</v>
      </c>
      <c r="CG101" s="22">
        <f t="shared" si="64"/>
        <v>0</v>
      </c>
      <c r="CH101" s="22">
        <f t="shared" si="65"/>
        <v>0</v>
      </c>
      <c r="CI101" s="70">
        <f t="shared" si="66"/>
        <v>0</v>
      </c>
      <c r="CJ101" s="22">
        <v>1</v>
      </c>
      <c r="CK101" s="22">
        <v>0</v>
      </c>
      <c r="CL101" s="22">
        <v>0</v>
      </c>
      <c r="CM101" s="22">
        <f t="shared" si="73"/>
        <v>0</v>
      </c>
      <c r="CN101" s="70">
        <v>0</v>
      </c>
      <c r="CO101" s="41"/>
    </row>
    <row r="102" spans="1:93" ht="15.75" customHeight="1" x14ac:dyDescent="0.25">
      <c r="A102" s="36"/>
      <c r="E102" s="21" t="s">
        <v>123</v>
      </c>
      <c r="F102" s="21"/>
      <c r="G102" s="21"/>
      <c r="H102" s="21" t="s">
        <v>115</v>
      </c>
      <c r="I102" s="22"/>
      <c r="J102" s="22">
        <v>20</v>
      </c>
      <c r="K102" s="22">
        <v>4</v>
      </c>
      <c r="L102" s="22">
        <v>14</v>
      </c>
      <c r="M102" s="49">
        <v>18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1</v>
      </c>
      <c r="BC102" s="22">
        <v>0</v>
      </c>
      <c r="BD102" s="22">
        <v>0</v>
      </c>
      <c r="BE102" s="22">
        <f t="shared" si="70"/>
        <v>0</v>
      </c>
      <c r="BF102" s="70">
        <v>0</v>
      </c>
      <c r="BG102" s="69">
        <f t="shared" si="71"/>
        <v>16</v>
      </c>
      <c r="BH102" s="22">
        <f t="shared" si="71"/>
        <v>1</v>
      </c>
      <c r="BI102" s="22">
        <f t="shared" si="67"/>
        <v>0</v>
      </c>
      <c r="BJ102" s="22">
        <f t="shared" si="72"/>
        <v>1</v>
      </c>
      <c r="BK102" s="70">
        <f t="shared" si="68"/>
        <v>0</v>
      </c>
      <c r="BL102" s="69">
        <v>15</v>
      </c>
      <c r="BM102" s="22">
        <v>1</v>
      </c>
      <c r="BN102" s="22">
        <v>0</v>
      </c>
      <c r="BO102" s="22">
        <f t="shared" si="69"/>
        <v>1</v>
      </c>
      <c r="BP102" s="70">
        <v>0</v>
      </c>
      <c r="BQ102" s="41"/>
      <c r="BR102" s="41"/>
      <c r="BS102" s="27">
        <v>6</v>
      </c>
      <c r="BT102" s="21" t="s">
        <v>100</v>
      </c>
      <c r="BX102" s="22"/>
      <c r="BY102" s="21"/>
      <c r="BZ102" s="69">
        <v>0</v>
      </c>
      <c r="CA102" s="22">
        <v>0</v>
      </c>
      <c r="CB102" s="22">
        <v>0</v>
      </c>
      <c r="CC102" s="22">
        <f t="shared" si="61"/>
        <v>0</v>
      </c>
      <c r="CD102" s="70">
        <v>0</v>
      </c>
      <c r="CE102" s="69">
        <f t="shared" si="62"/>
        <v>4</v>
      </c>
      <c r="CF102" s="22">
        <f t="shared" si="63"/>
        <v>0</v>
      </c>
      <c r="CG102" s="22">
        <f t="shared" si="64"/>
        <v>1</v>
      </c>
      <c r="CH102" s="22">
        <f t="shared" si="65"/>
        <v>1</v>
      </c>
      <c r="CI102" s="70">
        <f t="shared" si="66"/>
        <v>0</v>
      </c>
      <c r="CJ102" s="22">
        <v>4</v>
      </c>
      <c r="CK102" s="22">
        <v>0</v>
      </c>
      <c r="CL102" s="22">
        <v>1</v>
      </c>
      <c r="CM102" s="22">
        <f t="shared" si="73"/>
        <v>1</v>
      </c>
      <c r="CN102" s="70">
        <v>0</v>
      </c>
      <c r="CO102" s="41"/>
    </row>
    <row r="103" spans="1:93" ht="15.75" customHeight="1" thickBot="1" x14ac:dyDescent="0.3">
      <c r="A103" s="36"/>
      <c r="E103" s="21" t="s">
        <v>144</v>
      </c>
      <c r="F103" s="21"/>
      <c r="G103" s="21"/>
      <c r="H103" s="21" t="s">
        <v>115</v>
      </c>
      <c r="I103" s="22"/>
      <c r="J103" s="22">
        <v>22</v>
      </c>
      <c r="K103" s="22">
        <v>9</v>
      </c>
      <c r="L103" s="22">
        <v>8</v>
      </c>
      <c r="M103" s="49">
        <v>17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22</v>
      </c>
      <c r="BC103" s="23">
        <f>SUM(BC91:BC102)</f>
        <v>3</v>
      </c>
      <c r="BD103" s="23">
        <f>SUM(BD91:BD102)</f>
        <v>3</v>
      </c>
      <c r="BE103" s="23">
        <f>+BD103+BC103</f>
        <v>6</v>
      </c>
      <c r="BF103" s="73">
        <f>SUM(BF91:BF102)</f>
        <v>6</v>
      </c>
      <c r="BG103" s="72">
        <f>SUM(BG91:BG102)</f>
        <v>263</v>
      </c>
      <c r="BH103" s="23">
        <f>SUM(BH91:BH102)</f>
        <v>58</v>
      </c>
      <c r="BI103" s="23">
        <f>SUM(BI91:BI102)</f>
        <v>77</v>
      </c>
      <c r="BJ103" s="23">
        <f>+BI103+BH103</f>
        <v>135</v>
      </c>
      <c r="BK103" s="73">
        <f>SUM(BK91:BK102)</f>
        <v>36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8.5</v>
      </c>
      <c r="BT103" s="21" t="s">
        <v>164</v>
      </c>
      <c r="BX103" s="22"/>
      <c r="BY103" s="21"/>
      <c r="BZ103" s="69">
        <v>1</v>
      </c>
      <c r="CA103" s="22">
        <v>0</v>
      </c>
      <c r="CB103" s="22">
        <v>0</v>
      </c>
      <c r="CC103" s="22">
        <f t="shared" si="61"/>
        <v>0</v>
      </c>
      <c r="CD103" s="70">
        <v>0</v>
      </c>
      <c r="CE103" s="69">
        <f t="shared" si="62"/>
        <v>2</v>
      </c>
      <c r="CF103" s="22">
        <f t="shared" si="63"/>
        <v>0</v>
      </c>
      <c r="CG103" s="22">
        <f t="shared" si="64"/>
        <v>0</v>
      </c>
      <c r="CH103" s="22">
        <f t="shared" si="65"/>
        <v>0</v>
      </c>
      <c r="CI103" s="70">
        <f t="shared" si="66"/>
        <v>0</v>
      </c>
      <c r="CJ103" s="22">
        <v>1</v>
      </c>
      <c r="CK103" s="22">
        <v>0</v>
      </c>
      <c r="CL103" s="22">
        <v>0</v>
      </c>
      <c r="CM103" s="22">
        <f>+CK103+CL103</f>
        <v>0</v>
      </c>
      <c r="CN103" s="70">
        <v>0</v>
      </c>
      <c r="CO103" s="41"/>
    </row>
    <row r="104" spans="1:93" ht="15.75" customHeight="1" x14ac:dyDescent="0.25">
      <c r="A104" s="36"/>
      <c r="E104" s="21" t="s">
        <v>67</v>
      </c>
      <c r="F104" s="21"/>
      <c r="G104" s="21"/>
      <c r="H104" s="21" t="s">
        <v>117</v>
      </c>
      <c r="I104" s="22"/>
      <c r="J104" s="22">
        <v>22</v>
      </c>
      <c r="K104" s="22">
        <v>2</v>
      </c>
      <c r="L104" s="22">
        <v>15</v>
      </c>
      <c r="M104" s="49">
        <v>17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76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77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5</v>
      </c>
      <c r="BC104" s="22">
        <v>1</v>
      </c>
      <c r="BD104" s="22">
        <v>3</v>
      </c>
      <c r="BE104" s="22">
        <f>+BC104+BD104</f>
        <v>4</v>
      </c>
      <c r="BF104" s="70">
        <v>0</v>
      </c>
      <c r="BG104" s="69">
        <f>+BB104+BL104</f>
        <v>52</v>
      </c>
      <c r="BH104" s="22">
        <f>+BC104+BM104</f>
        <v>4</v>
      </c>
      <c r="BI104" s="22">
        <f t="shared" ref="BI104:BI115" si="78">+BD104+BN104</f>
        <v>11</v>
      </c>
      <c r="BJ104" s="22">
        <f>+BH104+BI104</f>
        <v>15</v>
      </c>
      <c r="BK104" s="70">
        <f t="shared" ref="BK104:BK115" si="79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80">+BM104+BN104</f>
        <v>11</v>
      </c>
      <c r="BP104" s="71">
        <v>2</v>
      </c>
      <c r="BQ104" s="41"/>
      <c r="BR104" s="41"/>
      <c r="BS104" s="27">
        <v>9</v>
      </c>
      <c r="BT104" s="21" t="s">
        <v>96</v>
      </c>
      <c r="BX104" s="22"/>
      <c r="BY104" s="21"/>
      <c r="BZ104" s="69">
        <v>1</v>
      </c>
      <c r="CA104" s="22">
        <v>2</v>
      </c>
      <c r="CB104" s="22">
        <v>0</v>
      </c>
      <c r="CC104" s="22">
        <f t="shared" si="61"/>
        <v>2</v>
      </c>
      <c r="CD104" s="70">
        <v>0</v>
      </c>
      <c r="CE104" s="69">
        <f t="shared" si="62"/>
        <v>2</v>
      </c>
      <c r="CF104" s="22">
        <f t="shared" si="63"/>
        <v>2</v>
      </c>
      <c r="CG104" s="22">
        <f t="shared" si="64"/>
        <v>0</v>
      </c>
      <c r="CH104" s="22">
        <f t="shared" si="65"/>
        <v>2</v>
      </c>
      <c r="CI104" s="70">
        <f t="shared" si="66"/>
        <v>0</v>
      </c>
      <c r="CJ104" s="22">
        <v>1</v>
      </c>
      <c r="CK104" s="22">
        <v>0</v>
      </c>
      <c r="CL104" s="22">
        <v>0</v>
      </c>
      <c r="CM104" s="22">
        <f>+CK104+CL104</f>
        <v>0</v>
      </c>
      <c r="CN104" s="70">
        <v>0</v>
      </c>
      <c r="CO104" s="41"/>
    </row>
    <row r="105" spans="1:93" ht="15.75" customHeight="1" thickBot="1" x14ac:dyDescent="0.3">
      <c r="A105" s="36"/>
      <c r="E105" s="21" t="s">
        <v>149</v>
      </c>
      <c r="F105" s="21"/>
      <c r="G105" s="21"/>
      <c r="H105" s="21" t="s">
        <v>154</v>
      </c>
      <c r="I105" s="22"/>
      <c r="J105" s="22">
        <v>21</v>
      </c>
      <c r="K105" s="22">
        <v>2</v>
      </c>
      <c r="L105" s="22">
        <v>15</v>
      </c>
      <c r="M105" s="49">
        <v>17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76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77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2</v>
      </c>
      <c r="BC105" s="22">
        <v>0</v>
      </c>
      <c r="BD105" s="22">
        <v>0</v>
      </c>
      <c r="BE105" s="22">
        <f t="shared" ref="BE105:BE115" si="81">+BC105+BD105</f>
        <v>0</v>
      </c>
      <c r="BF105" s="70">
        <v>0</v>
      </c>
      <c r="BG105" s="69">
        <f t="shared" ref="BG105:BH115" si="82">+BB105+BL105</f>
        <v>14</v>
      </c>
      <c r="BH105" s="22">
        <f t="shared" si="82"/>
        <v>0</v>
      </c>
      <c r="BI105" s="22">
        <f t="shared" si="78"/>
        <v>2</v>
      </c>
      <c r="BJ105" s="22">
        <f t="shared" ref="BJ105:BJ115" si="83">+BH105+BI105</f>
        <v>2</v>
      </c>
      <c r="BK105" s="70">
        <f t="shared" si="79"/>
        <v>0</v>
      </c>
      <c r="BL105" s="69">
        <v>12</v>
      </c>
      <c r="BM105" s="22">
        <v>0</v>
      </c>
      <c r="BN105" s="22">
        <v>2</v>
      </c>
      <c r="BO105" s="22">
        <f t="shared" si="80"/>
        <v>2</v>
      </c>
      <c r="BP105" s="70">
        <v>0</v>
      </c>
      <c r="BQ105" s="41"/>
      <c r="BR105" s="41"/>
      <c r="BS105" s="27">
        <v>7.5</v>
      </c>
      <c r="BT105" s="21" t="s">
        <v>50</v>
      </c>
      <c r="BX105" s="22"/>
      <c r="BY105" s="21"/>
      <c r="BZ105" s="69">
        <v>0</v>
      </c>
      <c r="CA105" s="22">
        <v>0</v>
      </c>
      <c r="CB105" s="22">
        <v>0</v>
      </c>
      <c r="CC105" s="22">
        <f t="shared" si="61"/>
        <v>0</v>
      </c>
      <c r="CD105" s="70">
        <v>0</v>
      </c>
      <c r="CE105" s="69">
        <f t="shared" si="62"/>
        <v>1</v>
      </c>
      <c r="CF105" s="22">
        <f t="shared" si="63"/>
        <v>0</v>
      </c>
      <c r="CG105" s="22">
        <f t="shared" si="64"/>
        <v>0</v>
      </c>
      <c r="CH105" s="22">
        <f t="shared" si="65"/>
        <v>0</v>
      </c>
      <c r="CI105" s="70">
        <f t="shared" si="66"/>
        <v>0</v>
      </c>
      <c r="CJ105" s="22">
        <v>1</v>
      </c>
      <c r="CK105" s="22">
        <v>0</v>
      </c>
      <c r="CL105" s="22">
        <v>0</v>
      </c>
      <c r="CM105" s="22">
        <f>+CK105+CL105</f>
        <v>0</v>
      </c>
      <c r="CN105" s="70">
        <v>0</v>
      </c>
      <c r="CO105" s="41"/>
    </row>
    <row r="106" spans="1:93" ht="15.75" customHeight="1" x14ac:dyDescent="0.25">
      <c r="A106" s="36"/>
      <c r="E106" s="21"/>
      <c r="H106" s="21"/>
      <c r="I106" s="22"/>
      <c r="J106" s="22"/>
      <c r="K106" s="22"/>
      <c r="L106" s="22"/>
      <c r="M106" s="22"/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76"/>
        <v>0</v>
      </c>
      <c r="AI106" s="79"/>
      <c r="AJ106" s="22">
        <v>7</v>
      </c>
      <c r="AK106" s="22">
        <v>0</v>
      </c>
      <c r="AL106" s="22">
        <v>0</v>
      </c>
      <c r="AM106" s="24">
        <f t="shared" si="77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2</v>
      </c>
      <c r="BC106" s="22">
        <v>5</v>
      </c>
      <c r="BD106" s="22">
        <v>1</v>
      </c>
      <c r="BE106" s="22">
        <f t="shared" si="81"/>
        <v>6</v>
      </c>
      <c r="BF106" s="70">
        <v>0</v>
      </c>
      <c r="BG106" s="69">
        <f t="shared" si="82"/>
        <v>21</v>
      </c>
      <c r="BH106" s="22">
        <f t="shared" si="82"/>
        <v>20</v>
      </c>
      <c r="BI106" s="22">
        <f t="shared" si="78"/>
        <v>9</v>
      </c>
      <c r="BJ106" s="22">
        <f t="shared" si="83"/>
        <v>29</v>
      </c>
      <c r="BK106" s="70">
        <f t="shared" si="79"/>
        <v>6</v>
      </c>
      <c r="BL106" s="69">
        <v>19</v>
      </c>
      <c r="BM106" s="22">
        <v>15</v>
      </c>
      <c r="BN106" s="22">
        <v>8</v>
      </c>
      <c r="BO106" s="22">
        <f t="shared" si="80"/>
        <v>23</v>
      </c>
      <c r="BP106" s="70">
        <v>6</v>
      </c>
      <c r="BQ106" s="41"/>
      <c r="BR106" s="41"/>
      <c r="BS106" s="76"/>
      <c r="BT106" s="31" t="s">
        <v>626</v>
      </c>
      <c r="BU106" s="31"/>
      <c r="BV106" s="31"/>
      <c r="BW106" s="31"/>
      <c r="BX106" s="15"/>
      <c r="BY106" s="31"/>
      <c r="BZ106" s="75">
        <f t="shared" ref="BZ106:CN106" si="84">+SUM(BZ78:BZ105)</f>
        <v>5</v>
      </c>
      <c r="CA106" s="15">
        <f t="shared" si="84"/>
        <v>2</v>
      </c>
      <c r="CB106" s="15">
        <f t="shared" si="84"/>
        <v>0</v>
      </c>
      <c r="CC106" s="15">
        <f t="shared" si="84"/>
        <v>2</v>
      </c>
      <c r="CD106" s="71">
        <f t="shared" si="84"/>
        <v>0</v>
      </c>
      <c r="CE106" s="75">
        <f t="shared" si="84"/>
        <v>62</v>
      </c>
      <c r="CF106" s="15">
        <f t="shared" si="84"/>
        <v>4</v>
      </c>
      <c r="CG106" s="15">
        <f t="shared" si="84"/>
        <v>14</v>
      </c>
      <c r="CH106" s="15">
        <f t="shared" si="84"/>
        <v>18</v>
      </c>
      <c r="CI106" s="71">
        <f t="shared" si="84"/>
        <v>4</v>
      </c>
      <c r="CJ106" s="15">
        <f t="shared" si="84"/>
        <v>57</v>
      </c>
      <c r="CK106" s="15">
        <f t="shared" si="84"/>
        <v>2</v>
      </c>
      <c r="CL106" s="15">
        <f t="shared" si="84"/>
        <v>14</v>
      </c>
      <c r="CM106" s="15">
        <f t="shared" si="84"/>
        <v>16</v>
      </c>
      <c r="CN106" s="71">
        <f t="shared" si="84"/>
        <v>4</v>
      </c>
      <c r="CO106" s="41"/>
    </row>
    <row r="107" spans="1:93" ht="15.75" customHeight="1" x14ac:dyDescent="0.25">
      <c r="A107" s="36"/>
      <c r="E107" s="21"/>
      <c r="F107" s="21"/>
      <c r="G107" s="21"/>
      <c r="H107" s="16"/>
      <c r="I107" s="22"/>
      <c r="J107" s="22"/>
      <c r="K107" s="22"/>
      <c r="L107" s="22"/>
      <c r="M107" s="22"/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76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77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1"/>
        <v>0</v>
      </c>
      <c r="BF107" s="70">
        <v>0</v>
      </c>
      <c r="BG107" s="69">
        <f t="shared" si="82"/>
        <v>16</v>
      </c>
      <c r="BH107" s="22">
        <f t="shared" si="82"/>
        <v>7</v>
      </c>
      <c r="BI107" s="22">
        <f t="shared" si="78"/>
        <v>6</v>
      </c>
      <c r="BJ107" s="22">
        <f t="shared" si="83"/>
        <v>13</v>
      </c>
      <c r="BK107" s="70">
        <f t="shared" si="79"/>
        <v>4</v>
      </c>
      <c r="BL107" s="69">
        <v>16</v>
      </c>
      <c r="BM107" s="22">
        <v>7</v>
      </c>
      <c r="BN107" s="22">
        <v>6</v>
      </c>
      <c r="BO107" s="22">
        <f t="shared" si="80"/>
        <v>13</v>
      </c>
      <c r="BP107" s="70">
        <v>4</v>
      </c>
      <c r="BQ107" s="41"/>
      <c r="BR107" s="41"/>
      <c r="BS107" s="27"/>
      <c r="BT107" s="21"/>
      <c r="BU107" s="21"/>
      <c r="BV107" s="21"/>
      <c r="BW107" s="27"/>
      <c r="BX107" s="22"/>
      <c r="BY107" s="21"/>
      <c r="BZ107" s="69"/>
      <c r="CA107" s="22"/>
      <c r="CB107" s="22"/>
      <c r="CC107" s="22"/>
      <c r="CD107" s="70"/>
      <c r="CE107" s="69"/>
      <c r="CF107" s="22"/>
      <c r="CG107" s="22"/>
      <c r="CH107" s="22"/>
      <c r="CI107" s="70"/>
      <c r="CJ107" s="22"/>
      <c r="CK107" s="22"/>
      <c r="CL107" s="22"/>
      <c r="CM107" s="22"/>
      <c r="CN107" s="70"/>
      <c r="CO107" s="41"/>
    </row>
    <row r="108" spans="1:93" ht="15.75" customHeight="1" thickBot="1" x14ac:dyDescent="0.3">
      <c r="A108" s="36"/>
      <c r="E108" s="21"/>
      <c r="F108" s="2" t="s">
        <v>84</v>
      </c>
      <c r="G108" s="2"/>
      <c r="H108" s="2"/>
      <c r="I108" s="4" t="s">
        <v>1</v>
      </c>
      <c r="J108" s="4"/>
      <c r="K108" s="4" t="s">
        <v>3</v>
      </c>
      <c r="L108" s="50" t="s">
        <v>2</v>
      </c>
      <c r="M108" s="22"/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76"/>
        <v>0</v>
      </c>
      <c r="AI108" s="79"/>
      <c r="AJ108" s="22">
        <v>0</v>
      </c>
      <c r="AK108" s="22">
        <v>0</v>
      </c>
      <c r="AL108" s="22">
        <v>0</v>
      </c>
      <c r="AM108" s="24">
        <f t="shared" si="77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2</v>
      </c>
      <c r="BC108" s="22">
        <v>0</v>
      </c>
      <c r="BD108" s="22">
        <v>2</v>
      </c>
      <c r="BE108" s="22">
        <f t="shared" si="81"/>
        <v>2</v>
      </c>
      <c r="BF108" s="70">
        <v>0</v>
      </c>
      <c r="BG108" s="69">
        <f t="shared" si="82"/>
        <v>18</v>
      </c>
      <c r="BH108" s="22">
        <f t="shared" si="82"/>
        <v>0</v>
      </c>
      <c r="BI108" s="22">
        <f t="shared" si="78"/>
        <v>9</v>
      </c>
      <c r="BJ108" s="22">
        <f t="shared" si="83"/>
        <v>9</v>
      </c>
      <c r="BK108" s="70">
        <f t="shared" si="79"/>
        <v>2</v>
      </c>
      <c r="BL108" s="69">
        <v>16</v>
      </c>
      <c r="BM108" s="22">
        <v>0</v>
      </c>
      <c r="BN108" s="22">
        <v>7</v>
      </c>
      <c r="BO108" s="22">
        <f t="shared" si="80"/>
        <v>7</v>
      </c>
      <c r="BP108" s="70">
        <v>2</v>
      </c>
      <c r="BQ108" s="41"/>
      <c r="BR108" s="41"/>
      <c r="BS108" s="27"/>
      <c r="BT108" s="21" t="s">
        <v>93</v>
      </c>
      <c r="BU108" s="21"/>
      <c r="BV108" s="21"/>
      <c r="BW108" s="27"/>
      <c r="BX108" s="22"/>
      <c r="BY108" s="21"/>
      <c r="BZ108" s="69">
        <f>+BZ106+BZ41+AD97</f>
        <v>29</v>
      </c>
      <c r="CA108" s="22">
        <f>+CA106+CA41</f>
        <v>12</v>
      </c>
      <c r="CB108" s="22">
        <f>+CB106+CB41+AN97</f>
        <v>12</v>
      </c>
      <c r="CC108" s="22">
        <f>+CB108+CA108</f>
        <v>24</v>
      </c>
      <c r="CD108" s="70">
        <f>+CD106+CD41+AO97</f>
        <v>4</v>
      </c>
      <c r="CE108" s="69">
        <f>+CE106+CE41+AD90-0.3</f>
        <v>297</v>
      </c>
      <c r="CF108" s="22">
        <f>+CF106+CF41</f>
        <v>92</v>
      </c>
      <c r="CG108" s="22">
        <f>+CG106+CG41+AN90</f>
        <v>97</v>
      </c>
      <c r="CH108" s="22">
        <f>+CG108+CF108</f>
        <v>189</v>
      </c>
      <c r="CI108" s="70">
        <f>+CI106+CI41+AO90</f>
        <v>20</v>
      </c>
      <c r="CJ108" s="22">
        <f>+CJ106+CJ41+AD114-0.3</f>
        <v>268</v>
      </c>
      <c r="CK108" s="22">
        <f>+CK106+CK41</f>
        <v>80</v>
      </c>
      <c r="CL108" s="22">
        <f>+CL106+CL41+AN114</f>
        <v>85</v>
      </c>
      <c r="CM108" s="22">
        <f>+CL108+CK108</f>
        <v>165</v>
      </c>
      <c r="CN108" s="70">
        <f>+CN106+CN41+AO114</f>
        <v>16</v>
      </c>
      <c r="CO108" s="41"/>
    </row>
    <row r="109" spans="1:93" ht="15.75" customHeight="1" x14ac:dyDescent="0.25">
      <c r="A109" s="36"/>
      <c r="E109" s="21"/>
      <c r="F109" s="21" t="s">
        <v>126</v>
      </c>
      <c r="G109" s="21"/>
      <c r="H109" s="21"/>
      <c r="I109" s="21" t="s">
        <v>118</v>
      </c>
      <c r="J109" s="22"/>
      <c r="K109" s="22">
        <v>15</v>
      </c>
      <c r="L109" s="49">
        <v>10</v>
      </c>
      <c r="M109" s="22"/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76"/>
        <v>0</v>
      </c>
      <c r="AI109" s="79"/>
      <c r="AJ109" s="22">
        <v>1</v>
      </c>
      <c r="AK109" s="22">
        <v>0</v>
      </c>
      <c r="AL109" s="22">
        <v>0</v>
      </c>
      <c r="AM109" s="24">
        <f t="shared" si="77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1</v>
      </c>
      <c r="BC109" s="22">
        <v>0</v>
      </c>
      <c r="BD109" s="22">
        <v>1</v>
      </c>
      <c r="BE109" s="22">
        <f t="shared" si="81"/>
        <v>1</v>
      </c>
      <c r="BF109" s="70">
        <v>0</v>
      </c>
      <c r="BG109" s="69">
        <f t="shared" si="82"/>
        <v>19</v>
      </c>
      <c r="BH109" s="22">
        <f t="shared" si="82"/>
        <v>1</v>
      </c>
      <c r="BI109" s="22">
        <f t="shared" si="78"/>
        <v>7</v>
      </c>
      <c r="BJ109" s="22">
        <f t="shared" si="83"/>
        <v>8</v>
      </c>
      <c r="BK109" s="70">
        <f t="shared" si="79"/>
        <v>4</v>
      </c>
      <c r="BL109" s="69">
        <v>18</v>
      </c>
      <c r="BM109" s="22">
        <v>1</v>
      </c>
      <c r="BN109" s="22">
        <v>6</v>
      </c>
      <c r="BO109" s="22">
        <f t="shared" si="80"/>
        <v>7</v>
      </c>
      <c r="BP109" s="70">
        <v>4</v>
      </c>
      <c r="BQ109" s="41"/>
      <c r="BR109" s="41"/>
      <c r="BS109" s="27"/>
      <c r="BT109" s="21" t="s">
        <v>82</v>
      </c>
      <c r="BU109" s="21"/>
      <c r="BV109" s="21"/>
      <c r="BW109" s="27"/>
      <c r="BX109" s="22"/>
      <c r="BY109" s="21"/>
      <c r="BZ109" s="69">
        <f t="shared" ref="BZ109:CN109" si="85">+BB6+BB19+BB32+BB45+BB78+BB91+BB104+BB117</f>
        <v>29</v>
      </c>
      <c r="CA109" s="22">
        <f t="shared" si="85"/>
        <v>12</v>
      </c>
      <c r="CB109" s="22">
        <f t="shared" si="85"/>
        <v>12</v>
      </c>
      <c r="CC109" s="22">
        <f t="shared" si="85"/>
        <v>24</v>
      </c>
      <c r="CD109" s="70">
        <f t="shared" si="85"/>
        <v>4</v>
      </c>
      <c r="CE109" s="69">
        <f t="shared" si="85"/>
        <v>297</v>
      </c>
      <c r="CF109" s="22">
        <f t="shared" si="85"/>
        <v>92</v>
      </c>
      <c r="CG109" s="22">
        <f t="shared" si="85"/>
        <v>97</v>
      </c>
      <c r="CH109" s="22">
        <f t="shared" si="85"/>
        <v>189</v>
      </c>
      <c r="CI109" s="70">
        <f t="shared" si="85"/>
        <v>20</v>
      </c>
      <c r="CJ109" s="22">
        <f t="shared" si="85"/>
        <v>268</v>
      </c>
      <c r="CK109" s="22">
        <f t="shared" si="85"/>
        <v>80</v>
      </c>
      <c r="CL109" s="22">
        <f t="shared" si="85"/>
        <v>85</v>
      </c>
      <c r="CM109" s="22">
        <f t="shared" si="85"/>
        <v>165</v>
      </c>
      <c r="CN109" s="70">
        <f t="shared" si="85"/>
        <v>16</v>
      </c>
      <c r="CO109" s="41"/>
    </row>
    <row r="110" spans="1:93" ht="15.75" customHeight="1" x14ac:dyDescent="0.25">
      <c r="A110" s="36"/>
      <c r="E110" s="21"/>
      <c r="F110" s="21" t="s">
        <v>162</v>
      </c>
      <c r="G110" s="21"/>
      <c r="H110" s="21"/>
      <c r="I110" s="21" t="s">
        <v>116</v>
      </c>
      <c r="J110" s="22"/>
      <c r="K110" s="22">
        <v>21</v>
      </c>
      <c r="L110" s="49">
        <v>8</v>
      </c>
      <c r="M110" s="22"/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76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77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2</v>
      </c>
      <c r="BC110" s="22">
        <v>1</v>
      </c>
      <c r="BD110" s="22">
        <v>0</v>
      </c>
      <c r="BE110" s="22">
        <f t="shared" si="81"/>
        <v>1</v>
      </c>
      <c r="BF110" s="70">
        <v>0</v>
      </c>
      <c r="BG110" s="69">
        <f t="shared" si="82"/>
        <v>24</v>
      </c>
      <c r="BH110" s="22">
        <f t="shared" si="82"/>
        <v>5</v>
      </c>
      <c r="BI110" s="22">
        <f t="shared" si="78"/>
        <v>9</v>
      </c>
      <c r="BJ110" s="22">
        <f t="shared" si="83"/>
        <v>14</v>
      </c>
      <c r="BK110" s="70">
        <f t="shared" si="79"/>
        <v>0</v>
      </c>
      <c r="BL110" s="69">
        <v>22</v>
      </c>
      <c r="BM110" s="22">
        <v>4</v>
      </c>
      <c r="BN110" s="22">
        <v>9</v>
      </c>
      <c r="BO110" s="22">
        <f t="shared" si="80"/>
        <v>13</v>
      </c>
      <c r="BP110" s="70">
        <v>0</v>
      </c>
      <c r="BQ110" s="41"/>
      <c r="BR110" s="41"/>
      <c r="BU110" s="27"/>
      <c r="BV110" s="21"/>
      <c r="CC110" s="22"/>
      <c r="CD110" s="22"/>
      <c r="CE110" s="22"/>
      <c r="CF110" s="22"/>
      <c r="CG110" s="79"/>
      <c r="CH110" s="79"/>
      <c r="CI110" s="22"/>
      <c r="CJ110" s="22"/>
      <c r="CK110" s="22"/>
      <c r="CL110" s="74"/>
      <c r="CO110" s="41"/>
    </row>
    <row r="111" spans="1:93" ht="15.75" customHeight="1" x14ac:dyDescent="0.25">
      <c r="A111" s="36"/>
      <c r="B111" s="21"/>
      <c r="E111" s="21"/>
      <c r="F111" s="21" t="s">
        <v>144</v>
      </c>
      <c r="G111" s="21"/>
      <c r="H111" s="21"/>
      <c r="I111" s="21" t="s">
        <v>115</v>
      </c>
      <c r="J111" s="22"/>
      <c r="K111" s="22">
        <v>22</v>
      </c>
      <c r="L111" s="49">
        <v>8</v>
      </c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2</v>
      </c>
      <c r="BC111" s="22">
        <v>0</v>
      </c>
      <c r="BD111" s="22">
        <v>1</v>
      </c>
      <c r="BE111" s="22">
        <f t="shared" si="81"/>
        <v>1</v>
      </c>
      <c r="BF111" s="70">
        <v>0</v>
      </c>
      <c r="BG111" s="69">
        <f t="shared" si="82"/>
        <v>23</v>
      </c>
      <c r="BH111" s="22">
        <f t="shared" si="82"/>
        <v>8</v>
      </c>
      <c r="BI111" s="22">
        <f t="shared" si="78"/>
        <v>5</v>
      </c>
      <c r="BJ111" s="22">
        <f t="shared" si="83"/>
        <v>13</v>
      </c>
      <c r="BK111" s="70">
        <f t="shared" si="79"/>
        <v>2</v>
      </c>
      <c r="BL111" s="69">
        <v>21</v>
      </c>
      <c r="BM111" s="22">
        <v>8</v>
      </c>
      <c r="BN111" s="22">
        <v>4</v>
      </c>
      <c r="BO111" s="22">
        <f t="shared" si="80"/>
        <v>12</v>
      </c>
      <c r="BP111" s="70">
        <v>2</v>
      </c>
      <c r="BQ111" s="41"/>
      <c r="BR111" s="41"/>
      <c r="BU111" s="27"/>
      <c r="BV111" s="21"/>
      <c r="CC111" s="22"/>
      <c r="CD111" s="22"/>
      <c r="CE111" s="22"/>
      <c r="CF111" s="22"/>
      <c r="CG111" s="79"/>
      <c r="CH111" s="79"/>
      <c r="CI111" s="22"/>
      <c r="CJ111" s="22"/>
      <c r="CK111" s="22"/>
      <c r="CL111" s="74"/>
      <c r="CO111" s="41"/>
    </row>
    <row r="112" spans="1:93" ht="15.75" customHeight="1" x14ac:dyDescent="0.25">
      <c r="A112" s="36"/>
      <c r="B112" s="21"/>
      <c r="E112" s="21"/>
      <c r="F112" s="21" t="s">
        <v>86</v>
      </c>
      <c r="G112" s="21"/>
      <c r="H112" s="21"/>
      <c r="I112" s="21" t="s">
        <v>17</v>
      </c>
      <c r="J112" s="22"/>
      <c r="K112" s="22">
        <v>20</v>
      </c>
      <c r="L112" s="49">
        <v>6</v>
      </c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2</v>
      </c>
      <c r="BC112" s="22">
        <v>0</v>
      </c>
      <c r="BD112" s="22">
        <v>2</v>
      </c>
      <c r="BE112" s="22">
        <f t="shared" si="81"/>
        <v>2</v>
      </c>
      <c r="BF112" s="70">
        <v>0</v>
      </c>
      <c r="BG112" s="69">
        <f t="shared" si="82"/>
        <v>22</v>
      </c>
      <c r="BH112" s="22">
        <f t="shared" si="82"/>
        <v>5</v>
      </c>
      <c r="BI112" s="22">
        <f t="shared" si="78"/>
        <v>7</v>
      </c>
      <c r="BJ112" s="22">
        <f t="shared" si="83"/>
        <v>12</v>
      </c>
      <c r="BK112" s="70">
        <f t="shared" si="79"/>
        <v>0</v>
      </c>
      <c r="BL112" s="69">
        <v>20</v>
      </c>
      <c r="BM112" s="22">
        <v>5</v>
      </c>
      <c r="BN112" s="22">
        <v>5</v>
      </c>
      <c r="BO112" s="22">
        <f t="shared" si="80"/>
        <v>10</v>
      </c>
      <c r="BP112" s="70">
        <v>0</v>
      </c>
      <c r="BQ112" s="41"/>
      <c r="BR112" s="41"/>
      <c r="BU112" s="27"/>
      <c r="BV112" s="21"/>
      <c r="CC112" s="22"/>
      <c r="CD112" s="22"/>
      <c r="CE112" s="22"/>
      <c r="CF112" s="22"/>
      <c r="CG112" s="79"/>
      <c r="CH112" s="79"/>
      <c r="CI112" s="22"/>
      <c r="CJ112" s="22"/>
      <c r="CK112" s="22"/>
      <c r="CL112" s="74"/>
      <c r="CO112" s="41"/>
    </row>
    <row r="113" spans="1:93" ht="15.75" customHeight="1" thickBot="1" x14ac:dyDescent="0.3">
      <c r="A113" s="36"/>
      <c r="B113" s="21"/>
      <c r="E113" s="21"/>
      <c r="F113" s="21" t="s">
        <v>59</v>
      </c>
      <c r="G113" s="21"/>
      <c r="H113" s="21"/>
      <c r="I113" s="21" t="s">
        <v>118</v>
      </c>
      <c r="J113" s="22"/>
      <c r="K113" s="22">
        <v>21</v>
      </c>
      <c r="L113" s="49">
        <v>6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2</v>
      </c>
      <c r="BC113" s="22">
        <v>0</v>
      </c>
      <c r="BD113" s="22">
        <v>4</v>
      </c>
      <c r="BE113" s="22">
        <f t="shared" si="81"/>
        <v>4</v>
      </c>
      <c r="BF113" s="70">
        <v>0</v>
      </c>
      <c r="BG113" s="69">
        <f t="shared" si="82"/>
        <v>20</v>
      </c>
      <c r="BH113" s="22">
        <f t="shared" si="82"/>
        <v>0</v>
      </c>
      <c r="BI113" s="22">
        <f t="shared" si="78"/>
        <v>12</v>
      </c>
      <c r="BJ113" s="22">
        <f t="shared" si="83"/>
        <v>12</v>
      </c>
      <c r="BK113" s="70">
        <f t="shared" si="79"/>
        <v>0</v>
      </c>
      <c r="BL113" s="69">
        <v>18</v>
      </c>
      <c r="BM113" s="22">
        <v>0</v>
      </c>
      <c r="BN113" s="22">
        <v>8</v>
      </c>
      <c r="BO113" s="22">
        <f t="shared" si="80"/>
        <v>8</v>
      </c>
      <c r="BP113" s="70">
        <v>0</v>
      </c>
      <c r="BQ113" s="41"/>
      <c r="BR113" s="41"/>
      <c r="BU113" s="27"/>
      <c r="BV113" s="21"/>
      <c r="CC113" s="22"/>
      <c r="CD113" s="22"/>
      <c r="CE113" s="22"/>
      <c r="CF113" s="22"/>
      <c r="CG113" s="79"/>
      <c r="CH113" s="79"/>
      <c r="CI113" s="22"/>
      <c r="CJ113" s="22"/>
      <c r="CK113" s="22"/>
      <c r="CL113" s="74"/>
      <c r="CO113" s="41"/>
    </row>
    <row r="114" spans="1:93" ht="15.75" customHeight="1" x14ac:dyDescent="0.25">
      <c r="A114" s="36"/>
      <c r="B114" s="21"/>
      <c r="E114" s="21"/>
      <c r="F114" s="21" t="s">
        <v>88</v>
      </c>
      <c r="G114" s="21"/>
      <c r="H114" s="21"/>
      <c r="I114" s="21" t="s">
        <v>116</v>
      </c>
      <c r="J114" s="22"/>
      <c r="K114" s="22">
        <v>22</v>
      </c>
      <c r="L114" s="49">
        <v>6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1"/>
        <v>0</v>
      </c>
      <c r="BF114" s="70">
        <v>0</v>
      </c>
      <c r="BG114" s="69">
        <f t="shared" si="82"/>
        <v>15</v>
      </c>
      <c r="BH114" s="22">
        <f t="shared" si="82"/>
        <v>0</v>
      </c>
      <c r="BI114" s="22">
        <f t="shared" si="78"/>
        <v>3</v>
      </c>
      <c r="BJ114" s="22">
        <f t="shared" si="83"/>
        <v>3</v>
      </c>
      <c r="BK114" s="70">
        <f t="shared" si="79"/>
        <v>10</v>
      </c>
      <c r="BL114" s="69">
        <v>15</v>
      </c>
      <c r="BM114" s="22">
        <v>0</v>
      </c>
      <c r="BN114" s="22">
        <v>3</v>
      </c>
      <c r="BO114" s="22">
        <f t="shared" si="80"/>
        <v>3</v>
      </c>
      <c r="BP114" s="70">
        <v>10</v>
      </c>
      <c r="BQ114" s="41"/>
      <c r="BR114" s="41"/>
      <c r="BU114" s="27"/>
      <c r="BV114" s="21"/>
      <c r="CC114" s="22"/>
      <c r="CD114" s="22"/>
      <c r="CE114" s="22"/>
      <c r="CF114" s="22"/>
      <c r="CG114" s="79"/>
      <c r="CH114" s="79"/>
      <c r="CI114" s="22"/>
      <c r="CJ114" s="22"/>
      <c r="CK114" s="22"/>
      <c r="CL114" s="74"/>
      <c r="CO114" s="41"/>
    </row>
    <row r="115" spans="1:93" ht="15.75" customHeight="1" x14ac:dyDescent="0.25">
      <c r="A115" s="36"/>
      <c r="B115" s="21"/>
      <c r="F115" s="21" t="s">
        <v>185</v>
      </c>
      <c r="G115" s="21"/>
      <c r="H115" s="21"/>
      <c r="I115" s="21" t="s">
        <v>154</v>
      </c>
      <c r="J115" s="22"/>
      <c r="K115" s="22">
        <v>23</v>
      </c>
      <c r="L115" s="49">
        <v>6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2</v>
      </c>
      <c r="BC115" s="22">
        <v>0</v>
      </c>
      <c r="BD115" s="22">
        <v>0</v>
      </c>
      <c r="BE115" s="22">
        <f t="shared" si="81"/>
        <v>0</v>
      </c>
      <c r="BF115" s="70">
        <v>0</v>
      </c>
      <c r="BG115" s="69">
        <f t="shared" si="82"/>
        <v>20</v>
      </c>
      <c r="BH115" s="22">
        <f t="shared" si="82"/>
        <v>1</v>
      </c>
      <c r="BI115" s="22">
        <f t="shared" si="78"/>
        <v>1</v>
      </c>
      <c r="BJ115" s="22">
        <f t="shared" si="83"/>
        <v>2</v>
      </c>
      <c r="BK115" s="70">
        <f t="shared" si="79"/>
        <v>2</v>
      </c>
      <c r="BL115" s="69">
        <v>18</v>
      </c>
      <c r="BM115" s="22">
        <v>1</v>
      </c>
      <c r="BN115" s="22">
        <v>1</v>
      </c>
      <c r="BO115" s="22">
        <f t="shared" si="80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79"/>
      <c r="CH115" s="79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55</v>
      </c>
      <c r="G116" s="21"/>
      <c r="H116" s="21"/>
      <c r="I116" s="21" t="s">
        <v>117</v>
      </c>
      <c r="J116" s="22"/>
      <c r="K116" s="22">
        <v>23</v>
      </c>
      <c r="L116" s="49">
        <v>6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22</v>
      </c>
      <c r="BC116" s="23">
        <f>SUM(BC104:BC115)</f>
        <v>7</v>
      </c>
      <c r="BD116" s="23">
        <f>SUM(BD104:BD115)</f>
        <v>14</v>
      </c>
      <c r="BE116" s="23">
        <f>+BD116+BC116</f>
        <v>21</v>
      </c>
      <c r="BF116" s="73">
        <f>SUM(BF104:BF115)</f>
        <v>0</v>
      </c>
      <c r="BG116" s="72">
        <f>SUM(BG104:BG115)</f>
        <v>264</v>
      </c>
      <c r="BH116" s="23">
        <f>SUM(BH104:BH115)</f>
        <v>51</v>
      </c>
      <c r="BI116" s="23">
        <f>SUM(BI104:BI115)</f>
        <v>81</v>
      </c>
      <c r="BJ116" s="23">
        <f>+BI116+BH116</f>
        <v>132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34</v>
      </c>
      <c r="G117" s="21"/>
      <c r="H117" s="21"/>
      <c r="I117" s="21" t="s">
        <v>106</v>
      </c>
      <c r="J117" s="22"/>
      <c r="K117" s="22">
        <v>24</v>
      </c>
      <c r="L117" s="49">
        <v>6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1</v>
      </c>
      <c r="BC117" s="22">
        <v>2</v>
      </c>
      <c r="BD117" s="22">
        <v>0</v>
      </c>
      <c r="BE117" s="22">
        <f>+BC117+BD117</f>
        <v>2</v>
      </c>
      <c r="BF117" s="70">
        <v>0</v>
      </c>
      <c r="BG117" s="69">
        <f>+BB117+BL117</f>
        <v>21</v>
      </c>
      <c r="BH117" s="22">
        <f>+BC117+BM117</f>
        <v>6</v>
      </c>
      <c r="BI117" s="22">
        <f t="shared" ref="BI117:BI128" si="86">+BD117+BN117</f>
        <v>8</v>
      </c>
      <c r="BJ117" s="22">
        <f>+BH117+BI117</f>
        <v>14</v>
      </c>
      <c r="BK117" s="70">
        <f t="shared" ref="BK117:BK128" si="87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88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124</v>
      </c>
      <c r="G118" s="21"/>
      <c r="H118" s="21"/>
      <c r="I118" s="21" t="s">
        <v>17</v>
      </c>
      <c r="J118" s="22"/>
      <c r="K118" s="22">
        <v>15</v>
      </c>
      <c r="L118" s="49">
        <v>4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2</v>
      </c>
      <c r="BC118" s="22">
        <v>0</v>
      </c>
      <c r="BD118" s="22">
        <v>0</v>
      </c>
      <c r="BE118" s="22">
        <f t="shared" ref="BE118:BE128" si="89">+BC118+BD118</f>
        <v>0</v>
      </c>
      <c r="BF118" s="70">
        <v>0</v>
      </c>
      <c r="BG118" s="69">
        <f t="shared" ref="BG118:BH128" si="90">+BB118+BL118</f>
        <v>23</v>
      </c>
      <c r="BH118" s="22">
        <f t="shared" si="90"/>
        <v>0</v>
      </c>
      <c r="BI118" s="22">
        <f t="shared" si="86"/>
        <v>0</v>
      </c>
      <c r="BJ118" s="22">
        <f t="shared" ref="BJ118:BJ128" si="91">+BH118+BI118</f>
        <v>0</v>
      </c>
      <c r="BK118" s="70">
        <f t="shared" si="87"/>
        <v>0</v>
      </c>
      <c r="BL118" s="69">
        <v>21</v>
      </c>
      <c r="BM118" s="22">
        <v>0</v>
      </c>
      <c r="BN118" s="22">
        <v>0</v>
      </c>
      <c r="BO118" s="22">
        <f t="shared" si="88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95</v>
      </c>
      <c r="G119" s="21"/>
      <c r="H119" s="21"/>
      <c r="I119" s="21" t="s">
        <v>118</v>
      </c>
      <c r="J119" s="22"/>
      <c r="K119" s="22">
        <v>16</v>
      </c>
      <c r="L119" s="49">
        <v>4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2</v>
      </c>
      <c r="BC119" s="22">
        <v>2</v>
      </c>
      <c r="BD119" s="22">
        <v>3</v>
      </c>
      <c r="BE119" s="22">
        <f t="shared" si="89"/>
        <v>5</v>
      </c>
      <c r="BF119" s="70">
        <v>0</v>
      </c>
      <c r="BG119" s="69">
        <f t="shared" si="90"/>
        <v>22</v>
      </c>
      <c r="BH119" s="22">
        <f t="shared" si="90"/>
        <v>23</v>
      </c>
      <c r="BI119" s="22">
        <f t="shared" si="86"/>
        <v>17</v>
      </c>
      <c r="BJ119" s="22">
        <f t="shared" si="91"/>
        <v>40</v>
      </c>
      <c r="BK119" s="70">
        <f t="shared" si="87"/>
        <v>2</v>
      </c>
      <c r="BL119" s="69">
        <v>20</v>
      </c>
      <c r="BM119" s="22">
        <v>21</v>
      </c>
      <c r="BN119" s="22">
        <v>14</v>
      </c>
      <c r="BO119" s="22">
        <f t="shared" si="88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170</v>
      </c>
      <c r="G120" s="21"/>
      <c r="H120" s="21"/>
      <c r="I120" s="21" t="s">
        <v>116</v>
      </c>
      <c r="J120" s="22"/>
      <c r="K120" s="22">
        <v>18</v>
      </c>
      <c r="L120" s="49">
        <v>4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2</v>
      </c>
      <c r="BC120" s="22">
        <v>3</v>
      </c>
      <c r="BD120" s="22">
        <v>0</v>
      </c>
      <c r="BE120" s="22">
        <f t="shared" si="89"/>
        <v>3</v>
      </c>
      <c r="BF120" s="70">
        <v>0</v>
      </c>
      <c r="BG120" s="69">
        <f t="shared" si="90"/>
        <v>24</v>
      </c>
      <c r="BH120" s="22">
        <f t="shared" si="90"/>
        <v>29</v>
      </c>
      <c r="BI120" s="22">
        <f t="shared" si="86"/>
        <v>9</v>
      </c>
      <c r="BJ120" s="22">
        <f t="shared" si="91"/>
        <v>38</v>
      </c>
      <c r="BK120" s="70">
        <f t="shared" si="87"/>
        <v>4</v>
      </c>
      <c r="BL120" s="69">
        <v>22</v>
      </c>
      <c r="BM120" s="22">
        <v>26</v>
      </c>
      <c r="BN120" s="22">
        <v>9</v>
      </c>
      <c r="BO120" s="22">
        <f t="shared" si="88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165</v>
      </c>
      <c r="G121" s="21"/>
      <c r="H121" s="21"/>
      <c r="I121" s="21" t="s">
        <v>17</v>
      </c>
      <c r="J121" s="22"/>
      <c r="K121" s="22">
        <v>19</v>
      </c>
      <c r="L121" s="49">
        <v>4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2</v>
      </c>
      <c r="BC121" s="22">
        <v>0</v>
      </c>
      <c r="BD121" s="22">
        <v>1</v>
      </c>
      <c r="BE121" s="22">
        <f t="shared" si="89"/>
        <v>1</v>
      </c>
      <c r="BF121" s="70">
        <v>0</v>
      </c>
      <c r="BG121" s="69">
        <f t="shared" si="90"/>
        <v>21</v>
      </c>
      <c r="BH121" s="22">
        <f t="shared" si="90"/>
        <v>2</v>
      </c>
      <c r="BI121" s="22">
        <f t="shared" si="86"/>
        <v>15</v>
      </c>
      <c r="BJ121" s="22">
        <f t="shared" si="91"/>
        <v>17</v>
      </c>
      <c r="BK121" s="70">
        <f t="shared" si="87"/>
        <v>2</v>
      </c>
      <c r="BL121" s="69">
        <v>19</v>
      </c>
      <c r="BM121" s="22">
        <v>2</v>
      </c>
      <c r="BN121" s="22">
        <v>14</v>
      </c>
      <c r="BO121" s="22">
        <f t="shared" si="88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51</v>
      </c>
      <c r="G122" s="21"/>
      <c r="H122" s="21"/>
      <c r="I122" s="21" t="s">
        <v>118</v>
      </c>
      <c r="J122" s="22"/>
      <c r="K122" s="22">
        <v>19</v>
      </c>
      <c r="L122" s="49">
        <v>4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1</v>
      </c>
      <c r="BC122" s="22">
        <v>0</v>
      </c>
      <c r="BD122" s="22">
        <v>2</v>
      </c>
      <c r="BE122" s="22">
        <f t="shared" si="89"/>
        <v>2</v>
      </c>
      <c r="BF122" s="70">
        <v>0</v>
      </c>
      <c r="BG122" s="69">
        <f t="shared" si="90"/>
        <v>21</v>
      </c>
      <c r="BH122" s="22">
        <f t="shared" si="90"/>
        <v>13</v>
      </c>
      <c r="BI122" s="22">
        <f t="shared" si="86"/>
        <v>17</v>
      </c>
      <c r="BJ122" s="22">
        <f t="shared" si="91"/>
        <v>30</v>
      </c>
      <c r="BK122" s="70">
        <f t="shared" si="87"/>
        <v>0</v>
      </c>
      <c r="BL122" s="69">
        <v>20</v>
      </c>
      <c r="BM122" s="22">
        <v>13</v>
      </c>
      <c r="BN122" s="22">
        <v>15</v>
      </c>
      <c r="BO122" s="22">
        <f t="shared" si="88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166</v>
      </c>
      <c r="I123" s="21" t="s">
        <v>154</v>
      </c>
      <c r="J123" s="22"/>
      <c r="K123" s="22">
        <v>22</v>
      </c>
      <c r="L123" s="49">
        <v>4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2</v>
      </c>
      <c r="BC123" s="22">
        <v>1</v>
      </c>
      <c r="BD123" s="22">
        <v>1</v>
      </c>
      <c r="BE123" s="22">
        <f t="shared" si="89"/>
        <v>2</v>
      </c>
      <c r="BF123" s="70">
        <v>0</v>
      </c>
      <c r="BG123" s="69">
        <f t="shared" si="90"/>
        <v>23</v>
      </c>
      <c r="BH123" s="22">
        <f t="shared" si="90"/>
        <v>3</v>
      </c>
      <c r="BI123" s="22">
        <f t="shared" si="86"/>
        <v>13</v>
      </c>
      <c r="BJ123" s="22">
        <f t="shared" si="91"/>
        <v>16</v>
      </c>
      <c r="BK123" s="70">
        <f t="shared" si="87"/>
        <v>2</v>
      </c>
      <c r="BL123" s="69">
        <v>21</v>
      </c>
      <c r="BM123" s="22">
        <v>2</v>
      </c>
      <c r="BN123" s="22">
        <v>12</v>
      </c>
      <c r="BO123" s="22">
        <f t="shared" si="88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167</v>
      </c>
      <c r="G124" s="21"/>
      <c r="H124" s="21"/>
      <c r="I124" s="21" t="s">
        <v>106</v>
      </c>
      <c r="J124" s="22"/>
      <c r="K124" s="22">
        <v>22</v>
      </c>
      <c r="L124" s="49">
        <v>4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2</v>
      </c>
      <c r="BC124" s="22">
        <v>0</v>
      </c>
      <c r="BD124" s="22">
        <v>1</v>
      </c>
      <c r="BE124" s="22">
        <f t="shared" si="89"/>
        <v>1</v>
      </c>
      <c r="BF124" s="70">
        <v>0</v>
      </c>
      <c r="BG124" s="69">
        <f t="shared" si="90"/>
        <v>22</v>
      </c>
      <c r="BH124" s="22">
        <f t="shared" si="90"/>
        <v>9</v>
      </c>
      <c r="BI124" s="22">
        <f t="shared" si="86"/>
        <v>11</v>
      </c>
      <c r="BJ124" s="22">
        <f t="shared" si="91"/>
        <v>20</v>
      </c>
      <c r="BK124" s="70">
        <f t="shared" si="87"/>
        <v>0</v>
      </c>
      <c r="BL124" s="69">
        <v>20</v>
      </c>
      <c r="BM124" s="22">
        <v>9</v>
      </c>
      <c r="BN124" s="22">
        <v>10</v>
      </c>
      <c r="BO124" s="22">
        <f t="shared" si="88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92</v>
      </c>
      <c r="G125" s="21"/>
      <c r="H125" s="21"/>
      <c r="I125" s="21" t="s">
        <v>115</v>
      </c>
      <c r="J125" s="22"/>
      <c r="K125" s="22">
        <v>23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2</v>
      </c>
      <c r="BC125" s="22">
        <v>0</v>
      </c>
      <c r="BD125" s="22">
        <v>2</v>
      </c>
      <c r="BE125" s="22">
        <f t="shared" si="89"/>
        <v>2</v>
      </c>
      <c r="BF125" s="70">
        <v>0</v>
      </c>
      <c r="BG125" s="69">
        <f t="shared" si="90"/>
        <v>22</v>
      </c>
      <c r="BH125" s="22">
        <f t="shared" si="90"/>
        <v>2</v>
      </c>
      <c r="BI125" s="22">
        <f t="shared" si="86"/>
        <v>9</v>
      </c>
      <c r="BJ125" s="22">
        <f t="shared" si="91"/>
        <v>11</v>
      </c>
      <c r="BK125" s="70">
        <f t="shared" si="87"/>
        <v>0</v>
      </c>
      <c r="BL125" s="69">
        <v>20</v>
      </c>
      <c r="BM125" s="22">
        <v>2</v>
      </c>
      <c r="BN125" s="22">
        <v>7</v>
      </c>
      <c r="BO125" s="22">
        <f t="shared" si="88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130</v>
      </c>
      <c r="G126" s="21"/>
      <c r="H126" s="21"/>
      <c r="I126" s="21" t="s">
        <v>115</v>
      </c>
      <c r="J126" s="22"/>
      <c r="K126" s="22">
        <v>23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2</v>
      </c>
      <c r="BC126" s="22">
        <v>0</v>
      </c>
      <c r="BD126" s="22">
        <v>1</v>
      </c>
      <c r="BE126" s="22">
        <f t="shared" si="89"/>
        <v>1</v>
      </c>
      <c r="BF126" s="70">
        <v>0</v>
      </c>
      <c r="BG126" s="69">
        <f t="shared" si="90"/>
        <v>22</v>
      </c>
      <c r="BH126" s="22">
        <f t="shared" si="90"/>
        <v>1</v>
      </c>
      <c r="BI126" s="22">
        <f t="shared" si="86"/>
        <v>6</v>
      </c>
      <c r="BJ126" s="22">
        <f t="shared" si="91"/>
        <v>7</v>
      </c>
      <c r="BK126" s="70">
        <f t="shared" si="87"/>
        <v>4</v>
      </c>
      <c r="BL126" s="69">
        <v>20</v>
      </c>
      <c r="BM126" s="22">
        <v>1</v>
      </c>
      <c r="BN126" s="22">
        <v>5</v>
      </c>
      <c r="BO126" s="22">
        <f t="shared" si="88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66</v>
      </c>
      <c r="G127" s="21"/>
      <c r="H127" s="21"/>
      <c r="I127" s="21" t="s">
        <v>115</v>
      </c>
      <c r="J127" s="22"/>
      <c r="K127" s="22">
        <v>23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2</v>
      </c>
      <c r="BC127" s="22">
        <v>0</v>
      </c>
      <c r="BD127" s="22">
        <v>0</v>
      </c>
      <c r="BE127" s="22">
        <f t="shared" si="89"/>
        <v>0</v>
      </c>
      <c r="BF127" s="70">
        <v>0</v>
      </c>
      <c r="BG127" s="69">
        <f t="shared" si="90"/>
        <v>20</v>
      </c>
      <c r="BH127" s="22">
        <f t="shared" si="90"/>
        <v>0</v>
      </c>
      <c r="BI127" s="22">
        <f t="shared" si="86"/>
        <v>7</v>
      </c>
      <c r="BJ127" s="22">
        <f t="shared" si="91"/>
        <v>7</v>
      </c>
      <c r="BK127" s="70">
        <f t="shared" si="87"/>
        <v>2</v>
      </c>
      <c r="BL127" s="69">
        <v>18</v>
      </c>
      <c r="BM127" s="22">
        <v>0</v>
      </c>
      <c r="BN127" s="22">
        <v>7</v>
      </c>
      <c r="BO127" s="22">
        <f t="shared" si="88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164</v>
      </c>
      <c r="G128" s="21"/>
      <c r="H128" s="21"/>
      <c r="I128" s="21" t="s">
        <v>115</v>
      </c>
      <c r="J128" s="22"/>
      <c r="K128" s="22">
        <v>24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2</v>
      </c>
      <c r="BC128" s="22">
        <v>0</v>
      </c>
      <c r="BD128" s="22">
        <v>1</v>
      </c>
      <c r="BE128" s="22">
        <f t="shared" si="89"/>
        <v>1</v>
      </c>
      <c r="BF128" s="70">
        <v>2</v>
      </c>
      <c r="BG128" s="69">
        <f t="shared" si="90"/>
        <v>23</v>
      </c>
      <c r="BH128" s="22">
        <f t="shared" si="90"/>
        <v>0</v>
      </c>
      <c r="BI128" s="22">
        <f t="shared" si="86"/>
        <v>5</v>
      </c>
      <c r="BJ128" s="22">
        <f t="shared" si="91"/>
        <v>5</v>
      </c>
      <c r="BK128" s="70">
        <f t="shared" si="87"/>
        <v>6</v>
      </c>
      <c r="BL128" s="69">
        <v>21</v>
      </c>
      <c r="BM128" s="22">
        <v>0</v>
      </c>
      <c r="BN128" s="22">
        <v>4</v>
      </c>
      <c r="BO128" s="22">
        <f t="shared" si="88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125</v>
      </c>
      <c r="G129" s="21"/>
      <c r="H129" s="21"/>
      <c r="I129" s="21" t="s">
        <v>116</v>
      </c>
      <c r="J129" s="22"/>
      <c r="K129" s="22">
        <v>24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22</v>
      </c>
      <c r="BC129" s="23">
        <f>SUM(BC117:BC128)</f>
        <v>8</v>
      </c>
      <c r="BD129" s="23">
        <f>SUM(BD117:BD128)</f>
        <v>12</v>
      </c>
      <c r="BE129" s="23">
        <f>+BD129+BC129</f>
        <v>20</v>
      </c>
      <c r="BF129" s="73">
        <f>SUM(BF117:BF128)</f>
        <v>2</v>
      </c>
      <c r="BG129" s="72">
        <f>SUM(BG117:BG128)</f>
        <v>264</v>
      </c>
      <c r="BH129" s="23">
        <f>SUM(BH117:BH128)</f>
        <v>88</v>
      </c>
      <c r="BI129" s="23">
        <f>SUM(BI117:BI128)</f>
        <v>117</v>
      </c>
      <c r="BJ129" s="23">
        <f>+BI129+BH129</f>
        <v>205</v>
      </c>
      <c r="BK129" s="73">
        <f>SUM(BK117:BK128)</f>
        <v>24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96</v>
      </c>
      <c r="G130" s="21"/>
      <c r="H130" s="21"/>
      <c r="I130" s="21" t="s">
        <v>154</v>
      </c>
      <c r="J130" s="22"/>
      <c r="K130" s="22">
        <v>24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176</v>
      </c>
      <c r="BC130" s="15">
        <f t="shared" ref="BC130:BF130" si="92">+BC129+BC116+BC103+BC90+BC57+BC44+BC31+BC18</f>
        <v>42</v>
      </c>
      <c r="BD130" s="15">
        <f t="shared" si="92"/>
        <v>63</v>
      </c>
      <c r="BE130" s="15">
        <f t="shared" si="92"/>
        <v>105</v>
      </c>
      <c r="BF130" s="15">
        <f t="shared" si="92"/>
        <v>12</v>
      </c>
      <c r="BG130" s="15">
        <f>+BG129+BG116+BG103+BG90+BG57+BG44+BG31+BG18</f>
        <v>2110</v>
      </c>
      <c r="BH130" s="15">
        <f t="shared" ref="BH130:BK130" si="93">+BH129+BH116+BH103+BH90+BH57+BH44+BH31+BH18</f>
        <v>517</v>
      </c>
      <c r="BI130" s="15">
        <f t="shared" si="93"/>
        <v>804</v>
      </c>
      <c r="BJ130" s="15">
        <f t="shared" si="93"/>
        <v>1321</v>
      </c>
      <c r="BK130" s="15">
        <f t="shared" si="93"/>
        <v>180</v>
      </c>
      <c r="BL130" s="15">
        <f>+BL129+BL116+BL103+BL90+BL57+BL44+BL31+BL18</f>
        <v>1934</v>
      </c>
      <c r="BM130" s="15">
        <f t="shared" ref="BM130:BP130" si="94">+BM129+BM116+BM103+BM90+BM57+BM44+BM31+BM18</f>
        <v>475</v>
      </c>
      <c r="BN130" s="15">
        <f t="shared" si="94"/>
        <v>741</v>
      </c>
      <c r="BO130" s="15">
        <f t="shared" si="94"/>
        <v>1216</v>
      </c>
      <c r="BP130" s="15">
        <f t="shared" si="94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41</v>
      </c>
      <c r="I131" s="21" t="s">
        <v>106</v>
      </c>
      <c r="J131" s="22"/>
      <c r="K131" s="22">
        <v>24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H142" s="21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95">SUMIF($C$4:$C$11,$C149,G$4:G$11)+SUMIF($C$162:$C$169,$C149,G$162:G$169)</f>
        <v>15</v>
      </c>
      <c r="H149" s="5">
        <f t="shared" si="95"/>
        <v>5</v>
      </c>
      <c r="I149" s="5">
        <f t="shared" si="95"/>
        <v>4</v>
      </c>
      <c r="J149" s="5">
        <f t="shared" ref="J149:J156" si="96">2*G149+I149</f>
        <v>34</v>
      </c>
      <c r="K149" s="35">
        <f t="shared" ref="K149:K156" si="97">+J149/((G149+H149+I149)*2)</f>
        <v>0.70833333333333337</v>
      </c>
      <c r="L149" s="5">
        <f t="shared" ref="L149:M156" si="98">SUMIF($C$4:$C$11,$C149,L$4:L$11)+SUMIF($C$162:$C$169,$C149,L$162:L$169)</f>
        <v>75</v>
      </c>
      <c r="M149" s="5">
        <f t="shared" si="98"/>
        <v>42</v>
      </c>
      <c r="N149" s="5">
        <f>+L149-M149</f>
        <v>33</v>
      </c>
      <c r="O149" s="5">
        <f t="shared" ref="O149:P156" si="99">SUMIF($C$4:$C$11,$C149,O$4:O$11)+SUMIF($C$162:$C$169,$C149,O$162:O$169)</f>
        <v>115</v>
      </c>
      <c r="P149" s="5">
        <f t="shared" si="99"/>
        <v>18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95"/>
        <v>14</v>
      </c>
      <c r="H150" s="5">
        <f t="shared" si="95"/>
        <v>7</v>
      </c>
      <c r="I150" s="5">
        <f t="shared" si="95"/>
        <v>3</v>
      </c>
      <c r="J150" s="5">
        <f t="shared" si="96"/>
        <v>31</v>
      </c>
      <c r="K150" s="35">
        <f t="shared" si="97"/>
        <v>0.64583333333333337</v>
      </c>
      <c r="L150" s="5">
        <f t="shared" si="98"/>
        <v>83</v>
      </c>
      <c r="M150" s="5">
        <f t="shared" si="98"/>
        <v>45</v>
      </c>
      <c r="N150" s="5">
        <f t="shared" ref="N150:N156" si="100">+L150-M150</f>
        <v>38</v>
      </c>
      <c r="O150" s="5">
        <f t="shared" si="99"/>
        <v>150</v>
      </c>
      <c r="P150" s="5">
        <f t="shared" si="99"/>
        <v>26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95"/>
        <v>13</v>
      </c>
      <c r="H151" s="5">
        <f t="shared" si="95"/>
        <v>8</v>
      </c>
      <c r="I151" s="5">
        <f t="shared" si="95"/>
        <v>3</v>
      </c>
      <c r="J151" s="5">
        <f t="shared" si="96"/>
        <v>29</v>
      </c>
      <c r="K151" s="35">
        <f t="shared" si="97"/>
        <v>0.60416666666666663</v>
      </c>
      <c r="L151" s="5">
        <f t="shared" si="98"/>
        <v>88</v>
      </c>
      <c r="M151" s="5">
        <f t="shared" si="98"/>
        <v>72</v>
      </c>
      <c r="N151" s="5">
        <f t="shared" si="100"/>
        <v>16</v>
      </c>
      <c r="O151" s="5">
        <f t="shared" si="99"/>
        <v>117</v>
      </c>
      <c r="P151" s="5">
        <f t="shared" si="99"/>
        <v>24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95"/>
        <v>12</v>
      </c>
      <c r="H152" s="5">
        <f t="shared" si="95"/>
        <v>11</v>
      </c>
      <c r="I152" s="5">
        <f t="shared" si="95"/>
        <v>1</v>
      </c>
      <c r="J152" s="5">
        <f t="shared" si="96"/>
        <v>25</v>
      </c>
      <c r="K152" s="35">
        <f t="shared" si="97"/>
        <v>0.52083333333333337</v>
      </c>
      <c r="L152" s="5">
        <f t="shared" si="98"/>
        <v>62</v>
      </c>
      <c r="M152" s="5">
        <f t="shared" si="98"/>
        <v>54</v>
      </c>
      <c r="N152" s="5">
        <f t="shared" si="100"/>
        <v>8</v>
      </c>
      <c r="O152" s="5">
        <f t="shared" si="99"/>
        <v>107</v>
      </c>
      <c r="P152" s="5">
        <f t="shared" si="99"/>
        <v>6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95"/>
        <v>8</v>
      </c>
      <c r="H153" s="5">
        <f t="shared" si="95"/>
        <v>12</v>
      </c>
      <c r="I153" s="5">
        <f t="shared" si="95"/>
        <v>4</v>
      </c>
      <c r="J153" s="5">
        <f t="shared" si="96"/>
        <v>20</v>
      </c>
      <c r="K153" s="35">
        <f t="shared" si="97"/>
        <v>0.41666666666666669</v>
      </c>
      <c r="L153" s="5">
        <f t="shared" si="98"/>
        <v>63</v>
      </c>
      <c r="M153" s="5">
        <f t="shared" si="98"/>
        <v>82</v>
      </c>
      <c r="N153" s="5">
        <f t="shared" si="100"/>
        <v>-19</v>
      </c>
      <c r="O153" s="5">
        <f t="shared" si="99"/>
        <v>92</v>
      </c>
      <c r="P153" s="5">
        <f t="shared" si="99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95"/>
        <v>8</v>
      </c>
      <c r="H154" s="5">
        <f t="shared" si="95"/>
        <v>11</v>
      </c>
      <c r="I154" s="5">
        <f t="shared" si="95"/>
        <v>5</v>
      </c>
      <c r="J154" s="5">
        <f t="shared" si="96"/>
        <v>21</v>
      </c>
      <c r="K154" s="35">
        <f t="shared" si="97"/>
        <v>0.4375</v>
      </c>
      <c r="L154" s="5">
        <f t="shared" si="98"/>
        <v>51</v>
      </c>
      <c r="M154" s="5">
        <f t="shared" si="98"/>
        <v>74</v>
      </c>
      <c r="N154" s="5">
        <f t="shared" si="100"/>
        <v>-23</v>
      </c>
      <c r="O154" s="5">
        <f t="shared" si="99"/>
        <v>81</v>
      </c>
      <c r="P154" s="5">
        <f t="shared" si="99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95"/>
        <v>6</v>
      </c>
      <c r="H155" s="5">
        <f t="shared" si="95"/>
        <v>13</v>
      </c>
      <c r="I155" s="5">
        <f t="shared" si="95"/>
        <v>5</v>
      </c>
      <c r="J155" s="5">
        <f t="shared" si="96"/>
        <v>17</v>
      </c>
      <c r="K155" s="35">
        <f t="shared" si="97"/>
        <v>0.35416666666666669</v>
      </c>
      <c r="L155" s="5">
        <f t="shared" si="98"/>
        <v>37</v>
      </c>
      <c r="M155" s="5">
        <f t="shared" si="98"/>
        <v>62</v>
      </c>
      <c r="N155" s="5">
        <f t="shared" si="100"/>
        <v>-25</v>
      </c>
      <c r="O155" s="5">
        <f t="shared" si="99"/>
        <v>65</v>
      </c>
      <c r="P155" s="5">
        <f t="shared" si="99"/>
        <v>26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95"/>
        <v>5</v>
      </c>
      <c r="H156" s="5">
        <f t="shared" si="95"/>
        <v>14</v>
      </c>
      <c r="I156" s="5">
        <f t="shared" si="95"/>
        <v>5</v>
      </c>
      <c r="J156" s="5">
        <f t="shared" si="96"/>
        <v>15</v>
      </c>
      <c r="K156" s="35">
        <f t="shared" si="97"/>
        <v>0.3125</v>
      </c>
      <c r="L156" s="5">
        <f t="shared" si="98"/>
        <v>58</v>
      </c>
      <c r="M156" s="5">
        <f t="shared" si="98"/>
        <v>86</v>
      </c>
      <c r="N156" s="5">
        <f t="shared" si="100"/>
        <v>-28</v>
      </c>
      <c r="O156" s="5">
        <f t="shared" si="99"/>
        <v>77</v>
      </c>
      <c r="P156" s="5">
        <f t="shared" si="99"/>
        <v>36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81</v>
      </c>
      <c r="H157" s="9">
        <f>SUM(H149:H156)</f>
        <v>81</v>
      </c>
      <c r="I157" s="9">
        <f>SUM(I149:I156)</f>
        <v>30</v>
      </c>
      <c r="J157" s="9"/>
      <c r="K157" s="9"/>
      <c r="L157" s="9">
        <f>SUM(L149:L156)</f>
        <v>517</v>
      </c>
      <c r="M157" s="9">
        <f>SUM(M149:M156)</f>
        <v>517</v>
      </c>
      <c r="N157" s="9"/>
      <c r="O157" s="9">
        <f>SUM(O149:O156)</f>
        <v>804</v>
      </c>
      <c r="P157" s="9">
        <f>SUM(P149:P156)</f>
        <v>180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59</v>
      </c>
      <c r="E176" s="21"/>
      <c r="F176" s="21"/>
      <c r="G176" s="21" t="s">
        <v>118</v>
      </c>
      <c r="H176" s="22"/>
      <c r="I176" s="22">
        <v>2</v>
      </c>
      <c r="J176" s="22">
        <v>5</v>
      </c>
      <c r="K176" s="22">
        <v>1</v>
      </c>
      <c r="L176" s="49">
        <f t="shared" ref="L176:L184" si="101">+J176+K176</f>
        <v>6</v>
      </c>
      <c r="R176" s="40"/>
    </row>
    <row r="177" spans="1:18" ht="15.75" x14ac:dyDescent="0.25">
      <c r="A177" s="40"/>
      <c r="D177" s="21" t="s">
        <v>147</v>
      </c>
      <c r="E177" s="21"/>
      <c r="F177" s="21"/>
      <c r="G177" s="21" t="s">
        <v>154</v>
      </c>
      <c r="H177" s="22"/>
      <c r="I177" s="22">
        <v>2</v>
      </c>
      <c r="J177" s="22">
        <v>2</v>
      </c>
      <c r="K177" s="22">
        <v>3</v>
      </c>
      <c r="L177" s="49">
        <f t="shared" si="101"/>
        <v>5</v>
      </c>
      <c r="R177" s="40"/>
    </row>
    <row r="178" spans="1:18" ht="15.75" x14ac:dyDescent="0.25">
      <c r="A178" s="40"/>
      <c r="D178" s="21" t="s">
        <v>108</v>
      </c>
      <c r="E178" s="21"/>
      <c r="F178" s="21"/>
      <c r="G178" s="21" t="s">
        <v>106</v>
      </c>
      <c r="H178" s="22"/>
      <c r="I178" s="22">
        <v>2</v>
      </c>
      <c r="J178" s="22">
        <v>1</v>
      </c>
      <c r="K178" s="22">
        <v>3</v>
      </c>
      <c r="L178" s="49">
        <f t="shared" si="101"/>
        <v>4</v>
      </c>
      <c r="R178" s="40"/>
    </row>
    <row r="179" spans="1:18" ht="15.75" x14ac:dyDescent="0.25">
      <c r="A179" s="40"/>
      <c r="D179" s="21" t="s">
        <v>52</v>
      </c>
      <c r="E179" s="21"/>
      <c r="F179" s="21"/>
      <c r="G179" s="21" t="s">
        <v>118</v>
      </c>
      <c r="H179" s="22"/>
      <c r="I179" s="22">
        <v>2</v>
      </c>
      <c r="J179" s="22">
        <v>0</v>
      </c>
      <c r="K179" s="22">
        <v>4</v>
      </c>
      <c r="L179" s="49">
        <f t="shared" si="101"/>
        <v>4</v>
      </c>
      <c r="R179" s="40"/>
    </row>
    <row r="180" spans="1:18" ht="15.75" x14ac:dyDescent="0.25">
      <c r="A180" s="40"/>
      <c r="D180" s="21" t="s">
        <v>34</v>
      </c>
      <c r="E180" s="21"/>
      <c r="F180" s="21"/>
      <c r="G180" s="21" t="s">
        <v>106</v>
      </c>
      <c r="H180" s="22"/>
      <c r="I180" s="22">
        <v>2</v>
      </c>
      <c r="J180" s="22">
        <v>3</v>
      </c>
      <c r="K180" s="22">
        <v>0</v>
      </c>
      <c r="L180" s="49">
        <f t="shared" si="101"/>
        <v>3</v>
      </c>
      <c r="R180" s="40"/>
    </row>
    <row r="181" spans="1:18" ht="15.75" x14ac:dyDescent="0.25">
      <c r="A181" s="40"/>
      <c r="D181" s="21" t="s">
        <v>96</v>
      </c>
      <c r="E181" s="21"/>
      <c r="F181" s="21"/>
      <c r="G181" s="21" t="s">
        <v>154</v>
      </c>
      <c r="H181" s="22"/>
      <c r="I181" s="22">
        <v>2</v>
      </c>
      <c r="J181" s="22">
        <v>3</v>
      </c>
      <c r="K181" s="22">
        <v>0</v>
      </c>
      <c r="L181" s="49">
        <f t="shared" si="101"/>
        <v>3</v>
      </c>
      <c r="R181" s="40"/>
    </row>
    <row r="182" spans="1:18" ht="15.75" x14ac:dyDescent="0.25">
      <c r="A182" s="40"/>
      <c r="D182" s="21" t="s">
        <v>142</v>
      </c>
      <c r="E182" s="21"/>
      <c r="F182" s="21"/>
      <c r="G182" s="21" t="s">
        <v>107</v>
      </c>
      <c r="H182" s="22"/>
      <c r="I182" s="22">
        <v>2</v>
      </c>
      <c r="J182" s="22">
        <v>2</v>
      </c>
      <c r="K182" s="22">
        <v>1</v>
      </c>
      <c r="L182" s="49">
        <f t="shared" si="101"/>
        <v>3</v>
      </c>
      <c r="R182" s="40"/>
    </row>
    <row r="183" spans="1:18" ht="15.75" x14ac:dyDescent="0.25">
      <c r="A183" s="40"/>
      <c r="D183" s="21" t="s">
        <v>80</v>
      </c>
      <c r="E183" s="21"/>
      <c r="F183" s="21"/>
      <c r="G183" s="21" t="s">
        <v>117</v>
      </c>
      <c r="H183" s="22"/>
      <c r="I183" s="22">
        <v>2</v>
      </c>
      <c r="J183" s="22">
        <v>1</v>
      </c>
      <c r="K183" s="22">
        <v>2</v>
      </c>
      <c r="L183" s="49">
        <f t="shared" si="101"/>
        <v>3</v>
      </c>
      <c r="R183" s="40"/>
    </row>
    <row r="184" spans="1:18" ht="15.75" x14ac:dyDescent="0.25">
      <c r="A184" s="40"/>
      <c r="D184" s="21" t="s">
        <v>66</v>
      </c>
      <c r="E184" s="21"/>
      <c r="F184" s="21"/>
      <c r="G184" s="21" t="s">
        <v>115</v>
      </c>
      <c r="H184" s="22"/>
      <c r="I184" s="22">
        <v>2</v>
      </c>
      <c r="J184" s="22">
        <v>0</v>
      </c>
      <c r="K184" s="22">
        <v>3</v>
      </c>
      <c r="L184" s="49">
        <f t="shared" si="101"/>
        <v>3</v>
      </c>
      <c r="R184" s="40"/>
    </row>
    <row r="185" spans="1:18" ht="15.75" x14ac:dyDescent="0.25">
      <c r="A185" s="40"/>
      <c r="D185" s="21"/>
      <c r="L185" s="22"/>
      <c r="M185" s="22"/>
      <c r="R185" s="40"/>
    </row>
    <row r="186" spans="1:18" ht="15.75" x14ac:dyDescent="0.25">
      <c r="A186" s="40"/>
      <c r="D186" s="21"/>
      <c r="L186" s="22"/>
      <c r="M186" s="22"/>
      <c r="R186" s="40"/>
    </row>
    <row r="187" spans="1:18" ht="18.75" thickBot="1" x14ac:dyDescent="0.3">
      <c r="A187" s="40"/>
      <c r="D187" s="21"/>
      <c r="E187" s="2" t="s">
        <v>84</v>
      </c>
      <c r="F187" s="2"/>
      <c r="G187" s="2"/>
      <c r="H187" s="4" t="s">
        <v>1</v>
      </c>
      <c r="I187" s="4"/>
      <c r="J187" s="4" t="s">
        <v>3</v>
      </c>
      <c r="K187" s="50" t="s">
        <v>2</v>
      </c>
      <c r="L187" s="22"/>
      <c r="M187" s="22"/>
      <c r="R187" s="40"/>
    </row>
    <row r="188" spans="1:18" ht="15.75" x14ac:dyDescent="0.25">
      <c r="A188" s="40"/>
      <c r="D188" s="21"/>
      <c r="E188" s="21" t="s">
        <v>88</v>
      </c>
      <c r="F188" s="21"/>
      <c r="G188" s="21"/>
      <c r="H188" s="21" t="s">
        <v>116</v>
      </c>
      <c r="I188" s="22"/>
      <c r="J188" s="22">
        <v>2</v>
      </c>
      <c r="K188" s="49">
        <v>2</v>
      </c>
      <c r="L188" s="22"/>
      <c r="M188" s="22"/>
      <c r="R188" s="40"/>
    </row>
    <row r="189" spans="1:18" ht="15.75" x14ac:dyDescent="0.25">
      <c r="A189" s="40"/>
      <c r="D189" s="21"/>
      <c r="E189" s="21" t="s">
        <v>185</v>
      </c>
      <c r="F189" s="21"/>
      <c r="G189" s="21"/>
      <c r="H189" s="21" t="s">
        <v>154</v>
      </c>
      <c r="I189" s="22"/>
      <c r="J189" s="22">
        <v>2</v>
      </c>
      <c r="K189" s="49">
        <v>2</v>
      </c>
      <c r="L189" s="22"/>
      <c r="R189" s="40"/>
    </row>
    <row r="190" spans="1:18" ht="15.75" x14ac:dyDescent="0.25">
      <c r="A190" s="40"/>
      <c r="D190" s="21"/>
      <c r="E190" s="21" t="s">
        <v>124</v>
      </c>
      <c r="F190" s="21"/>
      <c r="G190" s="21"/>
      <c r="H190" s="21" t="s">
        <v>17</v>
      </c>
      <c r="I190" s="22"/>
      <c r="J190" s="22">
        <v>2</v>
      </c>
      <c r="K190" s="49">
        <v>2</v>
      </c>
      <c r="L190" s="22"/>
      <c r="R190" s="40"/>
    </row>
    <row r="191" spans="1:18" ht="15.75" x14ac:dyDescent="0.25">
      <c r="A191" s="40"/>
      <c r="D191" s="21"/>
      <c r="E191" s="21" t="s">
        <v>91</v>
      </c>
      <c r="F191" s="21"/>
      <c r="G191" s="21"/>
      <c r="H191" s="21" t="s">
        <v>17</v>
      </c>
      <c r="I191" s="22"/>
      <c r="J191" s="22">
        <v>2</v>
      </c>
      <c r="K191" s="49">
        <v>2</v>
      </c>
      <c r="L191" s="22"/>
      <c r="R191" s="40"/>
    </row>
    <row r="192" spans="1:18" ht="15.75" x14ac:dyDescent="0.25">
      <c r="A192" s="40"/>
      <c r="D192" s="21"/>
      <c r="L192" s="22"/>
      <c r="R192" s="40"/>
    </row>
    <row r="193" spans="1:18" ht="15.75" x14ac:dyDescent="0.25">
      <c r="A193" s="40"/>
      <c r="D193" s="21"/>
      <c r="L193" s="22"/>
      <c r="R193" s="40"/>
    </row>
    <row r="194" spans="1:18" ht="15.75" x14ac:dyDescent="0.25">
      <c r="A194" s="40"/>
      <c r="D194" s="21"/>
      <c r="L194" s="22"/>
      <c r="R194" s="40"/>
    </row>
    <row r="195" spans="1:18" ht="15.75" x14ac:dyDescent="0.25">
      <c r="A195" s="40"/>
      <c r="D195" s="21"/>
      <c r="L195" s="22"/>
      <c r="R195" s="40"/>
    </row>
    <row r="196" spans="1:18" ht="15.75" x14ac:dyDescent="0.25">
      <c r="A196" s="40"/>
      <c r="D196" s="21"/>
      <c r="L196" s="22"/>
      <c r="R196" s="40"/>
    </row>
    <row r="197" spans="1:18" ht="15.75" x14ac:dyDescent="0.25">
      <c r="A197" s="40"/>
      <c r="D197" s="21"/>
      <c r="L197" s="22"/>
      <c r="R197" s="40"/>
    </row>
    <row r="198" spans="1:18" ht="15.75" x14ac:dyDescent="0.25">
      <c r="A198" s="40"/>
      <c r="D198" s="21"/>
      <c r="L198" s="22"/>
      <c r="R198" s="40"/>
    </row>
    <row r="199" spans="1:18" ht="15.75" x14ac:dyDescent="0.25">
      <c r="A199" s="40"/>
      <c r="D199" s="21"/>
      <c r="F199" s="21"/>
      <c r="G199" s="21"/>
      <c r="H199" s="22"/>
      <c r="I199" s="22"/>
      <c r="J199" s="22"/>
      <c r="L199" s="22"/>
      <c r="R199" s="40"/>
    </row>
    <row r="200" spans="1:18" ht="15.75" x14ac:dyDescent="0.25">
      <c r="A200" s="40"/>
      <c r="D200" s="21"/>
      <c r="E200" s="21"/>
      <c r="F200" s="21"/>
      <c r="G200" s="21"/>
      <c r="H200" s="22"/>
      <c r="I200" s="22"/>
      <c r="J200" s="22"/>
      <c r="L200" s="22"/>
      <c r="R200" s="40"/>
    </row>
    <row r="201" spans="1:18" ht="15.75" x14ac:dyDescent="0.25">
      <c r="A201" s="40"/>
      <c r="D201" s="21"/>
      <c r="E201" s="21"/>
      <c r="F201" s="21"/>
      <c r="G201" s="21"/>
      <c r="H201" s="22"/>
      <c r="I201" s="22"/>
      <c r="J201" s="22"/>
      <c r="K201" s="22"/>
      <c r="L201" s="22"/>
      <c r="R201" s="40"/>
    </row>
    <row r="202" spans="1:18" ht="15.75" x14ac:dyDescent="0.25">
      <c r="A202" s="40"/>
      <c r="D202" s="21"/>
      <c r="E202" s="21"/>
      <c r="F202" s="21"/>
      <c r="G202" s="21"/>
      <c r="H202" s="22"/>
      <c r="I202" s="22"/>
      <c r="J202" s="22"/>
      <c r="K202" s="22"/>
      <c r="L202" s="22"/>
      <c r="R202" s="40"/>
    </row>
    <row r="203" spans="1:18" ht="15.75" x14ac:dyDescent="0.25">
      <c r="A203" s="40"/>
      <c r="D203" s="21"/>
      <c r="G203" s="21"/>
      <c r="H203" s="22"/>
      <c r="I203" s="22"/>
      <c r="J203" s="22"/>
      <c r="K203" s="22"/>
      <c r="L203" s="22"/>
      <c r="R203" s="40"/>
    </row>
    <row r="204" spans="1:18" ht="15.75" x14ac:dyDescent="0.25">
      <c r="A204" s="40"/>
      <c r="D204" s="21"/>
      <c r="E204" s="21"/>
      <c r="F204" s="21"/>
      <c r="G204" s="16"/>
      <c r="H204" s="22"/>
      <c r="I204" s="22"/>
      <c r="J204" s="22"/>
      <c r="K204" s="22"/>
      <c r="L204" s="22"/>
      <c r="R204" s="40"/>
    </row>
    <row r="205" spans="1:18" ht="15.75" x14ac:dyDescent="0.25">
      <c r="A205" s="40"/>
      <c r="D205" s="21"/>
      <c r="L205" s="22"/>
      <c r="R205" s="40"/>
    </row>
    <row r="206" spans="1:18" ht="15.75" x14ac:dyDescent="0.25">
      <c r="A206" s="40"/>
      <c r="D206" s="21"/>
      <c r="L206" s="22"/>
      <c r="R206" s="40"/>
    </row>
    <row r="207" spans="1:18" ht="15.75" x14ac:dyDescent="0.25">
      <c r="A207" s="40"/>
      <c r="D207" s="21"/>
      <c r="L207" s="22"/>
      <c r="R207" s="40"/>
    </row>
    <row r="208" spans="1:18" ht="15.75" x14ac:dyDescent="0.25">
      <c r="A208" s="40"/>
      <c r="D208" s="21"/>
      <c r="L208" s="22"/>
      <c r="R208" s="40"/>
    </row>
    <row r="209" spans="1:18" ht="15.75" x14ac:dyDescent="0.25">
      <c r="A209" s="40"/>
      <c r="D209" s="21"/>
      <c r="L209" s="22"/>
      <c r="R209" s="40"/>
    </row>
    <row r="210" spans="1:18" ht="15.75" x14ac:dyDescent="0.25">
      <c r="A210" s="40"/>
      <c r="D210" s="21"/>
      <c r="L210" s="22"/>
      <c r="R210" s="40"/>
    </row>
    <row r="211" spans="1:18" ht="15.75" x14ac:dyDescent="0.25">
      <c r="A211" s="40"/>
      <c r="D211" s="21"/>
      <c r="L211" s="22"/>
      <c r="R211" s="40"/>
    </row>
    <row r="212" spans="1:18" ht="15.75" x14ac:dyDescent="0.25">
      <c r="A212" s="40"/>
      <c r="L212" s="22"/>
      <c r="R212" s="40"/>
    </row>
    <row r="213" spans="1:18" ht="15.75" x14ac:dyDescent="0.25">
      <c r="A213" s="40"/>
      <c r="L213" s="22"/>
      <c r="R213" s="40"/>
    </row>
    <row r="214" spans="1:18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sortState xmlns:xlrd2="http://schemas.microsoft.com/office/spreadsheetml/2017/richdata2" ref="V22:AM29">
    <sortCondition ref="AM22:AM29"/>
  </sortState>
  <mergeCells count="129">
    <mergeCell ref="B1:Q1"/>
    <mergeCell ref="T1:AR1"/>
    <mergeCell ref="AU1:BP1"/>
    <mergeCell ref="BS1:CN1"/>
    <mergeCell ref="G2:M2"/>
    <mergeCell ref="T2:AR2"/>
    <mergeCell ref="AU2:BP2"/>
    <mergeCell ref="BS2:CN2"/>
    <mergeCell ref="AH11:AI11"/>
    <mergeCell ref="AH12:AI12"/>
    <mergeCell ref="AH13:AI13"/>
    <mergeCell ref="E14:F14"/>
    <mergeCell ref="AH14:AI14"/>
    <mergeCell ref="AH15:AI15"/>
    <mergeCell ref="CJ4:CN4"/>
    <mergeCell ref="AH6:AI6"/>
    <mergeCell ref="AH7:AI7"/>
    <mergeCell ref="AH8:AI8"/>
    <mergeCell ref="AH9:AI9"/>
    <mergeCell ref="AH10:AI10"/>
    <mergeCell ref="V4:AM4"/>
    <mergeCell ref="BB4:BF4"/>
    <mergeCell ref="BG4:BK4"/>
    <mergeCell ref="BL4:BP4"/>
    <mergeCell ref="BZ4:CD4"/>
    <mergeCell ref="CE4:CI4"/>
    <mergeCell ref="AH26:AI26"/>
    <mergeCell ref="AH27:AI27"/>
    <mergeCell ref="AH28:AI28"/>
    <mergeCell ref="AH29:AI29"/>
    <mergeCell ref="AH30:AI30"/>
    <mergeCell ref="V34:AM34"/>
    <mergeCell ref="V19:AM19"/>
    <mergeCell ref="AH21:AI21"/>
    <mergeCell ref="AH22:AI22"/>
    <mergeCell ref="AH23:AI23"/>
    <mergeCell ref="AH24:AI24"/>
    <mergeCell ref="AH25:AI25"/>
    <mergeCell ref="AH42:AI42"/>
    <mergeCell ref="AH43:AI43"/>
    <mergeCell ref="AH44:AI44"/>
    <mergeCell ref="AH45:AI45"/>
    <mergeCell ref="B73:Q73"/>
    <mergeCell ref="T73:AR73"/>
    <mergeCell ref="AH36:AI36"/>
    <mergeCell ref="AH37:AI37"/>
    <mergeCell ref="AH38:AI38"/>
    <mergeCell ref="AH39:AI39"/>
    <mergeCell ref="AH40:AI40"/>
    <mergeCell ref="AH41:AI41"/>
    <mergeCell ref="BZ76:CD76"/>
    <mergeCell ref="CE76:CI76"/>
    <mergeCell ref="CJ76:CN76"/>
    <mergeCell ref="AU73:BP73"/>
    <mergeCell ref="BS73:CN73"/>
    <mergeCell ref="D74:N74"/>
    <mergeCell ref="T74:AR74"/>
    <mergeCell ref="AU74:BP74"/>
    <mergeCell ref="BS74:CN74"/>
    <mergeCell ref="V77:AO77"/>
    <mergeCell ref="AH79:AI79"/>
    <mergeCell ref="AH80:AI80"/>
    <mergeCell ref="AH81:AI81"/>
    <mergeCell ref="AH82:AI82"/>
    <mergeCell ref="AH83:AI83"/>
    <mergeCell ref="BB76:BF76"/>
    <mergeCell ref="BG76:BK76"/>
    <mergeCell ref="BL76:BP76"/>
    <mergeCell ref="AH90:AI90"/>
    <mergeCell ref="V93:AO93"/>
    <mergeCell ref="AH95:AI95"/>
    <mergeCell ref="AH96:AI96"/>
    <mergeCell ref="AH97:AI97"/>
    <mergeCell ref="V101:AO101"/>
    <mergeCell ref="AH84:AI84"/>
    <mergeCell ref="AH85:AI85"/>
    <mergeCell ref="AH86:AI86"/>
    <mergeCell ref="AH87:AI87"/>
    <mergeCell ref="AH88:AI88"/>
    <mergeCell ref="AH89:AI89"/>
    <mergeCell ref="AH110:AI110"/>
    <mergeCell ref="CG110:CH110"/>
    <mergeCell ref="AH111:AI111"/>
    <mergeCell ref="CG111:CH111"/>
    <mergeCell ref="AH112:AI112"/>
    <mergeCell ref="CG112:CH112"/>
    <mergeCell ref="AH104:AI104"/>
    <mergeCell ref="AH105:AI105"/>
    <mergeCell ref="AH106:AI106"/>
    <mergeCell ref="AH107:AI107"/>
    <mergeCell ref="AH108:AI108"/>
    <mergeCell ref="AH109:AI109"/>
    <mergeCell ref="CG117:CH117"/>
    <mergeCell ref="CG118:CH118"/>
    <mergeCell ref="CG119:CH119"/>
    <mergeCell ref="CG120:CH120"/>
    <mergeCell ref="CG121:CH121"/>
    <mergeCell ref="CG122:CH122"/>
    <mergeCell ref="AH113:AI113"/>
    <mergeCell ref="CG113:CH113"/>
    <mergeCell ref="AH114:AI114"/>
    <mergeCell ref="CG114:CH114"/>
    <mergeCell ref="CG115:CH115"/>
    <mergeCell ref="CG116:CH116"/>
    <mergeCell ref="CG129:CH129"/>
    <mergeCell ref="CG130:CH130"/>
    <mergeCell ref="BI131:BJ131"/>
    <mergeCell ref="CG131:CH131"/>
    <mergeCell ref="BI132:BJ132"/>
    <mergeCell ref="CG132:CH132"/>
    <mergeCell ref="CG123:CH123"/>
    <mergeCell ref="CG124:CH124"/>
    <mergeCell ref="CG125:CH125"/>
    <mergeCell ref="CG126:CH126"/>
    <mergeCell ref="CG127:CH127"/>
    <mergeCell ref="CG128:CH128"/>
    <mergeCell ref="B214:Q214"/>
    <mergeCell ref="BI136:BJ136"/>
    <mergeCell ref="CG136:CH136"/>
    <mergeCell ref="B146:Q146"/>
    <mergeCell ref="E147:N147"/>
    <mergeCell ref="G160:M160"/>
    <mergeCell ref="D173:L173"/>
    <mergeCell ref="BI133:BJ133"/>
    <mergeCell ref="CG133:CH133"/>
    <mergeCell ref="BI134:BJ134"/>
    <mergeCell ref="CG134:CH134"/>
    <mergeCell ref="BI135:BJ135"/>
    <mergeCell ref="CG135:CH135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FE23-ACF4-4A7D-8D09-3828744D82D0}">
  <dimension ref="A1:CO214"/>
  <sheetViews>
    <sheetView topLeftCell="A2" zoomScale="70" zoomScaleNormal="70" zoomScaleSheetLayoutView="78" workbookViewId="0">
      <selection activeCell="S55" sqref="S55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6" width="2.7109375" customWidth="1"/>
    <col min="47" max="47" width="5.85546875" customWidth="1"/>
    <col min="48" max="50" width="6" customWidth="1"/>
    <col min="51" max="51" width="3.7109375" customWidth="1"/>
    <col min="52" max="52" width="4.7109375" customWidth="1"/>
    <col min="53" max="53" width="18.7109375" customWidth="1"/>
    <col min="54" max="54" width="7.7109375" customWidth="1"/>
    <col min="55" max="58" width="6.7109375" customWidth="1"/>
    <col min="59" max="59" width="7.7109375" customWidth="1"/>
    <col min="60" max="63" width="6.7109375" customWidth="1"/>
    <col min="64" max="64" width="7.7109375" customWidth="1"/>
    <col min="65" max="68" width="6.7109375" customWidth="1"/>
    <col min="69" max="70" width="2.7109375" customWidth="1"/>
    <col min="71" max="71" width="5.85546875" customWidth="1"/>
    <col min="72" max="74" width="6" customWidth="1"/>
    <col min="75" max="75" width="3.7109375" customWidth="1"/>
    <col min="76" max="76" width="4.7109375" customWidth="1"/>
    <col min="77" max="77" width="18.7109375" customWidth="1"/>
    <col min="78" max="78" width="7.7109375" customWidth="1"/>
    <col min="79" max="82" width="6.7109375" customWidth="1"/>
    <col min="83" max="83" width="7.7109375" customWidth="1"/>
    <col min="84" max="87" width="6.7109375" customWidth="1"/>
    <col min="88" max="88" width="7.7109375" customWidth="1"/>
    <col min="89" max="92" width="6.7109375" customWidth="1"/>
    <col min="93" max="93" width="2.7109375" customWidth="1"/>
  </cols>
  <sheetData>
    <row r="1" spans="1:93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  <c r="AT1" s="39"/>
      <c r="AU1" s="78" t="s">
        <v>143</v>
      </c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39"/>
      <c r="BR1" s="39"/>
      <c r="BS1" s="78" t="s">
        <v>143</v>
      </c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39"/>
    </row>
    <row r="2" spans="1:93" ht="18.600000000000001" customHeight="1" x14ac:dyDescent="0.3">
      <c r="A2" s="36"/>
      <c r="B2" s="26" t="s">
        <v>83</v>
      </c>
      <c r="C2" s="26">
        <v>23</v>
      </c>
      <c r="D2" s="25"/>
      <c r="E2" s="25"/>
      <c r="F2" s="25"/>
      <c r="G2" s="77" t="s">
        <v>620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T2" s="77" t="s">
        <v>0</v>
      </c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39"/>
      <c r="AT2" s="36"/>
      <c r="AU2" s="77" t="s">
        <v>622</v>
      </c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39"/>
      <c r="BR2" s="36"/>
      <c r="BS2" s="77" t="s">
        <v>97</v>
      </c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39"/>
    </row>
    <row r="3" spans="1:93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22</v>
      </c>
      <c r="R3" s="36"/>
      <c r="S3" s="36"/>
      <c r="AO3" s="22"/>
      <c r="AR3" s="22"/>
      <c r="AS3" s="39"/>
      <c r="AT3" s="36"/>
      <c r="BQ3" s="39"/>
      <c r="BR3" s="36"/>
      <c r="CO3" s="39"/>
    </row>
    <row r="4" spans="1:93" ht="18" x14ac:dyDescent="0.25">
      <c r="A4" s="36"/>
      <c r="B4" s="5" t="s">
        <v>615</v>
      </c>
      <c r="C4" s="6" t="s">
        <v>17</v>
      </c>
      <c r="D4" s="11"/>
      <c r="E4" s="6"/>
      <c r="F4" s="11"/>
      <c r="G4" s="5">
        <v>1</v>
      </c>
      <c r="H4" s="5">
        <v>0</v>
      </c>
      <c r="I4" s="5">
        <v>0</v>
      </c>
      <c r="J4" s="5">
        <f t="shared" ref="J4:J11" si="0">2*G4+I4</f>
        <v>2</v>
      </c>
      <c r="K4" s="35">
        <f t="shared" ref="K4:K11" si="1">+J4/((G4+H4+I4)*2)</f>
        <v>1</v>
      </c>
      <c r="L4" s="5">
        <f>$BC$31</f>
        <v>2</v>
      </c>
      <c r="M4" s="5">
        <v>0</v>
      </c>
      <c r="N4" s="5">
        <f t="shared" ref="N4:N11" si="2">+L4-M4</f>
        <v>2</v>
      </c>
      <c r="O4" s="5">
        <f>+$BD$31</f>
        <v>2</v>
      </c>
      <c r="P4" s="5">
        <f>+$BF$31</f>
        <v>2</v>
      </c>
      <c r="Q4" s="5">
        <v>7</v>
      </c>
      <c r="R4" s="40"/>
      <c r="S4" s="36"/>
      <c r="V4" s="81" t="s">
        <v>618</v>
      </c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O4" s="22"/>
      <c r="AP4" s="5"/>
      <c r="AR4" s="22"/>
      <c r="AS4" s="39"/>
      <c r="AT4" s="36"/>
      <c r="AW4" s="27"/>
      <c r="AX4" s="21"/>
      <c r="AZ4" s="21"/>
      <c r="BA4" s="21"/>
      <c r="BB4" s="83" t="s">
        <v>620</v>
      </c>
      <c r="BC4" s="84"/>
      <c r="BD4" s="84"/>
      <c r="BE4" s="84"/>
      <c r="BF4" s="85"/>
      <c r="BG4" s="86" t="s">
        <v>623</v>
      </c>
      <c r="BH4" s="87"/>
      <c r="BI4" s="87"/>
      <c r="BJ4" s="87"/>
      <c r="BK4" s="88"/>
      <c r="BL4" s="83" t="s">
        <v>624</v>
      </c>
      <c r="BM4" s="84"/>
      <c r="BN4" s="84"/>
      <c r="BO4" s="84"/>
      <c r="BP4" s="85"/>
      <c r="BQ4" s="39"/>
      <c r="BR4" s="36"/>
      <c r="BU4" s="27"/>
      <c r="BV4" s="21"/>
      <c r="BX4" s="21"/>
      <c r="BY4" s="21"/>
      <c r="BZ4" s="83" t="s">
        <v>620</v>
      </c>
      <c r="CA4" s="84"/>
      <c r="CB4" s="84"/>
      <c r="CC4" s="84"/>
      <c r="CD4" s="85"/>
      <c r="CE4" s="86" t="s">
        <v>623</v>
      </c>
      <c r="CF4" s="87"/>
      <c r="CG4" s="87"/>
      <c r="CH4" s="87"/>
      <c r="CI4" s="88"/>
      <c r="CJ4" s="83" t="s">
        <v>624</v>
      </c>
      <c r="CK4" s="84"/>
      <c r="CL4" s="84"/>
      <c r="CM4" s="84"/>
      <c r="CN4" s="85"/>
      <c r="CO4" s="39"/>
    </row>
    <row r="5" spans="1:93" ht="18.75" thickBot="1" x14ac:dyDescent="0.3">
      <c r="A5" s="36"/>
      <c r="B5" s="5" t="s">
        <v>609</v>
      </c>
      <c r="C5" s="6" t="s">
        <v>101</v>
      </c>
      <c r="D5" s="11"/>
      <c r="E5" s="6"/>
      <c r="F5" s="11"/>
      <c r="G5" s="5">
        <v>0</v>
      </c>
      <c r="H5" s="5">
        <v>0</v>
      </c>
      <c r="I5" s="5">
        <v>1</v>
      </c>
      <c r="J5" s="5">
        <f t="shared" si="0"/>
        <v>1</v>
      </c>
      <c r="K5" s="35">
        <f t="shared" si="1"/>
        <v>0.5</v>
      </c>
      <c r="L5" s="5">
        <f>+$BC$18</f>
        <v>1</v>
      </c>
      <c r="M5" s="5">
        <v>1</v>
      </c>
      <c r="N5" s="5">
        <f t="shared" si="2"/>
        <v>0</v>
      </c>
      <c r="O5" s="5">
        <f>+$BD$18</f>
        <v>2</v>
      </c>
      <c r="P5" s="5">
        <f>+$BF$18</f>
        <v>0</v>
      </c>
      <c r="Q5" s="5">
        <v>1</v>
      </c>
      <c r="R5" s="40"/>
      <c r="S5" s="36"/>
      <c r="AO5" s="22"/>
      <c r="AP5" s="5"/>
      <c r="AR5" s="22"/>
      <c r="AS5" s="39"/>
      <c r="AT5" s="36"/>
      <c r="AU5" s="38" t="s">
        <v>119</v>
      </c>
      <c r="AV5" s="28" t="s">
        <v>87</v>
      </c>
      <c r="AW5" s="28"/>
      <c r="AX5" s="28"/>
      <c r="AY5" s="28"/>
      <c r="AZ5" s="28" t="s">
        <v>120</v>
      </c>
      <c r="BA5" s="10" t="s">
        <v>22</v>
      </c>
      <c r="BB5" s="64" t="s">
        <v>3</v>
      </c>
      <c r="BC5" s="65" t="s">
        <v>23</v>
      </c>
      <c r="BD5" s="65" t="s">
        <v>24</v>
      </c>
      <c r="BE5" s="65" t="s">
        <v>25</v>
      </c>
      <c r="BF5" s="66" t="s">
        <v>2</v>
      </c>
      <c r="BG5" s="67" t="s">
        <v>3</v>
      </c>
      <c r="BH5" s="68" t="s">
        <v>23</v>
      </c>
      <c r="BI5" s="68" t="s">
        <v>24</v>
      </c>
      <c r="BJ5" s="68" t="s">
        <v>25</v>
      </c>
      <c r="BK5" s="66" t="s">
        <v>2</v>
      </c>
      <c r="BL5" s="67" t="s">
        <v>3</v>
      </c>
      <c r="BM5" s="65" t="s">
        <v>23</v>
      </c>
      <c r="BN5" s="65" t="s">
        <v>24</v>
      </c>
      <c r="BO5" s="65" t="s">
        <v>25</v>
      </c>
      <c r="BP5" s="66" t="s">
        <v>2</v>
      </c>
      <c r="BQ5" s="39"/>
      <c r="BR5" s="36"/>
      <c r="BS5" s="38" t="s">
        <v>119</v>
      </c>
      <c r="BT5" s="28" t="s">
        <v>121</v>
      </c>
      <c r="BU5" s="28"/>
      <c r="BV5" s="28"/>
      <c r="BW5" s="28"/>
      <c r="BX5" s="28"/>
      <c r="BY5" s="10"/>
      <c r="BZ5" s="64" t="s">
        <v>3</v>
      </c>
      <c r="CA5" s="65" t="s">
        <v>23</v>
      </c>
      <c r="CB5" s="65" t="s">
        <v>24</v>
      </c>
      <c r="CC5" s="65" t="s">
        <v>25</v>
      </c>
      <c r="CD5" s="66" t="s">
        <v>2</v>
      </c>
      <c r="CE5" s="67" t="s">
        <v>3</v>
      </c>
      <c r="CF5" s="68" t="s">
        <v>23</v>
      </c>
      <c r="CG5" s="68" t="s">
        <v>24</v>
      </c>
      <c r="CH5" s="68" t="s">
        <v>25</v>
      </c>
      <c r="CI5" s="66" t="s">
        <v>2</v>
      </c>
      <c r="CJ5" s="67" t="s">
        <v>3</v>
      </c>
      <c r="CK5" s="65" t="s">
        <v>23</v>
      </c>
      <c r="CL5" s="65" t="s">
        <v>24</v>
      </c>
      <c r="CM5" s="65" t="s">
        <v>25</v>
      </c>
      <c r="CN5" s="66" t="s">
        <v>2</v>
      </c>
      <c r="CO5" s="39"/>
    </row>
    <row r="6" spans="1:93" ht="18.75" thickBot="1" x14ac:dyDescent="0.3">
      <c r="A6" s="36"/>
      <c r="B6" s="5" t="s">
        <v>616</v>
      </c>
      <c r="C6" s="6" t="s">
        <v>39</v>
      </c>
      <c r="D6" s="11"/>
      <c r="E6" s="11"/>
      <c r="F6" s="11"/>
      <c r="G6" s="5">
        <v>0</v>
      </c>
      <c r="H6" s="5">
        <v>0</v>
      </c>
      <c r="I6" s="5">
        <v>1</v>
      </c>
      <c r="J6" s="5">
        <f t="shared" si="0"/>
        <v>1</v>
      </c>
      <c r="K6" s="35">
        <f t="shared" si="1"/>
        <v>0.5</v>
      </c>
      <c r="L6" s="5">
        <f>+$BC$103</f>
        <v>1</v>
      </c>
      <c r="M6" s="5">
        <v>1</v>
      </c>
      <c r="N6" s="5">
        <f t="shared" si="2"/>
        <v>0</v>
      </c>
      <c r="O6" s="5">
        <f>+$BD$103</f>
        <v>2</v>
      </c>
      <c r="P6" s="5">
        <f>+$BF$103</f>
        <v>6</v>
      </c>
      <c r="Q6" s="5">
        <v>8</v>
      </c>
      <c r="R6" s="40"/>
      <c r="S6" s="36"/>
      <c r="V6" s="37" t="s">
        <v>119</v>
      </c>
      <c r="W6" s="10" t="s">
        <v>0</v>
      </c>
      <c r="X6" s="10"/>
      <c r="Y6" s="10"/>
      <c r="Z6" s="10"/>
      <c r="AA6" s="10" t="s">
        <v>1</v>
      </c>
      <c r="AB6" s="10"/>
      <c r="AC6" s="10"/>
      <c r="AD6" s="37" t="s">
        <v>3</v>
      </c>
      <c r="AE6" s="37" t="s">
        <v>7</v>
      </c>
      <c r="AF6" s="37" t="s">
        <v>8</v>
      </c>
      <c r="AG6" s="37" t="s">
        <v>9</v>
      </c>
      <c r="AH6" s="82" t="s">
        <v>77</v>
      </c>
      <c r="AI6" s="82"/>
      <c r="AJ6" s="37" t="s">
        <v>4</v>
      </c>
      <c r="AK6" s="37" t="s">
        <v>6</v>
      </c>
      <c r="AL6" s="37" t="s">
        <v>5</v>
      </c>
      <c r="AM6" s="37" t="s">
        <v>78</v>
      </c>
      <c r="AO6" s="22"/>
      <c r="AP6" s="5"/>
      <c r="AR6" s="22"/>
      <c r="AS6" s="39"/>
      <c r="AT6" s="36"/>
      <c r="AU6" s="18" t="s">
        <v>101</v>
      </c>
      <c r="AV6" s="18"/>
      <c r="AW6" s="18"/>
      <c r="AX6" s="18"/>
      <c r="AY6" s="18"/>
      <c r="AZ6" s="16" t="s">
        <v>105</v>
      </c>
      <c r="BB6" s="69">
        <v>2</v>
      </c>
      <c r="BC6" s="22">
        <v>0</v>
      </c>
      <c r="BD6" s="22">
        <v>0</v>
      </c>
      <c r="BE6" s="22">
        <f>+BC6+BD6</f>
        <v>0</v>
      </c>
      <c r="BF6" s="70">
        <v>0</v>
      </c>
      <c r="BG6" s="69">
        <f>+BB6+BL6</f>
        <v>23</v>
      </c>
      <c r="BH6" s="22">
        <f>+BC6+BM6</f>
        <v>9</v>
      </c>
      <c r="BI6" s="22">
        <f t="shared" ref="BI6:BK6" si="3">+BD6+BN6</f>
        <v>7</v>
      </c>
      <c r="BJ6" s="22">
        <f>+BH6+BI6</f>
        <v>16</v>
      </c>
      <c r="BK6" s="70">
        <f t="shared" si="3"/>
        <v>0</v>
      </c>
      <c r="BL6" s="69">
        <v>21</v>
      </c>
      <c r="BM6" s="15">
        <v>9</v>
      </c>
      <c r="BN6" s="15">
        <v>7</v>
      </c>
      <c r="BO6" s="15">
        <v>16</v>
      </c>
      <c r="BP6" s="71">
        <v>0</v>
      </c>
      <c r="BQ6" s="39"/>
      <c r="BR6" s="36"/>
      <c r="BS6" s="27">
        <v>8</v>
      </c>
      <c r="BT6" s="21" t="s">
        <v>444</v>
      </c>
      <c r="BU6" s="21"/>
      <c r="BV6" s="21"/>
      <c r="BW6" s="21"/>
      <c r="BX6" s="22"/>
      <c r="BY6" s="21"/>
      <c r="BZ6" s="69">
        <v>0</v>
      </c>
      <c r="CA6" s="22">
        <v>0</v>
      </c>
      <c r="CB6" s="22">
        <v>0</v>
      </c>
      <c r="CC6" s="22">
        <f>+CA6+CB6</f>
        <v>0</v>
      </c>
      <c r="CD6" s="70">
        <v>0</v>
      </c>
      <c r="CE6" s="69">
        <f>+CJ6+BZ6</f>
        <v>3</v>
      </c>
      <c r="CF6" s="22">
        <f t="shared" ref="CF6:CI6" si="4">+CK6+CA6</f>
        <v>1</v>
      </c>
      <c r="CG6" s="22">
        <f t="shared" si="4"/>
        <v>0</v>
      </c>
      <c r="CH6" s="22">
        <f t="shared" si="4"/>
        <v>1</v>
      </c>
      <c r="CI6" s="70">
        <f t="shared" si="4"/>
        <v>2</v>
      </c>
      <c r="CJ6" s="69">
        <v>3</v>
      </c>
      <c r="CK6" s="22">
        <v>1</v>
      </c>
      <c r="CL6" s="22">
        <v>0</v>
      </c>
      <c r="CM6" s="22">
        <f t="shared" ref="CM6:CM8" si="5">+CK6+CL6</f>
        <v>1</v>
      </c>
      <c r="CN6" s="70">
        <v>2</v>
      </c>
      <c r="CO6" s="39"/>
    </row>
    <row r="7" spans="1:93" ht="18.75" thickBot="1" x14ac:dyDescent="0.3">
      <c r="A7" s="36"/>
      <c r="B7" s="4" t="s">
        <v>610</v>
      </c>
      <c r="C7" s="2" t="s">
        <v>127</v>
      </c>
      <c r="D7" s="61"/>
      <c r="E7" s="61"/>
      <c r="F7" s="61"/>
      <c r="G7" s="4">
        <v>0</v>
      </c>
      <c r="H7" s="4">
        <v>1</v>
      </c>
      <c r="I7" s="4">
        <v>0</v>
      </c>
      <c r="J7" s="4">
        <f t="shared" si="0"/>
        <v>0</v>
      </c>
      <c r="K7" s="62">
        <f t="shared" si="1"/>
        <v>0</v>
      </c>
      <c r="L7" s="4">
        <f>+$BC$44</f>
        <v>0</v>
      </c>
      <c r="M7" s="4">
        <v>2</v>
      </c>
      <c r="N7" s="4">
        <f t="shared" si="2"/>
        <v>-2</v>
      </c>
      <c r="O7" s="4">
        <f>+$BD$44</f>
        <v>0</v>
      </c>
      <c r="P7" s="4">
        <f>+$BF$44</f>
        <v>0</v>
      </c>
      <c r="Q7" s="4">
        <v>2</v>
      </c>
      <c r="R7" s="40"/>
      <c r="S7" s="36"/>
      <c r="V7" s="27">
        <v>8</v>
      </c>
      <c r="W7" s="21" t="s">
        <v>167</v>
      </c>
      <c r="Y7" s="21"/>
      <c r="AA7" s="21" t="s">
        <v>106</v>
      </c>
      <c r="AC7" s="22"/>
      <c r="AD7" s="15">
        <f t="shared" ref="AD7" si="6">+AE7+AF7+AG7</f>
        <v>21</v>
      </c>
      <c r="AE7" s="15">
        <f>SUMIF($W$22:$W$29,$W7,AE$22:AE$29)+SUMIF($W$37:$W$44,$W7,AE$37:AE$44)</f>
        <v>14</v>
      </c>
      <c r="AF7" s="15">
        <f t="shared" ref="AF7:AG14" si="7">SUMIF($W$22:$W$29,$W7,AF$22:AF$29)+SUMIF($W$37:$W$44,$W7,AF$37:AF$44)</f>
        <v>4</v>
      </c>
      <c r="AG7" s="15">
        <f t="shared" si="7"/>
        <v>3</v>
      </c>
      <c r="AH7" s="80">
        <f t="shared" ref="AH7:AH15" si="8">+(AE7*2+AG7)/(2*AD7)</f>
        <v>0.73809523809523814</v>
      </c>
      <c r="AI7" s="80"/>
      <c r="AJ7" s="15">
        <f t="shared" ref="AJ7:AL14" si="9">SUMIF($W$22:$W$29,$W7,AJ$22:AJ$29)+SUMIF($W$37:$W$44,$W7,AJ$37:AJ$44)</f>
        <v>35</v>
      </c>
      <c r="AK7" s="15">
        <f t="shared" si="9"/>
        <v>1</v>
      </c>
      <c r="AL7" s="15">
        <f t="shared" si="9"/>
        <v>5</v>
      </c>
      <c r="AM7" s="54">
        <f t="shared" ref="AM7" si="10">+AJ7/AD7</f>
        <v>1.6666666666666667</v>
      </c>
      <c r="AO7" s="22"/>
      <c r="AP7" s="5"/>
      <c r="AR7" s="22"/>
      <c r="AS7" s="39"/>
      <c r="AT7" s="36"/>
      <c r="AU7" s="27">
        <v>8</v>
      </c>
      <c r="AV7" s="21" t="s">
        <v>167</v>
      </c>
      <c r="AW7" s="21"/>
      <c r="AX7" s="21"/>
      <c r="AY7" s="21"/>
      <c r="AZ7" s="22">
        <v>1</v>
      </c>
      <c r="BA7" s="21" t="s">
        <v>106</v>
      </c>
      <c r="BB7" s="69">
        <v>1</v>
      </c>
      <c r="BC7" s="22">
        <v>0</v>
      </c>
      <c r="BD7" s="22">
        <v>0</v>
      </c>
      <c r="BE7" s="22">
        <f t="shared" ref="BE7:BE17" si="11">+BC7+BD7</f>
        <v>0</v>
      </c>
      <c r="BF7" s="70">
        <v>0</v>
      </c>
      <c r="BG7" s="69">
        <f t="shared" ref="BG7:BG17" si="12">+BB7+BL7</f>
        <v>21</v>
      </c>
      <c r="BH7" s="22">
        <f t="shared" ref="BH7:BH17" si="13">+BC7+BM7</f>
        <v>0</v>
      </c>
      <c r="BI7" s="22">
        <f t="shared" ref="BI7:BI17" si="14">+BD7+BN7</f>
        <v>2</v>
      </c>
      <c r="BJ7" s="22">
        <f t="shared" ref="BJ7:BJ17" si="15">+BH7+BI7</f>
        <v>2</v>
      </c>
      <c r="BK7" s="70">
        <f t="shared" ref="BK7:BK17" si="16">+BF7+BP7</f>
        <v>4</v>
      </c>
      <c r="BL7" s="69">
        <v>20</v>
      </c>
      <c r="BM7" s="22">
        <v>0</v>
      </c>
      <c r="BN7" s="22">
        <v>2</v>
      </c>
      <c r="BO7" s="22">
        <v>2</v>
      </c>
      <c r="BP7" s="70">
        <v>4</v>
      </c>
      <c r="BQ7" s="39"/>
      <c r="BR7" s="36"/>
      <c r="BS7" s="27">
        <v>8.5</v>
      </c>
      <c r="BT7" s="21" t="s">
        <v>241</v>
      </c>
      <c r="BU7" s="21"/>
      <c r="BV7" s="21"/>
      <c r="BW7" s="21"/>
      <c r="BX7" s="22"/>
      <c r="BY7" s="21"/>
      <c r="BZ7" s="69">
        <v>0</v>
      </c>
      <c r="CA7" s="22">
        <v>0</v>
      </c>
      <c r="CB7" s="22">
        <v>0</v>
      </c>
      <c r="CC7" s="22">
        <f t="shared" ref="CC7:CC40" si="17">+CA7+CB7</f>
        <v>0</v>
      </c>
      <c r="CD7" s="70">
        <v>0</v>
      </c>
      <c r="CE7" s="69">
        <f t="shared" ref="CE7:CE40" si="18">+CJ7+BZ7</f>
        <v>4</v>
      </c>
      <c r="CF7" s="22">
        <f t="shared" ref="CF7:CF40" si="19">+CK7+CA7</f>
        <v>0</v>
      </c>
      <c r="CG7" s="22">
        <f t="shared" ref="CG7:CG40" si="20">+CL7+CB7</f>
        <v>1</v>
      </c>
      <c r="CH7" s="22">
        <f t="shared" ref="CH7:CH40" si="21">+CM7+CC7</f>
        <v>1</v>
      </c>
      <c r="CI7" s="70">
        <f t="shared" ref="CI7:CI40" si="22">+CN7+CD7</f>
        <v>0</v>
      </c>
      <c r="CJ7" s="69">
        <v>4</v>
      </c>
      <c r="CK7" s="22">
        <v>0</v>
      </c>
      <c r="CL7" s="22">
        <v>1</v>
      </c>
      <c r="CM7" s="22">
        <f t="shared" si="5"/>
        <v>1</v>
      </c>
      <c r="CN7" s="70">
        <v>0</v>
      </c>
      <c r="CO7" s="39"/>
    </row>
    <row r="8" spans="1:93" ht="18" x14ac:dyDescent="0.25">
      <c r="A8" s="36"/>
      <c r="B8" s="5" t="s">
        <v>612</v>
      </c>
      <c r="C8" s="6" t="s">
        <v>102</v>
      </c>
      <c r="D8" s="11"/>
      <c r="E8" s="11"/>
      <c r="F8" s="11"/>
      <c r="G8" s="5">
        <v>1</v>
      </c>
      <c r="H8" s="5">
        <v>0</v>
      </c>
      <c r="I8" s="5">
        <v>0</v>
      </c>
      <c r="J8" s="5">
        <f t="shared" si="0"/>
        <v>2</v>
      </c>
      <c r="K8" s="35">
        <f t="shared" si="1"/>
        <v>1</v>
      </c>
      <c r="L8" s="5">
        <f>+$BC$57</f>
        <v>3</v>
      </c>
      <c r="M8" s="5">
        <v>2</v>
      </c>
      <c r="N8" s="5">
        <f t="shared" si="2"/>
        <v>1</v>
      </c>
      <c r="O8" s="5">
        <f>+$BD$57</f>
        <v>2</v>
      </c>
      <c r="P8" s="5">
        <f>+$BF$57</f>
        <v>0</v>
      </c>
      <c r="Q8" s="5">
        <v>4</v>
      </c>
      <c r="R8" s="40"/>
      <c r="S8" s="36"/>
      <c r="V8" s="27">
        <v>7.5</v>
      </c>
      <c r="W8" s="21" t="s">
        <v>75</v>
      </c>
      <c r="Y8" s="21"/>
      <c r="AA8" s="21" t="s">
        <v>16</v>
      </c>
      <c r="AC8" s="22"/>
      <c r="AD8" s="22">
        <f>+AE8+AF8+AG8</f>
        <v>22</v>
      </c>
      <c r="AE8" s="22">
        <f t="shared" ref="AE8:AE14" si="23">SUMIF($W$22:$W$29,$W8,AE$22:AE$29)+SUMIF($W$37:$W$44,$W8,AE$37:AE$44)</f>
        <v>13</v>
      </c>
      <c r="AF8" s="22">
        <f t="shared" si="7"/>
        <v>6</v>
      </c>
      <c r="AG8" s="22">
        <f t="shared" si="7"/>
        <v>3</v>
      </c>
      <c r="AH8" s="79">
        <f t="shared" ref="AH8:AH14" si="24">+(AE8*2+AG8)/(2*AD8)</f>
        <v>0.65909090909090906</v>
      </c>
      <c r="AI8" s="79"/>
      <c r="AJ8" s="22">
        <f t="shared" si="9"/>
        <v>42</v>
      </c>
      <c r="AK8" s="22">
        <f t="shared" si="9"/>
        <v>0</v>
      </c>
      <c r="AL8" s="22">
        <f t="shared" si="9"/>
        <v>4</v>
      </c>
      <c r="AM8" s="24">
        <f t="shared" ref="AM8:AM14" si="25">+AJ8/AD8</f>
        <v>1.9090909090909092</v>
      </c>
      <c r="AO8" s="22"/>
      <c r="AP8" s="5"/>
      <c r="AR8" s="22"/>
      <c r="AS8" s="39"/>
      <c r="AT8" s="36"/>
      <c r="AU8" s="27">
        <v>9.5</v>
      </c>
      <c r="AV8" s="21" t="s">
        <v>176</v>
      </c>
      <c r="AW8" s="21"/>
      <c r="AX8" s="21"/>
      <c r="AY8" s="21"/>
      <c r="AZ8" s="22">
        <v>2</v>
      </c>
      <c r="BA8" s="21" t="s">
        <v>106</v>
      </c>
      <c r="BB8" s="69">
        <v>0</v>
      </c>
      <c r="BC8" s="22">
        <v>0</v>
      </c>
      <c r="BD8" s="22">
        <v>0</v>
      </c>
      <c r="BE8" s="22">
        <f t="shared" si="11"/>
        <v>0</v>
      </c>
      <c r="BF8" s="70">
        <v>0</v>
      </c>
      <c r="BG8" s="69">
        <f t="shared" si="12"/>
        <v>13</v>
      </c>
      <c r="BH8" s="22">
        <f t="shared" si="13"/>
        <v>13</v>
      </c>
      <c r="BI8" s="22">
        <f t="shared" si="14"/>
        <v>17</v>
      </c>
      <c r="BJ8" s="22">
        <f t="shared" si="15"/>
        <v>30</v>
      </c>
      <c r="BK8" s="70">
        <f t="shared" si="16"/>
        <v>2</v>
      </c>
      <c r="BL8" s="69">
        <v>13</v>
      </c>
      <c r="BM8" s="22">
        <v>13</v>
      </c>
      <c r="BN8" s="22">
        <v>17</v>
      </c>
      <c r="BO8" s="22">
        <v>30</v>
      </c>
      <c r="BP8" s="70">
        <v>2</v>
      </c>
      <c r="BQ8" s="39"/>
      <c r="BR8" s="36"/>
      <c r="BS8" s="27">
        <v>8.5</v>
      </c>
      <c r="BT8" s="21" t="s">
        <v>139</v>
      </c>
      <c r="BU8" s="21"/>
      <c r="BV8" s="21"/>
      <c r="BW8" s="21"/>
      <c r="BX8" s="22"/>
      <c r="BY8" s="21"/>
      <c r="BZ8" s="69">
        <v>1</v>
      </c>
      <c r="CA8" s="22">
        <v>0</v>
      </c>
      <c r="CB8" s="22">
        <v>2</v>
      </c>
      <c r="CC8" s="22">
        <f t="shared" si="17"/>
        <v>2</v>
      </c>
      <c r="CD8" s="70">
        <v>0</v>
      </c>
      <c r="CE8" s="69">
        <f t="shared" si="18"/>
        <v>6</v>
      </c>
      <c r="CF8" s="22">
        <f t="shared" si="19"/>
        <v>1</v>
      </c>
      <c r="CG8" s="22">
        <f t="shared" si="20"/>
        <v>4</v>
      </c>
      <c r="CH8" s="22">
        <f t="shared" si="21"/>
        <v>5</v>
      </c>
      <c r="CI8" s="70">
        <f t="shared" si="22"/>
        <v>0</v>
      </c>
      <c r="CJ8" s="69">
        <v>5</v>
      </c>
      <c r="CK8" s="22">
        <v>1</v>
      </c>
      <c r="CL8" s="22">
        <v>2</v>
      </c>
      <c r="CM8" s="22">
        <f t="shared" si="5"/>
        <v>3</v>
      </c>
      <c r="CN8" s="70">
        <v>0</v>
      </c>
      <c r="CO8" s="39"/>
    </row>
    <row r="9" spans="1:93" ht="18" x14ac:dyDescent="0.25">
      <c r="A9" s="36"/>
      <c r="B9" s="5" t="s">
        <v>614</v>
      </c>
      <c r="C9" s="6" t="s">
        <v>18</v>
      </c>
      <c r="D9" s="11"/>
      <c r="E9" s="6"/>
      <c r="F9" s="11"/>
      <c r="G9" s="5">
        <v>1</v>
      </c>
      <c r="H9" s="5">
        <v>0</v>
      </c>
      <c r="I9" s="5">
        <v>0</v>
      </c>
      <c r="J9" s="5">
        <f t="shared" si="0"/>
        <v>2</v>
      </c>
      <c r="K9" s="35">
        <f t="shared" si="1"/>
        <v>1</v>
      </c>
      <c r="L9" s="5">
        <f>+$BC$116</f>
        <v>4</v>
      </c>
      <c r="M9" s="5">
        <v>3</v>
      </c>
      <c r="N9" s="5">
        <f t="shared" si="2"/>
        <v>1</v>
      </c>
      <c r="O9" s="5">
        <f>+$BD$116</f>
        <v>8</v>
      </c>
      <c r="P9" s="5">
        <f>+$BF$116</f>
        <v>0</v>
      </c>
      <c r="Q9" s="5">
        <v>6</v>
      </c>
      <c r="R9" s="40"/>
      <c r="S9" s="36"/>
      <c r="V9" s="27">
        <v>7.5</v>
      </c>
      <c r="W9" s="21" t="s">
        <v>61</v>
      </c>
      <c r="AA9" s="21" t="s">
        <v>102</v>
      </c>
      <c r="AC9" s="22"/>
      <c r="AD9" s="22">
        <f>+AE9+AF9+AG9</f>
        <v>23</v>
      </c>
      <c r="AE9" s="22">
        <f t="shared" si="23"/>
        <v>12</v>
      </c>
      <c r="AF9" s="22">
        <f t="shared" si="7"/>
        <v>10</v>
      </c>
      <c r="AG9" s="22">
        <f t="shared" si="7"/>
        <v>1</v>
      </c>
      <c r="AH9" s="79">
        <f t="shared" si="24"/>
        <v>0.54347826086956519</v>
      </c>
      <c r="AI9" s="79"/>
      <c r="AJ9" s="22">
        <f t="shared" si="9"/>
        <v>49</v>
      </c>
      <c r="AK9" s="22">
        <f t="shared" si="9"/>
        <v>2</v>
      </c>
      <c r="AL9" s="22">
        <f t="shared" si="9"/>
        <v>6</v>
      </c>
      <c r="AM9" s="24">
        <f t="shared" si="25"/>
        <v>2.1304347826086958</v>
      </c>
      <c r="AO9" s="22"/>
      <c r="AP9" s="5"/>
      <c r="AR9" s="22"/>
      <c r="AS9" s="39"/>
      <c r="AT9" s="36"/>
      <c r="AU9" s="27">
        <v>8.5</v>
      </c>
      <c r="AV9" s="21" t="s">
        <v>132</v>
      </c>
      <c r="AY9" s="21"/>
      <c r="AZ9" s="22">
        <v>55</v>
      </c>
      <c r="BA9" s="21" t="s">
        <v>106</v>
      </c>
      <c r="BB9" s="69">
        <v>0</v>
      </c>
      <c r="BC9" s="22">
        <v>0</v>
      </c>
      <c r="BD9" s="22">
        <v>0</v>
      </c>
      <c r="BE9" s="22">
        <f t="shared" si="11"/>
        <v>0</v>
      </c>
      <c r="BF9" s="70">
        <v>0</v>
      </c>
      <c r="BG9" s="69">
        <f t="shared" si="12"/>
        <v>20</v>
      </c>
      <c r="BH9" s="22">
        <f t="shared" si="13"/>
        <v>6</v>
      </c>
      <c r="BI9" s="22">
        <f t="shared" si="14"/>
        <v>3</v>
      </c>
      <c r="BJ9" s="22">
        <f t="shared" si="15"/>
        <v>9</v>
      </c>
      <c r="BK9" s="70">
        <f t="shared" si="16"/>
        <v>0</v>
      </c>
      <c r="BL9" s="69">
        <v>20</v>
      </c>
      <c r="BM9" s="22">
        <v>6</v>
      </c>
      <c r="BN9" s="22">
        <v>3</v>
      </c>
      <c r="BO9" s="22">
        <v>9</v>
      </c>
      <c r="BP9" s="70">
        <v>0</v>
      </c>
      <c r="BQ9" s="39"/>
      <c r="BR9" s="36"/>
      <c r="BS9" s="27">
        <v>7.5</v>
      </c>
      <c r="BT9" s="21" t="s">
        <v>207</v>
      </c>
      <c r="BU9" s="21"/>
      <c r="BV9" s="21"/>
      <c r="BW9" s="21"/>
      <c r="BX9" s="22"/>
      <c r="BY9" s="21"/>
      <c r="BZ9" s="69">
        <v>1</v>
      </c>
      <c r="CA9" s="22">
        <v>1</v>
      </c>
      <c r="CB9" s="22">
        <v>1</v>
      </c>
      <c r="CC9" s="22">
        <f t="shared" si="17"/>
        <v>2</v>
      </c>
      <c r="CD9" s="70">
        <v>0</v>
      </c>
      <c r="CE9" s="69">
        <f t="shared" si="18"/>
        <v>20</v>
      </c>
      <c r="CF9" s="22">
        <f t="shared" si="19"/>
        <v>10</v>
      </c>
      <c r="CG9" s="22">
        <f t="shared" si="20"/>
        <v>6</v>
      </c>
      <c r="CH9" s="22">
        <f t="shared" si="21"/>
        <v>16</v>
      </c>
      <c r="CI9" s="70">
        <f t="shared" si="22"/>
        <v>0</v>
      </c>
      <c r="CJ9" s="69">
        <v>19</v>
      </c>
      <c r="CK9" s="22">
        <v>9</v>
      </c>
      <c r="CL9" s="22">
        <v>5</v>
      </c>
      <c r="CM9" s="22">
        <f>+CK9+CL9</f>
        <v>14</v>
      </c>
      <c r="CN9" s="70">
        <v>0</v>
      </c>
      <c r="CO9" s="39"/>
    </row>
    <row r="10" spans="1:93" ht="18" x14ac:dyDescent="0.25">
      <c r="A10" s="40"/>
      <c r="B10" s="5" t="s">
        <v>611</v>
      </c>
      <c r="C10" s="6" t="s">
        <v>148</v>
      </c>
      <c r="D10" s="11"/>
      <c r="E10" s="6"/>
      <c r="F10" s="11"/>
      <c r="G10" s="5">
        <v>0</v>
      </c>
      <c r="H10" s="5">
        <v>1</v>
      </c>
      <c r="I10" s="5">
        <v>0</v>
      </c>
      <c r="J10" s="5">
        <f t="shared" si="0"/>
        <v>0</v>
      </c>
      <c r="K10" s="35">
        <f t="shared" si="1"/>
        <v>0</v>
      </c>
      <c r="L10" s="5">
        <f>+$BC$129</f>
        <v>3</v>
      </c>
      <c r="M10" s="5">
        <v>4</v>
      </c>
      <c r="N10" s="5">
        <f t="shared" si="2"/>
        <v>-1</v>
      </c>
      <c r="O10" s="5">
        <f>+$BD$129</f>
        <v>6</v>
      </c>
      <c r="P10" s="5">
        <f>+$BF$129</f>
        <v>0</v>
      </c>
      <c r="Q10" s="5">
        <v>3</v>
      </c>
      <c r="R10" s="40"/>
      <c r="S10" s="40"/>
      <c r="V10" s="27">
        <v>8</v>
      </c>
      <c r="W10" s="21" t="s">
        <v>15</v>
      </c>
      <c r="Y10" s="21"/>
      <c r="Z10" s="21"/>
      <c r="AA10" s="21" t="s">
        <v>17</v>
      </c>
      <c r="AC10" s="22"/>
      <c r="AD10" s="22">
        <f>+AE10+AF10+AG10</f>
        <v>22</v>
      </c>
      <c r="AE10" s="22">
        <f t="shared" si="23"/>
        <v>6</v>
      </c>
      <c r="AF10" s="22">
        <f t="shared" si="7"/>
        <v>11</v>
      </c>
      <c r="AG10" s="22">
        <f t="shared" si="7"/>
        <v>5</v>
      </c>
      <c r="AH10" s="79">
        <f t="shared" si="24"/>
        <v>0.38636363636363635</v>
      </c>
      <c r="AI10" s="79"/>
      <c r="AJ10" s="22">
        <f t="shared" si="9"/>
        <v>55</v>
      </c>
      <c r="AK10" s="22">
        <f t="shared" si="9"/>
        <v>0</v>
      </c>
      <c r="AL10" s="22">
        <f t="shared" si="9"/>
        <v>5</v>
      </c>
      <c r="AM10" s="24">
        <f t="shared" si="25"/>
        <v>2.5</v>
      </c>
      <c r="AO10" s="22"/>
      <c r="AP10" s="5"/>
      <c r="AR10" s="22"/>
      <c r="AS10" s="39"/>
      <c r="AT10" s="40"/>
      <c r="AU10" s="27">
        <v>7.5</v>
      </c>
      <c r="AV10" s="21" t="s">
        <v>151</v>
      </c>
      <c r="AZ10" s="22">
        <v>5</v>
      </c>
      <c r="BA10" s="21" t="s">
        <v>106</v>
      </c>
      <c r="BB10" s="69">
        <v>1</v>
      </c>
      <c r="BC10" s="22">
        <v>0</v>
      </c>
      <c r="BD10" s="22">
        <v>0</v>
      </c>
      <c r="BE10" s="22">
        <f t="shared" si="11"/>
        <v>0</v>
      </c>
      <c r="BF10" s="70">
        <v>0</v>
      </c>
      <c r="BG10" s="69">
        <f t="shared" si="12"/>
        <v>23</v>
      </c>
      <c r="BH10" s="22">
        <f t="shared" si="13"/>
        <v>9</v>
      </c>
      <c r="BI10" s="22">
        <f t="shared" si="14"/>
        <v>12</v>
      </c>
      <c r="BJ10" s="22">
        <f t="shared" si="15"/>
        <v>21</v>
      </c>
      <c r="BK10" s="70">
        <f t="shared" si="16"/>
        <v>2</v>
      </c>
      <c r="BL10" s="69">
        <v>22</v>
      </c>
      <c r="BM10" s="22">
        <v>9</v>
      </c>
      <c r="BN10" s="22">
        <v>12</v>
      </c>
      <c r="BO10" s="22">
        <v>21</v>
      </c>
      <c r="BP10" s="70">
        <v>2</v>
      </c>
      <c r="BQ10" s="39"/>
      <c r="BR10" s="40"/>
      <c r="BS10" s="27">
        <v>8</v>
      </c>
      <c r="BT10" s="21" t="s">
        <v>240</v>
      </c>
      <c r="BU10" s="21"/>
      <c r="BV10" s="21"/>
      <c r="BW10" s="21"/>
      <c r="BX10" s="22"/>
      <c r="BY10" s="21"/>
      <c r="BZ10" s="69">
        <v>0</v>
      </c>
      <c r="CA10" s="22">
        <v>0</v>
      </c>
      <c r="CB10" s="22">
        <v>0</v>
      </c>
      <c r="CC10" s="22">
        <f t="shared" si="17"/>
        <v>0</v>
      </c>
      <c r="CD10" s="70">
        <v>0</v>
      </c>
      <c r="CE10" s="69">
        <f t="shared" si="18"/>
        <v>1</v>
      </c>
      <c r="CF10" s="22">
        <f t="shared" si="19"/>
        <v>0</v>
      </c>
      <c r="CG10" s="22">
        <f t="shared" si="20"/>
        <v>0</v>
      </c>
      <c r="CH10" s="22">
        <f t="shared" si="21"/>
        <v>0</v>
      </c>
      <c r="CI10" s="70">
        <f t="shared" si="22"/>
        <v>0</v>
      </c>
      <c r="CJ10" s="69">
        <v>1</v>
      </c>
      <c r="CK10" s="22">
        <v>0</v>
      </c>
      <c r="CL10" s="22">
        <v>0</v>
      </c>
      <c r="CM10" s="22">
        <f>+CK10+CL10</f>
        <v>0</v>
      </c>
      <c r="CN10" s="70">
        <v>0</v>
      </c>
      <c r="CO10" s="39"/>
    </row>
    <row r="11" spans="1:93" ht="18.75" thickBot="1" x14ac:dyDescent="0.3">
      <c r="A11" s="40"/>
      <c r="B11" s="5" t="s">
        <v>613</v>
      </c>
      <c r="C11" s="6" t="s">
        <v>14</v>
      </c>
      <c r="D11" s="11"/>
      <c r="E11" s="6"/>
      <c r="F11" s="11"/>
      <c r="G11" s="5">
        <v>0</v>
      </c>
      <c r="H11" s="5">
        <v>1</v>
      </c>
      <c r="I11" s="5">
        <v>0</v>
      </c>
      <c r="J11" s="5">
        <f t="shared" si="0"/>
        <v>0</v>
      </c>
      <c r="K11" s="35">
        <f t="shared" si="1"/>
        <v>0</v>
      </c>
      <c r="L11" s="5">
        <f>+$BC$90</f>
        <v>2</v>
      </c>
      <c r="M11" s="5">
        <v>3</v>
      </c>
      <c r="N11" s="5">
        <f t="shared" si="2"/>
        <v>-1</v>
      </c>
      <c r="O11" s="5">
        <f>+$BD$90</f>
        <v>3</v>
      </c>
      <c r="P11" s="5">
        <f>+$BF$90</f>
        <v>0</v>
      </c>
      <c r="Q11" s="5">
        <v>5</v>
      </c>
      <c r="R11" s="40"/>
      <c r="S11" s="40"/>
      <c r="V11" s="27">
        <v>7</v>
      </c>
      <c r="W11" s="21" t="s">
        <v>74</v>
      </c>
      <c r="Y11" s="21"/>
      <c r="AA11" s="21" t="s">
        <v>156</v>
      </c>
      <c r="AC11" s="22"/>
      <c r="AD11" s="22">
        <f>+AE11+AF11+AG11-0.3</f>
        <v>21.7</v>
      </c>
      <c r="AE11" s="22">
        <f t="shared" si="23"/>
        <v>12</v>
      </c>
      <c r="AF11" s="22">
        <f t="shared" si="7"/>
        <v>7</v>
      </c>
      <c r="AG11" s="22">
        <f t="shared" si="7"/>
        <v>3</v>
      </c>
      <c r="AH11" s="79">
        <f t="shared" si="24"/>
        <v>0.62211981566820274</v>
      </c>
      <c r="AI11" s="79"/>
      <c r="AJ11" s="22">
        <f t="shared" si="9"/>
        <v>65</v>
      </c>
      <c r="AK11" s="22">
        <f t="shared" si="9"/>
        <v>2</v>
      </c>
      <c r="AL11" s="22">
        <f t="shared" si="9"/>
        <v>0</v>
      </c>
      <c r="AM11" s="24">
        <f t="shared" si="25"/>
        <v>2.9953917050691246</v>
      </c>
      <c r="AN11" s="21"/>
      <c r="AO11" s="11"/>
      <c r="AP11" s="5"/>
      <c r="AR11" s="11"/>
      <c r="AS11" s="39"/>
      <c r="AT11" s="40"/>
      <c r="AU11" s="27">
        <v>8</v>
      </c>
      <c r="AV11" s="21" t="s">
        <v>41</v>
      </c>
      <c r="AY11" s="21"/>
      <c r="AZ11" s="22">
        <v>91</v>
      </c>
      <c r="BA11" s="21" t="s">
        <v>106</v>
      </c>
      <c r="BB11" s="69">
        <v>1</v>
      </c>
      <c r="BC11" s="22">
        <v>0</v>
      </c>
      <c r="BD11" s="22">
        <v>0</v>
      </c>
      <c r="BE11" s="22">
        <f t="shared" si="11"/>
        <v>0</v>
      </c>
      <c r="BF11" s="70">
        <v>0</v>
      </c>
      <c r="BG11" s="69">
        <f t="shared" si="12"/>
        <v>23</v>
      </c>
      <c r="BH11" s="22">
        <f t="shared" si="13"/>
        <v>13</v>
      </c>
      <c r="BI11" s="22">
        <f t="shared" si="14"/>
        <v>10</v>
      </c>
      <c r="BJ11" s="22">
        <f t="shared" si="15"/>
        <v>23</v>
      </c>
      <c r="BK11" s="70">
        <f t="shared" si="16"/>
        <v>4</v>
      </c>
      <c r="BL11" s="69">
        <v>22</v>
      </c>
      <c r="BM11" s="22">
        <v>13</v>
      </c>
      <c r="BN11" s="22">
        <v>10</v>
      </c>
      <c r="BO11" s="22">
        <v>23</v>
      </c>
      <c r="BP11" s="70">
        <v>4</v>
      </c>
      <c r="BQ11" s="39"/>
      <c r="BR11" s="40"/>
      <c r="BS11" s="27">
        <v>7</v>
      </c>
      <c r="BT11" s="21" t="s">
        <v>270</v>
      </c>
      <c r="BU11" s="21"/>
      <c r="BV11" s="21"/>
      <c r="BW11" s="21"/>
      <c r="BX11" s="22"/>
      <c r="BY11" s="21"/>
      <c r="BZ11" s="69">
        <v>1</v>
      </c>
      <c r="CA11" s="22">
        <v>0</v>
      </c>
      <c r="CB11" s="22">
        <v>0</v>
      </c>
      <c r="CC11" s="22">
        <f t="shared" si="17"/>
        <v>0</v>
      </c>
      <c r="CD11" s="70">
        <v>0</v>
      </c>
      <c r="CE11" s="69">
        <f t="shared" si="18"/>
        <v>5</v>
      </c>
      <c r="CF11" s="22">
        <f t="shared" si="19"/>
        <v>0</v>
      </c>
      <c r="CG11" s="22">
        <f t="shared" si="20"/>
        <v>0</v>
      </c>
      <c r="CH11" s="22">
        <f t="shared" si="21"/>
        <v>0</v>
      </c>
      <c r="CI11" s="70">
        <f t="shared" si="22"/>
        <v>0</v>
      </c>
      <c r="CJ11" s="69">
        <v>4</v>
      </c>
      <c r="CK11" s="22">
        <v>0</v>
      </c>
      <c r="CL11" s="22">
        <v>0</v>
      </c>
      <c r="CM11" s="22">
        <f t="shared" ref="CM11:CM20" si="26">+CK11+CL11</f>
        <v>0</v>
      </c>
      <c r="CN11" s="70">
        <v>0</v>
      </c>
      <c r="CO11" s="39"/>
    </row>
    <row r="12" spans="1:93" ht="18" x14ac:dyDescent="0.25">
      <c r="A12" s="40"/>
      <c r="B12" s="7"/>
      <c r="C12" s="7"/>
      <c r="D12" s="7"/>
      <c r="E12" s="8"/>
      <c r="F12" s="7"/>
      <c r="G12" s="9">
        <f>SUM(G4:G11)</f>
        <v>3</v>
      </c>
      <c r="H12" s="9">
        <f>SUM(H4:H11)</f>
        <v>3</v>
      </c>
      <c r="I12" s="9">
        <f>SUM(I4:I11)</f>
        <v>2</v>
      </c>
      <c r="J12" s="9"/>
      <c r="K12" s="9"/>
      <c r="L12" s="9">
        <f>SUM(L4:L11)</f>
        <v>16</v>
      </c>
      <c r="M12" s="9">
        <f>SUM(M4:M11)</f>
        <v>16</v>
      </c>
      <c r="N12" s="9"/>
      <c r="O12" s="9">
        <f>SUM(O4:O11)</f>
        <v>25</v>
      </c>
      <c r="P12" s="9">
        <f>SUM(P4:P11)</f>
        <v>8</v>
      </c>
      <c r="Q12" s="9"/>
      <c r="R12" s="40"/>
      <c r="S12" s="40"/>
      <c r="V12" s="27">
        <v>8</v>
      </c>
      <c r="W12" s="21" t="s">
        <v>153</v>
      </c>
      <c r="Y12" s="21"/>
      <c r="AA12" s="21" t="s">
        <v>14</v>
      </c>
      <c r="AC12" s="22"/>
      <c r="AD12" s="22">
        <f>+AE12+AF12+AG12</f>
        <v>16</v>
      </c>
      <c r="AE12" s="22">
        <f t="shared" si="23"/>
        <v>7</v>
      </c>
      <c r="AF12" s="22">
        <f t="shared" si="7"/>
        <v>7</v>
      </c>
      <c r="AG12" s="22">
        <f t="shared" si="7"/>
        <v>2</v>
      </c>
      <c r="AH12" s="79">
        <f t="shared" si="24"/>
        <v>0.5</v>
      </c>
      <c r="AI12" s="79"/>
      <c r="AJ12" s="22">
        <f t="shared" si="9"/>
        <v>52</v>
      </c>
      <c r="AK12" s="22">
        <f t="shared" si="9"/>
        <v>2</v>
      </c>
      <c r="AL12" s="22">
        <f t="shared" si="9"/>
        <v>3</v>
      </c>
      <c r="AM12" s="24">
        <f t="shared" si="25"/>
        <v>3.25</v>
      </c>
      <c r="AS12" s="39"/>
      <c r="AT12" s="40"/>
      <c r="AU12" s="27">
        <v>7.5</v>
      </c>
      <c r="AV12" s="21" t="s">
        <v>34</v>
      </c>
      <c r="AW12" s="21"/>
      <c r="AX12" s="21"/>
      <c r="AY12" s="21"/>
      <c r="AZ12" s="22">
        <v>7</v>
      </c>
      <c r="BA12" s="21" t="s">
        <v>106</v>
      </c>
      <c r="BB12" s="69">
        <v>1</v>
      </c>
      <c r="BC12" s="22">
        <v>0</v>
      </c>
      <c r="BD12" s="22">
        <v>0</v>
      </c>
      <c r="BE12" s="22">
        <f t="shared" si="11"/>
        <v>0</v>
      </c>
      <c r="BF12" s="70">
        <v>0</v>
      </c>
      <c r="BG12" s="69">
        <f t="shared" si="12"/>
        <v>23</v>
      </c>
      <c r="BH12" s="22">
        <f t="shared" si="13"/>
        <v>8</v>
      </c>
      <c r="BI12" s="22">
        <f t="shared" si="14"/>
        <v>19</v>
      </c>
      <c r="BJ12" s="22">
        <f t="shared" si="15"/>
        <v>27</v>
      </c>
      <c r="BK12" s="70">
        <f t="shared" si="16"/>
        <v>6</v>
      </c>
      <c r="BL12" s="69">
        <v>22</v>
      </c>
      <c r="BM12" s="22">
        <v>8</v>
      </c>
      <c r="BN12" s="22">
        <v>19</v>
      </c>
      <c r="BO12" s="22">
        <v>27</v>
      </c>
      <c r="BP12" s="70">
        <v>6</v>
      </c>
      <c r="BQ12" s="39"/>
      <c r="BR12" s="40"/>
      <c r="BS12" s="27">
        <v>8</v>
      </c>
      <c r="BT12" s="21" t="s">
        <v>320</v>
      </c>
      <c r="BU12" s="21"/>
      <c r="BV12" s="21"/>
      <c r="BW12" s="21"/>
      <c r="BX12" s="22"/>
      <c r="BY12" s="21"/>
      <c r="BZ12" s="69">
        <v>0</v>
      </c>
      <c r="CA12" s="22">
        <v>0</v>
      </c>
      <c r="CB12" s="22">
        <v>0</v>
      </c>
      <c r="CC12" s="22">
        <f t="shared" si="17"/>
        <v>0</v>
      </c>
      <c r="CD12" s="70">
        <v>0</v>
      </c>
      <c r="CE12" s="69">
        <f t="shared" si="18"/>
        <v>7</v>
      </c>
      <c r="CF12" s="22">
        <f t="shared" si="19"/>
        <v>1</v>
      </c>
      <c r="CG12" s="22">
        <f t="shared" si="20"/>
        <v>4</v>
      </c>
      <c r="CH12" s="22">
        <f t="shared" si="21"/>
        <v>5</v>
      </c>
      <c r="CI12" s="70">
        <f t="shared" si="22"/>
        <v>0</v>
      </c>
      <c r="CJ12" s="69">
        <v>7</v>
      </c>
      <c r="CK12" s="22">
        <v>1</v>
      </c>
      <c r="CL12" s="22">
        <v>4</v>
      </c>
      <c r="CM12" s="22">
        <f t="shared" si="26"/>
        <v>5</v>
      </c>
      <c r="CN12" s="70">
        <v>0</v>
      </c>
      <c r="CO12" s="39"/>
    </row>
    <row r="13" spans="1:93" ht="15.75" x14ac:dyDescent="0.25">
      <c r="A13" s="41"/>
      <c r="B13" s="1"/>
      <c r="C13" s="1"/>
      <c r="D13" s="1"/>
      <c r="Q13" s="1"/>
      <c r="R13" s="41"/>
      <c r="S13" s="41"/>
      <c r="V13" s="27">
        <v>7.5</v>
      </c>
      <c r="W13" s="21" t="s">
        <v>85</v>
      </c>
      <c r="Y13" s="21"/>
      <c r="AA13" s="21" t="s">
        <v>18</v>
      </c>
      <c r="AC13" s="22"/>
      <c r="AD13" s="22">
        <f>+AE13+AF13+AG13</f>
        <v>13</v>
      </c>
      <c r="AE13" s="22">
        <f t="shared" si="23"/>
        <v>4</v>
      </c>
      <c r="AF13" s="22">
        <f t="shared" si="7"/>
        <v>7</v>
      </c>
      <c r="AG13" s="22">
        <f t="shared" si="7"/>
        <v>2</v>
      </c>
      <c r="AH13" s="79">
        <f t="shared" si="24"/>
        <v>0.38461538461538464</v>
      </c>
      <c r="AI13" s="79"/>
      <c r="AJ13" s="22">
        <f t="shared" si="9"/>
        <v>47</v>
      </c>
      <c r="AK13" s="22">
        <f t="shared" si="9"/>
        <v>0</v>
      </c>
      <c r="AL13" s="22">
        <f t="shared" si="9"/>
        <v>1</v>
      </c>
      <c r="AM13" s="24">
        <f t="shared" si="25"/>
        <v>3.6153846153846154</v>
      </c>
      <c r="AS13" s="39"/>
      <c r="AT13" s="41"/>
      <c r="AU13" s="27">
        <v>7</v>
      </c>
      <c r="AV13" s="21" t="s">
        <v>131</v>
      </c>
      <c r="AW13" s="21"/>
      <c r="AX13" s="21"/>
      <c r="AZ13" s="22">
        <v>6</v>
      </c>
      <c r="BA13" s="21" t="s">
        <v>106</v>
      </c>
      <c r="BB13" s="69">
        <v>1</v>
      </c>
      <c r="BC13" s="22">
        <v>1</v>
      </c>
      <c r="BD13" s="22">
        <v>0</v>
      </c>
      <c r="BE13" s="22">
        <f t="shared" si="11"/>
        <v>1</v>
      </c>
      <c r="BF13" s="70">
        <v>0</v>
      </c>
      <c r="BG13" s="69">
        <f t="shared" si="12"/>
        <v>21</v>
      </c>
      <c r="BH13" s="22">
        <f t="shared" si="13"/>
        <v>4</v>
      </c>
      <c r="BI13" s="22">
        <f t="shared" si="14"/>
        <v>10</v>
      </c>
      <c r="BJ13" s="22">
        <f t="shared" si="15"/>
        <v>14</v>
      </c>
      <c r="BK13" s="70">
        <f t="shared" si="16"/>
        <v>0</v>
      </c>
      <c r="BL13" s="69">
        <v>20</v>
      </c>
      <c r="BM13" s="22">
        <v>3</v>
      </c>
      <c r="BN13" s="22">
        <v>10</v>
      </c>
      <c r="BO13" s="22">
        <v>13</v>
      </c>
      <c r="BP13" s="70">
        <v>0</v>
      </c>
      <c r="BQ13" s="39"/>
      <c r="BR13" s="41"/>
      <c r="BS13" s="27">
        <v>7</v>
      </c>
      <c r="BT13" s="21" t="s">
        <v>271</v>
      </c>
      <c r="BU13" s="21"/>
      <c r="BV13" s="21"/>
      <c r="BW13" s="21"/>
      <c r="BX13" s="22"/>
      <c r="BY13" s="21"/>
      <c r="BZ13" s="69">
        <v>1</v>
      </c>
      <c r="CA13" s="22">
        <v>0</v>
      </c>
      <c r="CB13" s="22">
        <v>0</v>
      </c>
      <c r="CC13" s="22">
        <f t="shared" si="17"/>
        <v>0</v>
      </c>
      <c r="CD13" s="70">
        <v>2</v>
      </c>
      <c r="CE13" s="69">
        <f t="shared" si="18"/>
        <v>7</v>
      </c>
      <c r="CF13" s="22">
        <f t="shared" si="19"/>
        <v>0</v>
      </c>
      <c r="CG13" s="22">
        <f t="shared" si="20"/>
        <v>2</v>
      </c>
      <c r="CH13" s="22">
        <f t="shared" si="21"/>
        <v>2</v>
      </c>
      <c r="CI13" s="70">
        <f t="shared" si="22"/>
        <v>2</v>
      </c>
      <c r="CJ13" s="69">
        <v>6</v>
      </c>
      <c r="CK13" s="22">
        <v>0</v>
      </c>
      <c r="CL13" s="22">
        <v>2</v>
      </c>
      <c r="CM13" s="22">
        <f t="shared" si="26"/>
        <v>2</v>
      </c>
      <c r="CN13" s="70">
        <v>0</v>
      </c>
      <c r="CO13" s="39"/>
    </row>
    <row r="14" spans="1:93" ht="15.95" customHeight="1" x14ac:dyDescent="0.25">
      <c r="A14" s="41"/>
      <c r="B14" s="47" t="str">
        <f>"Week "&amp;TEXT(C2,"##")&amp;" Summary:"</f>
        <v>Week 23 Summary:</v>
      </c>
      <c r="C14" s="48"/>
      <c r="D14" s="48"/>
      <c r="E14" s="90">
        <v>45698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V14" s="27">
        <v>7</v>
      </c>
      <c r="W14" s="21" t="s">
        <v>171</v>
      </c>
      <c r="Y14" s="21"/>
      <c r="AA14" s="21" t="s">
        <v>19</v>
      </c>
      <c r="AC14" s="22"/>
      <c r="AD14" s="22">
        <f>+AE14+AF14+AG14</f>
        <v>18</v>
      </c>
      <c r="AE14" s="22">
        <f t="shared" si="23"/>
        <v>4</v>
      </c>
      <c r="AF14" s="22">
        <f t="shared" si="7"/>
        <v>10</v>
      </c>
      <c r="AG14" s="22">
        <f t="shared" si="7"/>
        <v>4</v>
      </c>
      <c r="AH14" s="79">
        <f t="shared" si="24"/>
        <v>0.33333333333333331</v>
      </c>
      <c r="AI14" s="79"/>
      <c r="AJ14" s="22">
        <f t="shared" si="9"/>
        <v>66</v>
      </c>
      <c r="AK14" s="22">
        <f t="shared" si="9"/>
        <v>1</v>
      </c>
      <c r="AL14" s="22">
        <f t="shared" si="9"/>
        <v>1</v>
      </c>
      <c r="AM14" s="24">
        <f t="shared" si="25"/>
        <v>3.6666666666666665</v>
      </c>
      <c r="AS14" s="39"/>
      <c r="AT14" s="41"/>
      <c r="AU14" s="27">
        <v>7</v>
      </c>
      <c r="AV14" s="21" t="s">
        <v>36</v>
      </c>
      <c r="AW14" s="21"/>
      <c r="AX14" s="21"/>
      <c r="AY14" s="21"/>
      <c r="AZ14" s="22">
        <v>4</v>
      </c>
      <c r="BA14" s="21" t="s">
        <v>106</v>
      </c>
      <c r="BB14" s="69">
        <v>1</v>
      </c>
      <c r="BC14" s="22">
        <v>0</v>
      </c>
      <c r="BD14" s="22">
        <v>0</v>
      </c>
      <c r="BE14" s="22">
        <f t="shared" si="11"/>
        <v>0</v>
      </c>
      <c r="BF14" s="70">
        <v>0</v>
      </c>
      <c r="BG14" s="69">
        <f t="shared" si="12"/>
        <v>19</v>
      </c>
      <c r="BH14" s="22">
        <f t="shared" si="13"/>
        <v>1</v>
      </c>
      <c r="BI14" s="22">
        <f t="shared" si="14"/>
        <v>5</v>
      </c>
      <c r="BJ14" s="22">
        <f t="shared" si="15"/>
        <v>6</v>
      </c>
      <c r="BK14" s="70">
        <f t="shared" si="16"/>
        <v>0</v>
      </c>
      <c r="BL14" s="69">
        <v>18</v>
      </c>
      <c r="BM14" s="22">
        <v>1</v>
      </c>
      <c r="BN14" s="22">
        <v>5</v>
      </c>
      <c r="BO14" s="22">
        <v>6</v>
      </c>
      <c r="BP14" s="70">
        <v>0</v>
      </c>
      <c r="BQ14" s="39"/>
      <c r="BR14" s="41"/>
      <c r="BS14" s="27">
        <v>8</v>
      </c>
      <c r="BT14" s="21" t="s">
        <v>157</v>
      </c>
      <c r="BU14" s="21"/>
      <c r="BV14" s="21"/>
      <c r="BW14" s="21"/>
      <c r="BX14" s="22"/>
      <c r="BY14" s="21"/>
      <c r="BZ14" s="69">
        <v>0</v>
      </c>
      <c r="CA14" s="22">
        <v>0</v>
      </c>
      <c r="CB14" s="22">
        <v>0</v>
      </c>
      <c r="CC14" s="22">
        <f t="shared" si="17"/>
        <v>0</v>
      </c>
      <c r="CD14" s="70">
        <v>0</v>
      </c>
      <c r="CE14" s="69">
        <f t="shared" si="18"/>
        <v>9</v>
      </c>
      <c r="CF14" s="22">
        <f t="shared" si="19"/>
        <v>6</v>
      </c>
      <c r="CG14" s="22">
        <f t="shared" si="20"/>
        <v>4</v>
      </c>
      <c r="CH14" s="22">
        <f t="shared" si="21"/>
        <v>10</v>
      </c>
      <c r="CI14" s="70">
        <f t="shared" si="22"/>
        <v>0</v>
      </c>
      <c r="CJ14" s="69">
        <v>9</v>
      </c>
      <c r="CK14" s="22">
        <v>6</v>
      </c>
      <c r="CL14" s="22">
        <v>4</v>
      </c>
      <c r="CM14" s="22">
        <f t="shared" si="26"/>
        <v>10</v>
      </c>
      <c r="CN14" s="70">
        <v>0</v>
      </c>
      <c r="CO14" s="39"/>
    </row>
    <row r="15" spans="1:93" ht="15.95" customHeight="1" thickBot="1" x14ac:dyDescent="0.3">
      <c r="A15" s="41"/>
      <c r="B15" s="42" t="s">
        <v>172</v>
      </c>
      <c r="C15" s="6" t="s">
        <v>627</v>
      </c>
      <c r="E15" s="21"/>
      <c r="F15" s="21"/>
      <c r="G15" s="5">
        <v>1</v>
      </c>
      <c r="H15" s="22">
        <v>2</v>
      </c>
      <c r="I15" s="21" t="s">
        <v>131</v>
      </c>
      <c r="J15" s="21"/>
      <c r="K15" s="21"/>
      <c r="L15" s="21" t="s">
        <v>635</v>
      </c>
      <c r="M15" s="21"/>
      <c r="N15" s="21"/>
      <c r="O15" s="21"/>
      <c r="P15" s="21"/>
      <c r="Q15" s="21"/>
      <c r="R15" s="41"/>
      <c r="S15" s="41"/>
      <c r="W15" s="21" t="s">
        <v>20</v>
      </c>
      <c r="Y15" s="21"/>
      <c r="Z15" s="21"/>
      <c r="AA15" s="11"/>
      <c r="AB15" s="21"/>
      <c r="AC15" s="22"/>
      <c r="AD15" s="22">
        <f>+AD90</f>
        <v>27.3</v>
      </c>
      <c r="AE15" s="22">
        <f>+AE90</f>
        <v>5</v>
      </c>
      <c r="AF15" s="22">
        <f t="shared" ref="AF15:AG15" si="27">+AF90</f>
        <v>15</v>
      </c>
      <c r="AG15" s="22">
        <f t="shared" si="27"/>
        <v>7</v>
      </c>
      <c r="AH15" s="89">
        <f t="shared" si="8"/>
        <v>0.31135531135531136</v>
      </c>
      <c r="AI15" s="89"/>
      <c r="AJ15" s="22">
        <f t="shared" ref="AJ15:AM15" si="28">+AJ90</f>
        <v>69</v>
      </c>
      <c r="AK15" s="22">
        <f t="shared" si="28"/>
        <v>3</v>
      </c>
      <c r="AL15" s="22">
        <f t="shared" si="28"/>
        <v>2</v>
      </c>
      <c r="AM15" s="24">
        <f t="shared" si="28"/>
        <v>2.5274725274725274</v>
      </c>
      <c r="AS15" s="39"/>
      <c r="AT15" s="41"/>
      <c r="AU15" s="27">
        <v>6.5</v>
      </c>
      <c r="AV15" s="21" t="s">
        <v>54</v>
      </c>
      <c r="AW15" s="21"/>
      <c r="AX15" s="21"/>
      <c r="AY15" s="21"/>
      <c r="AZ15" s="22">
        <v>3</v>
      </c>
      <c r="BA15" s="21" t="s">
        <v>106</v>
      </c>
      <c r="BB15" s="69">
        <v>1</v>
      </c>
      <c r="BC15" s="22">
        <v>0</v>
      </c>
      <c r="BD15" s="22">
        <v>1</v>
      </c>
      <c r="BE15" s="22">
        <f t="shared" si="11"/>
        <v>1</v>
      </c>
      <c r="BF15" s="70">
        <v>0</v>
      </c>
      <c r="BG15" s="69">
        <f t="shared" si="12"/>
        <v>23</v>
      </c>
      <c r="BH15" s="22">
        <f t="shared" si="13"/>
        <v>0</v>
      </c>
      <c r="BI15" s="22">
        <f t="shared" si="14"/>
        <v>6</v>
      </c>
      <c r="BJ15" s="22">
        <f t="shared" si="15"/>
        <v>6</v>
      </c>
      <c r="BK15" s="70">
        <f t="shared" si="16"/>
        <v>0</v>
      </c>
      <c r="BL15" s="69">
        <v>22</v>
      </c>
      <c r="BM15" s="22">
        <v>0</v>
      </c>
      <c r="BN15" s="22">
        <v>5</v>
      </c>
      <c r="BO15" s="22">
        <v>5</v>
      </c>
      <c r="BP15" s="70">
        <v>0</v>
      </c>
      <c r="BQ15" s="39"/>
      <c r="BR15" s="41"/>
      <c r="BS15" s="27">
        <v>9</v>
      </c>
      <c r="BT15" s="21" t="s">
        <v>446</v>
      </c>
      <c r="BU15" s="21"/>
      <c r="BV15" s="21"/>
      <c r="BW15" s="21"/>
      <c r="BX15" s="22"/>
      <c r="BY15" s="21"/>
      <c r="BZ15" s="69">
        <v>0</v>
      </c>
      <c r="CA15" s="22">
        <v>0</v>
      </c>
      <c r="CB15" s="22">
        <v>0</v>
      </c>
      <c r="CC15" s="22">
        <f t="shared" si="17"/>
        <v>0</v>
      </c>
      <c r="CD15" s="70">
        <v>0</v>
      </c>
      <c r="CE15" s="69">
        <f t="shared" si="18"/>
        <v>3</v>
      </c>
      <c r="CF15" s="22">
        <f t="shared" si="19"/>
        <v>5</v>
      </c>
      <c r="CG15" s="22">
        <f t="shared" si="20"/>
        <v>0</v>
      </c>
      <c r="CH15" s="22">
        <f t="shared" si="21"/>
        <v>5</v>
      </c>
      <c r="CI15" s="70">
        <f t="shared" si="22"/>
        <v>0</v>
      </c>
      <c r="CJ15" s="69">
        <v>3</v>
      </c>
      <c r="CK15" s="22">
        <v>5</v>
      </c>
      <c r="CL15" s="22">
        <v>0</v>
      </c>
      <c r="CM15" s="22">
        <f t="shared" si="26"/>
        <v>5</v>
      </c>
      <c r="CN15" s="70">
        <v>0</v>
      </c>
      <c r="CO15" s="39"/>
    </row>
    <row r="16" spans="1:93" ht="15.95" customHeight="1" x14ac:dyDescent="0.25">
      <c r="A16" s="41"/>
      <c r="B16" s="22" t="s">
        <v>28</v>
      </c>
      <c r="C16" s="21"/>
      <c r="D16" s="21" t="s">
        <v>109</v>
      </c>
      <c r="E16" s="21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41"/>
      <c r="S16" s="41"/>
      <c r="V16" s="32"/>
      <c r="W16" s="32"/>
      <c r="X16" s="31" t="s">
        <v>21</v>
      </c>
      <c r="Y16" s="32"/>
      <c r="Z16" s="32"/>
      <c r="AA16" s="32"/>
      <c r="AB16" s="31"/>
      <c r="AC16" s="15"/>
      <c r="AD16" s="15">
        <f>SUM(AD7:AD15)</f>
        <v>184</v>
      </c>
      <c r="AE16" s="15">
        <f>SUM(AE7:AE15)</f>
        <v>77</v>
      </c>
      <c r="AF16" s="15">
        <f>SUM(AF7:AF15)</f>
        <v>77</v>
      </c>
      <c r="AG16" s="15">
        <f>SUM(AG7:AG15)</f>
        <v>30</v>
      </c>
      <c r="AH16" s="15"/>
      <c r="AI16" s="15"/>
      <c r="AJ16" s="15">
        <f>SUM(AJ7:AJ15)</f>
        <v>480</v>
      </c>
      <c r="AK16" s="15">
        <f>SUM(AK7:AK15)</f>
        <v>11</v>
      </c>
      <c r="AL16" s="15">
        <f>SUM(AL7:AL15)</f>
        <v>27</v>
      </c>
      <c r="AM16" s="33">
        <f>+AJ16/AD16</f>
        <v>2.6086956521739131</v>
      </c>
      <c r="AS16" s="39"/>
      <c r="AT16" s="41"/>
      <c r="AU16" s="27">
        <v>6</v>
      </c>
      <c r="AV16" s="21" t="s">
        <v>262</v>
      </c>
      <c r="AW16" s="21"/>
      <c r="AX16" s="21"/>
      <c r="AY16" s="21"/>
      <c r="AZ16" s="22">
        <v>19</v>
      </c>
      <c r="BA16" s="21" t="s">
        <v>106</v>
      </c>
      <c r="BB16" s="69">
        <v>1</v>
      </c>
      <c r="BC16" s="22">
        <v>0</v>
      </c>
      <c r="BD16" s="22">
        <v>0</v>
      </c>
      <c r="BE16" s="22">
        <f t="shared" si="11"/>
        <v>0</v>
      </c>
      <c r="BF16" s="70">
        <v>0</v>
      </c>
      <c r="BG16" s="69">
        <f t="shared" si="12"/>
        <v>21</v>
      </c>
      <c r="BH16" s="22">
        <f t="shared" si="13"/>
        <v>1</v>
      </c>
      <c r="BI16" s="22">
        <f t="shared" si="14"/>
        <v>4</v>
      </c>
      <c r="BJ16" s="22">
        <f t="shared" si="15"/>
        <v>5</v>
      </c>
      <c r="BK16" s="70">
        <f t="shared" si="16"/>
        <v>0</v>
      </c>
      <c r="BL16" s="69">
        <v>20</v>
      </c>
      <c r="BM16" s="22">
        <v>1</v>
      </c>
      <c r="BN16" s="22">
        <v>4</v>
      </c>
      <c r="BO16" s="22">
        <v>5</v>
      </c>
      <c r="BP16" s="70">
        <v>0</v>
      </c>
      <c r="BQ16" s="39"/>
      <c r="BR16" s="41"/>
      <c r="BS16" s="27">
        <v>9.5</v>
      </c>
      <c r="BT16" s="21" t="s">
        <v>526</v>
      </c>
      <c r="BU16" s="21"/>
      <c r="BV16" s="21"/>
      <c r="BW16" s="21"/>
      <c r="BX16" s="22"/>
      <c r="BY16" s="21"/>
      <c r="BZ16" s="69">
        <v>0</v>
      </c>
      <c r="CA16" s="22">
        <v>0</v>
      </c>
      <c r="CB16" s="22">
        <v>0</v>
      </c>
      <c r="CC16" s="22">
        <f t="shared" si="17"/>
        <v>0</v>
      </c>
      <c r="CD16" s="70">
        <v>0</v>
      </c>
      <c r="CE16" s="69">
        <f t="shared" si="18"/>
        <v>3</v>
      </c>
      <c r="CF16" s="22">
        <f t="shared" si="19"/>
        <v>4</v>
      </c>
      <c r="CG16" s="22">
        <f t="shared" si="20"/>
        <v>2</v>
      </c>
      <c r="CH16" s="22">
        <f t="shared" si="21"/>
        <v>6</v>
      </c>
      <c r="CI16" s="70">
        <f t="shared" si="22"/>
        <v>0</v>
      </c>
      <c r="CJ16" s="69">
        <v>3</v>
      </c>
      <c r="CK16" s="22">
        <v>4</v>
      </c>
      <c r="CL16" s="22">
        <v>2</v>
      </c>
      <c r="CM16" s="22">
        <f t="shared" si="26"/>
        <v>6</v>
      </c>
      <c r="CN16" s="70">
        <v>0</v>
      </c>
      <c r="CO16" s="39"/>
    </row>
    <row r="17" spans="1:93" ht="15.95" customHeight="1" x14ac:dyDescent="0.25">
      <c r="A17" s="41"/>
      <c r="B17" s="22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AS17" s="39"/>
      <c r="AT17" s="41"/>
      <c r="AU17" s="27">
        <v>6.5</v>
      </c>
      <c r="AV17" s="21" t="s">
        <v>108</v>
      </c>
      <c r="AW17" s="21"/>
      <c r="AX17" s="21"/>
      <c r="AY17" s="21"/>
      <c r="AZ17" s="22">
        <v>27</v>
      </c>
      <c r="BA17" s="21" t="s">
        <v>106</v>
      </c>
      <c r="BB17" s="69">
        <v>1</v>
      </c>
      <c r="BC17" s="22">
        <v>0</v>
      </c>
      <c r="BD17" s="22">
        <v>1</v>
      </c>
      <c r="BE17" s="22">
        <f t="shared" si="11"/>
        <v>1</v>
      </c>
      <c r="BF17" s="70">
        <v>0</v>
      </c>
      <c r="BG17" s="69">
        <f t="shared" si="12"/>
        <v>23</v>
      </c>
      <c r="BH17" s="22">
        <f t="shared" si="13"/>
        <v>6</v>
      </c>
      <c r="BI17" s="22">
        <f t="shared" si="14"/>
        <v>12</v>
      </c>
      <c r="BJ17" s="22">
        <f t="shared" si="15"/>
        <v>18</v>
      </c>
      <c r="BK17" s="70">
        <f t="shared" si="16"/>
        <v>0</v>
      </c>
      <c r="BL17" s="69">
        <v>22</v>
      </c>
      <c r="BM17" s="22">
        <v>6</v>
      </c>
      <c r="BN17" s="22">
        <v>11</v>
      </c>
      <c r="BO17" s="22">
        <v>17</v>
      </c>
      <c r="BP17" s="70">
        <v>0</v>
      </c>
      <c r="BQ17" s="39"/>
      <c r="BR17" s="41"/>
      <c r="BS17" s="27">
        <v>6.5</v>
      </c>
      <c r="BT17" s="21" t="s">
        <v>145</v>
      </c>
      <c r="BU17" s="21"/>
      <c r="BV17" s="21"/>
      <c r="BW17" s="21"/>
      <c r="BX17" s="22"/>
      <c r="BY17" s="21"/>
      <c r="BZ17" s="69">
        <v>1</v>
      </c>
      <c r="CA17" s="22">
        <v>0</v>
      </c>
      <c r="CB17" s="22">
        <v>0</v>
      </c>
      <c r="CC17" s="22">
        <f t="shared" si="17"/>
        <v>0</v>
      </c>
      <c r="CD17" s="70">
        <v>0</v>
      </c>
      <c r="CE17" s="69">
        <f t="shared" si="18"/>
        <v>16</v>
      </c>
      <c r="CF17" s="22">
        <f t="shared" si="19"/>
        <v>2</v>
      </c>
      <c r="CG17" s="22">
        <f t="shared" si="20"/>
        <v>4</v>
      </c>
      <c r="CH17" s="22">
        <f t="shared" si="21"/>
        <v>6</v>
      </c>
      <c r="CI17" s="70">
        <f t="shared" si="22"/>
        <v>2</v>
      </c>
      <c r="CJ17" s="69">
        <v>15</v>
      </c>
      <c r="CK17" s="22">
        <v>2</v>
      </c>
      <c r="CL17" s="22">
        <v>4</v>
      </c>
      <c r="CM17" s="22">
        <f t="shared" si="26"/>
        <v>6</v>
      </c>
      <c r="CN17" s="70">
        <v>2</v>
      </c>
      <c r="CO17" s="39"/>
    </row>
    <row r="18" spans="1:93" ht="15.95" customHeight="1" thickBot="1" x14ac:dyDescent="0.3">
      <c r="A18" s="41"/>
      <c r="B18" s="22" t="s">
        <v>42</v>
      </c>
      <c r="C18" s="6" t="s">
        <v>628</v>
      </c>
      <c r="D18" s="11"/>
      <c r="E18" s="21"/>
      <c r="F18" s="21"/>
      <c r="G18" s="5">
        <v>1</v>
      </c>
      <c r="H18" s="22">
        <v>1</v>
      </c>
      <c r="I18" s="21" t="s">
        <v>125</v>
      </c>
      <c r="J18" s="21"/>
      <c r="K18" s="21"/>
      <c r="L18" s="21" t="s">
        <v>636</v>
      </c>
      <c r="M18" s="21"/>
      <c r="N18" s="21"/>
      <c r="O18" s="21"/>
      <c r="P18" s="21"/>
      <c r="Q18" s="21"/>
      <c r="R18" s="41"/>
      <c r="S18" s="41"/>
      <c r="AS18" s="39"/>
      <c r="AT18" s="41"/>
      <c r="AU18" s="17" t="s">
        <v>103</v>
      </c>
      <c r="AV18" s="17"/>
      <c r="AW18" s="17"/>
      <c r="AX18" s="17"/>
      <c r="AY18" s="17"/>
      <c r="AZ18" s="17"/>
      <c r="BA18" s="17"/>
      <c r="BB18" s="72">
        <f>SUM(BB6:BB17)</f>
        <v>11</v>
      </c>
      <c r="BC18" s="23">
        <f>SUM(BC6:BC17)</f>
        <v>1</v>
      </c>
      <c r="BD18" s="23">
        <f>SUM(BD6:BD17)</f>
        <v>2</v>
      </c>
      <c r="BE18" s="23">
        <f>+BD18+BC18</f>
        <v>3</v>
      </c>
      <c r="BF18" s="73">
        <f>SUM(BF6:BF17)</f>
        <v>0</v>
      </c>
      <c r="BG18" s="72">
        <f>SUM(BG6:BG17)</f>
        <v>253</v>
      </c>
      <c r="BH18" s="23">
        <f>SUM(BH6:BH17)</f>
        <v>70</v>
      </c>
      <c r="BI18" s="23">
        <f>SUM(BI6:BI17)</f>
        <v>107</v>
      </c>
      <c r="BJ18" s="23">
        <f>+BI18+BH18</f>
        <v>177</v>
      </c>
      <c r="BK18" s="73">
        <f>SUM(BK6:BK17)</f>
        <v>18</v>
      </c>
      <c r="BL18" s="72">
        <v>242</v>
      </c>
      <c r="BM18" s="23">
        <v>69</v>
      </c>
      <c r="BN18" s="23">
        <v>105</v>
      </c>
      <c r="BO18" s="23">
        <v>174</v>
      </c>
      <c r="BP18" s="73">
        <v>18</v>
      </c>
      <c r="BQ18" s="39"/>
      <c r="BR18" s="41"/>
      <c r="BS18" s="27">
        <v>7.5</v>
      </c>
      <c r="BT18" s="21" t="s">
        <v>266</v>
      </c>
      <c r="BU18" s="21"/>
      <c r="BV18" s="21"/>
      <c r="BW18" s="21"/>
      <c r="BX18" s="22"/>
      <c r="BY18" s="21"/>
      <c r="BZ18" s="69">
        <v>1</v>
      </c>
      <c r="CA18" s="22">
        <v>0</v>
      </c>
      <c r="CB18" s="22">
        <v>1</v>
      </c>
      <c r="CC18" s="22">
        <f t="shared" si="17"/>
        <v>1</v>
      </c>
      <c r="CD18" s="70">
        <v>0</v>
      </c>
      <c r="CE18" s="69">
        <f t="shared" si="18"/>
        <v>7</v>
      </c>
      <c r="CF18" s="22">
        <f t="shared" si="19"/>
        <v>0</v>
      </c>
      <c r="CG18" s="22">
        <f t="shared" si="20"/>
        <v>5</v>
      </c>
      <c r="CH18" s="22">
        <f t="shared" si="21"/>
        <v>5</v>
      </c>
      <c r="CI18" s="70">
        <f t="shared" si="22"/>
        <v>2</v>
      </c>
      <c r="CJ18" s="69">
        <v>6</v>
      </c>
      <c r="CK18" s="22">
        <v>0</v>
      </c>
      <c r="CL18" s="22">
        <v>4</v>
      </c>
      <c r="CM18" s="22">
        <f t="shared" si="26"/>
        <v>4</v>
      </c>
      <c r="CN18" s="70">
        <v>2</v>
      </c>
      <c r="CO18" s="39"/>
    </row>
    <row r="19" spans="1:93" ht="15.95" customHeight="1" x14ac:dyDescent="0.25">
      <c r="A19" s="41"/>
      <c r="B19" s="22" t="s">
        <v>28</v>
      </c>
      <c r="C19" s="21" t="s">
        <v>637</v>
      </c>
      <c r="D19" s="21"/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21"/>
      <c r="R19" s="41"/>
      <c r="S19" s="41"/>
      <c r="V19" s="81" t="s">
        <v>620</v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S19" s="39"/>
      <c r="AT19" s="41"/>
      <c r="AU19" s="12" t="s">
        <v>17</v>
      </c>
      <c r="AV19" s="12"/>
      <c r="AW19" s="12"/>
      <c r="AX19" s="12"/>
      <c r="AY19" s="13"/>
      <c r="AZ19" s="14" t="s">
        <v>57</v>
      </c>
      <c r="BB19" s="69">
        <v>2</v>
      </c>
      <c r="BC19" s="22">
        <v>0</v>
      </c>
      <c r="BD19" s="22">
        <v>0</v>
      </c>
      <c r="BE19" s="22">
        <f>+BC19+BD19</f>
        <v>0</v>
      </c>
      <c r="BF19" s="70">
        <v>0</v>
      </c>
      <c r="BG19" s="69">
        <f>+BB19+BL19</f>
        <v>40</v>
      </c>
      <c r="BH19" s="22">
        <f>+BC19+BM19</f>
        <v>14</v>
      </c>
      <c r="BI19" s="22">
        <f t="shared" ref="BI19:BI30" si="29">+BD19+BN19</f>
        <v>13</v>
      </c>
      <c r="BJ19" s="22">
        <f>+BH19+BI19</f>
        <v>27</v>
      </c>
      <c r="BK19" s="70">
        <f t="shared" ref="BK19:BK30" si="30">+BF19+BP19</f>
        <v>2</v>
      </c>
      <c r="BL19" s="69">
        <v>38</v>
      </c>
      <c r="BM19" s="15">
        <v>14</v>
      </c>
      <c r="BN19" s="15">
        <v>13</v>
      </c>
      <c r="BO19" s="15">
        <v>27</v>
      </c>
      <c r="BP19" s="71">
        <v>2</v>
      </c>
      <c r="BQ19" s="39"/>
      <c r="BR19" s="41"/>
      <c r="BS19" s="27">
        <v>8</v>
      </c>
      <c r="BT19" s="21" t="s">
        <v>268</v>
      </c>
      <c r="BU19" s="21"/>
      <c r="BV19" s="21"/>
      <c r="BW19" s="21"/>
      <c r="BX19" s="22"/>
      <c r="BY19" s="21"/>
      <c r="BZ19" s="69">
        <v>0</v>
      </c>
      <c r="CA19" s="22">
        <v>0</v>
      </c>
      <c r="CB19" s="22">
        <v>0</v>
      </c>
      <c r="CC19" s="22">
        <f t="shared" si="17"/>
        <v>0</v>
      </c>
      <c r="CD19" s="70">
        <v>0</v>
      </c>
      <c r="CE19" s="69">
        <f t="shared" si="18"/>
        <v>5</v>
      </c>
      <c r="CF19" s="22">
        <f t="shared" si="19"/>
        <v>0</v>
      </c>
      <c r="CG19" s="22">
        <f t="shared" si="20"/>
        <v>0</v>
      </c>
      <c r="CH19" s="22">
        <f t="shared" si="21"/>
        <v>0</v>
      </c>
      <c r="CI19" s="70">
        <f t="shared" si="22"/>
        <v>0</v>
      </c>
      <c r="CJ19" s="69">
        <v>5</v>
      </c>
      <c r="CK19" s="22">
        <v>0</v>
      </c>
      <c r="CL19" s="22">
        <v>0</v>
      </c>
      <c r="CM19" s="22">
        <f t="shared" si="26"/>
        <v>0</v>
      </c>
      <c r="CN19" s="70">
        <v>0</v>
      </c>
      <c r="CO19" s="39"/>
    </row>
    <row r="20" spans="1:93" ht="15.95" customHeight="1" x14ac:dyDescent="0.25">
      <c r="A20" s="41"/>
      <c r="C20" s="21" t="s">
        <v>638</v>
      </c>
      <c r="R20" s="41"/>
      <c r="S20" s="41"/>
      <c r="AS20" s="39"/>
      <c r="AT20" s="41"/>
      <c r="AU20" s="27">
        <v>8</v>
      </c>
      <c r="AV20" s="21" t="s">
        <v>15</v>
      </c>
      <c r="AW20" s="21"/>
      <c r="AX20" s="21"/>
      <c r="AY20" s="27"/>
      <c r="AZ20" s="22">
        <v>1</v>
      </c>
      <c r="BA20" s="21" t="s">
        <v>17</v>
      </c>
      <c r="BB20" s="69">
        <v>1</v>
      </c>
      <c r="BC20" s="22">
        <v>0</v>
      </c>
      <c r="BD20" s="22">
        <v>0</v>
      </c>
      <c r="BE20" s="22">
        <f t="shared" ref="BE20:BE30" si="31">+BC20+BD20</f>
        <v>0</v>
      </c>
      <c r="BF20" s="70">
        <v>0</v>
      </c>
      <c r="BG20" s="69">
        <f t="shared" ref="BG20:BG30" si="32">+BB20+BL20</f>
        <v>22</v>
      </c>
      <c r="BH20" s="22">
        <f t="shared" ref="BH20:BH30" si="33">+BC20+BM20</f>
        <v>0</v>
      </c>
      <c r="BI20" s="22">
        <f t="shared" si="29"/>
        <v>0</v>
      </c>
      <c r="BJ20" s="22">
        <f t="shared" ref="BJ20:BJ30" si="34">+BH20+BI20</f>
        <v>0</v>
      </c>
      <c r="BK20" s="70">
        <f t="shared" si="30"/>
        <v>2</v>
      </c>
      <c r="BL20" s="69">
        <v>21</v>
      </c>
      <c r="BM20" s="22">
        <v>0</v>
      </c>
      <c r="BN20" s="22">
        <v>0</v>
      </c>
      <c r="BO20" s="22">
        <v>0</v>
      </c>
      <c r="BP20" s="70">
        <v>2</v>
      </c>
      <c r="BQ20" s="39"/>
      <c r="BR20" s="41"/>
      <c r="BS20" s="27">
        <v>7.5</v>
      </c>
      <c r="BT20" s="21" t="s">
        <v>269</v>
      </c>
      <c r="BU20" s="21"/>
      <c r="BV20" s="21"/>
      <c r="BW20" s="21"/>
      <c r="BX20" s="22"/>
      <c r="BY20" s="21"/>
      <c r="BZ20" s="69">
        <v>1</v>
      </c>
      <c r="CA20" s="22">
        <v>0</v>
      </c>
      <c r="CB20" s="22">
        <v>0</v>
      </c>
      <c r="CC20" s="22">
        <f t="shared" si="17"/>
        <v>0</v>
      </c>
      <c r="CD20" s="70">
        <v>0</v>
      </c>
      <c r="CE20" s="69">
        <f t="shared" si="18"/>
        <v>19</v>
      </c>
      <c r="CF20" s="22">
        <f t="shared" si="19"/>
        <v>19</v>
      </c>
      <c r="CG20" s="22">
        <f t="shared" si="20"/>
        <v>7</v>
      </c>
      <c r="CH20" s="22">
        <f t="shared" si="21"/>
        <v>26</v>
      </c>
      <c r="CI20" s="70">
        <f t="shared" si="22"/>
        <v>0</v>
      </c>
      <c r="CJ20" s="69">
        <v>18</v>
      </c>
      <c r="CK20" s="22">
        <v>19</v>
      </c>
      <c r="CL20" s="22">
        <v>7</v>
      </c>
      <c r="CM20" s="22">
        <f t="shared" si="26"/>
        <v>26</v>
      </c>
      <c r="CN20" s="70">
        <v>0</v>
      </c>
      <c r="CO20" s="39"/>
    </row>
    <row r="21" spans="1:93" ht="15.95" customHeight="1" thickBot="1" x14ac:dyDescent="0.3">
      <c r="A21" s="41"/>
      <c r="C21" s="21" t="s">
        <v>648</v>
      </c>
      <c r="R21" s="41"/>
      <c r="S21" s="41"/>
      <c r="V21" s="37" t="s">
        <v>119</v>
      </c>
      <c r="W21" s="10" t="s">
        <v>0</v>
      </c>
      <c r="X21" s="10"/>
      <c r="Y21" s="10"/>
      <c r="Z21" s="10"/>
      <c r="AA21" s="10" t="s">
        <v>1</v>
      </c>
      <c r="AB21" s="10"/>
      <c r="AC21" s="10"/>
      <c r="AD21" s="37" t="s">
        <v>3</v>
      </c>
      <c r="AE21" s="37" t="s">
        <v>7</v>
      </c>
      <c r="AF21" s="37" t="s">
        <v>8</v>
      </c>
      <c r="AG21" s="37" t="s">
        <v>9</v>
      </c>
      <c r="AH21" s="82" t="s">
        <v>77</v>
      </c>
      <c r="AI21" s="82"/>
      <c r="AJ21" s="37" t="s">
        <v>4</v>
      </c>
      <c r="AK21" s="37" t="s">
        <v>6</v>
      </c>
      <c r="AL21" s="37" t="s">
        <v>5</v>
      </c>
      <c r="AM21" s="37" t="s">
        <v>78</v>
      </c>
      <c r="AS21" s="39"/>
      <c r="AT21" s="41"/>
      <c r="AU21" s="27">
        <v>9</v>
      </c>
      <c r="AV21" s="21" t="s">
        <v>86</v>
      </c>
      <c r="AW21" s="21"/>
      <c r="AX21" s="21"/>
      <c r="AY21" s="27"/>
      <c r="AZ21" s="22">
        <v>44</v>
      </c>
      <c r="BA21" s="21" t="s">
        <v>17</v>
      </c>
      <c r="BB21" s="69">
        <v>1</v>
      </c>
      <c r="BC21" s="22">
        <v>2</v>
      </c>
      <c r="BD21" s="22">
        <v>0</v>
      </c>
      <c r="BE21" s="22">
        <f t="shared" si="31"/>
        <v>2</v>
      </c>
      <c r="BF21" s="70">
        <v>0</v>
      </c>
      <c r="BG21" s="69">
        <f t="shared" si="32"/>
        <v>20</v>
      </c>
      <c r="BH21" s="22">
        <f t="shared" si="33"/>
        <v>9</v>
      </c>
      <c r="BI21" s="22">
        <f t="shared" si="29"/>
        <v>9</v>
      </c>
      <c r="BJ21" s="22">
        <f t="shared" si="34"/>
        <v>18</v>
      </c>
      <c r="BK21" s="70">
        <f t="shared" si="30"/>
        <v>6</v>
      </c>
      <c r="BL21" s="69">
        <v>19</v>
      </c>
      <c r="BM21" s="22">
        <v>7</v>
      </c>
      <c r="BN21" s="22">
        <v>9</v>
      </c>
      <c r="BO21" s="22">
        <v>16</v>
      </c>
      <c r="BP21" s="70">
        <v>6</v>
      </c>
      <c r="BQ21" s="39"/>
      <c r="BR21" s="41"/>
      <c r="BS21" s="27">
        <v>7</v>
      </c>
      <c r="BT21" s="21" t="s">
        <v>544</v>
      </c>
      <c r="BU21" s="21"/>
      <c r="BV21" s="21"/>
      <c r="BW21" s="21"/>
      <c r="BX21" s="22"/>
      <c r="BY21" s="21"/>
      <c r="BZ21" s="69">
        <v>0</v>
      </c>
      <c r="CA21" s="22">
        <v>0</v>
      </c>
      <c r="CB21" s="22">
        <v>0</v>
      </c>
      <c r="CC21" s="22">
        <f t="shared" si="17"/>
        <v>0</v>
      </c>
      <c r="CD21" s="70">
        <v>0</v>
      </c>
      <c r="CE21" s="69">
        <f t="shared" si="18"/>
        <v>1</v>
      </c>
      <c r="CF21" s="22">
        <f t="shared" si="19"/>
        <v>0</v>
      </c>
      <c r="CG21" s="22">
        <f t="shared" si="20"/>
        <v>1</v>
      </c>
      <c r="CH21" s="22">
        <f t="shared" si="21"/>
        <v>1</v>
      </c>
      <c r="CI21" s="70">
        <f t="shared" si="22"/>
        <v>0</v>
      </c>
      <c r="CJ21" s="69">
        <v>1</v>
      </c>
      <c r="CK21" s="22">
        <v>0</v>
      </c>
      <c r="CL21" s="22">
        <v>1</v>
      </c>
      <c r="CM21" s="22">
        <f>+CK21+CL21</f>
        <v>1</v>
      </c>
      <c r="CN21" s="70">
        <v>0</v>
      </c>
      <c r="CO21" s="39"/>
    </row>
    <row r="22" spans="1:93" ht="15.95" customHeight="1" x14ac:dyDescent="0.25">
      <c r="A22" s="41"/>
      <c r="B22" s="36"/>
      <c r="C22" s="46"/>
      <c r="D22" s="46"/>
      <c r="E22" s="46"/>
      <c r="F22" s="46"/>
      <c r="G22" s="42"/>
      <c r="H22" s="45"/>
      <c r="I22" s="46"/>
      <c r="J22" s="46"/>
      <c r="K22" s="45"/>
      <c r="L22" s="45"/>
      <c r="M22" s="45"/>
      <c r="N22" s="45"/>
      <c r="O22" s="45"/>
      <c r="P22" s="45"/>
      <c r="Q22" s="45"/>
      <c r="R22" s="41"/>
      <c r="S22" s="41"/>
      <c r="V22" s="27">
        <v>8</v>
      </c>
      <c r="W22" s="21" t="s">
        <v>15</v>
      </c>
      <c r="Y22" s="21"/>
      <c r="Z22" s="21"/>
      <c r="AA22" s="21" t="s">
        <v>17</v>
      </c>
      <c r="AC22" s="22"/>
      <c r="AD22" s="22">
        <f t="shared" ref="AD22:AD29" si="35">+AE22+AF22+AG22</f>
        <v>1</v>
      </c>
      <c r="AE22" s="15">
        <v>1</v>
      </c>
      <c r="AF22" s="15">
        <v>0</v>
      </c>
      <c r="AG22" s="15">
        <v>0</v>
      </c>
      <c r="AH22" s="80">
        <f t="shared" ref="AH22:AH29" si="36">+(AE22*2+AG22)/(2*AD22)</f>
        <v>1</v>
      </c>
      <c r="AI22" s="80"/>
      <c r="AJ22" s="15">
        <v>0</v>
      </c>
      <c r="AK22" s="15">
        <v>0</v>
      </c>
      <c r="AL22" s="15">
        <v>1</v>
      </c>
      <c r="AM22" s="54">
        <f t="shared" ref="AM22:AM29" si="37">+AJ22/AD22</f>
        <v>0</v>
      </c>
      <c r="AS22" s="39"/>
      <c r="AT22" s="41"/>
      <c r="AU22" s="27">
        <v>8.5</v>
      </c>
      <c r="AV22" s="21" t="s">
        <v>124</v>
      </c>
      <c r="AW22" s="21"/>
      <c r="AX22" s="21"/>
      <c r="AY22" s="27"/>
      <c r="AZ22" s="22">
        <v>11</v>
      </c>
      <c r="BA22" s="21" t="s">
        <v>17</v>
      </c>
      <c r="BB22" s="69">
        <v>1</v>
      </c>
      <c r="BC22" s="22">
        <v>0</v>
      </c>
      <c r="BD22" s="22">
        <v>1</v>
      </c>
      <c r="BE22" s="22">
        <f t="shared" si="31"/>
        <v>1</v>
      </c>
      <c r="BF22" s="70">
        <v>2</v>
      </c>
      <c r="BG22" s="69">
        <f t="shared" si="32"/>
        <v>14</v>
      </c>
      <c r="BH22" s="22">
        <f t="shared" si="33"/>
        <v>2</v>
      </c>
      <c r="BI22" s="22">
        <f t="shared" si="29"/>
        <v>7</v>
      </c>
      <c r="BJ22" s="22">
        <f t="shared" si="34"/>
        <v>9</v>
      </c>
      <c r="BK22" s="70">
        <f t="shared" si="30"/>
        <v>4</v>
      </c>
      <c r="BL22" s="69">
        <v>13</v>
      </c>
      <c r="BM22" s="22">
        <v>2</v>
      </c>
      <c r="BN22" s="22">
        <v>6</v>
      </c>
      <c r="BO22" s="22">
        <v>8</v>
      </c>
      <c r="BP22" s="70">
        <v>2</v>
      </c>
      <c r="BQ22" s="39"/>
      <c r="BR22" s="41"/>
      <c r="BS22" s="27">
        <v>6.5</v>
      </c>
      <c r="BT22" s="21" t="s">
        <v>585</v>
      </c>
      <c r="BU22" s="21"/>
      <c r="BV22" s="21"/>
      <c r="BW22" s="21"/>
      <c r="BX22" s="22"/>
      <c r="BY22" s="21"/>
      <c r="BZ22" s="69">
        <v>1</v>
      </c>
      <c r="CA22" s="22">
        <v>0</v>
      </c>
      <c r="CB22" s="22">
        <v>0</v>
      </c>
      <c r="CC22" s="22">
        <f t="shared" si="17"/>
        <v>0</v>
      </c>
      <c r="CD22" s="70">
        <v>2</v>
      </c>
      <c r="CE22" s="69">
        <f t="shared" si="18"/>
        <v>3</v>
      </c>
      <c r="CF22" s="22">
        <f t="shared" si="19"/>
        <v>2</v>
      </c>
      <c r="CG22" s="22">
        <f t="shared" si="20"/>
        <v>0</v>
      </c>
      <c r="CH22" s="22">
        <f t="shared" si="21"/>
        <v>2</v>
      </c>
      <c r="CI22" s="70">
        <f t="shared" si="22"/>
        <v>2</v>
      </c>
      <c r="CJ22" s="69">
        <v>2</v>
      </c>
      <c r="CK22" s="22">
        <v>2</v>
      </c>
      <c r="CL22" s="22">
        <v>0</v>
      </c>
      <c r="CM22" s="22">
        <f>+CK22+CL22</f>
        <v>2</v>
      </c>
      <c r="CN22" s="70">
        <v>0</v>
      </c>
      <c r="CO22" s="39"/>
    </row>
    <row r="23" spans="1:93" ht="15.95" customHeight="1" x14ac:dyDescent="0.25">
      <c r="A23" s="41"/>
      <c r="B23" s="42" t="s">
        <v>173</v>
      </c>
      <c r="C23" s="6" t="s">
        <v>634</v>
      </c>
      <c r="F23" s="21"/>
      <c r="G23" s="5">
        <v>0</v>
      </c>
      <c r="H23" s="22"/>
      <c r="I23" s="21"/>
      <c r="J23" s="21"/>
      <c r="K23" s="21"/>
      <c r="L23" s="21"/>
      <c r="M23" s="21"/>
      <c r="N23" s="21"/>
      <c r="O23" s="21"/>
      <c r="P23" s="21"/>
      <c r="Q23" s="21"/>
      <c r="R23" s="41"/>
      <c r="S23" s="41"/>
      <c r="V23" s="27">
        <v>8</v>
      </c>
      <c r="W23" s="21" t="s">
        <v>167</v>
      </c>
      <c r="Y23" s="21"/>
      <c r="AA23" s="21" t="s">
        <v>106</v>
      </c>
      <c r="AC23" s="22"/>
      <c r="AD23" s="22">
        <f t="shared" si="35"/>
        <v>1</v>
      </c>
      <c r="AE23" s="22">
        <v>0</v>
      </c>
      <c r="AF23" s="22">
        <v>0</v>
      </c>
      <c r="AG23" s="22">
        <v>1</v>
      </c>
      <c r="AH23" s="79">
        <f t="shared" si="36"/>
        <v>0.5</v>
      </c>
      <c r="AI23" s="79"/>
      <c r="AJ23" s="22">
        <v>1</v>
      </c>
      <c r="AK23" s="22">
        <v>0</v>
      </c>
      <c r="AL23" s="22">
        <v>0</v>
      </c>
      <c r="AM23" s="24">
        <f t="shared" si="37"/>
        <v>1</v>
      </c>
      <c r="AS23" s="44"/>
      <c r="AT23" s="41"/>
      <c r="AU23" s="27">
        <v>8</v>
      </c>
      <c r="AV23" s="21" t="s">
        <v>141</v>
      </c>
      <c r="AW23" s="21"/>
      <c r="AX23" s="21"/>
      <c r="AY23" s="27"/>
      <c r="AZ23" s="22">
        <v>33</v>
      </c>
      <c r="BA23" s="21" t="s">
        <v>17</v>
      </c>
      <c r="BB23" s="69">
        <v>1</v>
      </c>
      <c r="BC23" s="22">
        <v>0</v>
      </c>
      <c r="BD23" s="22">
        <v>1</v>
      </c>
      <c r="BE23" s="22">
        <f t="shared" si="31"/>
        <v>1</v>
      </c>
      <c r="BF23" s="70">
        <v>0</v>
      </c>
      <c r="BG23" s="69">
        <f t="shared" si="32"/>
        <v>14</v>
      </c>
      <c r="BH23" s="22">
        <f t="shared" si="33"/>
        <v>1</v>
      </c>
      <c r="BI23" s="22">
        <f t="shared" si="29"/>
        <v>6</v>
      </c>
      <c r="BJ23" s="22">
        <f t="shared" si="34"/>
        <v>7</v>
      </c>
      <c r="BK23" s="70">
        <f t="shared" si="30"/>
        <v>2</v>
      </c>
      <c r="BL23" s="69">
        <v>13</v>
      </c>
      <c r="BM23" s="22">
        <v>1</v>
      </c>
      <c r="BN23" s="22">
        <v>5</v>
      </c>
      <c r="BO23" s="22">
        <v>6</v>
      </c>
      <c r="BP23" s="70">
        <v>2</v>
      </c>
      <c r="BQ23" s="44"/>
      <c r="BR23" s="41"/>
      <c r="BS23" s="27">
        <v>7</v>
      </c>
      <c r="BT23" s="21" t="s">
        <v>562</v>
      </c>
      <c r="BU23" s="21"/>
      <c r="BV23" s="21"/>
      <c r="BW23" s="21"/>
      <c r="BX23" s="22"/>
      <c r="BY23" s="21"/>
      <c r="BZ23" s="69">
        <v>0</v>
      </c>
      <c r="CA23" s="22">
        <v>0</v>
      </c>
      <c r="CB23" s="22">
        <v>0</v>
      </c>
      <c r="CC23" s="22">
        <f t="shared" si="17"/>
        <v>0</v>
      </c>
      <c r="CD23" s="70">
        <v>0</v>
      </c>
      <c r="CE23" s="69">
        <f t="shared" si="18"/>
        <v>3</v>
      </c>
      <c r="CF23" s="22">
        <f t="shared" si="19"/>
        <v>0</v>
      </c>
      <c r="CG23" s="22">
        <f t="shared" si="20"/>
        <v>0</v>
      </c>
      <c r="CH23" s="22">
        <f t="shared" si="21"/>
        <v>0</v>
      </c>
      <c r="CI23" s="70">
        <f t="shared" si="22"/>
        <v>0</v>
      </c>
      <c r="CJ23" s="69">
        <v>3</v>
      </c>
      <c r="CK23" s="22">
        <v>0</v>
      </c>
      <c r="CL23" s="22">
        <v>0</v>
      </c>
      <c r="CM23" s="22">
        <f>+CK23+CL23</f>
        <v>0</v>
      </c>
      <c r="CN23" s="70">
        <v>0</v>
      </c>
      <c r="CO23" s="44"/>
    </row>
    <row r="24" spans="1:93" ht="15.95" customHeight="1" x14ac:dyDescent="0.25">
      <c r="A24" s="41"/>
      <c r="B24" s="22" t="s">
        <v>28</v>
      </c>
      <c r="C24" s="16"/>
      <c r="D24" s="21" t="s">
        <v>109</v>
      </c>
      <c r="E24" s="21"/>
      <c r="F24" s="21"/>
      <c r="G24" s="5"/>
      <c r="H24" s="22"/>
      <c r="I24" s="21"/>
      <c r="J24" s="21"/>
      <c r="K24" s="21"/>
      <c r="L24" s="21"/>
      <c r="M24" s="21"/>
      <c r="N24" s="21"/>
      <c r="O24" s="21"/>
      <c r="P24" s="21"/>
      <c r="Q24" s="21"/>
      <c r="R24" s="41"/>
      <c r="S24" s="41"/>
      <c r="V24" s="27">
        <v>7</v>
      </c>
      <c r="W24" s="21" t="s">
        <v>171</v>
      </c>
      <c r="Y24" s="21"/>
      <c r="AA24" s="21" t="s">
        <v>19</v>
      </c>
      <c r="AC24" s="22"/>
      <c r="AD24" s="22">
        <f t="shared" si="35"/>
        <v>1</v>
      </c>
      <c r="AE24" s="22">
        <v>0</v>
      </c>
      <c r="AF24" s="22">
        <v>0</v>
      </c>
      <c r="AG24" s="22">
        <v>1</v>
      </c>
      <c r="AH24" s="79">
        <f t="shared" si="36"/>
        <v>0.5</v>
      </c>
      <c r="AI24" s="79"/>
      <c r="AJ24" s="22">
        <v>1</v>
      </c>
      <c r="AK24" s="22">
        <v>0</v>
      </c>
      <c r="AL24" s="22">
        <v>0</v>
      </c>
      <c r="AM24" s="24">
        <f t="shared" si="37"/>
        <v>1</v>
      </c>
      <c r="AS24" s="36"/>
      <c r="AT24" s="41"/>
      <c r="AU24" s="27">
        <v>7.5</v>
      </c>
      <c r="AV24" s="21" t="s">
        <v>165</v>
      </c>
      <c r="AW24" s="21"/>
      <c r="AX24" s="21"/>
      <c r="AY24" s="27"/>
      <c r="AZ24" s="22">
        <v>13</v>
      </c>
      <c r="BA24" s="21" t="s">
        <v>17</v>
      </c>
      <c r="BB24" s="69">
        <v>0</v>
      </c>
      <c r="BC24" s="22">
        <v>0</v>
      </c>
      <c r="BD24" s="22">
        <v>0</v>
      </c>
      <c r="BE24" s="22">
        <f t="shared" si="31"/>
        <v>0</v>
      </c>
      <c r="BF24" s="70">
        <v>0</v>
      </c>
      <c r="BG24" s="69">
        <f t="shared" si="32"/>
        <v>18</v>
      </c>
      <c r="BH24" s="22">
        <f t="shared" si="33"/>
        <v>4</v>
      </c>
      <c r="BI24" s="22">
        <f t="shared" si="29"/>
        <v>5</v>
      </c>
      <c r="BJ24" s="22">
        <f t="shared" si="34"/>
        <v>9</v>
      </c>
      <c r="BK24" s="70">
        <f t="shared" si="30"/>
        <v>4</v>
      </c>
      <c r="BL24" s="69">
        <v>18</v>
      </c>
      <c r="BM24" s="22">
        <v>4</v>
      </c>
      <c r="BN24" s="22">
        <v>5</v>
      </c>
      <c r="BO24" s="22">
        <v>9</v>
      </c>
      <c r="BP24" s="70">
        <v>4</v>
      </c>
      <c r="BQ24" s="36"/>
      <c r="BR24" s="41"/>
      <c r="BS24" s="27">
        <v>7.5</v>
      </c>
      <c r="BT24" s="21" t="s">
        <v>485</v>
      </c>
      <c r="BU24" s="21"/>
      <c r="BV24" s="21"/>
      <c r="BW24" s="21"/>
      <c r="BX24" s="22"/>
      <c r="BY24" s="21"/>
      <c r="BZ24" s="69">
        <v>0</v>
      </c>
      <c r="CA24" s="22">
        <v>0</v>
      </c>
      <c r="CB24" s="22">
        <v>0</v>
      </c>
      <c r="CC24" s="22">
        <f t="shared" si="17"/>
        <v>0</v>
      </c>
      <c r="CD24" s="70">
        <v>0</v>
      </c>
      <c r="CE24" s="69">
        <f t="shared" si="18"/>
        <v>1</v>
      </c>
      <c r="CF24" s="22">
        <f t="shared" si="19"/>
        <v>0</v>
      </c>
      <c r="CG24" s="22">
        <f t="shared" si="20"/>
        <v>0</v>
      </c>
      <c r="CH24" s="22">
        <f t="shared" si="21"/>
        <v>0</v>
      </c>
      <c r="CI24" s="70">
        <f t="shared" si="22"/>
        <v>0</v>
      </c>
      <c r="CJ24" s="69">
        <v>1</v>
      </c>
      <c r="CK24" s="22">
        <v>0</v>
      </c>
      <c r="CL24" s="22">
        <v>0</v>
      </c>
      <c r="CM24" s="22">
        <f>+CK24+CL24</f>
        <v>0</v>
      </c>
      <c r="CN24" s="70">
        <v>0</v>
      </c>
      <c r="CO24" s="36"/>
    </row>
    <row r="25" spans="1:93" ht="15.95" customHeight="1" x14ac:dyDescent="0.25">
      <c r="A25" s="41"/>
      <c r="R25" s="41"/>
      <c r="S25" s="41"/>
      <c r="V25" s="27">
        <v>7.5</v>
      </c>
      <c r="W25" s="21" t="s">
        <v>75</v>
      </c>
      <c r="Y25" s="21"/>
      <c r="AA25" s="21" t="s">
        <v>16</v>
      </c>
      <c r="AC25" s="22"/>
      <c r="AD25" s="22">
        <f t="shared" si="35"/>
        <v>1</v>
      </c>
      <c r="AE25" s="22">
        <v>0</v>
      </c>
      <c r="AF25" s="22">
        <v>1</v>
      </c>
      <c r="AG25" s="22">
        <v>0</v>
      </c>
      <c r="AH25" s="79">
        <f t="shared" si="36"/>
        <v>0</v>
      </c>
      <c r="AI25" s="79"/>
      <c r="AJ25" s="22">
        <v>2</v>
      </c>
      <c r="AK25" s="22">
        <v>0</v>
      </c>
      <c r="AL25" s="22">
        <v>0</v>
      </c>
      <c r="AM25" s="24">
        <f t="shared" si="37"/>
        <v>2</v>
      </c>
      <c r="AS25" s="36"/>
      <c r="AT25" s="41"/>
      <c r="AU25" s="27">
        <v>7.5</v>
      </c>
      <c r="AV25" s="21" t="s">
        <v>91</v>
      </c>
      <c r="AW25" s="21"/>
      <c r="AX25" s="21"/>
      <c r="AY25" s="27"/>
      <c r="AZ25" s="22">
        <v>9</v>
      </c>
      <c r="BA25" s="21" t="s">
        <v>17</v>
      </c>
      <c r="BB25" s="69">
        <v>1</v>
      </c>
      <c r="BC25" s="22">
        <v>0</v>
      </c>
      <c r="BD25" s="22">
        <v>0</v>
      </c>
      <c r="BE25" s="22">
        <f t="shared" si="31"/>
        <v>0</v>
      </c>
      <c r="BF25" s="70">
        <v>0</v>
      </c>
      <c r="BG25" s="69">
        <f t="shared" si="32"/>
        <v>18</v>
      </c>
      <c r="BH25" s="22">
        <f t="shared" si="33"/>
        <v>1</v>
      </c>
      <c r="BI25" s="22">
        <f t="shared" si="29"/>
        <v>1</v>
      </c>
      <c r="BJ25" s="22">
        <f t="shared" si="34"/>
        <v>2</v>
      </c>
      <c r="BK25" s="70">
        <f t="shared" si="30"/>
        <v>0</v>
      </c>
      <c r="BL25" s="69">
        <v>17</v>
      </c>
      <c r="BM25" s="22">
        <v>1</v>
      </c>
      <c r="BN25" s="22">
        <v>1</v>
      </c>
      <c r="BO25" s="22">
        <v>2</v>
      </c>
      <c r="BP25" s="70">
        <v>0</v>
      </c>
      <c r="BQ25" s="36"/>
      <c r="BR25" s="41"/>
      <c r="BS25" s="27">
        <v>9.5</v>
      </c>
      <c r="BT25" s="21" t="s">
        <v>471</v>
      </c>
      <c r="BU25" s="21"/>
      <c r="BV25" s="21"/>
      <c r="BW25" s="21"/>
      <c r="BX25" s="22"/>
      <c r="BY25" s="21"/>
      <c r="BZ25" s="69">
        <v>0</v>
      </c>
      <c r="CA25" s="22">
        <v>0</v>
      </c>
      <c r="CB25" s="22">
        <v>0</v>
      </c>
      <c r="CC25" s="22">
        <f t="shared" si="17"/>
        <v>0</v>
      </c>
      <c r="CD25" s="70">
        <v>0</v>
      </c>
      <c r="CE25" s="69">
        <f t="shared" si="18"/>
        <v>1</v>
      </c>
      <c r="CF25" s="22">
        <f t="shared" si="19"/>
        <v>0</v>
      </c>
      <c r="CG25" s="22">
        <f t="shared" si="20"/>
        <v>0</v>
      </c>
      <c r="CH25" s="22">
        <f t="shared" si="21"/>
        <v>0</v>
      </c>
      <c r="CI25" s="70">
        <f t="shared" si="22"/>
        <v>0</v>
      </c>
      <c r="CJ25" s="69">
        <v>1</v>
      </c>
      <c r="CK25" s="22">
        <v>0</v>
      </c>
      <c r="CL25" s="22">
        <v>0</v>
      </c>
      <c r="CM25" s="22">
        <f>+CK25+CL25</f>
        <v>0</v>
      </c>
      <c r="CN25" s="70">
        <v>0</v>
      </c>
      <c r="CO25" s="36"/>
    </row>
    <row r="26" spans="1:93" ht="15.95" customHeight="1" x14ac:dyDescent="0.25">
      <c r="A26" s="41"/>
      <c r="C26" s="6" t="s">
        <v>629</v>
      </c>
      <c r="F26" s="21"/>
      <c r="G26" s="5">
        <v>2</v>
      </c>
      <c r="H26" s="22">
        <v>2</v>
      </c>
      <c r="I26" s="21" t="s">
        <v>86</v>
      </c>
      <c r="J26" s="21"/>
      <c r="K26" s="21"/>
      <c r="L26" s="21" t="s">
        <v>141</v>
      </c>
      <c r="M26" s="21"/>
      <c r="N26" s="21"/>
      <c r="O26" s="21"/>
      <c r="P26" s="21"/>
      <c r="Q26" s="21"/>
      <c r="R26" s="41"/>
      <c r="S26" s="41"/>
      <c r="V26" s="27">
        <v>7.5</v>
      </c>
      <c r="W26" s="21" t="s">
        <v>61</v>
      </c>
      <c r="AA26" s="21" t="s">
        <v>102</v>
      </c>
      <c r="AC26" s="22"/>
      <c r="AD26" s="22">
        <f t="shared" si="35"/>
        <v>1</v>
      </c>
      <c r="AE26" s="22">
        <v>1</v>
      </c>
      <c r="AF26" s="22">
        <v>0</v>
      </c>
      <c r="AG26" s="22">
        <v>0</v>
      </c>
      <c r="AH26" s="79">
        <f t="shared" si="36"/>
        <v>1</v>
      </c>
      <c r="AI26" s="79"/>
      <c r="AJ26" s="22">
        <v>2</v>
      </c>
      <c r="AK26" s="22">
        <v>0</v>
      </c>
      <c r="AL26" s="22">
        <v>0</v>
      </c>
      <c r="AM26" s="24">
        <f t="shared" si="37"/>
        <v>2</v>
      </c>
      <c r="AS26" s="36"/>
      <c r="AT26" s="41"/>
      <c r="AU26" s="27">
        <v>7.5</v>
      </c>
      <c r="AV26" s="21" t="s">
        <v>138</v>
      </c>
      <c r="AW26" s="21"/>
      <c r="AX26" s="21"/>
      <c r="AY26" s="27"/>
      <c r="AZ26" s="22">
        <v>7</v>
      </c>
      <c r="BA26" s="21" t="s">
        <v>17</v>
      </c>
      <c r="BB26" s="69">
        <v>1</v>
      </c>
      <c r="BC26" s="22">
        <v>0</v>
      </c>
      <c r="BD26" s="22">
        <v>0</v>
      </c>
      <c r="BE26" s="22">
        <f t="shared" si="31"/>
        <v>0</v>
      </c>
      <c r="BF26" s="70">
        <v>0</v>
      </c>
      <c r="BG26" s="69">
        <f t="shared" si="32"/>
        <v>19</v>
      </c>
      <c r="BH26" s="22">
        <f t="shared" si="33"/>
        <v>0</v>
      </c>
      <c r="BI26" s="22">
        <f t="shared" si="29"/>
        <v>4</v>
      </c>
      <c r="BJ26" s="22">
        <f t="shared" si="34"/>
        <v>4</v>
      </c>
      <c r="BK26" s="70">
        <f t="shared" si="30"/>
        <v>0</v>
      </c>
      <c r="BL26" s="69">
        <v>18</v>
      </c>
      <c r="BM26" s="22">
        <v>0</v>
      </c>
      <c r="BN26" s="22">
        <v>4</v>
      </c>
      <c r="BO26" s="22">
        <v>4</v>
      </c>
      <c r="BP26" s="70">
        <v>0</v>
      </c>
      <c r="BQ26" s="36"/>
      <c r="BR26" s="41"/>
      <c r="BS26" s="27">
        <v>9</v>
      </c>
      <c r="BT26" s="21" t="s">
        <v>47</v>
      </c>
      <c r="BU26" s="21"/>
      <c r="BV26" s="21"/>
      <c r="BW26" s="21"/>
      <c r="BX26" s="22"/>
      <c r="BY26" s="21" t="s">
        <v>116</v>
      </c>
      <c r="BZ26" s="69">
        <v>0</v>
      </c>
      <c r="CA26" s="22">
        <v>0</v>
      </c>
      <c r="CB26" s="22">
        <v>0</v>
      </c>
      <c r="CC26" s="22">
        <f t="shared" si="17"/>
        <v>0</v>
      </c>
      <c r="CD26" s="70">
        <v>0</v>
      </c>
      <c r="CE26" s="69">
        <f t="shared" si="18"/>
        <v>14</v>
      </c>
      <c r="CF26" s="22">
        <f t="shared" si="19"/>
        <v>4</v>
      </c>
      <c r="CG26" s="22">
        <f t="shared" si="20"/>
        <v>14</v>
      </c>
      <c r="CH26" s="22">
        <f t="shared" si="21"/>
        <v>18</v>
      </c>
      <c r="CI26" s="70">
        <f t="shared" si="22"/>
        <v>2</v>
      </c>
      <c r="CJ26" s="69">
        <v>14</v>
      </c>
      <c r="CK26" s="22">
        <v>4</v>
      </c>
      <c r="CL26" s="22">
        <v>14</v>
      </c>
      <c r="CM26" s="22">
        <f t="shared" ref="CM26:CM35" si="38">+CK26+CL26</f>
        <v>18</v>
      </c>
      <c r="CN26" s="70">
        <v>2</v>
      </c>
      <c r="CO26" s="36"/>
    </row>
    <row r="27" spans="1:93" ht="15.95" customHeight="1" x14ac:dyDescent="0.25">
      <c r="A27" s="41"/>
      <c r="B27" s="22" t="s">
        <v>28</v>
      </c>
      <c r="C27" s="21" t="s">
        <v>639</v>
      </c>
      <c r="D27" s="16"/>
      <c r="E27" s="21"/>
      <c r="G27" s="5"/>
      <c r="H27" s="22">
        <v>2</v>
      </c>
      <c r="I27" s="21" t="s">
        <v>86</v>
      </c>
      <c r="J27" s="21"/>
      <c r="K27" s="21"/>
      <c r="L27" s="21" t="s">
        <v>124</v>
      </c>
      <c r="M27" s="21"/>
      <c r="N27" s="21"/>
      <c r="O27" s="21"/>
      <c r="P27" s="21"/>
      <c r="Q27" s="21"/>
      <c r="R27" s="41"/>
      <c r="S27" s="41"/>
      <c r="V27" s="27">
        <v>8</v>
      </c>
      <c r="W27" s="21" t="s">
        <v>153</v>
      </c>
      <c r="Y27" s="21"/>
      <c r="AA27" s="21" t="s">
        <v>14</v>
      </c>
      <c r="AC27" s="22"/>
      <c r="AD27" s="22">
        <f t="shared" si="35"/>
        <v>1</v>
      </c>
      <c r="AE27" s="22">
        <v>0</v>
      </c>
      <c r="AF27" s="22">
        <v>1</v>
      </c>
      <c r="AG27" s="22">
        <v>0</v>
      </c>
      <c r="AH27" s="79">
        <f t="shared" si="36"/>
        <v>0</v>
      </c>
      <c r="AI27" s="79"/>
      <c r="AJ27" s="22">
        <v>3</v>
      </c>
      <c r="AK27" s="22">
        <v>0</v>
      </c>
      <c r="AL27" s="22">
        <v>0</v>
      </c>
      <c r="AM27" s="24">
        <f t="shared" si="37"/>
        <v>3</v>
      </c>
      <c r="AS27" s="36"/>
      <c r="AT27" s="41"/>
      <c r="AU27" s="27">
        <v>7</v>
      </c>
      <c r="AV27" s="21" t="s">
        <v>70</v>
      </c>
      <c r="AW27" s="21"/>
      <c r="AX27" s="21"/>
      <c r="AY27" s="27"/>
      <c r="AZ27" s="22">
        <v>2</v>
      </c>
      <c r="BA27" s="21" t="s">
        <v>17</v>
      </c>
      <c r="BB27" s="69">
        <v>1</v>
      </c>
      <c r="BC27" s="22">
        <v>0</v>
      </c>
      <c r="BD27" s="22">
        <v>0</v>
      </c>
      <c r="BE27" s="22">
        <f t="shared" si="31"/>
        <v>0</v>
      </c>
      <c r="BF27" s="70">
        <v>0</v>
      </c>
      <c r="BG27" s="69">
        <f t="shared" si="32"/>
        <v>21</v>
      </c>
      <c r="BH27" s="22">
        <f t="shared" si="33"/>
        <v>0</v>
      </c>
      <c r="BI27" s="22">
        <f t="shared" si="29"/>
        <v>4</v>
      </c>
      <c r="BJ27" s="22">
        <f t="shared" si="34"/>
        <v>4</v>
      </c>
      <c r="BK27" s="70">
        <f t="shared" si="30"/>
        <v>2</v>
      </c>
      <c r="BL27" s="69">
        <v>20</v>
      </c>
      <c r="BM27" s="22">
        <v>0</v>
      </c>
      <c r="BN27" s="22">
        <v>4</v>
      </c>
      <c r="BO27" s="22">
        <v>4</v>
      </c>
      <c r="BP27" s="70">
        <v>2</v>
      </c>
      <c r="BQ27" s="36"/>
      <c r="BR27" s="41"/>
      <c r="BS27" s="27">
        <v>9</v>
      </c>
      <c r="BT27" s="21" t="s">
        <v>525</v>
      </c>
      <c r="BU27" s="21"/>
      <c r="BV27" s="21"/>
      <c r="BW27" s="21"/>
      <c r="BX27" s="22"/>
      <c r="BY27" s="21"/>
      <c r="BZ27" s="69">
        <v>0</v>
      </c>
      <c r="CA27" s="22">
        <v>0</v>
      </c>
      <c r="CB27" s="22">
        <v>0</v>
      </c>
      <c r="CC27" s="22">
        <f t="shared" si="17"/>
        <v>0</v>
      </c>
      <c r="CD27" s="70">
        <v>0</v>
      </c>
      <c r="CE27" s="69">
        <f t="shared" si="18"/>
        <v>1</v>
      </c>
      <c r="CF27" s="22">
        <f t="shared" si="19"/>
        <v>1</v>
      </c>
      <c r="CG27" s="22">
        <f t="shared" si="20"/>
        <v>1</v>
      </c>
      <c r="CH27" s="22">
        <f t="shared" si="21"/>
        <v>2</v>
      </c>
      <c r="CI27" s="70">
        <f t="shared" si="22"/>
        <v>0</v>
      </c>
      <c r="CJ27" s="69">
        <v>1</v>
      </c>
      <c r="CK27" s="22">
        <v>1</v>
      </c>
      <c r="CL27" s="22">
        <v>1</v>
      </c>
      <c r="CM27" s="22">
        <f t="shared" si="38"/>
        <v>2</v>
      </c>
      <c r="CN27" s="70">
        <v>0</v>
      </c>
      <c r="CO27" s="36"/>
    </row>
    <row r="28" spans="1:93" ht="15.95" customHeight="1" x14ac:dyDescent="0.25">
      <c r="A28" s="41"/>
      <c r="B28" s="36"/>
      <c r="C28" s="46"/>
      <c r="D28" s="46"/>
      <c r="E28" s="46"/>
      <c r="F28" s="46"/>
      <c r="G28" s="42"/>
      <c r="H28" s="45"/>
      <c r="I28" s="46"/>
      <c r="J28" s="46"/>
      <c r="K28" s="45"/>
      <c r="L28" s="45"/>
      <c r="M28" s="45"/>
      <c r="N28" s="45"/>
      <c r="O28" s="45"/>
      <c r="P28" s="45"/>
      <c r="Q28" s="45"/>
      <c r="R28" s="41"/>
      <c r="S28" s="41"/>
      <c r="V28" s="27">
        <v>7.5</v>
      </c>
      <c r="W28" s="21" t="s">
        <v>85</v>
      </c>
      <c r="Y28" s="21"/>
      <c r="AA28" s="21" t="s">
        <v>18</v>
      </c>
      <c r="AC28" s="22"/>
      <c r="AD28" s="22">
        <f t="shared" si="35"/>
        <v>1</v>
      </c>
      <c r="AE28" s="22">
        <v>1</v>
      </c>
      <c r="AF28" s="22">
        <v>0</v>
      </c>
      <c r="AG28" s="22">
        <v>0</v>
      </c>
      <c r="AH28" s="79">
        <f t="shared" si="36"/>
        <v>1</v>
      </c>
      <c r="AI28" s="79"/>
      <c r="AJ28" s="22">
        <v>3</v>
      </c>
      <c r="AK28" s="22">
        <v>0</v>
      </c>
      <c r="AL28" s="22">
        <v>0</v>
      </c>
      <c r="AM28" s="24">
        <f t="shared" si="37"/>
        <v>3</v>
      </c>
      <c r="AS28" s="36"/>
      <c r="AT28" s="41"/>
      <c r="AU28" s="27">
        <v>6.5</v>
      </c>
      <c r="AV28" s="21" t="s">
        <v>44</v>
      </c>
      <c r="AW28" s="21"/>
      <c r="AX28" s="21"/>
      <c r="AY28" s="27"/>
      <c r="AZ28" s="22">
        <v>4</v>
      </c>
      <c r="BA28" s="21" t="s">
        <v>17</v>
      </c>
      <c r="BB28" s="69">
        <v>1</v>
      </c>
      <c r="BC28" s="22">
        <v>0</v>
      </c>
      <c r="BD28" s="22">
        <v>0</v>
      </c>
      <c r="BE28" s="22">
        <f t="shared" si="31"/>
        <v>0</v>
      </c>
      <c r="BF28" s="70">
        <v>0</v>
      </c>
      <c r="BG28" s="69">
        <f t="shared" si="32"/>
        <v>23</v>
      </c>
      <c r="BH28" s="22">
        <f t="shared" si="33"/>
        <v>0</v>
      </c>
      <c r="BI28" s="22">
        <f t="shared" si="29"/>
        <v>3</v>
      </c>
      <c r="BJ28" s="22">
        <f t="shared" si="34"/>
        <v>3</v>
      </c>
      <c r="BK28" s="70">
        <f t="shared" si="30"/>
        <v>0</v>
      </c>
      <c r="BL28" s="69">
        <v>22</v>
      </c>
      <c r="BM28" s="22">
        <v>0</v>
      </c>
      <c r="BN28" s="22">
        <v>3</v>
      </c>
      <c r="BO28" s="22">
        <v>3</v>
      </c>
      <c r="BP28" s="70">
        <v>0</v>
      </c>
      <c r="BQ28" s="36"/>
      <c r="BR28" s="41"/>
      <c r="BS28" s="27">
        <v>9</v>
      </c>
      <c r="BT28" s="21" t="s">
        <v>239</v>
      </c>
      <c r="BU28" s="21"/>
      <c r="BV28" s="21"/>
      <c r="BW28" s="21"/>
      <c r="BX28" s="22"/>
      <c r="BY28" s="21"/>
      <c r="BZ28" s="69">
        <v>1</v>
      </c>
      <c r="CA28" s="22">
        <v>0</v>
      </c>
      <c r="CB28" s="22">
        <v>0</v>
      </c>
      <c r="CC28" s="22">
        <f t="shared" si="17"/>
        <v>0</v>
      </c>
      <c r="CD28" s="70">
        <v>0</v>
      </c>
      <c r="CE28" s="69">
        <f t="shared" si="18"/>
        <v>11</v>
      </c>
      <c r="CF28" s="22">
        <f t="shared" si="19"/>
        <v>4</v>
      </c>
      <c r="CG28" s="22">
        <f t="shared" si="20"/>
        <v>4</v>
      </c>
      <c r="CH28" s="22">
        <f t="shared" si="21"/>
        <v>8</v>
      </c>
      <c r="CI28" s="70">
        <f t="shared" si="22"/>
        <v>2</v>
      </c>
      <c r="CJ28" s="69">
        <v>10</v>
      </c>
      <c r="CK28" s="22">
        <v>4</v>
      </c>
      <c r="CL28" s="22">
        <v>4</v>
      </c>
      <c r="CM28" s="22">
        <f t="shared" si="38"/>
        <v>8</v>
      </c>
      <c r="CN28" s="70">
        <v>2</v>
      </c>
      <c r="CO28" s="36"/>
    </row>
    <row r="29" spans="1:93" ht="15.95" customHeight="1" x14ac:dyDescent="0.25">
      <c r="A29" s="41"/>
      <c r="B29" s="42" t="s">
        <v>174</v>
      </c>
      <c r="C29" s="6" t="s">
        <v>630</v>
      </c>
      <c r="F29" s="20"/>
      <c r="G29" s="5">
        <v>3</v>
      </c>
      <c r="H29" s="22">
        <v>1</v>
      </c>
      <c r="I29" s="21" t="s">
        <v>96</v>
      </c>
      <c r="J29" s="21"/>
      <c r="L29" s="21" t="s">
        <v>640</v>
      </c>
      <c r="M29" s="21"/>
      <c r="N29" s="21"/>
      <c r="O29" s="21"/>
      <c r="R29" s="41"/>
      <c r="S29" s="41"/>
      <c r="V29" s="27">
        <v>7</v>
      </c>
      <c r="W29" s="21" t="s">
        <v>74</v>
      </c>
      <c r="Y29" s="21"/>
      <c r="AA29" s="21" t="s">
        <v>156</v>
      </c>
      <c r="AC29" s="22"/>
      <c r="AD29" s="22">
        <f t="shared" si="35"/>
        <v>1</v>
      </c>
      <c r="AE29" s="22">
        <v>0</v>
      </c>
      <c r="AF29" s="22">
        <v>1</v>
      </c>
      <c r="AG29" s="22">
        <v>0</v>
      </c>
      <c r="AH29" s="79">
        <f t="shared" si="36"/>
        <v>0</v>
      </c>
      <c r="AI29" s="79"/>
      <c r="AJ29" s="22">
        <v>4</v>
      </c>
      <c r="AK29" s="22">
        <v>0</v>
      </c>
      <c r="AL29" s="22">
        <v>0</v>
      </c>
      <c r="AM29" s="24">
        <f t="shared" si="37"/>
        <v>4</v>
      </c>
      <c r="AS29" s="36"/>
      <c r="AT29" s="41"/>
      <c r="AU29" s="27">
        <v>6.5</v>
      </c>
      <c r="AV29" s="21" t="s">
        <v>136</v>
      </c>
      <c r="AZ29" s="22">
        <v>5</v>
      </c>
      <c r="BA29" s="21" t="s">
        <v>17</v>
      </c>
      <c r="BB29" s="69">
        <v>1</v>
      </c>
      <c r="BC29" s="22">
        <v>0</v>
      </c>
      <c r="BD29" s="22">
        <v>0</v>
      </c>
      <c r="BE29" s="22">
        <f t="shared" si="31"/>
        <v>0</v>
      </c>
      <c r="BF29" s="70">
        <v>0</v>
      </c>
      <c r="BG29" s="69">
        <f t="shared" si="32"/>
        <v>23</v>
      </c>
      <c r="BH29" s="22">
        <f t="shared" si="33"/>
        <v>3</v>
      </c>
      <c r="BI29" s="22">
        <f t="shared" si="29"/>
        <v>7</v>
      </c>
      <c r="BJ29" s="22">
        <f t="shared" si="34"/>
        <v>10</v>
      </c>
      <c r="BK29" s="70">
        <f t="shared" si="30"/>
        <v>0</v>
      </c>
      <c r="BL29" s="69">
        <v>22</v>
      </c>
      <c r="BM29" s="22">
        <v>3</v>
      </c>
      <c r="BN29" s="22">
        <v>7</v>
      </c>
      <c r="BO29" s="22">
        <v>10</v>
      </c>
      <c r="BP29" s="70">
        <v>0</v>
      </c>
      <c r="BQ29" s="36"/>
      <c r="BR29" s="41"/>
      <c r="BS29" s="27">
        <v>7.5</v>
      </c>
      <c r="BT29" s="21" t="s">
        <v>417</v>
      </c>
      <c r="BU29" s="21"/>
      <c r="BV29" s="21"/>
      <c r="BW29" s="21"/>
      <c r="BX29" s="22"/>
      <c r="BY29" s="21"/>
      <c r="BZ29" s="69">
        <v>0</v>
      </c>
      <c r="CA29" s="22">
        <v>0</v>
      </c>
      <c r="CB29" s="22">
        <v>0</v>
      </c>
      <c r="CC29" s="22">
        <f t="shared" si="17"/>
        <v>0</v>
      </c>
      <c r="CD29" s="70">
        <v>0</v>
      </c>
      <c r="CE29" s="69">
        <f t="shared" si="18"/>
        <v>2</v>
      </c>
      <c r="CF29" s="22">
        <f t="shared" si="19"/>
        <v>0</v>
      </c>
      <c r="CG29" s="22">
        <f t="shared" si="20"/>
        <v>1</v>
      </c>
      <c r="CH29" s="22">
        <f t="shared" si="21"/>
        <v>1</v>
      </c>
      <c r="CI29" s="70">
        <f t="shared" si="22"/>
        <v>0</v>
      </c>
      <c r="CJ29" s="69">
        <v>2</v>
      </c>
      <c r="CK29" s="22">
        <v>0</v>
      </c>
      <c r="CL29" s="22">
        <v>1</v>
      </c>
      <c r="CM29" s="22">
        <f t="shared" si="38"/>
        <v>1</v>
      </c>
      <c r="CN29" s="70">
        <v>0</v>
      </c>
      <c r="CO29" s="36"/>
    </row>
    <row r="30" spans="1:93" ht="15.95" customHeight="1" thickBot="1" x14ac:dyDescent="0.3">
      <c r="A30" s="41"/>
      <c r="B30" s="22" t="s">
        <v>28</v>
      </c>
      <c r="C30" s="16"/>
      <c r="D30" s="21" t="s">
        <v>109</v>
      </c>
      <c r="E30" s="21"/>
      <c r="H30" s="22">
        <v>1</v>
      </c>
      <c r="I30" s="21" t="s">
        <v>147</v>
      </c>
      <c r="J30" s="21"/>
      <c r="K30" s="21"/>
      <c r="L30" s="21" t="s">
        <v>225</v>
      </c>
      <c r="M30" s="21"/>
      <c r="N30" s="21"/>
      <c r="O30" s="21"/>
      <c r="P30" s="21"/>
      <c r="Q30" s="21"/>
      <c r="R30" s="41"/>
      <c r="S30" s="41"/>
      <c r="W30" s="21" t="s">
        <v>20</v>
      </c>
      <c r="Y30" s="21"/>
      <c r="Z30" s="21"/>
      <c r="AA30" s="11"/>
      <c r="AB30" s="21"/>
      <c r="AC30" s="22"/>
      <c r="AD30" s="22">
        <f>+AD98</f>
        <v>0</v>
      </c>
      <c r="AE30" s="22">
        <f>+AE98</f>
        <v>0</v>
      </c>
      <c r="AF30" s="22">
        <f>+AF98</f>
        <v>0</v>
      </c>
      <c r="AG30" s="22">
        <f>+AG98</f>
        <v>0</v>
      </c>
      <c r="AH30" s="89"/>
      <c r="AI30" s="89"/>
      <c r="AJ30" s="22">
        <f>+AJ98</f>
        <v>0</v>
      </c>
      <c r="AK30" s="22">
        <f>+AK98</f>
        <v>0</v>
      </c>
      <c r="AL30" s="22">
        <f>+AL98</f>
        <v>0</v>
      </c>
      <c r="AM30" s="24"/>
      <c r="AS30" s="36"/>
      <c r="AT30" s="41"/>
      <c r="AU30" s="27">
        <v>6</v>
      </c>
      <c r="AV30" s="21" t="s">
        <v>100</v>
      </c>
      <c r="AW30" s="21"/>
      <c r="AX30" s="21"/>
      <c r="AY30" s="27"/>
      <c r="AZ30" s="22">
        <v>24</v>
      </c>
      <c r="BA30" s="21" t="s">
        <v>17</v>
      </c>
      <c r="BB30" s="69">
        <v>0</v>
      </c>
      <c r="BC30" s="22">
        <v>0</v>
      </c>
      <c r="BD30" s="22">
        <v>0</v>
      </c>
      <c r="BE30" s="22">
        <f t="shared" si="31"/>
        <v>0</v>
      </c>
      <c r="BF30" s="70">
        <v>0</v>
      </c>
      <c r="BG30" s="69">
        <f t="shared" si="32"/>
        <v>21</v>
      </c>
      <c r="BH30" s="22">
        <f t="shared" si="33"/>
        <v>1</v>
      </c>
      <c r="BI30" s="22">
        <f t="shared" si="29"/>
        <v>4</v>
      </c>
      <c r="BJ30" s="22">
        <f t="shared" si="34"/>
        <v>5</v>
      </c>
      <c r="BK30" s="70">
        <f t="shared" si="30"/>
        <v>2</v>
      </c>
      <c r="BL30" s="69">
        <v>21</v>
      </c>
      <c r="BM30" s="22">
        <v>1</v>
      </c>
      <c r="BN30" s="22">
        <v>4</v>
      </c>
      <c r="BO30" s="22">
        <v>5</v>
      </c>
      <c r="BP30" s="70">
        <v>2</v>
      </c>
      <c r="BQ30" s="36"/>
      <c r="BR30" s="41"/>
      <c r="BS30" s="27">
        <v>9.5</v>
      </c>
      <c r="BT30" s="21" t="s">
        <v>272</v>
      </c>
      <c r="BU30" s="21"/>
      <c r="BV30" s="21"/>
      <c r="BW30" s="21"/>
      <c r="BX30" s="22"/>
      <c r="BY30" s="21"/>
      <c r="BZ30" s="69">
        <v>0</v>
      </c>
      <c r="CA30" s="22">
        <v>0</v>
      </c>
      <c r="CB30" s="22">
        <v>0</v>
      </c>
      <c r="CC30" s="22">
        <f t="shared" si="17"/>
        <v>0</v>
      </c>
      <c r="CD30" s="70">
        <v>0</v>
      </c>
      <c r="CE30" s="69">
        <f t="shared" si="18"/>
        <v>5</v>
      </c>
      <c r="CF30" s="22">
        <f t="shared" si="19"/>
        <v>4</v>
      </c>
      <c r="CG30" s="22">
        <f t="shared" si="20"/>
        <v>5</v>
      </c>
      <c r="CH30" s="22">
        <f t="shared" si="21"/>
        <v>9</v>
      </c>
      <c r="CI30" s="70">
        <f t="shared" si="22"/>
        <v>0</v>
      </c>
      <c r="CJ30" s="69">
        <v>5</v>
      </c>
      <c r="CK30" s="22">
        <v>4</v>
      </c>
      <c r="CL30" s="22">
        <v>5</v>
      </c>
      <c r="CM30" s="22">
        <f t="shared" si="38"/>
        <v>9</v>
      </c>
      <c r="CN30" s="70">
        <v>0</v>
      </c>
      <c r="CO30" s="36"/>
    </row>
    <row r="31" spans="1:93" ht="15.95" customHeight="1" thickBot="1" x14ac:dyDescent="0.3">
      <c r="A31" s="41"/>
      <c r="H31" s="22">
        <v>2</v>
      </c>
      <c r="I31" s="21" t="s">
        <v>50</v>
      </c>
      <c r="J31" s="21"/>
      <c r="K31" s="21"/>
      <c r="L31" s="21" t="s">
        <v>326</v>
      </c>
      <c r="M31" s="21"/>
      <c r="N31" s="21"/>
      <c r="O31" s="21"/>
      <c r="P31" s="21"/>
      <c r="Q31" s="21"/>
      <c r="R31" s="41"/>
      <c r="S31" s="41"/>
      <c r="V31" s="32"/>
      <c r="W31" s="32"/>
      <c r="X31" s="31" t="s">
        <v>21</v>
      </c>
      <c r="Y31" s="32"/>
      <c r="Z31" s="32"/>
      <c r="AA31" s="32"/>
      <c r="AB31" s="31"/>
      <c r="AC31" s="15"/>
      <c r="AD31" s="15">
        <f>SUM(AD22:AD30)</f>
        <v>8</v>
      </c>
      <c r="AE31" s="15">
        <f>SUM(AE22:AE30)</f>
        <v>3</v>
      </c>
      <c r="AF31" s="15">
        <f>SUM(AF22:AF30)</f>
        <v>3</v>
      </c>
      <c r="AG31" s="15">
        <f>SUM(AG22:AG30)</f>
        <v>2</v>
      </c>
      <c r="AH31" s="15"/>
      <c r="AI31" s="15"/>
      <c r="AJ31" s="15">
        <f>SUM(AJ22:AJ30)</f>
        <v>16</v>
      </c>
      <c r="AK31" s="15">
        <f>SUM(AK22:AK30)</f>
        <v>0</v>
      </c>
      <c r="AL31" s="15">
        <f>SUM(AL22:AL30)</f>
        <v>1</v>
      </c>
      <c r="AM31" s="33">
        <f>+AJ31/AD31</f>
        <v>2</v>
      </c>
      <c r="AS31" s="36"/>
      <c r="AT31" s="41"/>
      <c r="AU31" s="17" t="s">
        <v>63</v>
      </c>
      <c r="AV31" s="17"/>
      <c r="AW31" s="17"/>
      <c r="AX31" s="17"/>
      <c r="AY31" s="17"/>
      <c r="AZ31" s="17"/>
      <c r="BA31" s="17"/>
      <c r="BB31" s="72">
        <f>SUM(BB19:BB30)</f>
        <v>11</v>
      </c>
      <c r="BC31" s="23">
        <f>SUM(BC19:BC30)</f>
        <v>2</v>
      </c>
      <c r="BD31" s="23">
        <f>SUM(BD19:BD30)</f>
        <v>2</v>
      </c>
      <c r="BE31" s="23">
        <f>+BD31+BC31</f>
        <v>4</v>
      </c>
      <c r="BF31" s="73">
        <f>SUM(BF19:BF30)</f>
        <v>2</v>
      </c>
      <c r="BG31" s="72">
        <f>SUM(BG19:BG30)</f>
        <v>253</v>
      </c>
      <c r="BH31" s="23">
        <f>SUM(BH19:BH30)</f>
        <v>35</v>
      </c>
      <c r="BI31" s="23">
        <f>SUM(BI19:BI30)</f>
        <v>63</v>
      </c>
      <c r="BJ31" s="23">
        <f>+BI31+BH31</f>
        <v>98</v>
      </c>
      <c r="BK31" s="73">
        <f>SUM(BK19:BK30)</f>
        <v>24</v>
      </c>
      <c r="BL31" s="72">
        <v>242</v>
      </c>
      <c r="BM31" s="23">
        <v>33</v>
      </c>
      <c r="BN31" s="23">
        <v>61</v>
      </c>
      <c r="BO31" s="23">
        <v>94</v>
      </c>
      <c r="BP31" s="73">
        <v>22</v>
      </c>
      <c r="BQ31" s="36"/>
      <c r="BR31" s="41"/>
      <c r="BS31" s="27">
        <v>8.5</v>
      </c>
      <c r="BT31" s="21" t="s">
        <v>472</v>
      </c>
      <c r="BU31" s="21"/>
      <c r="BV31" s="21"/>
      <c r="BW31" s="21"/>
      <c r="BX31" s="22"/>
      <c r="BY31" s="21"/>
      <c r="BZ31" s="69">
        <v>0</v>
      </c>
      <c r="CA31" s="22">
        <v>0</v>
      </c>
      <c r="CB31" s="22">
        <v>0</v>
      </c>
      <c r="CC31" s="22">
        <f t="shared" si="17"/>
        <v>0</v>
      </c>
      <c r="CD31" s="70">
        <v>0</v>
      </c>
      <c r="CE31" s="69">
        <f t="shared" si="18"/>
        <v>1</v>
      </c>
      <c r="CF31" s="22">
        <f t="shared" si="19"/>
        <v>0</v>
      </c>
      <c r="CG31" s="22">
        <f t="shared" si="20"/>
        <v>0</v>
      </c>
      <c r="CH31" s="22">
        <f t="shared" si="21"/>
        <v>0</v>
      </c>
      <c r="CI31" s="70">
        <f t="shared" si="22"/>
        <v>0</v>
      </c>
      <c r="CJ31" s="69">
        <v>1</v>
      </c>
      <c r="CK31" s="22">
        <v>0</v>
      </c>
      <c r="CL31" s="22">
        <v>0</v>
      </c>
      <c r="CM31" s="22">
        <f t="shared" si="38"/>
        <v>0</v>
      </c>
      <c r="CN31" s="70">
        <v>0</v>
      </c>
      <c r="CO31" s="36"/>
    </row>
    <row r="32" spans="1:93" ht="15.95" customHeight="1" x14ac:dyDescent="0.25">
      <c r="A32" s="41"/>
      <c r="R32" s="41"/>
      <c r="S32" s="41"/>
      <c r="AS32" s="36"/>
      <c r="AT32" s="41"/>
      <c r="AU32" s="19" t="s">
        <v>127</v>
      </c>
      <c r="AV32" s="19"/>
      <c r="AW32" s="19"/>
      <c r="AX32" s="19"/>
      <c r="AY32" s="19"/>
      <c r="AZ32" s="16" t="s">
        <v>38</v>
      </c>
      <c r="BB32" s="69">
        <v>1</v>
      </c>
      <c r="BC32" s="22">
        <v>0</v>
      </c>
      <c r="BD32" s="22">
        <v>0</v>
      </c>
      <c r="BE32" s="22">
        <f>+BC32+BD32</f>
        <v>0</v>
      </c>
      <c r="BF32" s="70">
        <v>0</v>
      </c>
      <c r="BG32" s="69">
        <f>+BB32+BL32</f>
        <v>33</v>
      </c>
      <c r="BH32" s="22">
        <f>+BC32+BM32</f>
        <v>14</v>
      </c>
      <c r="BI32" s="22">
        <f t="shared" ref="BI32:BI43" si="39">+BD32+BN32</f>
        <v>14</v>
      </c>
      <c r="BJ32" s="22">
        <f>+BH32+BI32</f>
        <v>28</v>
      </c>
      <c r="BK32" s="70">
        <f t="shared" ref="BK32:BK43" si="40">+BF32+BP32</f>
        <v>0</v>
      </c>
      <c r="BL32" s="69">
        <v>32</v>
      </c>
      <c r="BM32" s="15">
        <v>14</v>
      </c>
      <c r="BN32" s="15">
        <v>14</v>
      </c>
      <c r="BO32" s="15">
        <v>28</v>
      </c>
      <c r="BP32" s="71">
        <v>0</v>
      </c>
      <c r="BQ32" s="36"/>
      <c r="BR32" s="41"/>
      <c r="BS32" s="27">
        <v>8</v>
      </c>
      <c r="BT32" s="21" t="s">
        <v>473</v>
      </c>
      <c r="BU32" s="21"/>
      <c r="BV32" s="21"/>
      <c r="BW32" s="21"/>
      <c r="BX32" s="22"/>
      <c r="BY32" s="21"/>
      <c r="BZ32" s="69">
        <v>2</v>
      </c>
      <c r="CA32" s="22">
        <v>1</v>
      </c>
      <c r="CB32" s="22">
        <v>0</v>
      </c>
      <c r="CC32" s="22">
        <f t="shared" si="17"/>
        <v>1</v>
      </c>
      <c r="CD32" s="70">
        <v>0</v>
      </c>
      <c r="CE32" s="69">
        <f t="shared" si="18"/>
        <v>8</v>
      </c>
      <c r="CF32" s="22">
        <f t="shared" si="19"/>
        <v>7</v>
      </c>
      <c r="CG32" s="22">
        <f t="shared" si="20"/>
        <v>0</v>
      </c>
      <c r="CH32" s="22">
        <f t="shared" si="21"/>
        <v>7</v>
      </c>
      <c r="CI32" s="70">
        <f t="shared" si="22"/>
        <v>0</v>
      </c>
      <c r="CJ32" s="69">
        <v>6</v>
      </c>
      <c r="CK32" s="22">
        <v>6</v>
      </c>
      <c r="CL32" s="22">
        <v>0</v>
      </c>
      <c r="CM32" s="22">
        <f t="shared" si="38"/>
        <v>6</v>
      </c>
      <c r="CN32" s="70">
        <v>0</v>
      </c>
      <c r="CO32" s="36"/>
    </row>
    <row r="33" spans="1:93" ht="15.95" customHeight="1" x14ac:dyDescent="0.25">
      <c r="A33" s="41"/>
      <c r="C33" s="6" t="s">
        <v>631</v>
      </c>
      <c r="D33" s="1"/>
      <c r="E33" s="21"/>
      <c r="F33" s="21"/>
      <c r="G33" s="5">
        <v>4</v>
      </c>
      <c r="H33" s="22">
        <v>1</v>
      </c>
      <c r="I33" s="21" t="s">
        <v>163</v>
      </c>
      <c r="J33" s="21"/>
      <c r="K33" s="21"/>
      <c r="L33" s="21" t="s">
        <v>641</v>
      </c>
      <c r="M33" s="21"/>
      <c r="N33" s="21"/>
      <c r="O33" s="21"/>
      <c r="P33" s="21"/>
      <c r="Q33" s="21"/>
      <c r="R33" s="41"/>
      <c r="S33" s="41"/>
      <c r="AS33" s="36"/>
      <c r="AT33" s="41"/>
      <c r="AU33" s="27">
        <v>7.5</v>
      </c>
      <c r="AV33" s="21" t="s">
        <v>75</v>
      </c>
      <c r="AZ33" s="22">
        <v>31</v>
      </c>
      <c r="BA33" s="21" t="s">
        <v>115</v>
      </c>
      <c r="BB33" s="69">
        <v>1</v>
      </c>
      <c r="BC33" s="22">
        <v>0</v>
      </c>
      <c r="BD33" s="22">
        <v>0</v>
      </c>
      <c r="BE33" s="22">
        <f t="shared" ref="BE33:BE43" si="41">+BC33+BD33</f>
        <v>0</v>
      </c>
      <c r="BF33" s="70">
        <v>0</v>
      </c>
      <c r="BG33" s="69">
        <f t="shared" ref="BG33:BG43" si="42">+BB33+BL33</f>
        <v>22</v>
      </c>
      <c r="BH33" s="22">
        <f t="shared" ref="BH33:BH43" si="43">+BC33+BM33</f>
        <v>0</v>
      </c>
      <c r="BI33" s="22">
        <f t="shared" si="39"/>
        <v>1</v>
      </c>
      <c r="BJ33" s="22">
        <f t="shared" ref="BJ33:BJ43" si="44">+BH33+BI33</f>
        <v>1</v>
      </c>
      <c r="BK33" s="70">
        <f t="shared" si="40"/>
        <v>0</v>
      </c>
      <c r="BL33" s="69">
        <v>21</v>
      </c>
      <c r="BM33" s="22">
        <v>0</v>
      </c>
      <c r="BN33" s="22">
        <v>1</v>
      </c>
      <c r="BO33" s="22">
        <v>1</v>
      </c>
      <c r="BP33" s="70">
        <v>0</v>
      </c>
      <c r="BQ33" s="36"/>
      <c r="BR33" s="41"/>
      <c r="BS33" s="27">
        <v>8</v>
      </c>
      <c r="BT33" s="21" t="s">
        <v>319</v>
      </c>
      <c r="BU33" s="21"/>
      <c r="BV33" s="21"/>
      <c r="BW33" s="21"/>
      <c r="BX33" s="22"/>
      <c r="BY33" s="21"/>
      <c r="BZ33" s="69">
        <v>0</v>
      </c>
      <c r="CA33" s="22">
        <v>0</v>
      </c>
      <c r="CB33" s="22">
        <v>0</v>
      </c>
      <c r="CC33" s="22">
        <f t="shared" si="17"/>
        <v>0</v>
      </c>
      <c r="CD33" s="70">
        <v>0</v>
      </c>
      <c r="CE33" s="69">
        <f t="shared" si="18"/>
        <v>1</v>
      </c>
      <c r="CF33" s="22">
        <f t="shared" si="19"/>
        <v>0</v>
      </c>
      <c r="CG33" s="22">
        <f t="shared" si="20"/>
        <v>0</v>
      </c>
      <c r="CH33" s="22">
        <f t="shared" si="21"/>
        <v>0</v>
      </c>
      <c r="CI33" s="70">
        <f t="shared" si="22"/>
        <v>0</v>
      </c>
      <c r="CJ33" s="69">
        <v>1</v>
      </c>
      <c r="CK33" s="22">
        <v>0</v>
      </c>
      <c r="CL33" s="22">
        <v>0</v>
      </c>
      <c r="CM33" s="22">
        <f t="shared" si="38"/>
        <v>0</v>
      </c>
      <c r="CN33" s="70">
        <v>0</v>
      </c>
      <c r="CO33" s="36"/>
    </row>
    <row r="34" spans="1:93" ht="15.95" customHeight="1" x14ac:dyDescent="0.25">
      <c r="A34" s="41"/>
      <c r="B34" s="22" t="s">
        <v>28</v>
      </c>
      <c r="C34" s="21"/>
      <c r="D34" s="16" t="s">
        <v>109</v>
      </c>
      <c r="H34" s="22">
        <v>2</v>
      </c>
      <c r="I34" s="21" t="s">
        <v>59</v>
      </c>
      <c r="J34" s="21"/>
      <c r="K34" s="21"/>
      <c r="L34" s="21" t="s">
        <v>647</v>
      </c>
      <c r="M34" s="21"/>
      <c r="N34" s="21"/>
      <c r="O34" s="21"/>
      <c r="P34" s="21"/>
      <c r="Q34" s="21"/>
      <c r="R34" s="41"/>
      <c r="S34" s="41"/>
      <c r="V34" s="81" t="s">
        <v>617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S34" s="36"/>
      <c r="AT34" s="41"/>
      <c r="AU34" s="27">
        <v>9.5</v>
      </c>
      <c r="AV34" s="21" t="s">
        <v>92</v>
      </c>
      <c r="AW34" s="21"/>
      <c r="AX34" s="21"/>
      <c r="AY34" s="21"/>
      <c r="AZ34" s="22">
        <v>9</v>
      </c>
      <c r="BA34" s="21" t="s">
        <v>115</v>
      </c>
      <c r="BB34" s="69">
        <v>1</v>
      </c>
      <c r="BC34" s="22">
        <v>0</v>
      </c>
      <c r="BD34" s="22">
        <v>0</v>
      </c>
      <c r="BE34" s="22">
        <f t="shared" si="41"/>
        <v>0</v>
      </c>
      <c r="BF34" s="70">
        <v>0</v>
      </c>
      <c r="BG34" s="69">
        <f t="shared" si="42"/>
        <v>22</v>
      </c>
      <c r="BH34" s="22">
        <f t="shared" si="43"/>
        <v>24</v>
      </c>
      <c r="BI34" s="22">
        <f t="shared" si="39"/>
        <v>26</v>
      </c>
      <c r="BJ34" s="22">
        <f t="shared" si="44"/>
        <v>50</v>
      </c>
      <c r="BK34" s="70">
        <f t="shared" si="40"/>
        <v>4</v>
      </c>
      <c r="BL34" s="69">
        <v>21</v>
      </c>
      <c r="BM34" s="22">
        <v>24</v>
      </c>
      <c r="BN34" s="22">
        <v>26</v>
      </c>
      <c r="BO34" s="22">
        <v>50</v>
      </c>
      <c r="BP34" s="70">
        <v>4</v>
      </c>
      <c r="BQ34" s="36"/>
      <c r="BR34" s="41"/>
      <c r="BS34" s="27">
        <v>7.5</v>
      </c>
      <c r="BT34" s="21" t="s">
        <v>498</v>
      </c>
      <c r="BU34" s="21"/>
      <c r="BV34" s="21"/>
      <c r="BW34" s="21"/>
      <c r="BX34" s="22"/>
      <c r="BY34" s="21"/>
      <c r="BZ34" s="69">
        <v>0</v>
      </c>
      <c r="CA34" s="22">
        <v>0</v>
      </c>
      <c r="CB34" s="22">
        <v>0</v>
      </c>
      <c r="CC34" s="22">
        <f t="shared" si="17"/>
        <v>0</v>
      </c>
      <c r="CD34" s="70">
        <v>0</v>
      </c>
      <c r="CE34" s="69">
        <f t="shared" si="18"/>
        <v>1</v>
      </c>
      <c r="CF34" s="22">
        <f t="shared" si="19"/>
        <v>0</v>
      </c>
      <c r="CG34" s="22">
        <f t="shared" si="20"/>
        <v>1</v>
      </c>
      <c r="CH34" s="22">
        <f t="shared" si="21"/>
        <v>1</v>
      </c>
      <c r="CI34" s="70">
        <f t="shared" si="22"/>
        <v>0</v>
      </c>
      <c r="CJ34" s="69">
        <v>1</v>
      </c>
      <c r="CK34" s="22">
        <v>0</v>
      </c>
      <c r="CL34" s="22">
        <v>1</v>
      </c>
      <c r="CM34" s="22">
        <f t="shared" si="38"/>
        <v>1</v>
      </c>
      <c r="CN34" s="70">
        <v>0</v>
      </c>
      <c r="CO34" s="36"/>
    </row>
    <row r="35" spans="1:93" ht="15.95" customHeight="1" x14ac:dyDescent="0.25">
      <c r="A35" s="41" t="s">
        <v>48</v>
      </c>
      <c r="H35" s="22">
        <v>2</v>
      </c>
      <c r="I35" s="21" t="s">
        <v>59</v>
      </c>
      <c r="L35" s="21" t="s">
        <v>287</v>
      </c>
      <c r="R35" s="41"/>
      <c r="S35" s="41"/>
      <c r="AS35" s="36"/>
      <c r="AT35" s="41"/>
      <c r="AU35" s="27">
        <v>8.5</v>
      </c>
      <c r="AV35" s="21" t="s">
        <v>164</v>
      </c>
      <c r="AW35" s="21"/>
      <c r="AX35" s="21"/>
      <c r="AY35" s="21"/>
      <c r="AZ35" s="22">
        <v>11</v>
      </c>
      <c r="BA35" s="21" t="s">
        <v>115</v>
      </c>
      <c r="BB35" s="69">
        <v>1</v>
      </c>
      <c r="BC35" s="22">
        <v>0</v>
      </c>
      <c r="BD35" s="22">
        <v>0</v>
      </c>
      <c r="BE35" s="22">
        <f t="shared" si="41"/>
        <v>0</v>
      </c>
      <c r="BF35" s="70">
        <v>0</v>
      </c>
      <c r="BG35" s="69">
        <f t="shared" si="42"/>
        <v>23</v>
      </c>
      <c r="BH35" s="22">
        <f t="shared" si="43"/>
        <v>15</v>
      </c>
      <c r="BI35" s="22">
        <f t="shared" si="39"/>
        <v>29</v>
      </c>
      <c r="BJ35" s="22">
        <f t="shared" si="44"/>
        <v>44</v>
      </c>
      <c r="BK35" s="70">
        <f t="shared" si="40"/>
        <v>4</v>
      </c>
      <c r="BL35" s="69">
        <v>22</v>
      </c>
      <c r="BM35" s="22">
        <v>15</v>
      </c>
      <c r="BN35" s="22">
        <v>29</v>
      </c>
      <c r="BO35" s="22">
        <v>44</v>
      </c>
      <c r="BP35" s="70">
        <v>4</v>
      </c>
      <c r="BQ35" s="36"/>
      <c r="BR35" s="41"/>
      <c r="BS35" s="27">
        <v>7.5</v>
      </c>
      <c r="BT35" s="21" t="s">
        <v>524</v>
      </c>
      <c r="BU35" s="21"/>
      <c r="BV35" s="21"/>
      <c r="BW35" s="21"/>
      <c r="BX35" s="22"/>
      <c r="BY35" s="21"/>
      <c r="BZ35" s="69">
        <v>0</v>
      </c>
      <c r="CA35" s="22">
        <v>0</v>
      </c>
      <c r="CB35" s="22">
        <v>0</v>
      </c>
      <c r="CC35" s="22">
        <f t="shared" si="17"/>
        <v>0</v>
      </c>
      <c r="CD35" s="70">
        <v>0</v>
      </c>
      <c r="CE35" s="69">
        <f t="shared" si="18"/>
        <v>2</v>
      </c>
      <c r="CF35" s="22">
        <f t="shared" si="19"/>
        <v>0</v>
      </c>
      <c r="CG35" s="22">
        <f t="shared" si="20"/>
        <v>0</v>
      </c>
      <c r="CH35" s="22">
        <f t="shared" si="21"/>
        <v>0</v>
      </c>
      <c r="CI35" s="70">
        <f t="shared" si="22"/>
        <v>0</v>
      </c>
      <c r="CJ35" s="69">
        <v>2</v>
      </c>
      <c r="CK35" s="22">
        <v>0</v>
      </c>
      <c r="CL35" s="22">
        <v>0</v>
      </c>
      <c r="CM35" s="22">
        <f t="shared" si="38"/>
        <v>0</v>
      </c>
      <c r="CN35" s="70">
        <v>0</v>
      </c>
      <c r="CO35" s="36"/>
    </row>
    <row r="36" spans="1:93" ht="15.95" customHeight="1" thickBot="1" x14ac:dyDescent="0.3">
      <c r="A36" s="41"/>
      <c r="H36" s="22">
        <v>2</v>
      </c>
      <c r="I36" s="21" t="s">
        <v>59</v>
      </c>
      <c r="L36" s="21" t="s">
        <v>642</v>
      </c>
      <c r="R36" s="41"/>
      <c r="S36" s="41"/>
      <c r="V36" s="37" t="s">
        <v>119</v>
      </c>
      <c r="W36" s="10" t="s">
        <v>0</v>
      </c>
      <c r="X36" s="10"/>
      <c r="Y36" s="10"/>
      <c r="Z36" s="10"/>
      <c r="AA36" s="10" t="s">
        <v>1</v>
      </c>
      <c r="AB36" s="10"/>
      <c r="AC36" s="10"/>
      <c r="AD36" s="37" t="s">
        <v>3</v>
      </c>
      <c r="AE36" s="37" t="s">
        <v>7</v>
      </c>
      <c r="AF36" s="37" t="s">
        <v>8</v>
      </c>
      <c r="AG36" s="37" t="s">
        <v>9</v>
      </c>
      <c r="AH36" s="82" t="s">
        <v>77</v>
      </c>
      <c r="AI36" s="82"/>
      <c r="AJ36" s="37" t="s">
        <v>4</v>
      </c>
      <c r="AK36" s="37" t="s">
        <v>6</v>
      </c>
      <c r="AL36" s="37" t="s">
        <v>5</v>
      </c>
      <c r="AM36" s="37" t="s">
        <v>78</v>
      </c>
      <c r="AS36" s="36"/>
      <c r="AT36" s="41"/>
      <c r="AU36" s="27">
        <v>8.5</v>
      </c>
      <c r="AV36" s="21" t="s">
        <v>140</v>
      </c>
      <c r="AW36" s="21"/>
      <c r="AX36" s="21"/>
      <c r="AY36" s="21"/>
      <c r="AZ36" s="22">
        <v>5</v>
      </c>
      <c r="BA36" s="21" t="s">
        <v>115</v>
      </c>
      <c r="BB36" s="69">
        <v>1</v>
      </c>
      <c r="BC36" s="22">
        <v>0</v>
      </c>
      <c r="BD36" s="22">
        <v>0</v>
      </c>
      <c r="BE36" s="22">
        <f t="shared" si="41"/>
        <v>0</v>
      </c>
      <c r="BF36" s="70">
        <v>0</v>
      </c>
      <c r="BG36" s="69">
        <f t="shared" si="42"/>
        <v>20</v>
      </c>
      <c r="BH36" s="22">
        <f t="shared" si="43"/>
        <v>5</v>
      </c>
      <c r="BI36" s="22">
        <f t="shared" si="39"/>
        <v>11</v>
      </c>
      <c r="BJ36" s="22">
        <f t="shared" si="44"/>
        <v>16</v>
      </c>
      <c r="BK36" s="70">
        <f t="shared" si="40"/>
        <v>2</v>
      </c>
      <c r="BL36" s="69">
        <v>19</v>
      </c>
      <c r="BM36" s="22">
        <v>5</v>
      </c>
      <c r="BN36" s="22">
        <v>11</v>
      </c>
      <c r="BO36" s="22">
        <v>16</v>
      </c>
      <c r="BP36" s="70">
        <v>2</v>
      </c>
      <c r="BQ36" s="36"/>
      <c r="BR36" s="41"/>
      <c r="BS36" s="27">
        <v>7.5</v>
      </c>
      <c r="BT36" s="21" t="s">
        <v>384</v>
      </c>
      <c r="BU36" s="21"/>
      <c r="BV36" s="21"/>
      <c r="BW36" s="21"/>
      <c r="BX36" s="22"/>
      <c r="BY36" s="21"/>
      <c r="BZ36" s="69">
        <v>0</v>
      </c>
      <c r="CA36" s="22">
        <v>0</v>
      </c>
      <c r="CB36" s="22">
        <v>0</v>
      </c>
      <c r="CC36" s="22">
        <f t="shared" si="17"/>
        <v>0</v>
      </c>
      <c r="CD36" s="70">
        <v>0</v>
      </c>
      <c r="CE36" s="69">
        <f t="shared" si="18"/>
        <v>5</v>
      </c>
      <c r="CF36" s="22">
        <f t="shared" si="19"/>
        <v>0</v>
      </c>
      <c r="CG36" s="22">
        <f t="shared" si="20"/>
        <v>1</v>
      </c>
      <c r="CH36" s="22">
        <f t="shared" si="21"/>
        <v>1</v>
      </c>
      <c r="CI36" s="70">
        <f t="shared" si="22"/>
        <v>0</v>
      </c>
      <c r="CJ36" s="69">
        <v>5</v>
      </c>
      <c r="CK36" s="22">
        <v>0</v>
      </c>
      <c r="CL36" s="22">
        <v>1</v>
      </c>
      <c r="CM36" s="22">
        <f>+CK36+CL36</f>
        <v>1</v>
      </c>
      <c r="CN36" s="70">
        <v>0</v>
      </c>
      <c r="CO36" s="36"/>
    </row>
    <row r="37" spans="1:93" ht="15.95" customHeight="1" x14ac:dyDescent="0.25">
      <c r="A37" s="41"/>
      <c r="B37" s="36"/>
      <c r="C37" s="46"/>
      <c r="D37" s="46"/>
      <c r="E37" s="46"/>
      <c r="F37" s="46"/>
      <c r="G37" s="42"/>
      <c r="H37" s="45"/>
      <c r="I37" s="46"/>
      <c r="J37" s="46"/>
      <c r="K37" s="45"/>
      <c r="L37" s="45"/>
      <c r="M37" s="45"/>
      <c r="N37" s="45"/>
      <c r="O37" s="45"/>
      <c r="P37" s="45"/>
      <c r="Q37" s="45"/>
      <c r="R37" s="41"/>
      <c r="S37" s="41"/>
      <c r="V37" s="27">
        <v>8</v>
      </c>
      <c r="W37" s="21" t="s">
        <v>167</v>
      </c>
      <c r="Y37" s="21"/>
      <c r="AA37" s="21" t="s">
        <v>106</v>
      </c>
      <c r="AC37" s="22"/>
      <c r="AD37" s="15">
        <v>20</v>
      </c>
      <c r="AE37" s="15">
        <v>14</v>
      </c>
      <c r="AF37" s="15">
        <v>4</v>
      </c>
      <c r="AG37" s="15">
        <v>2</v>
      </c>
      <c r="AH37" s="80">
        <v>0.75</v>
      </c>
      <c r="AI37" s="80"/>
      <c r="AJ37" s="15">
        <v>34</v>
      </c>
      <c r="AK37" s="15">
        <v>1</v>
      </c>
      <c r="AL37" s="15">
        <v>5</v>
      </c>
      <c r="AM37" s="54">
        <v>1.7</v>
      </c>
      <c r="AS37" s="36"/>
      <c r="AT37" s="41"/>
      <c r="AU37" s="27">
        <v>7.5</v>
      </c>
      <c r="AV37" s="21" t="s">
        <v>130</v>
      </c>
      <c r="AW37" s="21"/>
      <c r="AX37" s="21"/>
      <c r="AY37" s="21"/>
      <c r="AZ37" s="22">
        <v>7</v>
      </c>
      <c r="BA37" s="21" t="s">
        <v>115</v>
      </c>
      <c r="BB37" s="69">
        <v>1</v>
      </c>
      <c r="BC37" s="22">
        <v>0</v>
      </c>
      <c r="BD37" s="22">
        <v>0</v>
      </c>
      <c r="BE37" s="22">
        <f t="shared" si="41"/>
        <v>0</v>
      </c>
      <c r="BF37" s="70">
        <v>0</v>
      </c>
      <c r="BG37" s="69">
        <f t="shared" si="42"/>
        <v>22</v>
      </c>
      <c r="BH37" s="22">
        <f t="shared" si="43"/>
        <v>1</v>
      </c>
      <c r="BI37" s="22">
        <f t="shared" si="39"/>
        <v>19</v>
      </c>
      <c r="BJ37" s="22">
        <f t="shared" si="44"/>
        <v>20</v>
      </c>
      <c r="BK37" s="70">
        <f t="shared" si="40"/>
        <v>4</v>
      </c>
      <c r="BL37" s="69">
        <v>21</v>
      </c>
      <c r="BM37" s="22">
        <v>1</v>
      </c>
      <c r="BN37" s="22">
        <v>19</v>
      </c>
      <c r="BO37" s="22">
        <v>20</v>
      </c>
      <c r="BP37" s="70">
        <v>4</v>
      </c>
      <c r="BQ37" s="36"/>
      <c r="BR37" s="41"/>
      <c r="BS37" s="27">
        <v>8.5</v>
      </c>
      <c r="BT37" s="21" t="s">
        <v>242</v>
      </c>
      <c r="BU37" s="21"/>
      <c r="BV37" s="21"/>
      <c r="BW37" s="21"/>
      <c r="BX37" s="22"/>
      <c r="BY37" s="21"/>
      <c r="BZ37" s="69">
        <v>0</v>
      </c>
      <c r="CA37" s="22">
        <v>0</v>
      </c>
      <c r="CB37" s="22">
        <v>0</v>
      </c>
      <c r="CC37" s="22">
        <f t="shared" si="17"/>
        <v>0</v>
      </c>
      <c r="CD37" s="70">
        <v>0</v>
      </c>
      <c r="CE37" s="69">
        <f t="shared" si="18"/>
        <v>3</v>
      </c>
      <c r="CF37" s="22">
        <f t="shared" si="19"/>
        <v>2</v>
      </c>
      <c r="CG37" s="22">
        <f t="shared" si="20"/>
        <v>3</v>
      </c>
      <c r="CH37" s="22">
        <f t="shared" si="21"/>
        <v>5</v>
      </c>
      <c r="CI37" s="70">
        <f t="shared" si="22"/>
        <v>0</v>
      </c>
      <c r="CJ37" s="69">
        <v>3</v>
      </c>
      <c r="CK37" s="22">
        <v>2</v>
      </c>
      <c r="CL37" s="22">
        <v>3</v>
      </c>
      <c r="CM37" s="22">
        <f>+CK37+CL37</f>
        <v>5</v>
      </c>
      <c r="CN37" s="70">
        <v>0</v>
      </c>
      <c r="CO37" s="36"/>
    </row>
    <row r="38" spans="1:93" ht="15.95" customHeight="1" x14ac:dyDescent="0.25">
      <c r="A38" s="41"/>
      <c r="B38" s="42" t="s">
        <v>175</v>
      </c>
      <c r="C38" s="6" t="s">
        <v>632</v>
      </c>
      <c r="E38" s="11"/>
      <c r="F38" s="11"/>
      <c r="G38" s="5">
        <v>3</v>
      </c>
      <c r="H38" s="22">
        <v>1</v>
      </c>
      <c r="I38" s="21" t="s">
        <v>206</v>
      </c>
      <c r="J38" s="21"/>
      <c r="K38" s="21"/>
      <c r="L38" s="21" t="s">
        <v>181</v>
      </c>
      <c r="M38" s="21"/>
      <c r="N38" s="21"/>
      <c r="O38" s="21"/>
      <c r="P38" s="21"/>
      <c r="Q38" s="21"/>
      <c r="R38" s="41"/>
      <c r="S38" s="41"/>
      <c r="V38" s="27">
        <v>7.5</v>
      </c>
      <c r="W38" s="21" t="s">
        <v>75</v>
      </c>
      <c r="Y38" s="21"/>
      <c r="AA38" s="21" t="s">
        <v>16</v>
      </c>
      <c r="AC38" s="22"/>
      <c r="AD38" s="22">
        <v>21</v>
      </c>
      <c r="AE38" s="22">
        <v>13</v>
      </c>
      <c r="AF38" s="22">
        <v>5</v>
      </c>
      <c r="AG38" s="22">
        <v>3</v>
      </c>
      <c r="AH38" s="79">
        <v>0.69047619047619047</v>
      </c>
      <c r="AI38" s="79"/>
      <c r="AJ38" s="22">
        <v>40</v>
      </c>
      <c r="AK38" s="22">
        <v>0</v>
      </c>
      <c r="AL38" s="22">
        <v>4</v>
      </c>
      <c r="AM38" s="24">
        <v>1.9047619047619047</v>
      </c>
      <c r="AS38" s="36"/>
      <c r="AT38" s="41"/>
      <c r="AU38" s="27">
        <v>7.5</v>
      </c>
      <c r="AV38" s="21" t="s">
        <v>144</v>
      </c>
      <c r="AW38" s="21"/>
      <c r="AX38" s="21"/>
      <c r="AY38" s="21"/>
      <c r="AZ38" s="22">
        <v>10</v>
      </c>
      <c r="BA38" s="21" t="s">
        <v>115</v>
      </c>
      <c r="BB38" s="69">
        <v>1</v>
      </c>
      <c r="BC38" s="22">
        <v>0</v>
      </c>
      <c r="BD38" s="22">
        <v>0</v>
      </c>
      <c r="BE38" s="22">
        <f t="shared" si="41"/>
        <v>0</v>
      </c>
      <c r="BF38" s="70">
        <v>0</v>
      </c>
      <c r="BG38" s="69">
        <f t="shared" si="42"/>
        <v>21</v>
      </c>
      <c r="BH38" s="22">
        <f t="shared" si="43"/>
        <v>9</v>
      </c>
      <c r="BI38" s="22">
        <f t="shared" si="39"/>
        <v>7</v>
      </c>
      <c r="BJ38" s="22">
        <f t="shared" si="44"/>
        <v>16</v>
      </c>
      <c r="BK38" s="70">
        <f t="shared" si="40"/>
        <v>8</v>
      </c>
      <c r="BL38" s="69">
        <v>20</v>
      </c>
      <c r="BM38" s="22">
        <v>9</v>
      </c>
      <c r="BN38" s="22">
        <v>7</v>
      </c>
      <c r="BO38" s="22">
        <v>16</v>
      </c>
      <c r="BP38" s="70">
        <v>8</v>
      </c>
      <c r="BQ38" s="36"/>
      <c r="BR38" s="41"/>
      <c r="BS38" s="27">
        <v>7.5</v>
      </c>
      <c r="BT38" s="21" t="s">
        <v>238</v>
      </c>
      <c r="BU38" s="21"/>
      <c r="BV38" s="21"/>
      <c r="BW38" s="21"/>
      <c r="BX38" s="22"/>
      <c r="BY38" s="21"/>
      <c r="BZ38" s="69">
        <v>2</v>
      </c>
      <c r="CA38" s="22">
        <v>0</v>
      </c>
      <c r="CB38" s="22">
        <v>0</v>
      </c>
      <c r="CC38" s="22">
        <f t="shared" si="17"/>
        <v>0</v>
      </c>
      <c r="CD38" s="70">
        <v>0</v>
      </c>
      <c r="CE38" s="69">
        <f t="shared" si="18"/>
        <v>15</v>
      </c>
      <c r="CF38" s="22">
        <f t="shared" si="19"/>
        <v>6</v>
      </c>
      <c r="CG38" s="22">
        <f t="shared" si="20"/>
        <v>4</v>
      </c>
      <c r="CH38" s="22">
        <f t="shared" si="21"/>
        <v>10</v>
      </c>
      <c r="CI38" s="70">
        <f t="shared" si="22"/>
        <v>2</v>
      </c>
      <c r="CJ38" s="69">
        <v>13</v>
      </c>
      <c r="CK38" s="22">
        <v>6</v>
      </c>
      <c r="CL38" s="22">
        <v>4</v>
      </c>
      <c r="CM38" s="22">
        <f>+CK38+CL38</f>
        <v>10</v>
      </c>
      <c r="CN38" s="70">
        <v>2</v>
      </c>
      <c r="CO38" s="36"/>
    </row>
    <row r="39" spans="1:93" ht="15.95" customHeight="1" x14ac:dyDescent="0.25">
      <c r="A39" s="41"/>
      <c r="B39" s="22" t="s">
        <v>28</v>
      </c>
      <c r="C39" s="21"/>
      <c r="D39" s="21" t="s">
        <v>109</v>
      </c>
      <c r="E39" s="21"/>
      <c r="H39" s="22">
        <v>1</v>
      </c>
      <c r="I39" s="21" t="s">
        <v>516</v>
      </c>
      <c r="J39" s="21"/>
      <c r="K39" s="21"/>
      <c r="L39" s="21" t="s">
        <v>206</v>
      </c>
      <c r="M39" s="21"/>
      <c r="N39" s="21"/>
      <c r="O39" s="21"/>
      <c r="P39" s="21"/>
      <c r="Q39" s="21"/>
      <c r="R39" s="41"/>
      <c r="S39" s="41"/>
      <c r="V39" s="27">
        <v>7.5</v>
      </c>
      <c r="W39" s="21" t="s">
        <v>61</v>
      </c>
      <c r="AA39" s="21" t="s">
        <v>102</v>
      </c>
      <c r="AC39" s="22"/>
      <c r="AD39" s="22">
        <v>22</v>
      </c>
      <c r="AE39" s="22">
        <v>11</v>
      </c>
      <c r="AF39" s="22">
        <v>10</v>
      </c>
      <c r="AG39" s="22">
        <v>1</v>
      </c>
      <c r="AH39" s="79">
        <v>0.52272727272727271</v>
      </c>
      <c r="AI39" s="79"/>
      <c r="AJ39" s="22">
        <v>47</v>
      </c>
      <c r="AK39" s="22">
        <v>2</v>
      </c>
      <c r="AL39" s="22">
        <v>6</v>
      </c>
      <c r="AM39" s="24">
        <v>2.1363636363636362</v>
      </c>
      <c r="AS39" s="36"/>
      <c r="AT39" s="41"/>
      <c r="AU39" s="27">
        <v>7.5</v>
      </c>
      <c r="AV39" s="21" t="s">
        <v>66</v>
      </c>
      <c r="AW39" s="21"/>
      <c r="AX39" s="21"/>
      <c r="AY39" s="21"/>
      <c r="AZ39" s="22">
        <v>1</v>
      </c>
      <c r="BA39" s="21" t="s">
        <v>115</v>
      </c>
      <c r="BB39" s="69">
        <v>1</v>
      </c>
      <c r="BC39" s="22">
        <v>0</v>
      </c>
      <c r="BD39" s="22">
        <v>0</v>
      </c>
      <c r="BE39" s="22">
        <f t="shared" si="41"/>
        <v>0</v>
      </c>
      <c r="BF39" s="70">
        <v>0</v>
      </c>
      <c r="BG39" s="69">
        <f t="shared" si="42"/>
        <v>22</v>
      </c>
      <c r="BH39" s="22">
        <f t="shared" si="43"/>
        <v>7</v>
      </c>
      <c r="BI39" s="22">
        <f t="shared" si="39"/>
        <v>9</v>
      </c>
      <c r="BJ39" s="22">
        <f t="shared" si="44"/>
        <v>16</v>
      </c>
      <c r="BK39" s="70">
        <f t="shared" si="40"/>
        <v>4</v>
      </c>
      <c r="BL39" s="69">
        <v>21</v>
      </c>
      <c r="BM39" s="22">
        <v>7</v>
      </c>
      <c r="BN39" s="22">
        <v>9</v>
      </c>
      <c r="BO39" s="22">
        <v>16</v>
      </c>
      <c r="BP39" s="70">
        <v>4</v>
      </c>
      <c r="BQ39" s="36"/>
      <c r="BR39" s="41"/>
      <c r="BS39" s="27">
        <v>7.5</v>
      </c>
      <c r="BT39" s="21" t="s">
        <v>159</v>
      </c>
      <c r="BU39" s="21"/>
      <c r="BV39" s="21"/>
      <c r="BW39" s="21"/>
      <c r="BX39" s="22"/>
      <c r="BY39" s="21"/>
      <c r="BZ39" s="69">
        <v>0</v>
      </c>
      <c r="CA39" s="22">
        <v>0</v>
      </c>
      <c r="CB39" s="22">
        <v>0</v>
      </c>
      <c r="CC39" s="22">
        <f t="shared" si="17"/>
        <v>0</v>
      </c>
      <c r="CD39" s="70">
        <v>0</v>
      </c>
      <c r="CE39" s="69">
        <f t="shared" si="18"/>
        <v>2</v>
      </c>
      <c r="CF39" s="22">
        <f t="shared" si="19"/>
        <v>1</v>
      </c>
      <c r="CG39" s="22">
        <f t="shared" si="20"/>
        <v>0</v>
      </c>
      <c r="CH39" s="22">
        <f t="shared" si="21"/>
        <v>1</v>
      </c>
      <c r="CI39" s="70">
        <f t="shared" si="22"/>
        <v>0</v>
      </c>
      <c r="CJ39" s="69">
        <v>2</v>
      </c>
      <c r="CK39" s="22">
        <v>1</v>
      </c>
      <c r="CL39" s="22">
        <v>0</v>
      </c>
      <c r="CM39" s="22">
        <f>+CK39+CL39</f>
        <v>1</v>
      </c>
      <c r="CN39" s="70">
        <v>0</v>
      </c>
      <c r="CO39" s="36"/>
    </row>
    <row r="40" spans="1:93" ht="15.95" customHeight="1" thickBot="1" x14ac:dyDescent="0.3">
      <c r="A40" s="41"/>
      <c r="H40" s="22">
        <v>2</v>
      </c>
      <c r="I40" s="21" t="s">
        <v>142</v>
      </c>
      <c r="J40" s="21"/>
      <c r="K40" s="21"/>
      <c r="L40" s="21"/>
      <c r="M40" s="21" t="s">
        <v>134</v>
      </c>
      <c r="N40" s="21"/>
      <c r="O40" s="21"/>
      <c r="P40" s="21"/>
      <c r="Q40" s="21"/>
      <c r="R40" s="41"/>
      <c r="S40" s="41"/>
      <c r="V40" s="27">
        <v>8</v>
      </c>
      <c r="W40" s="21" t="s">
        <v>15</v>
      </c>
      <c r="Y40" s="21"/>
      <c r="Z40" s="21"/>
      <c r="AA40" s="21" t="s">
        <v>17</v>
      </c>
      <c r="AC40" s="22"/>
      <c r="AD40" s="22">
        <v>21</v>
      </c>
      <c r="AE40" s="22">
        <v>5</v>
      </c>
      <c r="AF40" s="22">
        <v>11</v>
      </c>
      <c r="AG40" s="22">
        <v>5</v>
      </c>
      <c r="AH40" s="79">
        <v>0.35714285714285715</v>
      </c>
      <c r="AI40" s="79"/>
      <c r="AJ40" s="22">
        <v>55</v>
      </c>
      <c r="AK40" s="22">
        <v>0</v>
      </c>
      <c r="AL40" s="22">
        <v>4</v>
      </c>
      <c r="AM40" s="24">
        <v>2.6190476190476191</v>
      </c>
      <c r="AS40" s="36"/>
      <c r="AT40" s="41"/>
      <c r="AU40" s="27">
        <v>7.5</v>
      </c>
      <c r="AV40" s="21" t="s">
        <v>58</v>
      </c>
      <c r="AW40" s="21"/>
      <c r="AX40" s="21"/>
      <c r="AY40" s="21"/>
      <c r="AZ40" s="22">
        <v>12</v>
      </c>
      <c r="BA40" s="21" t="s">
        <v>115</v>
      </c>
      <c r="BB40" s="69">
        <v>0</v>
      </c>
      <c r="BC40" s="22">
        <v>0</v>
      </c>
      <c r="BD40" s="22">
        <v>0</v>
      </c>
      <c r="BE40" s="22">
        <f t="shared" si="41"/>
        <v>0</v>
      </c>
      <c r="BF40" s="70">
        <v>0</v>
      </c>
      <c r="BG40" s="69">
        <f t="shared" si="42"/>
        <v>10</v>
      </c>
      <c r="BH40" s="22">
        <f t="shared" si="43"/>
        <v>0</v>
      </c>
      <c r="BI40" s="22">
        <f t="shared" si="39"/>
        <v>3</v>
      </c>
      <c r="BJ40" s="22">
        <f t="shared" si="44"/>
        <v>3</v>
      </c>
      <c r="BK40" s="70">
        <f t="shared" si="40"/>
        <v>0</v>
      </c>
      <c r="BL40" s="69">
        <v>10</v>
      </c>
      <c r="BM40" s="22">
        <v>0</v>
      </c>
      <c r="BN40" s="22">
        <v>3</v>
      </c>
      <c r="BO40" s="22">
        <v>3</v>
      </c>
      <c r="BP40" s="70">
        <v>0</v>
      </c>
      <c r="BQ40" s="36"/>
      <c r="BR40" s="41"/>
      <c r="BS40" s="27">
        <v>7.5</v>
      </c>
      <c r="BT40" s="21" t="s">
        <v>418</v>
      </c>
      <c r="BU40" s="21"/>
      <c r="BV40" s="21"/>
      <c r="BW40" s="21"/>
      <c r="BX40" s="22"/>
      <c r="BY40" s="21"/>
      <c r="BZ40" s="69">
        <v>0</v>
      </c>
      <c r="CA40" s="22">
        <v>0</v>
      </c>
      <c r="CB40" s="22">
        <v>0</v>
      </c>
      <c r="CC40" s="22">
        <f t="shared" si="17"/>
        <v>0</v>
      </c>
      <c r="CD40" s="70">
        <v>0</v>
      </c>
      <c r="CE40" s="69">
        <f t="shared" si="18"/>
        <v>2</v>
      </c>
      <c r="CF40" s="22">
        <f t="shared" si="19"/>
        <v>0</v>
      </c>
      <c r="CG40" s="22">
        <f t="shared" si="20"/>
        <v>0</v>
      </c>
      <c r="CH40" s="22">
        <f t="shared" si="21"/>
        <v>0</v>
      </c>
      <c r="CI40" s="70">
        <f t="shared" si="22"/>
        <v>0</v>
      </c>
      <c r="CJ40" s="69">
        <v>2</v>
      </c>
      <c r="CK40" s="22">
        <v>0</v>
      </c>
      <c r="CL40" s="22">
        <v>0</v>
      </c>
      <c r="CM40" s="22">
        <f>+CK40+CL40</f>
        <v>0</v>
      </c>
      <c r="CN40" s="70">
        <v>0</v>
      </c>
      <c r="CO40" s="36"/>
    </row>
    <row r="41" spans="1:93" ht="15.95" customHeight="1" x14ac:dyDescent="0.25">
      <c r="A41" s="41"/>
      <c r="R41" s="41"/>
      <c r="S41" s="41"/>
      <c r="V41" s="27">
        <v>7</v>
      </c>
      <c r="W41" s="21" t="s">
        <v>74</v>
      </c>
      <c r="Y41" s="21"/>
      <c r="AA41" s="21" t="s">
        <v>156</v>
      </c>
      <c r="AC41" s="22"/>
      <c r="AD41" s="22">
        <v>20.7</v>
      </c>
      <c r="AE41" s="22">
        <v>12</v>
      </c>
      <c r="AF41" s="22">
        <v>6</v>
      </c>
      <c r="AG41" s="22">
        <v>3</v>
      </c>
      <c r="AH41" s="79">
        <v>0.65217391304347827</v>
      </c>
      <c r="AI41" s="79"/>
      <c r="AJ41" s="22">
        <v>61</v>
      </c>
      <c r="AK41" s="22">
        <v>2</v>
      </c>
      <c r="AL41" s="22">
        <v>0</v>
      </c>
      <c r="AM41" s="24">
        <v>2.9468599033816427</v>
      </c>
      <c r="AS41" s="36"/>
      <c r="AT41" s="41"/>
      <c r="AU41" s="27">
        <v>6.5</v>
      </c>
      <c r="AV41" s="21" t="s">
        <v>152</v>
      </c>
      <c r="AW41" s="21"/>
      <c r="AX41" s="21"/>
      <c r="AY41" s="21"/>
      <c r="AZ41" s="22">
        <v>2</v>
      </c>
      <c r="BA41" s="21" t="s">
        <v>115</v>
      </c>
      <c r="BB41" s="69">
        <v>1</v>
      </c>
      <c r="BC41" s="22">
        <v>0</v>
      </c>
      <c r="BD41" s="22">
        <v>0</v>
      </c>
      <c r="BE41" s="22">
        <f t="shared" si="41"/>
        <v>0</v>
      </c>
      <c r="BF41" s="70">
        <v>0</v>
      </c>
      <c r="BG41" s="69">
        <f t="shared" si="42"/>
        <v>20</v>
      </c>
      <c r="BH41" s="22">
        <f t="shared" si="43"/>
        <v>0</v>
      </c>
      <c r="BI41" s="22">
        <f t="shared" si="39"/>
        <v>4</v>
      </c>
      <c r="BJ41" s="22">
        <f t="shared" si="44"/>
        <v>4</v>
      </c>
      <c r="BK41" s="70">
        <f t="shared" si="40"/>
        <v>0</v>
      </c>
      <c r="BL41" s="69">
        <v>19</v>
      </c>
      <c r="BM41" s="22">
        <v>0</v>
      </c>
      <c r="BN41" s="22">
        <v>4</v>
      </c>
      <c r="BO41" s="22">
        <v>4</v>
      </c>
      <c r="BP41" s="70">
        <v>0</v>
      </c>
      <c r="BQ41" s="36"/>
      <c r="BR41" s="41"/>
      <c r="BS41" s="15"/>
      <c r="BT41" s="31" t="s">
        <v>93</v>
      </c>
      <c r="BU41" s="31"/>
      <c r="BV41" s="31"/>
      <c r="BW41" s="31"/>
      <c r="BX41" s="15"/>
      <c r="BY41" s="31"/>
      <c r="BZ41" s="75">
        <f t="shared" ref="BZ41:CM41" si="45">SUM(BZ6:BZ40)</f>
        <v>13</v>
      </c>
      <c r="CA41" s="15">
        <f t="shared" si="45"/>
        <v>2</v>
      </c>
      <c r="CB41" s="15">
        <f t="shared" si="45"/>
        <v>4</v>
      </c>
      <c r="CC41" s="15">
        <f t="shared" si="45"/>
        <v>6</v>
      </c>
      <c r="CD41" s="71">
        <f t="shared" si="45"/>
        <v>4</v>
      </c>
      <c r="CE41" s="75">
        <f t="shared" si="45"/>
        <v>197</v>
      </c>
      <c r="CF41" s="15">
        <f t="shared" si="45"/>
        <v>80</v>
      </c>
      <c r="CG41" s="15">
        <f t="shared" si="45"/>
        <v>74</v>
      </c>
      <c r="CH41" s="15">
        <f t="shared" si="45"/>
        <v>154</v>
      </c>
      <c r="CI41" s="71">
        <f t="shared" si="45"/>
        <v>16</v>
      </c>
      <c r="CJ41" s="75">
        <f t="shared" si="45"/>
        <v>184</v>
      </c>
      <c r="CK41" s="15">
        <f t="shared" si="45"/>
        <v>78</v>
      </c>
      <c r="CL41" s="15">
        <f t="shared" si="45"/>
        <v>70</v>
      </c>
      <c r="CM41" s="15">
        <f t="shared" si="45"/>
        <v>148</v>
      </c>
      <c r="CN41" s="71">
        <f>SUM(CN6:CN40)</f>
        <v>12</v>
      </c>
      <c r="CO41" s="36"/>
    </row>
    <row r="42" spans="1:93" ht="15.95" customHeight="1" x14ac:dyDescent="0.25">
      <c r="A42" s="41"/>
      <c r="C42" s="6" t="s">
        <v>633</v>
      </c>
      <c r="G42" s="5">
        <v>2</v>
      </c>
      <c r="H42" s="22">
        <v>2</v>
      </c>
      <c r="I42" s="21" t="s">
        <v>146</v>
      </c>
      <c r="J42" s="21"/>
      <c r="K42" s="21"/>
      <c r="L42" s="21" t="s">
        <v>643</v>
      </c>
      <c r="M42" s="21"/>
      <c r="N42" s="21"/>
      <c r="O42" s="21"/>
      <c r="P42" s="21"/>
      <c r="Q42" s="21"/>
      <c r="R42" s="41"/>
      <c r="S42" s="41"/>
      <c r="V42" s="27">
        <v>8</v>
      </c>
      <c r="W42" s="21" t="s">
        <v>153</v>
      </c>
      <c r="Y42" s="21"/>
      <c r="AA42" s="21" t="s">
        <v>14</v>
      </c>
      <c r="AC42" s="22"/>
      <c r="AD42" s="22">
        <v>15</v>
      </c>
      <c r="AE42" s="22">
        <v>7</v>
      </c>
      <c r="AF42" s="22">
        <v>6</v>
      </c>
      <c r="AG42" s="22">
        <v>2</v>
      </c>
      <c r="AH42" s="79">
        <v>0.53333333333333333</v>
      </c>
      <c r="AI42" s="79"/>
      <c r="AJ42" s="22">
        <v>49</v>
      </c>
      <c r="AK42" s="22">
        <v>2</v>
      </c>
      <c r="AL42" s="22">
        <v>3</v>
      </c>
      <c r="AM42" s="24">
        <v>3.2666666666666666</v>
      </c>
      <c r="AS42" s="36"/>
      <c r="AT42" s="41"/>
      <c r="AU42" s="27">
        <v>6</v>
      </c>
      <c r="AV42" s="21" t="s">
        <v>114</v>
      </c>
      <c r="AW42" s="21"/>
      <c r="AX42" s="21"/>
      <c r="AY42" s="21"/>
      <c r="AZ42" s="22">
        <v>4</v>
      </c>
      <c r="BA42" s="21" t="s">
        <v>115</v>
      </c>
      <c r="BB42" s="69">
        <v>1</v>
      </c>
      <c r="BC42" s="22">
        <v>0</v>
      </c>
      <c r="BD42" s="22">
        <v>0</v>
      </c>
      <c r="BE42" s="22">
        <f t="shared" si="41"/>
        <v>0</v>
      </c>
      <c r="BF42" s="70">
        <v>0</v>
      </c>
      <c r="BG42" s="69">
        <f t="shared" si="42"/>
        <v>19</v>
      </c>
      <c r="BH42" s="22">
        <f t="shared" si="43"/>
        <v>0</v>
      </c>
      <c r="BI42" s="22">
        <f t="shared" si="39"/>
        <v>6</v>
      </c>
      <c r="BJ42" s="22">
        <f t="shared" si="44"/>
        <v>6</v>
      </c>
      <c r="BK42" s="70">
        <f t="shared" si="40"/>
        <v>0</v>
      </c>
      <c r="BL42" s="69">
        <v>18</v>
      </c>
      <c r="BM42" s="22">
        <v>0</v>
      </c>
      <c r="BN42" s="22">
        <v>6</v>
      </c>
      <c r="BO42" s="22">
        <v>6</v>
      </c>
      <c r="BP42" s="70">
        <v>0</v>
      </c>
      <c r="BQ42" s="36"/>
      <c r="BR42" s="41"/>
      <c r="BS42" s="27"/>
      <c r="BT42" s="21"/>
      <c r="CE42" s="11"/>
      <c r="CO42" s="36"/>
    </row>
    <row r="43" spans="1:93" ht="15.95" customHeight="1" x14ac:dyDescent="0.25">
      <c r="A43" s="41"/>
      <c r="B43" s="22" t="s">
        <v>28</v>
      </c>
      <c r="C43" s="21"/>
      <c r="D43" s="21" t="s">
        <v>109</v>
      </c>
      <c r="E43" s="21"/>
      <c r="F43" s="21"/>
      <c r="G43" s="21"/>
      <c r="H43" s="22">
        <v>2</v>
      </c>
      <c r="I43" s="21" t="s">
        <v>80</v>
      </c>
      <c r="J43" s="21"/>
      <c r="K43" s="21"/>
      <c r="L43" s="21" t="s">
        <v>55</v>
      </c>
      <c r="M43" s="21"/>
      <c r="N43" s="21"/>
      <c r="O43" s="21"/>
      <c r="P43" s="21"/>
      <c r="Q43" s="21"/>
      <c r="R43" s="41"/>
      <c r="S43" s="41"/>
      <c r="V43" s="27">
        <v>7.5</v>
      </c>
      <c r="W43" s="21" t="s">
        <v>85</v>
      </c>
      <c r="Y43" s="21"/>
      <c r="AA43" s="21" t="s">
        <v>18</v>
      </c>
      <c r="AC43" s="22"/>
      <c r="AD43" s="22">
        <v>12</v>
      </c>
      <c r="AE43" s="22">
        <v>3</v>
      </c>
      <c r="AF43" s="22">
        <v>7</v>
      </c>
      <c r="AG43" s="22">
        <v>2</v>
      </c>
      <c r="AH43" s="79">
        <v>0.33333333333333331</v>
      </c>
      <c r="AI43" s="79"/>
      <c r="AJ43" s="22">
        <v>44</v>
      </c>
      <c r="AK43" s="22">
        <v>0</v>
      </c>
      <c r="AL43" s="22">
        <v>1</v>
      </c>
      <c r="AM43" s="24">
        <v>3.6666666666666665</v>
      </c>
      <c r="AS43" s="36"/>
      <c r="AT43" s="41"/>
      <c r="AU43" s="27">
        <v>6</v>
      </c>
      <c r="AV43" s="21" t="s">
        <v>123</v>
      </c>
      <c r="AW43" s="21"/>
      <c r="AX43" s="21"/>
      <c r="AY43" s="21"/>
      <c r="AZ43" s="22">
        <v>6</v>
      </c>
      <c r="BA43" s="21" t="s">
        <v>115</v>
      </c>
      <c r="BB43" s="69">
        <v>1</v>
      </c>
      <c r="BC43" s="22">
        <v>0</v>
      </c>
      <c r="BD43" s="22">
        <v>0</v>
      </c>
      <c r="BE43" s="22">
        <f t="shared" si="41"/>
        <v>0</v>
      </c>
      <c r="BF43" s="70">
        <v>0</v>
      </c>
      <c r="BG43" s="69">
        <f t="shared" si="42"/>
        <v>19</v>
      </c>
      <c r="BH43" s="22">
        <f t="shared" si="43"/>
        <v>4</v>
      </c>
      <c r="BI43" s="22">
        <f t="shared" si="39"/>
        <v>14</v>
      </c>
      <c r="BJ43" s="22">
        <f t="shared" si="44"/>
        <v>18</v>
      </c>
      <c r="BK43" s="70">
        <f t="shared" si="40"/>
        <v>0</v>
      </c>
      <c r="BL43" s="69">
        <v>18</v>
      </c>
      <c r="BM43" s="22">
        <v>4</v>
      </c>
      <c r="BN43" s="22">
        <v>14</v>
      </c>
      <c r="BO43" s="22">
        <v>18</v>
      </c>
      <c r="BP43" s="70">
        <v>0</v>
      </c>
      <c r="BQ43" s="36"/>
      <c r="BR43" s="41"/>
      <c r="BS43" s="27"/>
      <c r="BT43" s="21"/>
      <c r="CE43" s="11"/>
      <c r="CO43" s="36"/>
    </row>
    <row r="44" spans="1:93" ht="15.95" customHeight="1" thickBot="1" x14ac:dyDescent="0.3">
      <c r="A44" s="41"/>
      <c r="B44" s="36"/>
      <c r="C44" s="46"/>
      <c r="D44" s="46"/>
      <c r="E44" s="46"/>
      <c r="F44" s="46"/>
      <c r="G44" s="42"/>
      <c r="H44" s="45"/>
      <c r="I44" s="46"/>
      <c r="J44" s="46"/>
      <c r="K44" s="45"/>
      <c r="L44" s="45"/>
      <c r="M44" s="45"/>
      <c r="N44" s="45"/>
      <c r="O44" s="45"/>
      <c r="P44" s="45"/>
      <c r="Q44" s="45"/>
      <c r="R44" s="41"/>
      <c r="S44" s="41"/>
      <c r="V44" s="27">
        <v>7</v>
      </c>
      <c r="W44" s="21" t="s">
        <v>171</v>
      </c>
      <c r="Y44" s="21"/>
      <c r="AA44" s="21" t="s">
        <v>19</v>
      </c>
      <c r="AC44" s="22"/>
      <c r="AD44" s="22">
        <v>17</v>
      </c>
      <c r="AE44" s="22">
        <v>4</v>
      </c>
      <c r="AF44" s="22">
        <v>10</v>
      </c>
      <c r="AG44" s="22">
        <v>3</v>
      </c>
      <c r="AH44" s="79">
        <v>0.3235294117647059</v>
      </c>
      <c r="AI44" s="79"/>
      <c r="AJ44" s="22">
        <v>65</v>
      </c>
      <c r="AK44" s="22">
        <v>1</v>
      </c>
      <c r="AL44" s="22">
        <v>1</v>
      </c>
      <c r="AM44" s="24">
        <v>3.8235294117647061</v>
      </c>
      <c r="AS44" s="36"/>
      <c r="AT44" s="41"/>
      <c r="AU44" s="17" t="s">
        <v>128</v>
      </c>
      <c r="AV44" s="17"/>
      <c r="AW44" s="17"/>
      <c r="AX44" s="17"/>
      <c r="AY44" s="17"/>
      <c r="AZ44" s="17"/>
      <c r="BA44" s="17"/>
      <c r="BB44" s="72">
        <f>SUM(BB32:BB43)</f>
        <v>11</v>
      </c>
      <c r="BC44" s="23">
        <f>SUM(BC32:BC43)</f>
        <v>0</v>
      </c>
      <c r="BD44" s="23">
        <f>SUM(BD32:BD43)</f>
        <v>0</v>
      </c>
      <c r="BE44" s="23">
        <f>+BD44+BC44</f>
        <v>0</v>
      </c>
      <c r="BF44" s="73">
        <f>SUM(BF32:BF43)</f>
        <v>0</v>
      </c>
      <c r="BG44" s="72">
        <f>SUM(BG32:BG43)</f>
        <v>253</v>
      </c>
      <c r="BH44" s="23">
        <f>SUM(BH32:BH43)</f>
        <v>79</v>
      </c>
      <c r="BI44" s="23">
        <f>SUM(BI32:BI43)</f>
        <v>143</v>
      </c>
      <c r="BJ44" s="23">
        <f>+BI44+BH44</f>
        <v>222</v>
      </c>
      <c r="BK44" s="73">
        <f>SUM(BK32:BK43)</f>
        <v>26</v>
      </c>
      <c r="BL44" s="72">
        <v>242</v>
      </c>
      <c r="BM44" s="23">
        <v>79</v>
      </c>
      <c r="BN44" s="23">
        <v>143</v>
      </c>
      <c r="BO44" s="23">
        <v>222</v>
      </c>
      <c r="BP44" s="73">
        <v>26</v>
      </c>
      <c r="BQ44" s="36"/>
      <c r="BR44" s="41"/>
      <c r="BS44" s="27"/>
      <c r="BT44" s="21"/>
      <c r="CE44" s="11"/>
      <c r="CO44" s="36"/>
    </row>
    <row r="45" spans="1:93" ht="15.95" customHeight="1" thickBot="1" x14ac:dyDescent="0.3">
      <c r="A45" s="41"/>
      <c r="B45" s="11"/>
      <c r="C45" s="11"/>
      <c r="D45" s="11"/>
      <c r="E45" s="21" t="s">
        <v>111</v>
      </c>
      <c r="F45" s="21"/>
      <c r="G45" s="5">
        <f>SUM(G14:G44)</f>
        <v>16</v>
      </c>
      <c r="H45" s="5"/>
      <c r="I45" s="20"/>
      <c r="J45" s="21" t="s">
        <v>62</v>
      </c>
      <c r="K45" s="20"/>
      <c r="L45" s="5">
        <f>COUNTA(C14:C44)-8</f>
        <v>4</v>
      </c>
      <c r="O45" s="21" t="s">
        <v>79</v>
      </c>
      <c r="P45" s="5">
        <f>+L45*2</f>
        <v>8</v>
      </c>
      <c r="Q45" s="11"/>
      <c r="R45" s="41"/>
      <c r="S45" s="41"/>
      <c r="W45" s="21" t="s">
        <v>20</v>
      </c>
      <c r="Y45" s="21"/>
      <c r="Z45" s="21"/>
      <c r="AA45" s="11"/>
      <c r="AB45" s="21"/>
      <c r="AC45" s="22"/>
      <c r="AD45" s="22">
        <v>27.3</v>
      </c>
      <c r="AE45" s="22">
        <v>5</v>
      </c>
      <c r="AF45" s="22">
        <v>15</v>
      </c>
      <c r="AG45" s="22">
        <v>7</v>
      </c>
      <c r="AH45" s="89">
        <v>0.31135531135531136</v>
      </c>
      <c r="AI45" s="89"/>
      <c r="AJ45" s="22">
        <v>69</v>
      </c>
      <c r="AK45" s="22">
        <v>3</v>
      </c>
      <c r="AL45" s="22">
        <v>2</v>
      </c>
      <c r="AM45" s="24">
        <v>2.5274725274725274</v>
      </c>
      <c r="AS45" s="36"/>
      <c r="AT45" s="41"/>
      <c r="AU45" s="19" t="s">
        <v>102</v>
      </c>
      <c r="AV45" s="19"/>
      <c r="AW45" s="19"/>
      <c r="AX45" s="19"/>
      <c r="AY45" s="19"/>
      <c r="AZ45" s="16" t="s">
        <v>180</v>
      </c>
      <c r="BB45" s="69">
        <v>2</v>
      </c>
      <c r="BC45" s="22">
        <v>2</v>
      </c>
      <c r="BD45" s="22">
        <v>1</v>
      </c>
      <c r="BE45" s="22">
        <f>+BC45+BD45</f>
        <v>3</v>
      </c>
      <c r="BF45" s="70">
        <v>0</v>
      </c>
      <c r="BG45" s="69">
        <f>+BB45+BL45</f>
        <v>28</v>
      </c>
      <c r="BH45" s="22">
        <f>+BC45+BM45</f>
        <v>14</v>
      </c>
      <c r="BI45" s="22">
        <f t="shared" ref="BI45:BI56" si="46">+BD45+BN45</f>
        <v>10</v>
      </c>
      <c r="BJ45" s="22">
        <f>+BH45+BI45</f>
        <v>24</v>
      </c>
      <c r="BK45" s="70">
        <f t="shared" ref="BK45:BK56" si="47">+BF45+BP45</f>
        <v>0</v>
      </c>
      <c r="BL45" s="69">
        <v>26</v>
      </c>
      <c r="BM45" s="15">
        <v>12</v>
      </c>
      <c r="BN45" s="15">
        <v>9</v>
      </c>
      <c r="BO45" s="15">
        <v>21</v>
      </c>
      <c r="BP45" s="71">
        <v>0</v>
      </c>
      <c r="BQ45" s="36"/>
      <c r="BR45" s="41"/>
      <c r="BS45" s="27"/>
      <c r="BT45" s="21"/>
      <c r="CE45" s="11"/>
      <c r="CO45" s="36"/>
    </row>
    <row r="46" spans="1:93" ht="15.95" customHeight="1" x14ac:dyDescent="0.25">
      <c r="A46" s="41"/>
      <c r="E46" s="21" t="s">
        <v>110</v>
      </c>
      <c r="F46" s="21"/>
      <c r="G46" s="5">
        <f>COUNTA(L15:L44)+COUNTIF(L15:L44,"*&amp;*")</f>
        <v>25</v>
      </c>
      <c r="P46" t="s">
        <v>169</v>
      </c>
      <c r="R46" s="41"/>
      <c r="S46" s="41"/>
      <c r="V46" s="32"/>
      <c r="W46" s="32"/>
      <c r="X46" s="31" t="s">
        <v>21</v>
      </c>
      <c r="Y46" s="32"/>
      <c r="Z46" s="32"/>
      <c r="AA46" s="32"/>
      <c r="AB46" s="31"/>
      <c r="AC46" s="15"/>
      <c r="AD46" s="15">
        <v>176</v>
      </c>
      <c r="AE46" s="15">
        <v>74</v>
      </c>
      <c r="AF46" s="15">
        <v>74</v>
      </c>
      <c r="AG46" s="15">
        <v>28</v>
      </c>
      <c r="AH46" s="15"/>
      <c r="AI46" s="15"/>
      <c r="AJ46" s="15">
        <v>464</v>
      </c>
      <c r="AK46" s="15">
        <v>11</v>
      </c>
      <c r="AL46" s="15">
        <v>26</v>
      </c>
      <c r="AM46" s="33">
        <v>2.6363636363636362</v>
      </c>
      <c r="AS46" s="36"/>
      <c r="AT46" s="41"/>
      <c r="AU46" s="27">
        <v>7.5</v>
      </c>
      <c r="AV46" s="21" t="s">
        <v>61</v>
      </c>
      <c r="AZ46" s="22">
        <v>1</v>
      </c>
      <c r="BA46" s="21" t="s">
        <v>107</v>
      </c>
      <c r="BB46" s="69">
        <v>1</v>
      </c>
      <c r="BC46" s="22">
        <v>0</v>
      </c>
      <c r="BD46" s="22">
        <v>0</v>
      </c>
      <c r="BE46" s="22">
        <f t="shared" ref="BE46:BE56" si="48">+BC46+BD46</f>
        <v>0</v>
      </c>
      <c r="BF46" s="70">
        <v>0</v>
      </c>
      <c r="BG46" s="69">
        <f t="shared" ref="BG46:BG56" si="49">+BB46+BL46</f>
        <v>23</v>
      </c>
      <c r="BH46" s="22">
        <f t="shared" ref="BH46:BH56" si="50">+BC46+BM46</f>
        <v>0</v>
      </c>
      <c r="BI46" s="22">
        <f t="shared" si="46"/>
        <v>0</v>
      </c>
      <c r="BJ46" s="22">
        <f t="shared" ref="BJ46:BJ56" si="51">+BH46+BI46</f>
        <v>0</v>
      </c>
      <c r="BK46" s="70">
        <f t="shared" si="47"/>
        <v>0</v>
      </c>
      <c r="BL46" s="69">
        <v>22</v>
      </c>
      <c r="BM46" s="22">
        <v>0</v>
      </c>
      <c r="BN46" s="22">
        <v>0</v>
      </c>
      <c r="BO46" s="22">
        <v>0</v>
      </c>
      <c r="BP46" s="70">
        <v>0</v>
      </c>
      <c r="BQ46" s="36"/>
      <c r="BR46" s="41"/>
      <c r="BS46" s="27"/>
      <c r="BT46" s="21"/>
      <c r="CE46" s="11"/>
      <c r="CO46" s="36"/>
    </row>
    <row r="47" spans="1:93" ht="15.95" customHeight="1" x14ac:dyDescent="0.25">
      <c r="A47" s="41"/>
      <c r="R47" s="41"/>
      <c r="S47" s="41"/>
      <c r="AS47" s="36"/>
      <c r="AT47" s="41"/>
      <c r="AU47" s="27">
        <v>9.5</v>
      </c>
      <c r="AV47" s="21" t="s">
        <v>142</v>
      </c>
      <c r="AW47" s="21"/>
      <c r="AX47" s="21"/>
      <c r="AY47" s="27"/>
      <c r="AZ47" s="22">
        <v>6</v>
      </c>
      <c r="BA47" s="21" t="s">
        <v>107</v>
      </c>
      <c r="BB47" s="69">
        <v>1</v>
      </c>
      <c r="BC47" s="22">
        <v>1</v>
      </c>
      <c r="BD47" s="22">
        <v>0</v>
      </c>
      <c r="BE47" s="22">
        <f t="shared" si="48"/>
        <v>1</v>
      </c>
      <c r="BF47" s="70">
        <v>0</v>
      </c>
      <c r="BG47" s="69">
        <f t="shared" si="49"/>
        <v>23</v>
      </c>
      <c r="BH47" s="22">
        <f t="shared" si="50"/>
        <v>10</v>
      </c>
      <c r="BI47" s="22">
        <f t="shared" si="46"/>
        <v>9</v>
      </c>
      <c r="BJ47" s="22">
        <f t="shared" si="51"/>
        <v>19</v>
      </c>
      <c r="BK47" s="70">
        <f t="shared" si="47"/>
        <v>0</v>
      </c>
      <c r="BL47" s="69">
        <v>22</v>
      </c>
      <c r="BM47" s="22">
        <v>9</v>
      </c>
      <c r="BN47" s="22">
        <v>9</v>
      </c>
      <c r="BO47" s="22">
        <v>18</v>
      </c>
      <c r="BP47" s="70">
        <v>0</v>
      </c>
      <c r="BQ47" s="36"/>
      <c r="BR47" s="41"/>
      <c r="BS47" s="27"/>
      <c r="BT47" s="21"/>
      <c r="CE47" s="11"/>
      <c r="CO47" s="36"/>
    </row>
    <row r="48" spans="1:93" ht="15.95" customHeight="1" x14ac:dyDescent="0.25">
      <c r="A48" s="41"/>
      <c r="B48" s="6" t="s">
        <v>90</v>
      </c>
      <c r="C48" s="6"/>
      <c r="O48" s="6"/>
      <c r="P48" s="6"/>
      <c r="R48" s="41"/>
      <c r="S48" s="41"/>
      <c r="AS48" s="36"/>
      <c r="AT48" s="41"/>
      <c r="AU48" s="27">
        <v>8.5</v>
      </c>
      <c r="AV48" s="21" t="s">
        <v>89</v>
      </c>
      <c r="AW48" s="21"/>
      <c r="AX48" s="21"/>
      <c r="AY48" s="27"/>
      <c r="AZ48" s="22">
        <v>9</v>
      </c>
      <c r="BA48" s="21" t="s">
        <v>107</v>
      </c>
      <c r="BB48" s="69">
        <v>1</v>
      </c>
      <c r="BC48" s="22">
        <v>0</v>
      </c>
      <c r="BD48" s="22">
        <v>0</v>
      </c>
      <c r="BE48" s="22">
        <f t="shared" si="48"/>
        <v>0</v>
      </c>
      <c r="BF48" s="70">
        <v>0</v>
      </c>
      <c r="BG48" s="69">
        <f t="shared" si="49"/>
        <v>21</v>
      </c>
      <c r="BH48" s="22">
        <f t="shared" si="50"/>
        <v>2</v>
      </c>
      <c r="BI48" s="22">
        <f t="shared" si="46"/>
        <v>13</v>
      </c>
      <c r="BJ48" s="22">
        <f t="shared" si="51"/>
        <v>15</v>
      </c>
      <c r="BK48" s="70">
        <f t="shared" si="47"/>
        <v>2</v>
      </c>
      <c r="BL48" s="69">
        <v>20</v>
      </c>
      <c r="BM48" s="22">
        <v>2</v>
      </c>
      <c r="BN48" s="22">
        <v>13</v>
      </c>
      <c r="BO48" s="22">
        <v>15</v>
      </c>
      <c r="BP48" s="70">
        <v>2</v>
      </c>
      <c r="BQ48" s="36"/>
      <c r="BR48" s="41"/>
      <c r="BS48" s="27"/>
      <c r="BT48" s="21"/>
      <c r="CE48" s="11"/>
      <c r="CO48" s="36"/>
    </row>
    <row r="49" spans="1:93" ht="15.95" customHeight="1" x14ac:dyDescent="0.25">
      <c r="A49" s="41"/>
      <c r="C49" s="6" t="s">
        <v>64</v>
      </c>
      <c r="H49" s="6" t="s">
        <v>71</v>
      </c>
      <c r="M49" s="6" t="s">
        <v>72</v>
      </c>
      <c r="N49" s="6"/>
      <c r="R49" s="41"/>
      <c r="S49" s="41"/>
      <c r="AS49" s="36"/>
      <c r="AT49" s="41"/>
      <c r="AU49" s="27">
        <v>8</v>
      </c>
      <c r="AV49" s="21" t="s">
        <v>181</v>
      </c>
      <c r="AW49" s="21"/>
      <c r="AX49" s="21"/>
      <c r="AY49" s="27"/>
      <c r="AZ49" s="22">
        <v>10</v>
      </c>
      <c r="BA49" s="21" t="s">
        <v>107</v>
      </c>
      <c r="BB49" s="69">
        <v>1</v>
      </c>
      <c r="BC49" s="22">
        <v>0</v>
      </c>
      <c r="BD49" s="22">
        <v>1</v>
      </c>
      <c r="BE49" s="22">
        <f t="shared" si="48"/>
        <v>1</v>
      </c>
      <c r="BF49" s="70">
        <v>0</v>
      </c>
      <c r="BG49" s="69">
        <f t="shared" si="49"/>
        <v>19</v>
      </c>
      <c r="BH49" s="22">
        <f t="shared" si="50"/>
        <v>9</v>
      </c>
      <c r="BI49" s="22">
        <f t="shared" si="46"/>
        <v>14</v>
      </c>
      <c r="BJ49" s="22">
        <f t="shared" si="51"/>
        <v>23</v>
      </c>
      <c r="BK49" s="70">
        <f t="shared" si="47"/>
        <v>0</v>
      </c>
      <c r="BL49" s="69">
        <v>18</v>
      </c>
      <c r="BM49" s="22">
        <v>9</v>
      </c>
      <c r="BN49" s="22">
        <v>13</v>
      </c>
      <c r="BO49" s="22">
        <v>22</v>
      </c>
      <c r="BP49" s="70">
        <v>0</v>
      </c>
      <c r="BQ49" s="36"/>
      <c r="BR49" s="41"/>
      <c r="BS49" s="27"/>
      <c r="BT49" s="21"/>
      <c r="CE49" s="11"/>
      <c r="CO49" s="36"/>
    </row>
    <row r="50" spans="1:93" ht="15.95" customHeight="1" x14ac:dyDescent="0.25">
      <c r="A50" s="41"/>
      <c r="C50" s="21" t="s">
        <v>649</v>
      </c>
      <c r="D50" s="21"/>
      <c r="E50" s="21"/>
      <c r="F50" s="21"/>
      <c r="G50" s="21"/>
      <c r="H50" s="21" t="s">
        <v>527</v>
      </c>
      <c r="I50" s="21"/>
      <c r="J50" s="21"/>
      <c r="K50" s="21"/>
      <c r="L50" s="21"/>
      <c r="M50" s="21" t="s">
        <v>109</v>
      </c>
      <c r="N50" s="21"/>
      <c r="O50" s="21"/>
      <c r="P50" s="21"/>
      <c r="Q50" s="21"/>
      <c r="R50" s="41"/>
      <c r="S50" s="41"/>
      <c r="AS50" s="36"/>
      <c r="AT50" s="41"/>
      <c r="AU50" s="27">
        <v>8</v>
      </c>
      <c r="AV50" s="21" t="s">
        <v>29</v>
      </c>
      <c r="AZ50" s="22">
        <v>11</v>
      </c>
      <c r="BA50" s="21" t="s">
        <v>107</v>
      </c>
      <c r="BB50" s="69">
        <v>0</v>
      </c>
      <c r="BC50" s="22">
        <v>0</v>
      </c>
      <c r="BD50" s="22">
        <v>0</v>
      </c>
      <c r="BE50" s="22">
        <f t="shared" si="48"/>
        <v>0</v>
      </c>
      <c r="BF50" s="70">
        <v>0</v>
      </c>
      <c r="BG50" s="69">
        <f t="shared" si="49"/>
        <v>21</v>
      </c>
      <c r="BH50" s="22">
        <f t="shared" si="50"/>
        <v>5</v>
      </c>
      <c r="BI50" s="22">
        <f t="shared" si="46"/>
        <v>14</v>
      </c>
      <c r="BJ50" s="22">
        <f t="shared" si="51"/>
        <v>19</v>
      </c>
      <c r="BK50" s="70">
        <f t="shared" si="47"/>
        <v>2</v>
      </c>
      <c r="BL50" s="69">
        <v>21</v>
      </c>
      <c r="BM50" s="22">
        <v>5</v>
      </c>
      <c r="BN50" s="22">
        <v>14</v>
      </c>
      <c r="BO50" s="22">
        <v>19</v>
      </c>
      <c r="BP50" s="70">
        <v>2</v>
      </c>
      <c r="BQ50" s="36"/>
      <c r="BR50" s="41"/>
      <c r="BS50" s="27"/>
      <c r="BT50" s="21"/>
      <c r="CE50" s="11"/>
      <c r="CO50" s="36"/>
    </row>
    <row r="51" spans="1:93" ht="15.95" customHeight="1" x14ac:dyDescent="0.25">
      <c r="A51" s="4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41"/>
      <c r="S51" s="41"/>
      <c r="AS51" s="36"/>
      <c r="AT51" s="41"/>
      <c r="AU51" s="27">
        <v>7.5</v>
      </c>
      <c r="AV51" s="21" t="s">
        <v>158</v>
      </c>
      <c r="AW51" s="21"/>
      <c r="AX51" s="21"/>
      <c r="AY51" s="27"/>
      <c r="AZ51" s="22">
        <v>12</v>
      </c>
      <c r="BA51" s="21" t="s">
        <v>107</v>
      </c>
      <c r="BB51" s="69">
        <v>0</v>
      </c>
      <c r="BC51" s="22">
        <v>0</v>
      </c>
      <c r="BD51" s="22">
        <v>0</v>
      </c>
      <c r="BE51" s="22">
        <f t="shared" si="48"/>
        <v>0</v>
      </c>
      <c r="BF51" s="70">
        <v>0</v>
      </c>
      <c r="BG51" s="69">
        <f t="shared" si="49"/>
        <v>8</v>
      </c>
      <c r="BH51" s="22">
        <f t="shared" si="50"/>
        <v>6</v>
      </c>
      <c r="BI51" s="22">
        <f t="shared" si="46"/>
        <v>3</v>
      </c>
      <c r="BJ51" s="22">
        <f t="shared" si="51"/>
        <v>9</v>
      </c>
      <c r="BK51" s="70">
        <f t="shared" si="47"/>
        <v>0</v>
      </c>
      <c r="BL51" s="69">
        <v>8</v>
      </c>
      <c r="BM51" s="22">
        <v>6</v>
      </c>
      <c r="BN51" s="22">
        <v>3</v>
      </c>
      <c r="BO51" s="22">
        <v>9</v>
      </c>
      <c r="BP51" s="70">
        <v>0</v>
      </c>
      <c r="BQ51" s="36"/>
      <c r="BR51" s="41"/>
      <c r="BS51" s="27"/>
      <c r="BT51" s="21"/>
      <c r="CE51" s="11"/>
      <c r="CO51" s="36"/>
    </row>
    <row r="52" spans="1:93" ht="15.95" customHeight="1" x14ac:dyDescent="0.25">
      <c r="A52" s="4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41"/>
      <c r="S52" s="41"/>
      <c r="AS52" s="36"/>
      <c r="AT52" s="41"/>
      <c r="AU52" s="27">
        <v>7.5</v>
      </c>
      <c r="AV52" s="21" t="s">
        <v>68</v>
      </c>
      <c r="AW52" s="21"/>
      <c r="AX52" s="21"/>
      <c r="AY52" s="27"/>
      <c r="AZ52" s="22">
        <v>4</v>
      </c>
      <c r="BA52" s="21" t="s">
        <v>107</v>
      </c>
      <c r="BB52" s="69">
        <v>1</v>
      </c>
      <c r="BC52" s="22">
        <v>0</v>
      </c>
      <c r="BD52" s="22">
        <v>0</v>
      </c>
      <c r="BE52" s="22">
        <f t="shared" si="48"/>
        <v>0</v>
      </c>
      <c r="BF52" s="70">
        <v>0</v>
      </c>
      <c r="BG52" s="69">
        <f t="shared" si="49"/>
        <v>20</v>
      </c>
      <c r="BH52" s="22">
        <f t="shared" si="50"/>
        <v>9</v>
      </c>
      <c r="BI52" s="22">
        <f t="shared" si="46"/>
        <v>6</v>
      </c>
      <c r="BJ52" s="22">
        <f t="shared" si="51"/>
        <v>15</v>
      </c>
      <c r="BK52" s="70">
        <f t="shared" si="47"/>
        <v>0</v>
      </c>
      <c r="BL52" s="69">
        <v>19</v>
      </c>
      <c r="BM52" s="22">
        <v>9</v>
      </c>
      <c r="BN52" s="22">
        <v>6</v>
      </c>
      <c r="BO52" s="22">
        <v>15</v>
      </c>
      <c r="BP52" s="70">
        <v>0</v>
      </c>
      <c r="BQ52" s="36"/>
      <c r="BR52" s="41"/>
      <c r="BS52" s="27"/>
      <c r="BT52" s="21"/>
      <c r="CE52" s="11"/>
      <c r="CO52" s="36"/>
    </row>
    <row r="53" spans="1:93" ht="15.95" customHeight="1" x14ac:dyDescent="0.25">
      <c r="A53" s="41"/>
      <c r="M53" s="21"/>
      <c r="R53" s="41"/>
      <c r="S53" s="41"/>
      <c r="AS53" s="36"/>
      <c r="AT53" s="41"/>
      <c r="AU53" s="27">
        <v>7</v>
      </c>
      <c r="AV53" s="21" t="s">
        <v>31</v>
      </c>
      <c r="AW53" s="21"/>
      <c r="AX53" s="21"/>
      <c r="AY53" s="27"/>
      <c r="AZ53" s="22">
        <v>15</v>
      </c>
      <c r="BA53" s="21" t="s">
        <v>107</v>
      </c>
      <c r="BB53" s="69">
        <v>1</v>
      </c>
      <c r="BC53" s="22">
        <v>0</v>
      </c>
      <c r="BD53" s="22">
        <v>0</v>
      </c>
      <c r="BE53" s="22">
        <f t="shared" si="48"/>
        <v>0</v>
      </c>
      <c r="BF53" s="70">
        <v>0</v>
      </c>
      <c r="BG53" s="69">
        <f t="shared" si="49"/>
        <v>21</v>
      </c>
      <c r="BH53" s="22">
        <f t="shared" si="50"/>
        <v>0</v>
      </c>
      <c r="BI53" s="22">
        <f t="shared" si="46"/>
        <v>6</v>
      </c>
      <c r="BJ53" s="22">
        <f t="shared" si="51"/>
        <v>6</v>
      </c>
      <c r="BK53" s="70">
        <f t="shared" si="47"/>
        <v>0</v>
      </c>
      <c r="BL53" s="69">
        <v>20</v>
      </c>
      <c r="BM53" s="22">
        <v>0</v>
      </c>
      <c r="BN53" s="22">
        <v>6</v>
      </c>
      <c r="BO53" s="22">
        <v>6</v>
      </c>
      <c r="BP53" s="70">
        <v>0</v>
      </c>
      <c r="BQ53" s="36"/>
      <c r="BR53" s="41"/>
      <c r="BS53" s="27"/>
      <c r="BT53" s="21"/>
      <c r="CE53" s="11"/>
      <c r="CO53" s="36"/>
    </row>
    <row r="54" spans="1:93" ht="15.95" customHeight="1" x14ac:dyDescent="0.25">
      <c r="A54" s="41"/>
      <c r="R54" s="41"/>
      <c r="S54" s="41"/>
      <c r="AS54" s="36"/>
      <c r="AT54" s="41"/>
      <c r="AU54" s="27">
        <v>6.5</v>
      </c>
      <c r="AV54" s="21" t="s">
        <v>49</v>
      </c>
      <c r="AZ54" s="22">
        <v>2</v>
      </c>
      <c r="BA54" s="21" t="s">
        <v>107</v>
      </c>
      <c r="BB54" s="69">
        <v>1</v>
      </c>
      <c r="BC54" s="22">
        <v>0</v>
      </c>
      <c r="BD54" s="22">
        <v>0</v>
      </c>
      <c r="BE54" s="22">
        <f t="shared" si="48"/>
        <v>0</v>
      </c>
      <c r="BF54" s="70">
        <v>0</v>
      </c>
      <c r="BG54" s="69">
        <f t="shared" si="49"/>
        <v>23</v>
      </c>
      <c r="BH54" s="22">
        <f t="shared" si="50"/>
        <v>1</v>
      </c>
      <c r="BI54" s="22">
        <f t="shared" si="46"/>
        <v>18</v>
      </c>
      <c r="BJ54" s="22">
        <f t="shared" si="51"/>
        <v>19</v>
      </c>
      <c r="BK54" s="70">
        <f t="shared" si="47"/>
        <v>2</v>
      </c>
      <c r="BL54" s="69">
        <v>22</v>
      </c>
      <c r="BM54" s="22">
        <v>1</v>
      </c>
      <c r="BN54" s="22">
        <v>18</v>
      </c>
      <c r="BO54" s="22">
        <v>19</v>
      </c>
      <c r="BP54" s="70">
        <v>2</v>
      </c>
      <c r="BQ54" s="36"/>
      <c r="BR54" s="41"/>
      <c r="BS54" s="27"/>
      <c r="BT54" s="21"/>
      <c r="CE54" s="11"/>
      <c r="CO54" s="36"/>
    </row>
    <row r="55" spans="1:93" ht="15.95" customHeight="1" x14ac:dyDescent="0.25">
      <c r="A55" s="41"/>
      <c r="R55" s="41"/>
      <c r="S55" s="41"/>
      <c r="AS55" s="36"/>
      <c r="AT55" s="41"/>
      <c r="AU55" s="27">
        <v>6.5</v>
      </c>
      <c r="AV55" s="21" t="s">
        <v>69</v>
      </c>
      <c r="AZ55" s="22">
        <v>14</v>
      </c>
      <c r="BA55" s="21" t="s">
        <v>107</v>
      </c>
      <c r="BB55" s="69">
        <v>1</v>
      </c>
      <c r="BC55" s="22">
        <v>0</v>
      </c>
      <c r="BD55" s="22">
        <v>0</v>
      </c>
      <c r="BE55" s="22">
        <f t="shared" si="48"/>
        <v>0</v>
      </c>
      <c r="BF55" s="70">
        <v>0</v>
      </c>
      <c r="BG55" s="69">
        <f t="shared" si="49"/>
        <v>22</v>
      </c>
      <c r="BH55" s="22">
        <f t="shared" si="50"/>
        <v>4</v>
      </c>
      <c r="BI55" s="22">
        <f t="shared" si="46"/>
        <v>9</v>
      </c>
      <c r="BJ55" s="22">
        <f t="shared" si="51"/>
        <v>13</v>
      </c>
      <c r="BK55" s="70">
        <f t="shared" si="47"/>
        <v>0</v>
      </c>
      <c r="BL55" s="69">
        <v>21</v>
      </c>
      <c r="BM55" s="22">
        <v>4</v>
      </c>
      <c r="BN55" s="22">
        <v>9</v>
      </c>
      <c r="BO55" s="22">
        <v>13</v>
      </c>
      <c r="BP55" s="70">
        <v>0</v>
      </c>
      <c r="BQ55" s="36"/>
      <c r="BR55" s="41"/>
      <c r="BS55" s="27"/>
      <c r="BT55" s="21"/>
      <c r="CE55" s="11"/>
      <c r="CO55" s="36"/>
    </row>
    <row r="56" spans="1:93" ht="15.95" customHeight="1" x14ac:dyDescent="0.25">
      <c r="A56" s="41"/>
      <c r="R56" s="41"/>
      <c r="S56" s="41"/>
      <c r="AS56" s="36"/>
      <c r="AT56" s="41"/>
      <c r="AU56" s="27">
        <v>6</v>
      </c>
      <c r="AV56" s="21" t="s">
        <v>53</v>
      </c>
      <c r="AW56" s="21"/>
      <c r="AX56" s="21"/>
      <c r="AY56" s="27"/>
      <c r="AZ56" s="22">
        <v>3</v>
      </c>
      <c r="BA56" s="21" t="s">
        <v>107</v>
      </c>
      <c r="BB56" s="69">
        <v>1</v>
      </c>
      <c r="BC56" s="22">
        <v>0</v>
      </c>
      <c r="BD56" s="22">
        <v>0</v>
      </c>
      <c r="BE56" s="22">
        <f t="shared" si="48"/>
        <v>0</v>
      </c>
      <c r="BF56" s="70">
        <v>0</v>
      </c>
      <c r="BG56" s="69">
        <f t="shared" si="49"/>
        <v>23</v>
      </c>
      <c r="BH56" s="22">
        <f t="shared" si="50"/>
        <v>0</v>
      </c>
      <c r="BI56" s="22">
        <f t="shared" si="46"/>
        <v>3</v>
      </c>
      <c r="BJ56" s="22">
        <f t="shared" si="51"/>
        <v>3</v>
      </c>
      <c r="BK56" s="70">
        <f t="shared" si="47"/>
        <v>0</v>
      </c>
      <c r="BL56" s="69">
        <v>22</v>
      </c>
      <c r="BM56" s="22">
        <v>0</v>
      </c>
      <c r="BN56" s="22">
        <v>3</v>
      </c>
      <c r="BO56" s="22">
        <v>3</v>
      </c>
      <c r="BP56" s="70">
        <v>0</v>
      </c>
      <c r="BQ56" s="36"/>
      <c r="BR56" s="41"/>
      <c r="BS56" s="27"/>
      <c r="BT56" s="21"/>
      <c r="CE56" s="11"/>
      <c r="CO56" s="36"/>
    </row>
    <row r="57" spans="1:93" ht="15.95" customHeight="1" thickBot="1" x14ac:dyDescent="0.3">
      <c r="A57" s="41"/>
      <c r="R57" s="41"/>
      <c r="S57" s="41"/>
      <c r="AS57" s="36"/>
      <c r="AT57" s="41"/>
      <c r="AU57" s="17" t="s">
        <v>104</v>
      </c>
      <c r="AV57" s="17"/>
      <c r="AW57" s="17"/>
      <c r="AX57" s="17"/>
      <c r="AY57" s="17"/>
      <c r="AZ57" s="17"/>
      <c r="BA57" s="17"/>
      <c r="BB57" s="72">
        <f>SUM(BB45:BB56)</f>
        <v>11</v>
      </c>
      <c r="BC57" s="23">
        <f>SUM(BC45:BC56)</f>
        <v>3</v>
      </c>
      <c r="BD57" s="23">
        <f>SUM(BD45:BD56)</f>
        <v>2</v>
      </c>
      <c r="BE57" s="23">
        <f>+BD57+BC57</f>
        <v>5</v>
      </c>
      <c r="BF57" s="73">
        <f>SUM(BF45:BF56)</f>
        <v>0</v>
      </c>
      <c r="BG57" s="72">
        <f>SUM(BG45:BG56)</f>
        <v>252</v>
      </c>
      <c r="BH57" s="23">
        <f>SUM(BH45:BH56)</f>
        <v>60</v>
      </c>
      <c r="BI57" s="23">
        <f>SUM(BI45:BI56)</f>
        <v>105</v>
      </c>
      <c r="BJ57" s="23">
        <f>+BI57+BH57</f>
        <v>165</v>
      </c>
      <c r="BK57" s="73">
        <f>SUM(BK45:BK56)</f>
        <v>6</v>
      </c>
      <c r="BL57" s="72">
        <v>241</v>
      </c>
      <c r="BM57" s="23">
        <v>57</v>
      </c>
      <c r="BN57" s="23">
        <v>103</v>
      </c>
      <c r="BO57" s="23">
        <v>160</v>
      </c>
      <c r="BP57" s="73">
        <v>6</v>
      </c>
      <c r="BQ57" s="36"/>
      <c r="BR57" s="41"/>
      <c r="BS57" s="27"/>
      <c r="BT57" s="21"/>
      <c r="CE57" s="11"/>
      <c r="CO57" s="36"/>
    </row>
    <row r="58" spans="1:93" ht="15.95" customHeight="1" x14ac:dyDescent="0.25">
      <c r="A58" s="41"/>
      <c r="R58" s="41"/>
      <c r="S58" s="41"/>
      <c r="AS58" s="36"/>
      <c r="AT58" s="41"/>
      <c r="BQ58" s="36"/>
      <c r="BR58" s="41"/>
      <c r="BS58" s="27"/>
      <c r="BT58" s="21"/>
      <c r="CE58" s="11"/>
      <c r="CO58" s="36"/>
    </row>
    <row r="59" spans="1:93" ht="15.95" customHeight="1" x14ac:dyDescent="0.25">
      <c r="A59" s="41"/>
      <c r="R59" s="41"/>
      <c r="S59" s="41"/>
      <c r="AS59" s="36"/>
      <c r="AT59" s="41"/>
      <c r="BG59" s="11"/>
      <c r="BQ59" s="36"/>
      <c r="BR59" s="41"/>
      <c r="BS59" s="27"/>
      <c r="BT59" s="21"/>
      <c r="CE59" s="11"/>
      <c r="CO59" s="36"/>
    </row>
    <row r="60" spans="1:93" ht="15.95" customHeight="1" x14ac:dyDescent="0.25">
      <c r="A60" s="41"/>
      <c r="R60" s="41"/>
      <c r="S60" s="41"/>
      <c r="AS60" s="36"/>
      <c r="AT60" s="41"/>
      <c r="BG60" s="11"/>
      <c r="BQ60" s="36"/>
      <c r="BR60" s="41"/>
      <c r="BS60" s="27"/>
      <c r="BT60" s="21"/>
      <c r="CE60" s="11"/>
      <c r="CO60" s="36"/>
    </row>
    <row r="61" spans="1:93" ht="15.95" customHeight="1" x14ac:dyDescent="0.25">
      <c r="A61" s="41"/>
      <c r="R61" s="36"/>
      <c r="S61" s="41"/>
      <c r="AS61" s="36"/>
      <c r="AT61" s="41"/>
      <c r="BG61" s="11"/>
      <c r="BQ61" s="36"/>
      <c r="BR61" s="41"/>
      <c r="BS61" s="27"/>
      <c r="BT61" s="21"/>
      <c r="CE61" s="11"/>
      <c r="CO61" s="36"/>
    </row>
    <row r="62" spans="1:93" ht="15.95" customHeight="1" x14ac:dyDescent="0.25">
      <c r="A62" s="41"/>
      <c r="R62" s="41"/>
      <c r="S62" s="41"/>
      <c r="AS62" s="36"/>
      <c r="AT62" s="41"/>
      <c r="BG62" s="11"/>
      <c r="BQ62" s="36"/>
      <c r="BR62" s="41"/>
      <c r="BS62" s="27"/>
      <c r="BT62" s="21"/>
      <c r="CE62" s="11"/>
      <c r="CO62" s="36"/>
    </row>
    <row r="63" spans="1:93" ht="15.95" customHeight="1" x14ac:dyDescent="0.25">
      <c r="A63" s="36"/>
      <c r="R63" s="36"/>
      <c r="S63" s="41"/>
      <c r="AS63" s="36"/>
      <c r="AT63" s="41"/>
      <c r="BG63" s="11"/>
      <c r="BQ63" s="36"/>
      <c r="BR63" s="41"/>
      <c r="BS63" s="27"/>
      <c r="BT63" s="21"/>
      <c r="CE63" s="11"/>
      <c r="CO63" s="36"/>
    </row>
    <row r="64" spans="1:93" ht="15.95" customHeight="1" x14ac:dyDescent="0.25">
      <c r="A64" s="41"/>
      <c r="R64" s="41"/>
      <c r="S64" s="41"/>
      <c r="AS64" s="36"/>
      <c r="AT64" s="41"/>
      <c r="BG64" s="11"/>
      <c r="BQ64" s="36"/>
      <c r="BR64" s="41"/>
      <c r="BS64" s="27"/>
      <c r="BT64" s="21"/>
      <c r="CE64" s="11"/>
      <c r="CO64" s="36"/>
    </row>
    <row r="65" spans="1:93" ht="15.95" customHeight="1" x14ac:dyDescent="0.25">
      <c r="A65" s="36"/>
      <c r="R65" s="36"/>
      <c r="S65" s="41"/>
      <c r="AS65" s="36"/>
      <c r="AT65" s="41"/>
      <c r="BG65" s="11"/>
      <c r="BQ65" s="36"/>
      <c r="BR65" s="41"/>
      <c r="CE65" s="11"/>
      <c r="CO65" s="36"/>
    </row>
    <row r="66" spans="1:93" ht="15.95" customHeight="1" x14ac:dyDescent="0.25">
      <c r="A66" s="41"/>
      <c r="R66" s="36"/>
      <c r="S66" s="41"/>
      <c r="AS66" s="36"/>
      <c r="AT66" s="41"/>
      <c r="BG66" s="11"/>
      <c r="BQ66" s="36"/>
      <c r="BR66" s="41"/>
      <c r="CE66" s="11"/>
      <c r="CO66" s="36"/>
    </row>
    <row r="67" spans="1:93" ht="15.95" customHeight="1" x14ac:dyDescent="0.25">
      <c r="A67" s="41"/>
      <c r="R67" s="36"/>
      <c r="S67" s="36"/>
      <c r="AS67" s="36"/>
      <c r="AT67" s="36"/>
      <c r="BG67" s="11"/>
      <c r="BQ67" s="36"/>
      <c r="BR67" s="36"/>
      <c r="CE67" s="11"/>
      <c r="CO67" s="36"/>
    </row>
    <row r="68" spans="1:93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AS68" s="36"/>
      <c r="AT68" s="36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Q68" s="36"/>
      <c r="BR68" s="36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O68" s="36"/>
    </row>
    <row r="69" spans="1:93" ht="15.95" customHeight="1" x14ac:dyDescent="0.25">
      <c r="A69" s="41"/>
      <c r="R69" s="36"/>
      <c r="S69" s="36"/>
      <c r="AS69" s="36"/>
      <c r="AT69" s="36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21"/>
      <c r="BI69" s="11"/>
      <c r="BJ69" s="11"/>
      <c r="BK69" s="11"/>
      <c r="BL69" s="21"/>
      <c r="BM69" s="21"/>
      <c r="BN69" s="11"/>
      <c r="BO69" s="22"/>
      <c r="BP69" s="22"/>
      <c r="BQ69" s="36"/>
      <c r="BR69" s="36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21"/>
      <c r="CG69" s="11"/>
      <c r="CH69" s="11"/>
      <c r="CI69" s="11"/>
      <c r="CJ69" s="21"/>
      <c r="CK69" s="21"/>
      <c r="CL69" s="11"/>
      <c r="CM69" s="22"/>
      <c r="CN69" s="22"/>
      <c r="CO69" s="36"/>
    </row>
    <row r="70" spans="1:93" ht="15.95" customHeight="1" x14ac:dyDescent="0.25">
      <c r="A70" s="41"/>
      <c r="R70" s="36"/>
      <c r="S70" s="36"/>
      <c r="AS70" s="36"/>
      <c r="AT70" s="36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21"/>
      <c r="BI70" s="11"/>
      <c r="BJ70" s="11"/>
      <c r="BK70" s="11"/>
      <c r="BL70" s="21"/>
      <c r="BM70" s="21"/>
      <c r="BN70" s="11"/>
      <c r="BO70" s="22"/>
      <c r="BP70" s="22"/>
      <c r="BQ70" s="36"/>
      <c r="BR70" s="36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21"/>
      <c r="CG70" s="11"/>
      <c r="CH70" s="11"/>
      <c r="CI70" s="11"/>
      <c r="CJ70" s="21"/>
      <c r="CK70" s="21"/>
      <c r="CL70" s="11"/>
      <c r="CM70" s="22"/>
      <c r="CN70" s="22"/>
      <c r="CO70" s="36"/>
    </row>
    <row r="71" spans="1:93" ht="15.95" customHeight="1" x14ac:dyDescent="0.25">
      <c r="A71" s="41"/>
      <c r="R71" s="36"/>
      <c r="S71" s="39"/>
      <c r="AS71" s="43"/>
      <c r="AT71" s="39"/>
      <c r="BQ71" s="43"/>
      <c r="BR71" s="39"/>
      <c r="CO71" s="43"/>
    </row>
    <row r="72" spans="1:93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  <c r="AT72" s="39"/>
      <c r="AU72" s="39"/>
      <c r="AV72" s="39"/>
      <c r="AW72" s="39"/>
      <c r="AX72" s="39"/>
      <c r="AY72" s="39"/>
      <c r="AZ72" s="39"/>
      <c r="BA72" s="39"/>
      <c r="BB72" s="39"/>
      <c r="BC72" s="43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43"/>
      <c r="BR72" s="39"/>
      <c r="BS72" s="39"/>
      <c r="BT72" s="39"/>
      <c r="BU72" s="39"/>
      <c r="BV72" s="39"/>
      <c r="BW72" s="39"/>
      <c r="BX72" s="39"/>
      <c r="BY72" s="39"/>
      <c r="BZ72" s="39"/>
      <c r="CA72" s="43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43"/>
    </row>
    <row r="73" spans="1:93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  <c r="AT73" s="39"/>
      <c r="AU73" s="78" t="s">
        <v>143</v>
      </c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43"/>
      <c r="BR73" s="39"/>
      <c r="BS73" s="78" t="s">
        <v>143</v>
      </c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43"/>
    </row>
    <row r="74" spans="1:93" ht="20.25" x14ac:dyDescent="0.3">
      <c r="A74" s="39"/>
      <c r="B74" s="26" t="s">
        <v>83</v>
      </c>
      <c r="C74" s="26">
        <f>+C2</f>
        <v>23</v>
      </c>
      <c r="D74" s="77" t="s">
        <v>618</v>
      </c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25"/>
      <c r="P74" s="25"/>
      <c r="Q74" s="25"/>
      <c r="R74" s="39"/>
      <c r="S74" s="39"/>
      <c r="T74" s="77" t="s">
        <v>621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  <c r="AT74" s="39"/>
      <c r="AU74" s="77" t="s">
        <v>622</v>
      </c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39"/>
      <c r="BR74" s="39"/>
      <c r="BS74" s="77" t="s">
        <v>625</v>
      </c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39"/>
    </row>
    <row r="75" spans="1:93" ht="18.600000000000001" customHeight="1" x14ac:dyDescent="0.3">
      <c r="A75" s="36"/>
      <c r="O75" s="25"/>
      <c r="P75" s="25"/>
      <c r="Q75" s="25"/>
      <c r="R75" s="36"/>
      <c r="S75" s="36"/>
      <c r="AS75" s="36"/>
      <c r="AT75" s="36"/>
      <c r="AV75" s="16"/>
      <c r="AW75" s="16"/>
      <c r="AX75" s="16"/>
      <c r="AY75" s="16"/>
      <c r="AZ75" s="16"/>
      <c r="BA75" s="16"/>
      <c r="BB75" s="16"/>
      <c r="BC75" s="29"/>
      <c r="BD75" s="29"/>
      <c r="BE75" s="29"/>
      <c r="BF75" s="29"/>
      <c r="BG75" s="30"/>
      <c r="BH75" s="29"/>
      <c r="BI75" s="29"/>
      <c r="BJ75" s="29"/>
      <c r="BK75" s="29"/>
      <c r="BL75" s="29"/>
      <c r="BM75" s="29"/>
      <c r="BN75" s="29"/>
      <c r="BO75" s="21"/>
      <c r="BP75" s="11"/>
      <c r="BQ75" s="36"/>
      <c r="BR75" s="36"/>
      <c r="BT75" s="16"/>
      <c r="BU75" s="16"/>
      <c r="BV75" s="16"/>
      <c r="BW75" s="16"/>
      <c r="BX75" s="16"/>
      <c r="BY75" s="16"/>
      <c r="BZ75" s="16"/>
      <c r="CA75" s="29"/>
      <c r="CB75" s="29"/>
      <c r="CC75" s="29"/>
      <c r="CD75" s="29"/>
      <c r="CE75" s="30"/>
      <c r="CF75" s="29"/>
      <c r="CG75" s="29"/>
      <c r="CH75" s="29"/>
      <c r="CI75" s="29"/>
      <c r="CJ75" s="29"/>
      <c r="CK75" s="29"/>
      <c r="CL75" s="29"/>
      <c r="CM75" s="21"/>
      <c r="CN75" s="11"/>
      <c r="CO75" s="36"/>
    </row>
    <row r="76" spans="1:93" ht="18" x14ac:dyDescent="0.25">
      <c r="A76" s="36"/>
      <c r="R76" s="39"/>
      <c r="S76" s="39"/>
      <c r="AS76" s="39"/>
      <c r="AT76" s="39"/>
      <c r="AW76" s="27"/>
      <c r="AX76" s="21"/>
      <c r="AZ76" s="21"/>
      <c r="BA76" s="21"/>
      <c r="BB76" s="83" t="s">
        <v>620</v>
      </c>
      <c r="BC76" s="84"/>
      <c r="BD76" s="84"/>
      <c r="BE76" s="84"/>
      <c r="BF76" s="85"/>
      <c r="BG76" s="86" t="s">
        <v>623</v>
      </c>
      <c r="BH76" s="87"/>
      <c r="BI76" s="87"/>
      <c r="BJ76" s="87"/>
      <c r="BK76" s="88"/>
      <c r="BL76" s="83" t="s">
        <v>624</v>
      </c>
      <c r="BM76" s="84"/>
      <c r="BN76" s="84"/>
      <c r="BO76" s="84"/>
      <c r="BP76" s="85"/>
      <c r="BQ76" s="39"/>
      <c r="BR76" s="39"/>
      <c r="BU76" s="27"/>
      <c r="BV76" s="21"/>
      <c r="BX76" s="21"/>
      <c r="BY76" s="21"/>
      <c r="BZ76" s="83" t="s">
        <v>620</v>
      </c>
      <c r="CA76" s="84"/>
      <c r="CB76" s="84"/>
      <c r="CC76" s="84"/>
      <c r="CD76" s="85"/>
      <c r="CE76" s="86" t="s">
        <v>623</v>
      </c>
      <c r="CF76" s="87"/>
      <c r="CG76" s="87"/>
      <c r="CH76" s="87"/>
      <c r="CI76" s="88"/>
      <c r="CJ76" s="83" t="s">
        <v>624</v>
      </c>
      <c r="CK76" s="84"/>
      <c r="CL76" s="84"/>
      <c r="CM76" s="84"/>
      <c r="CN76" s="85"/>
      <c r="CO76" s="39"/>
    </row>
    <row r="77" spans="1:93" ht="15.75" customHeight="1" thickBot="1" x14ac:dyDescent="0.3">
      <c r="A77" s="36"/>
      <c r="R77" s="39"/>
      <c r="S77" s="39"/>
      <c r="V77" s="81" t="s">
        <v>618</v>
      </c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S77" s="39"/>
      <c r="AT77" s="39"/>
      <c r="AU77" s="38" t="s">
        <v>119</v>
      </c>
      <c r="AV77" s="28" t="s">
        <v>87</v>
      </c>
      <c r="AW77" s="28"/>
      <c r="AX77" s="28"/>
      <c r="AY77" s="28"/>
      <c r="AZ77" s="28" t="s">
        <v>120</v>
      </c>
      <c r="BA77" s="10" t="s">
        <v>22</v>
      </c>
      <c r="BB77" s="64" t="s">
        <v>3</v>
      </c>
      <c r="BC77" s="65" t="s">
        <v>23</v>
      </c>
      <c r="BD77" s="65" t="s">
        <v>24</v>
      </c>
      <c r="BE77" s="65" t="s">
        <v>25</v>
      </c>
      <c r="BF77" s="66" t="s">
        <v>2</v>
      </c>
      <c r="BG77" s="67" t="s">
        <v>3</v>
      </c>
      <c r="BH77" s="68" t="s">
        <v>23</v>
      </c>
      <c r="BI77" s="68" t="s">
        <v>24</v>
      </c>
      <c r="BJ77" s="68" t="s">
        <v>25</v>
      </c>
      <c r="BK77" s="66" t="s">
        <v>2</v>
      </c>
      <c r="BL77" s="67" t="s">
        <v>3</v>
      </c>
      <c r="BM77" s="65" t="s">
        <v>23</v>
      </c>
      <c r="BN77" s="65" t="s">
        <v>24</v>
      </c>
      <c r="BO77" s="65" t="s">
        <v>25</v>
      </c>
      <c r="BP77" s="66" t="s">
        <v>2</v>
      </c>
      <c r="BQ77" s="39"/>
      <c r="BR77" s="39"/>
      <c r="BS77" s="38" t="s">
        <v>119</v>
      </c>
      <c r="BT77" s="28" t="s">
        <v>121</v>
      </c>
      <c r="BU77" s="28"/>
      <c r="BV77" s="28"/>
      <c r="BW77" s="28"/>
      <c r="BX77" s="28"/>
      <c r="BY77" s="10"/>
      <c r="BZ77" s="64" t="s">
        <v>3</v>
      </c>
      <c r="CA77" s="65" t="s">
        <v>23</v>
      </c>
      <c r="CB77" s="65" t="s">
        <v>24</v>
      </c>
      <c r="CC77" s="65" t="s">
        <v>25</v>
      </c>
      <c r="CD77" s="66" t="s">
        <v>2</v>
      </c>
      <c r="CE77" s="67" t="s">
        <v>3</v>
      </c>
      <c r="CF77" s="68" t="s">
        <v>23</v>
      </c>
      <c r="CG77" s="68" t="s">
        <v>24</v>
      </c>
      <c r="CH77" s="68" t="s">
        <v>25</v>
      </c>
      <c r="CI77" s="66" t="s">
        <v>2</v>
      </c>
      <c r="CJ77" s="67" t="s">
        <v>3</v>
      </c>
      <c r="CK77" s="65" t="s">
        <v>23</v>
      </c>
      <c r="CL77" s="65" t="s">
        <v>24</v>
      </c>
      <c r="CM77" s="65" t="s">
        <v>25</v>
      </c>
      <c r="CN77" s="66" t="s">
        <v>2</v>
      </c>
      <c r="CO77" s="39"/>
    </row>
    <row r="78" spans="1:93" ht="15.75" customHeight="1" thickBot="1" x14ac:dyDescent="0.3">
      <c r="A78" s="36"/>
      <c r="E78" s="2" t="s">
        <v>73</v>
      </c>
      <c r="F78" s="2"/>
      <c r="G78" s="2"/>
      <c r="H78" s="4" t="s">
        <v>1</v>
      </c>
      <c r="I78" s="4"/>
      <c r="J78" s="4" t="s">
        <v>3</v>
      </c>
      <c r="K78" s="4" t="s">
        <v>23</v>
      </c>
      <c r="L78" s="4" t="s">
        <v>24</v>
      </c>
      <c r="M78" s="50" t="s">
        <v>25</v>
      </c>
      <c r="R78" s="36"/>
      <c r="S78" s="36"/>
      <c r="AS78" s="36"/>
      <c r="AT78" s="36"/>
      <c r="AU78" s="18" t="s">
        <v>14</v>
      </c>
      <c r="AV78" s="18"/>
      <c r="AW78" s="18"/>
      <c r="AX78" s="18"/>
      <c r="AY78" s="18"/>
      <c r="AZ78" s="16" t="s">
        <v>27</v>
      </c>
      <c r="BB78" s="69">
        <v>3</v>
      </c>
      <c r="BC78" s="22">
        <v>0</v>
      </c>
      <c r="BD78" s="22">
        <v>1</v>
      </c>
      <c r="BE78" s="22">
        <f>+BC78+BD78</f>
        <v>1</v>
      </c>
      <c r="BF78" s="70">
        <v>0</v>
      </c>
      <c r="BG78" s="69">
        <f>+BB78+BL78</f>
        <v>36</v>
      </c>
      <c r="BH78" s="22">
        <f>+BC78+BM78</f>
        <v>14</v>
      </c>
      <c r="BI78" s="22">
        <f t="shared" ref="BI78:BI89" si="52">+BD78+BN78</f>
        <v>10</v>
      </c>
      <c r="BJ78" s="22">
        <f>+BH78+BI78</f>
        <v>24</v>
      </c>
      <c r="BK78" s="70">
        <f t="shared" ref="BK78:BK89" si="53">+BF78+BP78</f>
        <v>2</v>
      </c>
      <c r="BL78" s="69">
        <v>33</v>
      </c>
      <c r="BM78" s="15">
        <v>14</v>
      </c>
      <c r="BN78" s="15">
        <v>9</v>
      </c>
      <c r="BO78" s="15">
        <f t="shared" ref="BO78:BO89" si="54">+BM78+BN78</f>
        <v>23</v>
      </c>
      <c r="BP78" s="71">
        <v>2</v>
      </c>
      <c r="BQ78" s="36"/>
      <c r="BR78" s="36"/>
      <c r="BS78" s="27">
        <v>6</v>
      </c>
      <c r="BT78" s="21" t="s">
        <v>133</v>
      </c>
      <c r="BX78" s="22"/>
      <c r="BY78" s="21"/>
      <c r="BZ78" s="69">
        <v>0</v>
      </c>
      <c r="CA78" s="22">
        <v>0</v>
      </c>
      <c r="CB78" s="22">
        <v>0</v>
      </c>
      <c r="CC78" s="22">
        <f t="shared" ref="CC78:CC104" si="55">+CA78+CB78</f>
        <v>0</v>
      </c>
      <c r="CD78" s="70">
        <v>0</v>
      </c>
      <c r="CE78" s="69">
        <f t="shared" ref="CE78:CE104" si="56">+CJ78+BZ78</f>
        <v>1</v>
      </c>
      <c r="CF78" s="22">
        <f t="shared" ref="CF78:CF104" si="57">+CK78+CA78</f>
        <v>0</v>
      </c>
      <c r="CG78" s="22">
        <f t="shared" ref="CG78:CG104" si="58">+CL78+CB78</f>
        <v>1</v>
      </c>
      <c r="CH78" s="22">
        <f t="shared" ref="CH78:CH104" si="59">+CM78+CC78</f>
        <v>1</v>
      </c>
      <c r="CI78" s="70">
        <f t="shared" ref="CI78:CI104" si="60">+CN78+CD78</f>
        <v>0</v>
      </c>
      <c r="CJ78" s="22">
        <v>1</v>
      </c>
      <c r="CK78" s="22">
        <v>0</v>
      </c>
      <c r="CL78" s="22">
        <v>1</v>
      </c>
      <c r="CM78" s="22">
        <f t="shared" ref="CM78:CM85" si="61">+CK78+CL78</f>
        <v>1</v>
      </c>
      <c r="CN78" s="22">
        <v>0</v>
      </c>
      <c r="CO78" s="36"/>
    </row>
    <row r="79" spans="1:93" ht="15.75" customHeight="1" thickBot="1" x14ac:dyDescent="0.3">
      <c r="A79" s="36"/>
      <c r="E79" s="21" t="s">
        <v>92</v>
      </c>
      <c r="F79" s="21"/>
      <c r="G79" s="21"/>
      <c r="H79" s="21" t="s">
        <v>115</v>
      </c>
      <c r="I79" s="22"/>
      <c r="J79" s="22">
        <v>22</v>
      </c>
      <c r="K79" s="22">
        <v>24</v>
      </c>
      <c r="L79" s="22">
        <v>26</v>
      </c>
      <c r="M79" s="49">
        <v>50</v>
      </c>
      <c r="N79" s="22"/>
      <c r="O79" s="22"/>
      <c r="R79" s="36"/>
      <c r="S79" s="36"/>
      <c r="V79" s="37" t="s">
        <v>119</v>
      </c>
      <c r="W79" s="10" t="s">
        <v>129</v>
      </c>
      <c r="X79" s="10"/>
      <c r="Y79" s="10"/>
      <c r="Z79" s="10"/>
      <c r="AA79" s="10"/>
      <c r="AB79" s="10"/>
      <c r="AC79" s="10"/>
      <c r="AD79" s="37" t="s">
        <v>3</v>
      </c>
      <c r="AE79" s="37" t="s">
        <v>7</v>
      </c>
      <c r="AF79" s="37" t="s">
        <v>8</v>
      </c>
      <c r="AG79" s="37" t="s">
        <v>9</v>
      </c>
      <c r="AH79" s="82" t="s">
        <v>77</v>
      </c>
      <c r="AI79" s="82"/>
      <c r="AJ79" s="37" t="s">
        <v>4</v>
      </c>
      <c r="AK79" s="37" t="s">
        <v>6</v>
      </c>
      <c r="AL79" s="37" t="s">
        <v>5</v>
      </c>
      <c r="AM79" s="37" t="s">
        <v>78</v>
      </c>
      <c r="AN79" s="37" t="s">
        <v>24</v>
      </c>
      <c r="AO79" s="37" t="s">
        <v>2</v>
      </c>
      <c r="AS79" s="36"/>
      <c r="AT79" s="36"/>
      <c r="AU79" s="27">
        <v>8</v>
      </c>
      <c r="AV79" s="21" t="s">
        <v>153</v>
      </c>
      <c r="AW79" s="21"/>
      <c r="AX79" s="21"/>
      <c r="AY79" s="21"/>
      <c r="AZ79" s="22">
        <v>1</v>
      </c>
      <c r="BA79" s="21" t="s">
        <v>117</v>
      </c>
      <c r="BB79" s="69">
        <v>1</v>
      </c>
      <c r="BC79" s="22">
        <v>0</v>
      </c>
      <c r="BD79" s="22">
        <v>0</v>
      </c>
      <c r="BE79" s="22">
        <f t="shared" ref="BE79:BE89" si="62">+BC79+BD79</f>
        <v>0</v>
      </c>
      <c r="BF79" s="70">
        <v>0</v>
      </c>
      <c r="BG79" s="69">
        <f t="shared" ref="BG79:BG89" si="63">+BB79+BL79</f>
        <v>16</v>
      </c>
      <c r="BH79" s="22">
        <f t="shared" ref="BH79:BH89" si="64">+BC79+BM79</f>
        <v>0</v>
      </c>
      <c r="BI79" s="22">
        <f t="shared" si="52"/>
        <v>0</v>
      </c>
      <c r="BJ79" s="22">
        <f t="shared" ref="BJ79:BJ89" si="65">+BH79+BI79</f>
        <v>0</v>
      </c>
      <c r="BK79" s="70">
        <f t="shared" si="53"/>
        <v>0</v>
      </c>
      <c r="BL79" s="69">
        <v>15</v>
      </c>
      <c r="BM79" s="22">
        <v>0</v>
      </c>
      <c r="BN79" s="22">
        <v>0</v>
      </c>
      <c r="BO79" s="22">
        <f t="shared" si="54"/>
        <v>0</v>
      </c>
      <c r="BP79" s="70">
        <v>0</v>
      </c>
      <c r="BQ79" s="36"/>
      <c r="BR79" s="36"/>
      <c r="BS79" s="27">
        <v>6.5</v>
      </c>
      <c r="BT79" s="21" t="s">
        <v>52</v>
      </c>
      <c r="BX79" s="22"/>
      <c r="BY79" s="21"/>
      <c r="BZ79" s="69">
        <v>0</v>
      </c>
      <c r="CA79" s="22">
        <v>0</v>
      </c>
      <c r="CB79" s="22">
        <v>0</v>
      </c>
      <c r="CC79" s="22">
        <f t="shared" si="55"/>
        <v>0</v>
      </c>
      <c r="CD79" s="70">
        <v>0</v>
      </c>
      <c r="CE79" s="69">
        <f t="shared" si="56"/>
        <v>1</v>
      </c>
      <c r="CF79" s="22">
        <f t="shared" si="57"/>
        <v>0</v>
      </c>
      <c r="CG79" s="22">
        <f t="shared" si="58"/>
        <v>2</v>
      </c>
      <c r="CH79" s="22">
        <f t="shared" si="59"/>
        <v>2</v>
      </c>
      <c r="CI79" s="70">
        <f t="shared" si="60"/>
        <v>0</v>
      </c>
      <c r="CJ79" s="22">
        <v>1</v>
      </c>
      <c r="CK79" s="22">
        <v>0</v>
      </c>
      <c r="CL79" s="22">
        <v>2</v>
      </c>
      <c r="CM79" s="22">
        <f t="shared" si="61"/>
        <v>2</v>
      </c>
      <c r="CN79" s="22">
        <v>0</v>
      </c>
      <c r="CO79" s="36"/>
    </row>
    <row r="80" spans="1:93" ht="15.75" customHeight="1" x14ac:dyDescent="0.25">
      <c r="A80" s="36"/>
      <c r="E80" s="21" t="s">
        <v>164</v>
      </c>
      <c r="F80" s="21"/>
      <c r="G80" s="21"/>
      <c r="H80" s="21" t="s">
        <v>115</v>
      </c>
      <c r="I80" s="22"/>
      <c r="J80" s="22">
        <v>23</v>
      </c>
      <c r="K80" s="22">
        <v>15</v>
      </c>
      <c r="L80" s="22">
        <v>29</v>
      </c>
      <c r="M80" s="49">
        <v>44</v>
      </c>
      <c r="N80" s="22"/>
      <c r="O80" s="22"/>
      <c r="R80" s="36"/>
      <c r="S80" s="36"/>
      <c r="V80" s="27">
        <v>8</v>
      </c>
      <c r="W80" s="21" t="s">
        <v>15</v>
      </c>
      <c r="AD80" s="22">
        <f>+AE80+AF80+AG80</f>
        <v>2</v>
      </c>
      <c r="AE80" s="22">
        <f t="shared" ref="AE80:AG89" si="66">SUMIF($W$96:$W$97,$W80,AE$96:AE$97)+SUMIF($W$104:$W$113,$W80,AE$104:AE$113)</f>
        <v>0</v>
      </c>
      <c r="AF80" s="22">
        <f t="shared" si="66"/>
        <v>1</v>
      </c>
      <c r="AG80" s="22">
        <f t="shared" si="66"/>
        <v>1</v>
      </c>
      <c r="AH80" s="79">
        <f t="shared" ref="AH80" si="67">+(AE80*2+AG80)/(2*AD80)</f>
        <v>0.25</v>
      </c>
      <c r="AI80" s="79"/>
      <c r="AJ80" s="22">
        <f t="shared" ref="AJ80:AL89" si="68">SUMIF($W$96:$W$97,$W80,AJ$96:AJ$97)+SUMIF($W$104:$W$113,$W80,AJ$104:AJ$113)</f>
        <v>3</v>
      </c>
      <c r="AK80" s="22">
        <f t="shared" si="68"/>
        <v>0</v>
      </c>
      <c r="AL80" s="22">
        <f t="shared" si="68"/>
        <v>0</v>
      </c>
      <c r="AM80" s="24">
        <f t="shared" ref="AM80" si="69">+AJ80/AD80</f>
        <v>1.5</v>
      </c>
      <c r="AN80" s="22">
        <f t="shared" ref="AN80:AO89" si="70">SUMIF($W$96:$W$97,$W80,AN$96:AN$97)+SUMIF($W$104:$W$113,$W80,AN$104:AN$113)</f>
        <v>0</v>
      </c>
      <c r="AO80" s="22">
        <f t="shared" si="70"/>
        <v>0</v>
      </c>
      <c r="AS80" s="36"/>
      <c r="AT80" s="36"/>
      <c r="AU80" s="27">
        <v>9</v>
      </c>
      <c r="AV80" s="21" t="s">
        <v>182</v>
      </c>
      <c r="AW80" s="21"/>
      <c r="AX80" s="21"/>
      <c r="AY80" s="21"/>
      <c r="AZ80" s="22">
        <v>75</v>
      </c>
      <c r="BA80" s="21" t="s">
        <v>117</v>
      </c>
      <c r="BB80" s="69">
        <v>1</v>
      </c>
      <c r="BC80" s="22">
        <v>0</v>
      </c>
      <c r="BD80" s="22">
        <v>0</v>
      </c>
      <c r="BE80" s="22">
        <f t="shared" si="62"/>
        <v>0</v>
      </c>
      <c r="BF80" s="70">
        <v>0</v>
      </c>
      <c r="BG80" s="69">
        <f t="shared" si="63"/>
        <v>19</v>
      </c>
      <c r="BH80" s="22">
        <f t="shared" si="64"/>
        <v>16</v>
      </c>
      <c r="BI80" s="22">
        <f t="shared" si="52"/>
        <v>11</v>
      </c>
      <c r="BJ80" s="22">
        <f t="shared" si="65"/>
        <v>27</v>
      </c>
      <c r="BK80" s="70">
        <f t="shared" si="53"/>
        <v>0</v>
      </c>
      <c r="BL80" s="69">
        <v>18</v>
      </c>
      <c r="BM80" s="22">
        <v>16</v>
      </c>
      <c r="BN80" s="22">
        <v>11</v>
      </c>
      <c r="BO80" s="22">
        <f t="shared" si="54"/>
        <v>27</v>
      </c>
      <c r="BP80" s="70">
        <v>0</v>
      </c>
      <c r="BQ80" s="36"/>
      <c r="BR80" s="36"/>
      <c r="BS80" s="27">
        <v>8</v>
      </c>
      <c r="BT80" s="21" t="s">
        <v>181</v>
      </c>
      <c r="BX80" s="22"/>
      <c r="BY80" s="21"/>
      <c r="BZ80" s="69">
        <v>0</v>
      </c>
      <c r="CA80" s="22">
        <v>0</v>
      </c>
      <c r="CB80" s="22">
        <v>0</v>
      </c>
      <c r="CC80" s="22">
        <f t="shared" si="55"/>
        <v>0</v>
      </c>
      <c r="CD80" s="70">
        <v>0</v>
      </c>
      <c r="CE80" s="69">
        <f t="shared" si="56"/>
        <v>1</v>
      </c>
      <c r="CF80" s="22">
        <f t="shared" si="57"/>
        <v>0</v>
      </c>
      <c r="CG80" s="22">
        <f t="shared" si="58"/>
        <v>1</v>
      </c>
      <c r="CH80" s="22">
        <f t="shared" si="59"/>
        <v>1</v>
      </c>
      <c r="CI80" s="70">
        <f t="shared" si="60"/>
        <v>0</v>
      </c>
      <c r="CJ80" s="22">
        <v>1</v>
      </c>
      <c r="CK80" s="22">
        <v>0</v>
      </c>
      <c r="CL80" s="22">
        <v>1</v>
      </c>
      <c r="CM80" s="22">
        <f t="shared" si="61"/>
        <v>1</v>
      </c>
      <c r="CN80" s="22">
        <v>0</v>
      </c>
      <c r="CO80" s="36"/>
    </row>
    <row r="81" spans="1:93" ht="15.75" customHeight="1" x14ac:dyDescent="0.25">
      <c r="A81" s="36"/>
      <c r="E81" s="21" t="s">
        <v>125</v>
      </c>
      <c r="F81" s="21"/>
      <c r="G81" s="21"/>
      <c r="H81" s="21" t="s">
        <v>116</v>
      </c>
      <c r="I81" s="22"/>
      <c r="J81" s="22">
        <v>23</v>
      </c>
      <c r="K81" s="22">
        <v>26</v>
      </c>
      <c r="L81" s="22">
        <v>12</v>
      </c>
      <c r="M81" s="49">
        <v>38</v>
      </c>
      <c r="N81" s="22"/>
      <c r="O81" s="22"/>
      <c r="R81" s="36"/>
      <c r="S81" s="36"/>
      <c r="V81" s="27">
        <v>7</v>
      </c>
      <c r="W81" s="21" t="s">
        <v>366</v>
      </c>
      <c r="X81" s="21"/>
      <c r="Y81" s="21"/>
      <c r="Z81" s="21"/>
      <c r="AA81" s="22"/>
      <c r="AD81" s="22">
        <f>+AE81+AF81+AG81</f>
        <v>8</v>
      </c>
      <c r="AE81" s="22">
        <f t="shared" si="66"/>
        <v>2</v>
      </c>
      <c r="AF81" s="22">
        <f t="shared" si="66"/>
        <v>5</v>
      </c>
      <c r="AG81" s="22">
        <f t="shared" si="66"/>
        <v>1</v>
      </c>
      <c r="AH81" s="79">
        <f t="shared" ref="AH81:AH89" si="71">+(AE81*2+AG81)/(2*AD81)</f>
        <v>0.3125</v>
      </c>
      <c r="AI81" s="79"/>
      <c r="AJ81" s="22">
        <f t="shared" si="68"/>
        <v>23</v>
      </c>
      <c r="AK81" s="22">
        <f t="shared" si="68"/>
        <v>1</v>
      </c>
      <c r="AL81" s="22">
        <f t="shared" si="68"/>
        <v>0</v>
      </c>
      <c r="AM81" s="24">
        <f t="shared" ref="AM81:AM89" si="72">+AJ81/AD81</f>
        <v>2.875</v>
      </c>
      <c r="AN81" s="22">
        <f t="shared" si="70"/>
        <v>0</v>
      </c>
      <c r="AO81" s="22">
        <f t="shared" si="70"/>
        <v>0</v>
      </c>
      <c r="AS81" s="36"/>
      <c r="AT81" s="36"/>
      <c r="AU81" s="27">
        <v>8.5</v>
      </c>
      <c r="AV81" s="21" t="s">
        <v>46</v>
      </c>
      <c r="AY81" s="21"/>
      <c r="AZ81" s="22">
        <v>10</v>
      </c>
      <c r="BA81" s="21" t="s">
        <v>117</v>
      </c>
      <c r="BB81" s="69">
        <v>0</v>
      </c>
      <c r="BC81" s="22">
        <v>0</v>
      </c>
      <c r="BD81" s="22">
        <v>0</v>
      </c>
      <c r="BE81" s="22">
        <f t="shared" si="62"/>
        <v>0</v>
      </c>
      <c r="BF81" s="70">
        <v>0</v>
      </c>
      <c r="BG81" s="69">
        <f t="shared" si="63"/>
        <v>19</v>
      </c>
      <c r="BH81" s="22">
        <f t="shared" si="64"/>
        <v>9</v>
      </c>
      <c r="BI81" s="22">
        <f t="shared" si="52"/>
        <v>11</v>
      </c>
      <c r="BJ81" s="22">
        <f t="shared" si="65"/>
        <v>20</v>
      </c>
      <c r="BK81" s="70">
        <f t="shared" si="53"/>
        <v>0</v>
      </c>
      <c r="BL81" s="69">
        <v>19</v>
      </c>
      <c r="BM81" s="22">
        <v>9</v>
      </c>
      <c r="BN81" s="22">
        <v>11</v>
      </c>
      <c r="BO81" s="22">
        <f t="shared" si="54"/>
        <v>20</v>
      </c>
      <c r="BP81" s="70">
        <v>0</v>
      </c>
      <c r="BQ81" s="36"/>
      <c r="BR81" s="36"/>
      <c r="BS81" s="27">
        <v>7</v>
      </c>
      <c r="BT81" s="21" t="s">
        <v>70</v>
      </c>
      <c r="BX81" s="22"/>
      <c r="BY81" s="21"/>
      <c r="BZ81" s="69">
        <v>0</v>
      </c>
      <c r="CA81" s="22">
        <v>0</v>
      </c>
      <c r="CB81" s="22">
        <v>0</v>
      </c>
      <c r="CC81" s="22">
        <f t="shared" si="55"/>
        <v>0</v>
      </c>
      <c r="CD81" s="70">
        <v>0</v>
      </c>
      <c r="CE81" s="69">
        <f t="shared" si="56"/>
        <v>2</v>
      </c>
      <c r="CF81" s="22">
        <f t="shared" si="57"/>
        <v>1</v>
      </c>
      <c r="CG81" s="22">
        <f t="shared" si="58"/>
        <v>0</v>
      </c>
      <c r="CH81" s="22">
        <f t="shared" si="59"/>
        <v>1</v>
      </c>
      <c r="CI81" s="70">
        <f t="shared" si="60"/>
        <v>0</v>
      </c>
      <c r="CJ81" s="22">
        <v>2</v>
      </c>
      <c r="CK81" s="22">
        <v>1</v>
      </c>
      <c r="CL81" s="22">
        <v>0</v>
      </c>
      <c r="CM81" s="22">
        <f t="shared" si="61"/>
        <v>1</v>
      </c>
      <c r="CN81" s="22">
        <v>0</v>
      </c>
      <c r="CO81" s="36"/>
    </row>
    <row r="82" spans="1:93" ht="15.75" customHeight="1" x14ac:dyDescent="0.25">
      <c r="A82" s="36"/>
      <c r="E82" s="21" t="s">
        <v>147</v>
      </c>
      <c r="F82" s="21"/>
      <c r="G82" s="21"/>
      <c r="H82" s="21" t="s">
        <v>154</v>
      </c>
      <c r="I82" s="22"/>
      <c r="J82" s="22">
        <v>21</v>
      </c>
      <c r="K82" s="22">
        <v>22</v>
      </c>
      <c r="L82" s="22">
        <v>15</v>
      </c>
      <c r="M82" s="49">
        <v>37</v>
      </c>
      <c r="N82" s="22"/>
      <c r="O82" s="22"/>
      <c r="R82" s="36"/>
      <c r="S82" s="36"/>
      <c r="V82" s="27">
        <v>7</v>
      </c>
      <c r="W82" s="21" t="s">
        <v>499</v>
      </c>
      <c r="X82" s="21"/>
      <c r="Y82" s="21"/>
      <c r="Z82" s="21"/>
      <c r="AA82" s="22"/>
      <c r="AD82" s="22">
        <f>+AE82+AF82+AG82</f>
        <v>1</v>
      </c>
      <c r="AE82" s="22">
        <f t="shared" si="66"/>
        <v>0</v>
      </c>
      <c r="AF82" s="22">
        <f t="shared" si="66"/>
        <v>1</v>
      </c>
      <c r="AG82" s="22">
        <f t="shared" si="66"/>
        <v>0</v>
      </c>
      <c r="AH82" s="79">
        <f t="shared" si="71"/>
        <v>0</v>
      </c>
      <c r="AI82" s="79"/>
      <c r="AJ82" s="22">
        <f t="shared" si="68"/>
        <v>7</v>
      </c>
      <c r="AK82" s="22">
        <f t="shared" si="68"/>
        <v>0</v>
      </c>
      <c r="AL82" s="22">
        <f t="shared" si="68"/>
        <v>0</v>
      </c>
      <c r="AM82" s="24">
        <f t="shared" si="72"/>
        <v>7</v>
      </c>
      <c r="AN82" s="22">
        <f t="shared" si="70"/>
        <v>0</v>
      </c>
      <c r="AO82" s="22">
        <f t="shared" si="70"/>
        <v>0</v>
      </c>
      <c r="AS82" s="36"/>
      <c r="AT82" s="36"/>
      <c r="AU82" s="27">
        <v>8</v>
      </c>
      <c r="AV82" s="21" t="s">
        <v>80</v>
      </c>
      <c r="AZ82" s="22">
        <v>71</v>
      </c>
      <c r="BA82" s="21" t="s">
        <v>117</v>
      </c>
      <c r="BB82" s="69">
        <v>1</v>
      </c>
      <c r="BC82" s="22">
        <v>1</v>
      </c>
      <c r="BD82" s="22">
        <v>0</v>
      </c>
      <c r="BE82" s="22">
        <f t="shared" si="62"/>
        <v>1</v>
      </c>
      <c r="BF82" s="70">
        <v>0</v>
      </c>
      <c r="BG82" s="69">
        <f t="shared" si="63"/>
        <v>23</v>
      </c>
      <c r="BH82" s="22">
        <f t="shared" si="64"/>
        <v>13</v>
      </c>
      <c r="BI82" s="22">
        <f t="shared" si="52"/>
        <v>14</v>
      </c>
      <c r="BJ82" s="22">
        <f t="shared" si="65"/>
        <v>27</v>
      </c>
      <c r="BK82" s="70">
        <f t="shared" si="53"/>
        <v>2</v>
      </c>
      <c r="BL82" s="69">
        <v>22</v>
      </c>
      <c r="BM82" s="22">
        <v>12</v>
      </c>
      <c r="BN82" s="22">
        <v>14</v>
      </c>
      <c r="BO82" s="22">
        <f t="shared" si="54"/>
        <v>26</v>
      </c>
      <c r="BP82" s="70">
        <v>2</v>
      </c>
      <c r="BQ82" s="36"/>
      <c r="BR82" s="36"/>
      <c r="BS82" s="27">
        <v>8</v>
      </c>
      <c r="BT82" s="21" t="s">
        <v>33</v>
      </c>
      <c r="BX82" s="22"/>
      <c r="BY82" s="21"/>
      <c r="BZ82" s="69">
        <v>0</v>
      </c>
      <c r="CA82" s="22">
        <v>0</v>
      </c>
      <c r="CB82" s="22">
        <v>0</v>
      </c>
      <c r="CC82" s="22">
        <f t="shared" si="55"/>
        <v>0</v>
      </c>
      <c r="CD82" s="70">
        <v>0</v>
      </c>
      <c r="CE82" s="69">
        <f t="shared" si="56"/>
        <v>1</v>
      </c>
      <c r="CF82" s="22">
        <f t="shared" si="57"/>
        <v>0</v>
      </c>
      <c r="CG82" s="22">
        <f t="shared" si="58"/>
        <v>0</v>
      </c>
      <c r="CH82" s="22">
        <f t="shared" si="59"/>
        <v>0</v>
      </c>
      <c r="CI82" s="70">
        <f t="shared" si="60"/>
        <v>0</v>
      </c>
      <c r="CJ82" s="22">
        <v>1</v>
      </c>
      <c r="CK82" s="22">
        <v>0</v>
      </c>
      <c r="CL82" s="22">
        <v>0</v>
      </c>
      <c r="CM82" s="22">
        <f t="shared" si="61"/>
        <v>0</v>
      </c>
      <c r="CN82" s="22">
        <v>0</v>
      </c>
      <c r="CO82" s="36"/>
    </row>
    <row r="83" spans="1:93" ht="15.75" customHeight="1" x14ac:dyDescent="0.25">
      <c r="A83" s="36"/>
      <c r="E83" s="21" t="s">
        <v>96</v>
      </c>
      <c r="H83" s="21" t="s">
        <v>154</v>
      </c>
      <c r="I83" s="22"/>
      <c r="J83" s="22">
        <v>23</v>
      </c>
      <c r="K83" s="22">
        <v>27</v>
      </c>
      <c r="L83" s="22">
        <v>9</v>
      </c>
      <c r="M83" s="49">
        <v>36</v>
      </c>
      <c r="N83" s="22"/>
      <c r="O83" s="22"/>
      <c r="R83" s="36"/>
      <c r="S83" s="36"/>
      <c r="V83" s="27">
        <v>7.5</v>
      </c>
      <c r="W83" s="21" t="s">
        <v>61</v>
      </c>
      <c r="X83" s="21"/>
      <c r="Y83" s="21"/>
      <c r="AD83" s="22">
        <f>+AE83+AF83+AG83</f>
        <v>5</v>
      </c>
      <c r="AE83" s="22">
        <f t="shared" si="66"/>
        <v>2</v>
      </c>
      <c r="AF83" s="22">
        <f t="shared" si="66"/>
        <v>3</v>
      </c>
      <c r="AG83" s="22">
        <f t="shared" si="66"/>
        <v>0</v>
      </c>
      <c r="AH83" s="79">
        <f t="shared" si="71"/>
        <v>0.4</v>
      </c>
      <c r="AI83" s="79"/>
      <c r="AJ83" s="22">
        <f t="shared" si="68"/>
        <v>9</v>
      </c>
      <c r="AK83" s="22">
        <f t="shared" si="68"/>
        <v>1</v>
      </c>
      <c r="AL83" s="22">
        <f t="shared" si="68"/>
        <v>1</v>
      </c>
      <c r="AM83" s="24">
        <f t="shared" si="72"/>
        <v>1.8</v>
      </c>
      <c r="AN83" s="22">
        <f t="shared" si="70"/>
        <v>0</v>
      </c>
      <c r="AO83" s="22">
        <f t="shared" si="70"/>
        <v>0</v>
      </c>
      <c r="AS83" s="36"/>
      <c r="AT83" s="36"/>
      <c r="AU83" s="27">
        <v>7.5</v>
      </c>
      <c r="AV83" s="21" t="s">
        <v>160</v>
      </c>
      <c r="AY83" s="21"/>
      <c r="AZ83" s="22">
        <v>97</v>
      </c>
      <c r="BA83" s="21" t="s">
        <v>117</v>
      </c>
      <c r="BB83" s="69">
        <v>1</v>
      </c>
      <c r="BC83" s="22">
        <v>0</v>
      </c>
      <c r="BD83" s="22">
        <v>0</v>
      </c>
      <c r="BE83" s="22">
        <f t="shared" si="62"/>
        <v>0</v>
      </c>
      <c r="BF83" s="70">
        <v>0</v>
      </c>
      <c r="BG83" s="69">
        <f t="shared" si="63"/>
        <v>19</v>
      </c>
      <c r="BH83" s="22">
        <f t="shared" si="64"/>
        <v>2</v>
      </c>
      <c r="BI83" s="22">
        <f t="shared" si="52"/>
        <v>3</v>
      </c>
      <c r="BJ83" s="22">
        <f t="shared" si="65"/>
        <v>5</v>
      </c>
      <c r="BK83" s="70">
        <f t="shared" si="53"/>
        <v>0</v>
      </c>
      <c r="BL83" s="69">
        <v>18</v>
      </c>
      <c r="BM83" s="22">
        <v>2</v>
      </c>
      <c r="BN83" s="22">
        <v>3</v>
      </c>
      <c r="BO83" s="22">
        <f t="shared" si="54"/>
        <v>5</v>
      </c>
      <c r="BP83" s="70">
        <v>0</v>
      </c>
      <c r="BQ83" s="36"/>
      <c r="BR83" s="36"/>
      <c r="BS83" s="27">
        <v>6.5</v>
      </c>
      <c r="BT83" s="21" t="s">
        <v>43</v>
      </c>
      <c r="BX83" s="22"/>
      <c r="BY83" s="21"/>
      <c r="BZ83" s="69">
        <v>0</v>
      </c>
      <c r="CA83" s="22">
        <v>0</v>
      </c>
      <c r="CB83" s="22">
        <v>0</v>
      </c>
      <c r="CC83" s="22">
        <f t="shared" si="55"/>
        <v>0</v>
      </c>
      <c r="CD83" s="70">
        <v>0</v>
      </c>
      <c r="CE83" s="69">
        <f t="shared" si="56"/>
        <v>5</v>
      </c>
      <c r="CF83" s="22">
        <f t="shared" si="57"/>
        <v>0</v>
      </c>
      <c r="CG83" s="22">
        <f t="shared" si="58"/>
        <v>0</v>
      </c>
      <c r="CH83" s="22">
        <f t="shared" si="59"/>
        <v>0</v>
      </c>
      <c r="CI83" s="70">
        <f t="shared" si="60"/>
        <v>2</v>
      </c>
      <c r="CJ83" s="22">
        <v>5</v>
      </c>
      <c r="CK83" s="22">
        <v>0</v>
      </c>
      <c r="CL83" s="22">
        <v>0</v>
      </c>
      <c r="CM83" s="22">
        <f t="shared" si="61"/>
        <v>0</v>
      </c>
      <c r="CN83" s="22">
        <v>2</v>
      </c>
      <c r="CO83" s="36"/>
    </row>
    <row r="84" spans="1:93" ht="15.75" customHeight="1" x14ac:dyDescent="0.25">
      <c r="A84" s="36"/>
      <c r="E84" s="21" t="s">
        <v>176</v>
      </c>
      <c r="F84" s="21"/>
      <c r="G84" s="21"/>
      <c r="H84" s="21" t="s">
        <v>106</v>
      </c>
      <c r="I84" s="22"/>
      <c r="J84" s="22">
        <v>13</v>
      </c>
      <c r="K84" s="22">
        <v>13</v>
      </c>
      <c r="L84" s="22">
        <v>17</v>
      </c>
      <c r="M84" s="49">
        <v>30</v>
      </c>
      <c r="N84" s="22"/>
      <c r="O84" s="22"/>
      <c r="R84" s="36"/>
      <c r="S84" s="36"/>
      <c r="V84" s="27"/>
      <c r="W84" s="21" t="s">
        <v>147</v>
      </c>
      <c r="X84" s="21"/>
      <c r="Y84" s="21"/>
      <c r="Z84" s="21"/>
      <c r="AA84" s="22"/>
      <c r="AD84" s="22">
        <f>+AE84+AF84+AG84+0.3</f>
        <v>0.3</v>
      </c>
      <c r="AE84" s="22">
        <f t="shared" si="66"/>
        <v>0</v>
      </c>
      <c r="AF84" s="22">
        <f t="shared" si="66"/>
        <v>0</v>
      </c>
      <c r="AG84" s="22">
        <f t="shared" si="66"/>
        <v>0</v>
      </c>
      <c r="AH84" s="79">
        <f t="shared" si="71"/>
        <v>0</v>
      </c>
      <c r="AI84" s="79"/>
      <c r="AJ84" s="22">
        <f t="shared" si="68"/>
        <v>0</v>
      </c>
      <c r="AK84" s="22">
        <f t="shared" si="68"/>
        <v>0</v>
      </c>
      <c r="AL84" s="22">
        <f t="shared" si="68"/>
        <v>0</v>
      </c>
      <c r="AM84" s="24">
        <f t="shared" si="72"/>
        <v>0</v>
      </c>
      <c r="AN84" s="22">
        <f t="shared" si="70"/>
        <v>0</v>
      </c>
      <c r="AO84" s="22">
        <f t="shared" si="70"/>
        <v>0</v>
      </c>
      <c r="AS84" s="36"/>
      <c r="AT84" s="36"/>
      <c r="AU84" s="27">
        <v>7.5</v>
      </c>
      <c r="AV84" s="21" t="s">
        <v>168</v>
      </c>
      <c r="AW84" s="21"/>
      <c r="AX84" s="21"/>
      <c r="AY84" s="21"/>
      <c r="AZ84" s="22">
        <v>59</v>
      </c>
      <c r="BA84" s="21" t="s">
        <v>117</v>
      </c>
      <c r="BB84" s="69">
        <v>0</v>
      </c>
      <c r="BC84" s="22">
        <v>0</v>
      </c>
      <c r="BD84" s="22">
        <v>0</v>
      </c>
      <c r="BE84" s="22">
        <f t="shared" si="62"/>
        <v>0</v>
      </c>
      <c r="BF84" s="70">
        <v>0</v>
      </c>
      <c r="BG84" s="69">
        <f t="shared" si="63"/>
        <v>17</v>
      </c>
      <c r="BH84" s="22">
        <f t="shared" si="64"/>
        <v>0</v>
      </c>
      <c r="BI84" s="22">
        <f t="shared" si="52"/>
        <v>4</v>
      </c>
      <c r="BJ84" s="22">
        <f t="shared" si="65"/>
        <v>4</v>
      </c>
      <c r="BK84" s="70">
        <f t="shared" si="53"/>
        <v>0</v>
      </c>
      <c r="BL84" s="69">
        <v>17</v>
      </c>
      <c r="BM84" s="22">
        <v>0</v>
      </c>
      <c r="BN84" s="22">
        <v>4</v>
      </c>
      <c r="BO84" s="22">
        <f t="shared" si="54"/>
        <v>4</v>
      </c>
      <c r="BP84" s="70">
        <v>0</v>
      </c>
      <c r="BQ84" s="36"/>
      <c r="BR84" s="36"/>
      <c r="BS84" s="27">
        <v>6.5</v>
      </c>
      <c r="BT84" s="21" t="s">
        <v>136</v>
      </c>
      <c r="BX84" s="22"/>
      <c r="BY84" s="21"/>
      <c r="BZ84" s="69">
        <v>0</v>
      </c>
      <c r="CA84" s="22">
        <v>0</v>
      </c>
      <c r="CB84" s="22">
        <v>0</v>
      </c>
      <c r="CC84" s="22">
        <f t="shared" si="55"/>
        <v>0</v>
      </c>
      <c r="CD84" s="70">
        <v>0</v>
      </c>
      <c r="CE84" s="69">
        <f t="shared" si="56"/>
        <v>5</v>
      </c>
      <c r="CF84" s="22">
        <f t="shared" si="57"/>
        <v>0</v>
      </c>
      <c r="CG84" s="22">
        <f t="shared" si="58"/>
        <v>1</v>
      </c>
      <c r="CH84" s="22">
        <f t="shared" si="59"/>
        <v>1</v>
      </c>
      <c r="CI84" s="70">
        <f t="shared" si="60"/>
        <v>0</v>
      </c>
      <c r="CJ84" s="22">
        <v>5</v>
      </c>
      <c r="CK84" s="22">
        <v>0</v>
      </c>
      <c r="CL84" s="22">
        <v>1</v>
      </c>
      <c r="CM84" s="22">
        <f t="shared" si="61"/>
        <v>1</v>
      </c>
      <c r="CN84" s="22">
        <v>0</v>
      </c>
      <c r="CO84" s="36"/>
    </row>
    <row r="85" spans="1:93" ht="15.75" customHeight="1" x14ac:dyDescent="0.25">
      <c r="A85" s="36"/>
      <c r="E85" s="21" t="s">
        <v>184</v>
      </c>
      <c r="H85" s="21" t="s">
        <v>154</v>
      </c>
      <c r="I85" s="22"/>
      <c r="J85" s="22">
        <v>21</v>
      </c>
      <c r="K85" s="22">
        <v>13</v>
      </c>
      <c r="L85" s="22">
        <v>17</v>
      </c>
      <c r="M85" s="49">
        <v>30</v>
      </c>
      <c r="N85" s="22"/>
      <c r="O85" s="22"/>
      <c r="R85" s="36"/>
      <c r="S85" s="36"/>
      <c r="V85" s="27">
        <v>7</v>
      </c>
      <c r="W85" s="21" t="s">
        <v>74</v>
      </c>
      <c r="X85" s="21"/>
      <c r="Y85" s="21"/>
      <c r="Z85" s="21"/>
      <c r="AA85" s="22"/>
      <c r="AD85" s="22">
        <f>+AE85+AF85+AG85</f>
        <v>1</v>
      </c>
      <c r="AE85" s="22">
        <f t="shared" si="66"/>
        <v>0</v>
      </c>
      <c r="AF85" s="22">
        <f t="shared" si="66"/>
        <v>1</v>
      </c>
      <c r="AG85" s="22">
        <f t="shared" si="66"/>
        <v>0</v>
      </c>
      <c r="AH85" s="79">
        <f t="shared" si="71"/>
        <v>0</v>
      </c>
      <c r="AI85" s="79"/>
      <c r="AJ85" s="22">
        <f t="shared" si="68"/>
        <v>1</v>
      </c>
      <c r="AK85" s="22">
        <f t="shared" si="68"/>
        <v>0</v>
      </c>
      <c r="AL85" s="22">
        <f t="shared" si="68"/>
        <v>0</v>
      </c>
      <c r="AM85" s="24">
        <f t="shared" si="72"/>
        <v>1</v>
      </c>
      <c r="AN85" s="22">
        <f t="shared" si="70"/>
        <v>0</v>
      </c>
      <c r="AO85" s="22">
        <f t="shared" si="70"/>
        <v>0</v>
      </c>
      <c r="AS85" s="36"/>
      <c r="AT85" s="36"/>
      <c r="AU85" s="27">
        <v>7.5</v>
      </c>
      <c r="AV85" s="21" t="s">
        <v>146</v>
      </c>
      <c r="AW85" s="21"/>
      <c r="AX85" s="21"/>
      <c r="AZ85" s="22">
        <v>24</v>
      </c>
      <c r="BA85" s="21" t="s">
        <v>117</v>
      </c>
      <c r="BB85" s="69">
        <v>1</v>
      </c>
      <c r="BC85" s="22">
        <v>1</v>
      </c>
      <c r="BD85" s="22">
        <v>0</v>
      </c>
      <c r="BE85" s="22">
        <f t="shared" si="62"/>
        <v>1</v>
      </c>
      <c r="BF85" s="70">
        <v>0</v>
      </c>
      <c r="BG85" s="69">
        <f t="shared" si="63"/>
        <v>19</v>
      </c>
      <c r="BH85" s="22">
        <f t="shared" si="64"/>
        <v>4</v>
      </c>
      <c r="BI85" s="22">
        <f t="shared" si="52"/>
        <v>6</v>
      </c>
      <c r="BJ85" s="22">
        <f t="shared" si="65"/>
        <v>10</v>
      </c>
      <c r="BK85" s="70">
        <f t="shared" si="53"/>
        <v>0</v>
      </c>
      <c r="BL85" s="69">
        <v>18</v>
      </c>
      <c r="BM85" s="22">
        <v>3</v>
      </c>
      <c r="BN85" s="22">
        <v>6</v>
      </c>
      <c r="BO85" s="22">
        <f t="shared" si="54"/>
        <v>9</v>
      </c>
      <c r="BP85" s="70">
        <v>0</v>
      </c>
      <c r="BQ85" s="36"/>
      <c r="BR85" s="36"/>
      <c r="BS85" s="27">
        <v>6.5</v>
      </c>
      <c r="BT85" s="21" t="s">
        <v>44</v>
      </c>
      <c r="BX85" s="22"/>
      <c r="BY85" s="21"/>
      <c r="BZ85" s="69">
        <v>0</v>
      </c>
      <c r="CA85" s="22">
        <v>0</v>
      </c>
      <c r="CB85" s="22">
        <v>0</v>
      </c>
      <c r="CC85" s="22">
        <f t="shared" si="55"/>
        <v>0</v>
      </c>
      <c r="CD85" s="70">
        <v>0</v>
      </c>
      <c r="CE85" s="69">
        <f t="shared" si="56"/>
        <v>2</v>
      </c>
      <c r="CF85" s="22">
        <f t="shared" si="57"/>
        <v>0</v>
      </c>
      <c r="CG85" s="22">
        <f t="shared" si="58"/>
        <v>0</v>
      </c>
      <c r="CH85" s="22">
        <f t="shared" si="59"/>
        <v>0</v>
      </c>
      <c r="CI85" s="70">
        <f t="shared" si="60"/>
        <v>0</v>
      </c>
      <c r="CJ85" s="22">
        <v>2</v>
      </c>
      <c r="CK85" s="22">
        <v>0</v>
      </c>
      <c r="CL85" s="22">
        <v>0</v>
      </c>
      <c r="CM85" s="22">
        <f t="shared" si="61"/>
        <v>0</v>
      </c>
      <c r="CN85" s="22">
        <v>0</v>
      </c>
      <c r="CO85" s="36"/>
    </row>
    <row r="86" spans="1:93" ht="15.75" customHeight="1" x14ac:dyDescent="0.25">
      <c r="A86" s="36"/>
      <c r="E86" s="21" t="s">
        <v>182</v>
      </c>
      <c r="F86" s="21"/>
      <c r="G86" s="21"/>
      <c r="H86" s="21" t="s">
        <v>117</v>
      </c>
      <c r="I86" s="22"/>
      <c r="J86" s="22">
        <v>19</v>
      </c>
      <c r="K86" s="22">
        <v>16</v>
      </c>
      <c r="L86" s="22">
        <v>11</v>
      </c>
      <c r="M86" s="49">
        <v>27</v>
      </c>
      <c r="N86" s="22"/>
      <c r="O86" s="22"/>
      <c r="R86" s="40"/>
      <c r="S86" s="40"/>
      <c r="V86" s="27">
        <v>8</v>
      </c>
      <c r="W86" s="21" t="s">
        <v>601</v>
      </c>
      <c r="AD86" s="22">
        <f>+AE86+AF86+AG86</f>
        <v>1</v>
      </c>
      <c r="AE86" s="22">
        <f t="shared" si="66"/>
        <v>0</v>
      </c>
      <c r="AF86" s="22">
        <f t="shared" si="66"/>
        <v>0</v>
      </c>
      <c r="AG86" s="22">
        <f t="shared" si="66"/>
        <v>1</v>
      </c>
      <c r="AH86" s="79">
        <f t="shared" si="71"/>
        <v>0.5</v>
      </c>
      <c r="AI86" s="79"/>
      <c r="AJ86" s="22">
        <f t="shared" si="68"/>
        <v>2</v>
      </c>
      <c r="AK86" s="22">
        <f t="shared" si="68"/>
        <v>0</v>
      </c>
      <c r="AL86" s="22">
        <f t="shared" si="68"/>
        <v>0</v>
      </c>
      <c r="AM86" s="24">
        <f t="shared" si="72"/>
        <v>2</v>
      </c>
      <c r="AN86" s="22">
        <f t="shared" si="70"/>
        <v>0</v>
      </c>
      <c r="AO86" s="22">
        <f t="shared" si="70"/>
        <v>0</v>
      </c>
      <c r="AS86" s="40"/>
      <c r="AT86" s="40"/>
      <c r="AU86" s="27">
        <v>7</v>
      </c>
      <c r="AV86" s="21" t="s">
        <v>67</v>
      </c>
      <c r="AW86" s="21"/>
      <c r="AX86" s="21"/>
      <c r="AY86" s="21"/>
      <c r="AZ86" s="22">
        <v>7</v>
      </c>
      <c r="BA86" s="21" t="s">
        <v>117</v>
      </c>
      <c r="BB86" s="69">
        <v>1</v>
      </c>
      <c r="BC86" s="22">
        <v>0</v>
      </c>
      <c r="BD86" s="22">
        <v>0</v>
      </c>
      <c r="BE86" s="22">
        <f t="shared" si="62"/>
        <v>0</v>
      </c>
      <c r="BF86" s="70">
        <v>0</v>
      </c>
      <c r="BG86" s="69">
        <f t="shared" si="63"/>
        <v>21</v>
      </c>
      <c r="BH86" s="22">
        <f t="shared" si="64"/>
        <v>2</v>
      </c>
      <c r="BI86" s="22">
        <f t="shared" si="52"/>
        <v>15</v>
      </c>
      <c r="BJ86" s="22">
        <f t="shared" si="65"/>
        <v>17</v>
      </c>
      <c r="BK86" s="70">
        <f t="shared" si="53"/>
        <v>2</v>
      </c>
      <c r="BL86" s="69">
        <v>20</v>
      </c>
      <c r="BM86" s="22">
        <v>2</v>
      </c>
      <c r="BN86" s="22">
        <v>15</v>
      </c>
      <c r="BO86" s="22">
        <f t="shared" si="54"/>
        <v>17</v>
      </c>
      <c r="BP86" s="70">
        <v>2</v>
      </c>
      <c r="BQ86" s="40"/>
      <c r="BR86" s="40"/>
      <c r="BS86" s="27">
        <v>9.5</v>
      </c>
      <c r="BT86" s="21" t="s">
        <v>125</v>
      </c>
      <c r="BX86" s="22"/>
      <c r="BY86" s="21"/>
      <c r="BZ86" s="69">
        <v>0</v>
      </c>
      <c r="CA86" s="22">
        <v>0</v>
      </c>
      <c r="CB86" s="22">
        <v>0</v>
      </c>
      <c r="CC86" s="22">
        <f t="shared" si="55"/>
        <v>0</v>
      </c>
      <c r="CD86" s="70">
        <v>0</v>
      </c>
      <c r="CE86" s="69">
        <f t="shared" si="56"/>
        <v>1</v>
      </c>
      <c r="CF86" s="22">
        <f t="shared" si="57"/>
        <v>1</v>
      </c>
      <c r="CG86" s="22">
        <f t="shared" si="58"/>
        <v>0</v>
      </c>
      <c r="CH86" s="22">
        <f t="shared" si="59"/>
        <v>1</v>
      </c>
      <c r="CI86" s="70">
        <f t="shared" si="60"/>
        <v>0</v>
      </c>
      <c r="CJ86" s="22">
        <v>1</v>
      </c>
      <c r="CK86" s="22">
        <v>1</v>
      </c>
      <c r="CL86" s="22">
        <v>0</v>
      </c>
      <c r="CM86" s="22">
        <f>+CK86+CL86</f>
        <v>1</v>
      </c>
      <c r="CN86" s="22">
        <v>0</v>
      </c>
      <c r="CO86" s="40"/>
    </row>
    <row r="87" spans="1:93" ht="15.75" customHeight="1" x14ac:dyDescent="0.25">
      <c r="A87" s="36"/>
      <c r="E87" s="21" t="s">
        <v>80</v>
      </c>
      <c r="F87" s="21"/>
      <c r="G87" s="21"/>
      <c r="H87" s="21" t="s">
        <v>117</v>
      </c>
      <c r="I87" s="22"/>
      <c r="J87" s="22">
        <v>23</v>
      </c>
      <c r="K87" s="22">
        <v>13</v>
      </c>
      <c r="L87" s="22">
        <v>14</v>
      </c>
      <c r="M87" s="49">
        <v>27</v>
      </c>
      <c r="N87" s="22"/>
      <c r="O87" s="22"/>
      <c r="R87" s="40"/>
      <c r="S87" s="40"/>
      <c r="V87" s="27">
        <v>7</v>
      </c>
      <c r="W87" s="21" t="s">
        <v>317</v>
      </c>
      <c r="X87" s="21"/>
      <c r="Y87" s="21"/>
      <c r="Z87" s="21"/>
      <c r="AA87" s="22"/>
      <c r="AD87" s="22">
        <f>+AE87+AF87+AG87</f>
        <v>2</v>
      </c>
      <c r="AE87" s="22">
        <f t="shared" si="66"/>
        <v>0</v>
      </c>
      <c r="AF87" s="22">
        <f t="shared" si="66"/>
        <v>0</v>
      </c>
      <c r="AG87" s="22">
        <f t="shared" si="66"/>
        <v>2</v>
      </c>
      <c r="AH87" s="79">
        <f t="shared" si="71"/>
        <v>0.5</v>
      </c>
      <c r="AI87" s="79"/>
      <c r="AJ87" s="22">
        <f t="shared" si="68"/>
        <v>4</v>
      </c>
      <c r="AK87" s="22">
        <f t="shared" si="68"/>
        <v>0</v>
      </c>
      <c r="AL87" s="22">
        <f t="shared" si="68"/>
        <v>1</v>
      </c>
      <c r="AM87" s="24">
        <f t="shared" si="72"/>
        <v>2</v>
      </c>
      <c r="AN87" s="22">
        <f t="shared" si="70"/>
        <v>0</v>
      </c>
      <c r="AO87" s="22">
        <f t="shared" si="70"/>
        <v>0</v>
      </c>
      <c r="AS87" s="40"/>
      <c r="AT87" s="40"/>
      <c r="AU87" s="27">
        <v>6.5</v>
      </c>
      <c r="AV87" s="21" t="s">
        <v>32</v>
      </c>
      <c r="AW87" s="21"/>
      <c r="AX87" s="21"/>
      <c r="AY87" s="21"/>
      <c r="AZ87" s="22">
        <v>53</v>
      </c>
      <c r="BA87" s="21" t="s">
        <v>117</v>
      </c>
      <c r="BB87" s="69">
        <v>0</v>
      </c>
      <c r="BC87" s="22">
        <v>0</v>
      </c>
      <c r="BD87" s="22">
        <v>0</v>
      </c>
      <c r="BE87" s="22">
        <f t="shared" si="62"/>
        <v>0</v>
      </c>
      <c r="BF87" s="70">
        <v>0</v>
      </c>
      <c r="BG87" s="69">
        <f t="shared" si="63"/>
        <v>21</v>
      </c>
      <c r="BH87" s="22">
        <f t="shared" si="64"/>
        <v>0</v>
      </c>
      <c r="BI87" s="22">
        <f t="shared" si="52"/>
        <v>6</v>
      </c>
      <c r="BJ87" s="22">
        <f t="shared" si="65"/>
        <v>6</v>
      </c>
      <c r="BK87" s="70">
        <f t="shared" si="53"/>
        <v>0</v>
      </c>
      <c r="BL87" s="69">
        <v>21</v>
      </c>
      <c r="BM87" s="22">
        <v>0</v>
      </c>
      <c r="BN87" s="22">
        <v>6</v>
      </c>
      <c r="BO87" s="22">
        <f t="shared" si="54"/>
        <v>6</v>
      </c>
      <c r="BP87" s="70">
        <v>0</v>
      </c>
      <c r="BQ87" s="40"/>
      <c r="BR87" s="40"/>
      <c r="BS87" s="27">
        <v>6.5</v>
      </c>
      <c r="BT87" s="21" t="s">
        <v>69</v>
      </c>
      <c r="BX87" s="22"/>
      <c r="BY87" s="21"/>
      <c r="BZ87" s="69">
        <v>0</v>
      </c>
      <c r="CA87" s="22">
        <v>0</v>
      </c>
      <c r="CB87" s="22">
        <v>0</v>
      </c>
      <c r="CC87" s="22">
        <f t="shared" si="55"/>
        <v>0</v>
      </c>
      <c r="CD87" s="70">
        <v>0</v>
      </c>
      <c r="CE87" s="69">
        <f t="shared" si="56"/>
        <v>1</v>
      </c>
      <c r="CF87" s="22">
        <f t="shared" si="57"/>
        <v>0</v>
      </c>
      <c r="CG87" s="22">
        <f t="shared" si="58"/>
        <v>0</v>
      </c>
      <c r="CH87" s="22">
        <f t="shared" si="59"/>
        <v>0</v>
      </c>
      <c r="CI87" s="70">
        <f t="shared" si="60"/>
        <v>0</v>
      </c>
      <c r="CJ87" s="22">
        <v>1</v>
      </c>
      <c r="CK87" s="22">
        <v>0</v>
      </c>
      <c r="CL87" s="22">
        <v>0</v>
      </c>
      <c r="CM87" s="22">
        <f>+CK87+CL87</f>
        <v>0</v>
      </c>
      <c r="CN87" s="22">
        <v>0</v>
      </c>
      <c r="CO87" s="40"/>
    </row>
    <row r="88" spans="1:93" ht="15.75" customHeight="1" x14ac:dyDescent="0.25">
      <c r="A88" s="36"/>
      <c r="E88" s="21" t="s">
        <v>34</v>
      </c>
      <c r="F88" s="21"/>
      <c r="G88" s="21"/>
      <c r="H88" s="21" t="s">
        <v>106</v>
      </c>
      <c r="I88" s="22"/>
      <c r="J88" s="22">
        <v>23</v>
      </c>
      <c r="K88" s="22">
        <v>8</v>
      </c>
      <c r="L88" s="22">
        <v>19</v>
      </c>
      <c r="M88" s="49">
        <v>27</v>
      </c>
      <c r="N88" s="22"/>
      <c r="O88" s="22"/>
      <c r="R88" s="40"/>
      <c r="S88" s="40"/>
      <c r="V88" s="27">
        <v>7.5</v>
      </c>
      <c r="W88" s="21" t="s">
        <v>75</v>
      </c>
      <c r="Y88" s="21"/>
      <c r="AD88" s="22">
        <f>+AE88+AF88+AG88</f>
        <v>1</v>
      </c>
      <c r="AE88" s="22">
        <f t="shared" si="66"/>
        <v>0</v>
      </c>
      <c r="AF88" s="22">
        <f t="shared" si="66"/>
        <v>0</v>
      </c>
      <c r="AG88" s="22">
        <f t="shared" si="66"/>
        <v>1</v>
      </c>
      <c r="AH88" s="79">
        <f t="shared" si="71"/>
        <v>0.5</v>
      </c>
      <c r="AI88" s="79"/>
      <c r="AJ88" s="22">
        <f t="shared" si="68"/>
        <v>4</v>
      </c>
      <c r="AK88" s="22">
        <f t="shared" si="68"/>
        <v>0</v>
      </c>
      <c r="AL88" s="22">
        <f t="shared" si="68"/>
        <v>0</v>
      </c>
      <c r="AM88" s="24">
        <f t="shared" si="72"/>
        <v>4</v>
      </c>
      <c r="AN88" s="22">
        <f t="shared" si="70"/>
        <v>1</v>
      </c>
      <c r="AO88" s="22">
        <f t="shared" si="70"/>
        <v>0</v>
      </c>
      <c r="AS88" s="40"/>
      <c r="AT88" s="40"/>
      <c r="AU88" s="27">
        <v>6.5</v>
      </c>
      <c r="AV88" s="21" t="s">
        <v>35</v>
      </c>
      <c r="AW88" s="21"/>
      <c r="AX88" s="21"/>
      <c r="AY88" s="21"/>
      <c r="AZ88" s="22">
        <v>66</v>
      </c>
      <c r="BA88" s="21" t="s">
        <v>117</v>
      </c>
      <c r="BB88" s="69">
        <v>1</v>
      </c>
      <c r="BC88" s="22">
        <v>0</v>
      </c>
      <c r="BD88" s="22">
        <v>1</v>
      </c>
      <c r="BE88" s="22">
        <f t="shared" si="62"/>
        <v>1</v>
      </c>
      <c r="BF88" s="70">
        <v>0</v>
      </c>
      <c r="BG88" s="69">
        <f t="shared" si="63"/>
        <v>21</v>
      </c>
      <c r="BH88" s="22">
        <f t="shared" si="64"/>
        <v>0</v>
      </c>
      <c r="BI88" s="22">
        <f t="shared" si="52"/>
        <v>2</v>
      </c>
      <c r="BJ88" s="22">
        <f t="shared" si="65"/>
        <v>2</v>
      </c>
      <c r="BK88" s="70">
        <f t="shared" si="53"/>
        <v>0</v>
      </c>
      <c r="BL88" s="69">
        <v>20</v>
      </c>
      <c r="BM88" s="22">
        <v>0</v>
      </c>
      <c r="BN88" s="22">
        <v>1</v>
      </c>
      <c r="BO88" s="22">
        <f t="shared" si="54"/>
        <v>1</v>
      </c>
      <c r="BP88" s="70">
        <v>0</v>
      </c>
      <c r="BQ88" s="40"/>
      <c r="BR88" s="40"/>
      <c r="BS88" s="27">
        <v>9.5</v>
      </c>
      <c r="BT88" s="21" t="s">
        <v>176</v>
      </c>
      <c r="BX88" s="22"/>
      <c r="BY88" s="21"/>
      <c r="BZ88" s="69">
        <v>0</v>
      </c>
      <c r="CA88" s="22">
        <v>0</v>
      </c>
      <c r="CB88" s="22">
        <v>0</v>
      </c>
      <c r="CC88" s="22">
        <f t="shared" si="55"/>
        <v>0</v>
      </c>
      <c r="CD88" s="70">
        <v>0</v>
      </c>
      <c r="CE88" s="69">
        <f t="shared" si="56"/>
        <v>1</v>
      </c>
      <c r="CF88" s="22">
        <f t="shared" si="57"/>
        <v>0</v>
      </c>
      <c r="CG88" s="22">
        <f t="shared" si="58"/>
        <v>2</v>
      </c>
      <c r="CH88" s="22">
        <f t="shared" si="59"/>
        <v>2</v>
      </c>
      <c r="CI88" s="70">
        <f t="shared" si="60"/>
        <v>0</v>
      </c>
      <c r="CJ88" s="22">
        <v>1</v>
      </c>
      <c r="CK88" s="22">
        <v>0</v>
      </c>
      <c r="CL88" s="22">
        <v>2</v>
      </c>
      <c r="CM88" s="22">
        <f>+CK88+CL88</f>
        <v>2</v>
      </c>
      <c r="CN88" s="22">
        <v>0</v>
      </c>
      <c r="CO88" s="40"/>
    </row>
    <row r="89" spans="1:93" ht="15.75" customHeight="1" thickBot="1" x14ac:dyDescent="0.3">
      <c r="A89" s="36"/>
      <c r="E89" s="21" t="s">
        <v>59</v>
      </c>
      <c r="F89" s="21"/>
      <c r="G89" s="21"/>
      <c r="H89" s="21" t="s">
        <v>118</v>
      </c>
      <c r="I89" s="22"/>
      <c r="J89" s="22">
        <v>20</v>
      </c>
      <c r="K89" s="22">
        <v>18</v>
      </c>
      <c r="L89" s="22">
        <v>8</v>
      </c>
      <c r="M89" s="49">
        <v>26</v>
      </c>
      <c r="N89" s="22"/>
      <c r="O89" s="22"/>
      <c r="R89" s="41"/>
      <c r="S89" s="41"/>
      <c r="V89" s="27">
        <v>8</v>
      </c>
      <c r="W89" s="21" t="s">
        <v>267</v>
      </c>
      <c r="Y89" s="21"/>
      <c r="Z89" s="21"/>
      <c r="AA89" s="16"/>
      <c r="AD89" s="22">
        <f>+AE89+AF89+AG89</f>
        <v>6</v>
      </c>
      <c r="AE89" s="22">
        <f t="shared" si="66"/>
        <v>1</v>
      </c>
      <c r="AF89" s="22">
        <f t="shared" si="66"/>
        <v>4</v>
      </c>
      <c r="AG89" s="22">
        <f t="shared" si="66"/>
        <v>1</v>
      </c>
      <c r="AH89" s="79">
        <f t="shared" si="71"/>
        <v>0.25</v>
      </c>
      <c r="AI89" s="79"/>
      <c r="AJ89" s="22">
        <f t="shared" si="68"/>
        <v>16</v>
      </c>
      <c r="AK89" s="22">
        <f t="shared" si="68"/>
        <v>1</v>
      </c>
      <c r="AL89" s="22">
        <f t="shared" si="68"/>
        <v>0</v>
      </c>
      <c r="AM89" s="24">
        <f t="shared" si="72"/>
        <v>2.6666666666666665</v>
      </c>
      <c r="AN89" s="22">
        <f t="shared" si="70"/>
        <v>0</v>
      </c>
      <c r="AO89" s="22">
        <f t="shared" si="70"/>
        <v>0</v>
      </c>
      <c r="AS89" s="41"/>
      <c r="AT89" s="41"/>
      <c r="AU89" s="27">
        <v>6.5</v>
      </c>
      <c r="AV89" s="21" t="s">
        <v>55</v>
      </c>
      <c r="AW89" s="21"/>
      <c r="AX89" s="21"/>
      <c r="AY89" s="21"/>
      <c r="AZ89" s="22">
        <v>2</v>
      </c>
      <c r="BA89" s="21" t="s">
        <v>117</v>
      </c>
      <c r="BB89" s="69">
        <v>1</v>
      </c>
      <c r="BC89" s="22">
        <v>0</v>
      </c>
      <c r="BD89" s="22">
        <v>1</v>
      </c>
      <c r="BE89" s="22">
        <f t="shared" si="62"/>
        <v>1</v>
      </c>
      <c r="BF89" s="70">
        <v>0</v>
      </c>
      <c r="BG89" s="69">
        <f t="shared" si="63"/>
        <v>22</v>
      </c>
      <c r="BH89" s="22">
        <f t="shared" si="64"/>
        <v>0</v>
      </c>
      <c r="BI89" s="22">
        <f t="shared" si="52"/>
        <v>4</v>
      </c>
      <c r="BJ89" s="22">
        <f t="shared" si="65"/>
        <v>4</v>
      </c>
      <c r="BK89" s="70">
        <f t="shared" si="53"/>
        <v>6</v>
      </c>
      <c r="BL89" s="69">
        <v>21</v>
      </c>
      <c r="BM89" s="22">
        <v>0</v>
      </c>
      <c r="BN89" s="22">
        <v>3</v>
      </c>
      <c r="BO89" s="22">
        <f t="shared" si="54"/>
        <v>3</v>
      </c>
      <c r="BP89" s="70">
        <v>6</v>
      </c>
      <c r="BQ89" s="41"/>
      <c r="BR89" s="41"/>
      <c r="BS89" s="27">
        <v>9</v>
      </c>
      <c r="BT89" s="21" t="s">
        <v>474</v>
      </c>
      <c r="BX89" s="22"/>
      <c r="BY89" s="21"/>
      <c r="BZ89" s="69">
        <v>0</v>
      </c>
      <c r="CA89" s="22">
        <v>0</v>
      </c>
      <c r="CB89" s="22">
        <v>0</v>
      </c>
      <c r="CC89" s="22">
        <f t="shared" si="55"/>
        <v>0</v>
      </c>
      <c r="CD89" s="70">
        <v>0</v>
      </c>
      <c r="CE89" s="69">
        <f t="shared" si="56"/>
        <v>1</v>
      </c>
      <c r="CF89" s="22">
        <f t="shared" si="57"/>
        <v>0</v>
      </c>
      <c r="CG89" s="22">
        <f t="shared" si="58"/>
        <v>0</v>
      </c>
      <c r="CH89" s="22">
        <f t="shared" si="59"/>
        <v>0</v>
      </c>
      <c r="CI89" s="70">
        <f t="shared" si="60"/>
        <v>0</v>
      </c>
      <c r="CJ89" s="22">
        <v>1</v>
      </c>
      <c r="CK89" s="22">
        <v>0</v>
      </c>
      <c r="CL89" s="22">
        <v>0</v>
      </c>
      <c r="CM89" s="22">
        <f>+CK89+CL89</f>
        <v>0</v>
      </c>
      <c r="CN89" s="22">
        <v>0</v>
      </c>
      <c r="CO89" s="41"/>
    </row>
    <row r="90" spans="1:93" ht="15.75" customHeight="1" thickBot="1" x14ac:dyDescent="0.3">
      <c r="A90" s="36"/>
      <c r="E90" s="21" t="s">
        <v>41</v>
      </c>
      <c r="H90" s="21" t="s">
        <v>106</v>
      </c>
      <c r="I90" s="22"/>
      <c r="J90" s="22">
        <v>23</v>
      </c>
      <c r="K90" s="22">
        <v>13</v>
      </c>
      <c r="L90" s="22">
        <v>10</v>
      </c>
      <c r="M90" s="49">
        <v>23</v>
      </c>
      <c r="N90" s="22"/>
      <c r="O90" s="22"/>
      <c r="R90" s="41"/>
      <c r="S90" s="41"/>
      <c r="V90" s="8"/>
      <c r="W90" s="32"/>
      <c r="X90" s="31" t="s">
        <v>21</v>
      </c>
      <c r="Y90" s="32"/>
      <c r="Z90" s="32"/>
      <c r="AA90" s="15"/>
      <c r="AB90" s="8"/>
      <c r="AC90" s="8"/>
      <c r="AD90" s="15">
        <f>SUM(AD80:AD89)</f>
        <v>27.3</v>
      </c>
      <c r="AE90" s="15">
        <f>SUM(AE80:AE89)</f>
        <v>5</v>
      </c>
      <c r="AF90" s="15">
        <f>SUM(AF80:AF89)</f>
        <v>15</v>
      </c>
      <c r="AG90" s="15">
        <f>SUM(AG80:AG89)</f>
        <v>7</v>
      </c>
      <c r="AH90" s="80">
        <f>+(AE90*2+AG90)/(2*AD90)</f>
        <v>0.31135531135531136</v>
      </c>
      <c r="AI90" s="80"/>
      <c r="AJ90" s="15">
        <f>SUM(AJ80:AJ89)</f>
        <v>69</v>
      </c>
      <c r="AK90" s="15">
        <f>SUM(AK80:AK89)</f>
        <v>3</v>
      </c>
      <c r="AL90" s="15">
        <f>SUM(AL80:AL89)</f>
        <v>2</v>
      </c>
      <c r="AM90" s="33">
        <f>+AJ90/AD90</f>
        <v>2.5274725274725274</v>
      </c>
      <c r="AN90" s="15">
        <f>SUM(AN80:AN89)</f>
        <v>1</v>
      </c>
      <c r="AO90" s="15">
        <f>SUM(AO80:AO89)</f>
        <v>0</v>
      </c>
      <c r="AS90" s="41"/>
      <c r="AT90" s="41"/>
      <c r="AU90" s="17" t="s">
        <v>37</v>
      </c>
      <c r="AV90" s="17"/>
      <c r="AW90" s="17"/>
      <c r="AX90" s="17"/>
      <c r="AY90" s="17"/>
      <c r="AZ90" s="17"/>
      <c r="BA90" s="17"/>
      <c r="BB90" s="72">
        <f>SUM(BB78:BB89)</f>
        <v>11</v>
      </c>
      <c r="BC90" s="23">
        <f>SUM(BC78:BC89)</f>
        <v>2</v>
      </c>
      <c r="BD90" s="23">
        <f>SUM(BD78:BD89)</f>
        <v>3</v>
      </c>
      <c r="BE90" s="23">
        <f>+BD90+BC90</f>
        <v>5</v>
      </c>
      <c r="BF90" s="73">
        <f>SUM(BF78:BF89)</f>
        <v>0</v>
      </c>
      <c r="BG90" s="72">
        <f>SUM(BG78:BG89)</f>
        <v>253</v>
      </c>
      <c r="BH90" s="23">
        <f>SUM(BH78:BH89)</f>
        <v>60</v>
      </c>
      <c r="BI90" s="23">
        <f>SUM(BI78:BI89)</f>
        <v>86</v>
      </c>
      <c r="BJ90" s="23">
        <f>+BI90+BH90</f>
        <v>146</v>
      </c>
      <c r="BK90" s="73">
        <f>SUM(BK78:BK89)</f>
        <v>12</v>
      </c>
      <c r="BL90" s="72">
        <f>SUM(BL78:BL89)</f>
        <v>242</v>
      </c>
      <c r="BM90" s="23">
        <f>SUM(BM78:BM89)</f>
        <v>58</v>
      </c>
      <c r="BN90" s="23">
        <f>SUM(BN78:BN89)</f>
        <v>83</v>
      </c>
      <c r="BO90" s="23">
        <f>+BN90+BM90</f>
        <v>141</v>
      </c>
      <c r="BP90" s="73">
        <f>SUM(BP78:BP89)</f>
        <v>12</v>
      </c>
      <c r="BQ90" s="41"/>
      <c r="BR90" s="41"/>
      <c r="BS90" s="27">
        <v>6.5</v>
      </c>
      <c r="BT90" s="21" t="s">
        <v>49</v>
      </c>
      <c r="BX90" s="22"/>
      <c r="BY90" s="21"/>
      <c r="BZ90" s="69">
        <v>0</v>
      </c>
      <c r="CA90" s="22">
        <v>0</v>
      </c>
      <c r="CB90" s="22">
        <v>0</v>
      </c>
      <c r="CC90" s="22">
        <f t="shared" si="55"/>
        <v>0</v>
      </c>
      <c r="CD90" s="70">
        <v>0</v>
      </c>
      <c r="CE90" s="69">
        <f t="shared" si="56"/>
        <v>2</v>
      </c>
      <c r="CF90" s="22">
        <f t="shared" si="57"/>
        <v>0</v>
      </c>
      <c r="CG90" s="22">
        <f t="shared" si="58"/>
        <v>1</v>
      </c>
      <c r="CH90" s="22">
        <f t="shared" si="59"/>
        <v>1</v>
      </c>
      <c r="CI90" s="70">
        <f t="shared" si="60"/>
        <v>0</v>
      </c>
      <c r="CJ90" s="22">
        <v>2</v>
      </c>
      <c r="CK90" s="22">
        <v>0</v>
      </c>
      <c r="CL90" s="22">
        <v>1</v>
      </c>
      <c r="CM90" s="22">
        <f>+CK90+CL90</f>
        <v>1</v>
      </c>
      <c r="CN90" s="22">
        <v>0</v>
      </c>
      <c r="CO90" s="41"/>
    </row>
    <row r="91" spans="1:93" ht="15.75" customHeight="1" x14ac:dyDescent="0.25">
      <c r="A91" s="36"/>
      <c r="E91" s="21" t="s">
        <v>181</v>
      </c>
      <c r="F91" s="21"/>
      <c r="G91" s="21"/>
      <c r="H91" s="21" t="s">
        <v>107</v>
      </c>
      <c r="I91" s="22"/>
      <c r="J91" s="22">
        <v>19</v>
      </c>
      <c r="K91" s="22">
        <v>9</v>
      </c>
      <c r="L91" s="22">
        <v>14</v>
      </c>
      <c r="M91" s="49">
        <v>23</v>
      </c>
      <c r="N91" s="22"/>
      <c r="O91" s="22"/>
      <c r="R91" s="41"/>
      <c r="S91" s="41"/>
      <c r="AS91" s="41"/>
      <c r="AT91" s="41"/>
      <c r="AU91" s="12" t="s">
        <v>39</v>
      </c>
      <c r="AV91" s="12"/>
      <c r="AW91" s="12"/>
      <c r="AX91" s="12"/>
      <c r="AY91" s="13"/>
      <c r="AZ91" s="14" t="s">
        <v>40</v>
      </c>
      <c r="BB91" s="69">
        <v>2</v>
      </c>
      <c r="BC91" s="22">
        <v>0</v>
      </c>
      <c r="BD91" s="22">
        <v>0</v>
      </c>
      <c r="BE91" s="22">
        <f>+BC91+BD91</f>
        <v>0</v>
      </c>
      <c r="BF91" s="70">
        <v>4</v>
      </c>
      <c r="BG91" s="69">
        <f>+BB91+BL91</f>
        <v>53</v>
      </c>
      <c r="BH91" s="22">
        <f>+BC91+BM91</f>
        <v>10</v>
      </c>
      <c r="BI91" s="22">
        <f t="shared" ref="BI91:BI102" si="73">+BD91+BN91</f>
        <v>17</v>
      </c>
      <c r="BJ91" s="22">
        <f>+BH91+BI91</f>
        <v>27</v>
      </c>
      <c r="BK91" s="70">
        <f t="shared" ref="BK91:BK102" si="74">+BF91+BP91</f>
        <v>12</v>
      </c>
      <c r="BL91" s="69">
        <v>51</v>
      </c>
      <c r="BM91" s="15">
        <v>10</v>
      </c>
      <c r="BN91" s="15">
        <v>17</v>
      </c>
      <c r="BO91" s="15">
        <f t="shared" ref="BO91:BO102" si="75">+BM91+BN91</f>
        <v>27</v>
      </c>
      <c r="BP91" s="71">
        <v>8</v>
      </c>
      <c r="BQ91" s="41"/>
      <c r="BR91" s="41"/>
      <c r="BS91" s="27">
        <v>7.5</v>
      </c>
      <c r="BT91" s="21" t="s">
        <v>146</v>
      </c>
      <c r="BX91" s="22"/>
      <c r="BY91" s="21"/>
      <c r="BZ91" s="69">
        <v>0</v>
      </c>
      <c r="CA91" s="22">
        <v>0</v>
      </c>
      <c r="CB91" s="22">
        <v>0</v>
      </c>
      <c r="CC91" s="22">
        <f t="shared" si="55"/>
        <v>0</v>
      </c>
      <c r="CD91" s="70">
        <v>0</v>
      </c>
      <c r="CE91" s="69">
        <f t="shared" si="56"/>
        <v>1</v>
      </c>
      <c r="CF91" s="22">
        <f t="shared" si="57"/>
        <v>0</v>
      </c>
      <c r="CG91" s="22">
        <f t="shared" si="58"/>
        <v>0</v>
      </c>
      <c r="CH91" s="22">
        <f t="shared" si="59"/>
        <v>0</v>
      </c>
      <c r="CI91" s="70">
        <f t="shared" si="60"/>
        <v>0</v>
      </c>
      <c r="CJ91" s="22">
        <v>1</v>
      </c>
      <c r="CK91" s="22">
        <v>0</v>
      </c>
      <c r="CL91" s="22">
        <v>0</v>
      </c>
      <c r="CM91" s="22">
        <f t="shared" ref="CM91:CM101" si="76">+CK91+CL91</f>
        <v>0</v>
      </c>
      <c r="CN91" s="22">
        <v>0</v>
      </c>
      <c r="CO91" s="41"/>
    </row>
    <row r="92" spans="1:93" ht="15.75" customHeight="1" x14ac:dyDescent="0.25">
      <c r="A92" s="36"/>
      <c r="E92" s="21" t="s">
        <v>151</v>
      </c>
      <c r="H92" s="21" t="s">
        <v>106</v>
      </c>
      <c r="I92" s="22"/>
      <c r="J92" s="22">
        <v>23</v>
      </c>
      <c r="K92" s="22">
        <v>9</v>
      </c>
      <c r="L92" s="22">
        <v>12</v>
      </c>
      <c r="M92" s="49">
        <v>21</v>
      </c>
      <c r="N92" s="22"/>
      <c r="O92" s="22"/>
      <c r="R92" s="41"/>
      <c r="S92" s="41"/>
      <c r="AS92" s="41"/>
      <c r="AT92" s="41"/>
      <c r="AU92" s="27">
        <v>7</v>
      </c>
      <c r="AV92" s="21" t="s">
        <v>171</v>
      </c>
      <c r="AW92" s="21"/>
      <c r="AX92" s="21"/>
      <c r="AY92" s="27"/>
      <c r="AZ92" s="22"/>
      <c r="BA92" s="21" t="s">
        <v>116</v>
      </c>
      <c r="BB92" s="69">
        <v>1</v>
      </c>
      <c r="BC92" s="22">
        <v>0</v>
      </c>
      <c r="BD92" s="22">
        <v>0</v>
      </c>
      <c r="BE92" s="22">
        <f t="shared" ref="BE92:BE102" si="77">+BC92+BD92</f>
        <v>0</v>
      </c>
      <c r="BF92" s="70">
        <v>0</v>
      </c>
      <c r="BG92" s="69">
        <f t="shared" ref="BG92:BG102" si="78">+BB92+BL92</f>
        <v>18</v>
      </c>
      <c r="BH92" s="22">
        <f t="shared" ref="BH92:BH102" si="79">+BC92+BM92</f>
        <v>0</v>
      </c>
      <c r="BI92" s="22">
        <f t="shared" si="73"/>
        <v>0</v>
      </c>
      <c r="BJ92" s="22">
        <f t="shared" ref="BJ92:BJ102" si="80">+BH92+BI92</f>
        <v>0</v>
      </c>
      <c r="BK92" s="70">
        <f t="shared" si="74"/>
        <v>0</v>
      </c>
      <c r="BL92" s="69">
        <v>17</v>
      </c>
      <c r="BM92" s="22">
        <v>0</v>
      </c>
      <c r="BN92" s="22">
        <v>0</v>
      </c>
      <c r="BO92" s="22">
        <f t="shared" si="75"/>
        <v>0</v>
      </c>
      <c r="BP92" s="70">
        <v>0</v>
      </c>
      <c r="BQ92" s="41"/>
      <c r="BR92" s="41"/>
      <c r="BS92" s="27">
        <v>6.5</v>
      </c>
      <c r="BT92" s="21" t="s">
        <v>32</v>
      </c>
      <c r="BX92" s="22"/>
      <c r="BY92" s="21"/>
      <c r="BZ92" s="69">
        <v>0</v>
      </c>
      <c r="CA92" s="22">
        <v>0</v>
      </c>
      <c r="CB92" s="22">
        <v>0</v>
      </c>
      <c r="CC92" s="22">
        <f t="shared" si="55"/>
        <v>0</v>
      </c>
      <c r="CD92" s="70">
        <v>0</v>
      </c>
      <c r="CE92" s="69">
        <f t="shared" si="56"/>
        <v>7</v>
      </c>
      <c r="CF92" s="22">
        <f t="shared" si="57"/>
        <v>0</v>
      </c>
      <c r="CG92" s="22">
        <f t="shared" si="58"/>
        <v>2</v>
      </c>
      <c r="CH92" s="22">
        <f t="shared" si="59"/>
        <v>2</v>
      </c>
      <c r="CI92" s="70">
        <f t="shared" si="60"/>
        <v>2</v>
      </c>
      <c r="CJ92" s="22">
        <v>7</v>
      </c>
      <c r="CK92" s="22">
        <v>0</v>
      </c>
      <c r="CL92" s="22">
        <v>2</v>
      </c>
      <c r="CM92" s="22">
        <f t="shared" si="76"/>
        <v>2</v>
      </c>
      <c r="CN92" s="22">
        <v>2</v>
      </c>
      <c r="CO92" s="41"/>
    </row>
    <row r="93" spans="1:93" ht="15.75" customHeight="1" x14ac:dyDescent="0.25">
      <c r="A93" s="36"/>
      <c r="E93" s="21" t="s">
        <v>46</v>
      </c>
      <c r="F93" s="21"/>
      <c r="G93" s="21"/>
      <c r="H93" s="21" t="s">
        <v>117</v>
      </c>
      <c r="I93" s="22"/>
      <c r="J93" s="22">
        <v>19</v>
      </c>
      <c r="K93" s="22">
        <v>9</v>
      </c>
      <c r="L93" s="22">
        <v>11</v>
      </c>
      <c r="M93" s="49">
        <v>20</v>
      </c>
      <c r="N93" s="22"/>
      <c r="O93" s="22"/>
      <c r="R93" s="41"/>
      <c r="S93" s="41"/>
      <c r="V93" s="81" t="s">
        <v>620</v>
      </c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S93" s="41"/>
      <c r="AT93" s="41"/>
      <c r="AU93" s="27">
        <v>9.5</v>
      </c>
      <c r="AV93" s="21" t="s">
        <v>125</v>
      </c>
      <c r="AW93" s="21"/>
      <c r="AX93" s="21"/>
      <c r="AY93" s="27"/>
      <c r="AZ93" s="22">
        <v>9</v>
      </c>
      <c r="BA93" s="21" t="s">
        <v>116</v>
      </c>
      <c r="BB93" s="69">
        <v>1</v>
      </c>
      <c r="BC93" s="22">
        <v>1</v>
      </c>
      <c r="BD93" s="22">
        <v>0</v>
      </c>
      <c r="BE93" s="22">
        <f t="shared" si="77"/>
        <v>1</v>
      </c>
      <c r="BF93" s="70">
        <v>0</v>
      </c>
      <c r="BG93" s="69">
        <f t="shared" si="78"/>
        <v>23</v>
      </c>
      <c r="BH93" s="22">
        <f t="shared" si="79"/>
        <v>26</v>
      </c>
      <c r="BI93" s="22">
        <f t="shared" si="73"/>
        <v>12</v>
      </c>
      <c r="BJ93" s="22">
        <f t="shared" si="80"/>
        <v>38</v>
      </c>
      <c r="BK93" s="70">
        <f t="shared" si="74"/>
        <v>4</v>
      </c>
      <c r="BL93" s="69">
        <v>22</v>
      </c>
      <c r="BM93" s="22">
        <v>25</v>
      </c>
      <c r="BN93" s="22">
        <v>12</v>
      </c>
      <c r="BO93" s="22">
        <f t="shared" si="75"/>
        <v>37</v>
      </c>
      <c r="BP93" s="70">
        <v>4</v>
      </c>
      <c r="BQ93" s="41"/>
      <c r="BR93" s="41"/>
      <c r="BS93" s="27">
        <v>8</v>
      </c>
      <c r="BT93" s="21" t="s">
        <v>149</v>
      </c>
      <c r="BX93" s="22"/>
      <c r="BY93" s="21"/>
      <c r="BZ93" s="69">
        <v>0</v>
      </c>
      <c r="CA93" s="22">
        <v>0</v>
      </c>
      <c r="CB93" s="22">
        <v>0</v>
      </c>
      <c r="CC93" s="22">
        <f t="shared" si="55"/>
        <v>0</v>
      </c>
      <c r="CD93" s="70">
        <v>0</v>
      </c>
      <c r="CE93" s="69">
        <f t="shared" si="56"/>
        <v>2</v>
      </c>
      <c r="CF93" s="22">
        <f t="shared" si="57"/>
        <v>0</v>
      </c>
      <c r="CG93" s="22">
        <f t="shared" si="58"/>
        <v>1</v>
      </c>
      <c r="CH93" s="22">
        <f t="shared" si="59"/>
        <v>1</v>
      </c>
      <c r="CI93" s="70">
        <f t="shared" si="60"/>
        <v>0</v>
      </c>
      <c r="CJ93" s="22">
        <v>2</v>
      </c>
      <c r="CK93" s="22">
        <v>0</v>
      </c>
      <c r="CL93" s="22">
        <v>1</v>
      </c>
      <c r="CM93" s="22">
        <f t="shared" si="76"/>
        <v>1</v>
      </c>
      <c r="CN93" s="22">
        <v>0</v>
      </c>
      <c r="CO93" s="41"/>
    </row>
    <row r="94" spans="1:93" ht="15.75" customHeight="1" x14ac:dyDescent="0.25">
      <c r="A94" s="36"/>
      <c r="E94" s="21" t="s">
        <v>60</v>
      </c>
      <c r="F94" s="21"/>
      <c r="G94" s="21"/>
      <c r="H94" s="21" t="s">
        <v>154</v>
      </c>
      <c r="I94" s="22"/>
      <c r="J94" s="22">
        <v>21</v>
      </c>
      <c r="K94" s="22">
        <v>9</v>
      </c>
      <c r="L94" s="22">
        <v>11</v>
      </c>
      <c r="M94" s="49">
        <v>20</v>
      </c>
      <c r="N94" s="22"/>
      <c r="O94" s="22"/>
      <c r="R94" s="41"/>
      <c r="S94" s="41"/>
      <c r="AS94" s="41"/>
      <c r="AT94" s="41"/>
      <c r="AU94" s="27">
        <v>9</v>
      </c>
      <c r="AV94" s="21" t="s">
        <v>474</v>
      </c>
      <c r="AW94" s="21"/>
      <c r="AX94" s="21"/>
      <c r="AY94" s="27"/>
      <c r="AZ94" s="22">
        <v>7</v>
      </c>
      <c r="BA94" s="21" t="s">
        <v>116</v>
      </c>
      <c r="BB94" s="69">
        <v>1</v>
      </c>
      <c r="BC94" s="22">
        <v>0</v>
      </c>
      <c r="BD94" s="22">
        <v>1</v>
      </c>
      <c r="BE94" s="22">
        <f t="shared" si="77"/>
        <v>1</v>
      </c>
      <c r="BF94" s="70">
        <v>0</v>
      </c>
      <c r="BG94" s="69">
        <f t="shared" si="78"/>
        <v>4</v>
      </c>
      <c r="BH94" s="22">
        <f t="shared" si="79"/>
        <v>0</v>
      </c>
      <c r="BI94" s="22">
        <f t="shared" si="73"/>
        <v>3</v>
      </c>
      <c r="BJ94" s="22">
        <f t="shared" si="80"/>
        <v>3</v>
      </c>
      <c r="BK94" s="70">
        <f t="shared" si="74"/>
        <v>0</v>
      </c>
      <c r="BL94" s="69">
        <v>3</v>
      </c>
      <c r="BM94" s="22">
        <v>0</v>
      </c>
      <c r="BN94" s="22">
        <v>2</v>
      </c>
      <c r="BO94" s="22">
        <f t="shared" si="75"/>
        <v>2</v>
      </c>
      <c r="BP94" s="70">
        <v>0</v>
      </c>
      <c r="BQ94" s="41"/>
      <c r="BR94" s="41"/>
      <c r="BS94" s="27">
        <v>8.5</v>
      </c>
      <c r="BT94" s="21" t="s">
        <v>132</v>
      </c>
      <c r="BX94" s="22"/>
      <c r="BY94" s="21"/>
      <c r="BZ94" s="69">
        <v>0</v>
      </c>
      <c r="CA94" s="22">
        <v>0</v>
      </c>
      <c r="CB94" s="22">
        <v>0</v>
      </c>
      <c r="CC94" s="22">
        <f t="shared" si="55"/>
        <v>0</v>
      </c>
      <c r="CD94" s="70">
        <v>0</v>
      </c>
      <c r="CE94" s="69">
        <f t="shared" si="56"/>
        <v>4</v>
      </c>
      <c r="CF94" s="22">
        <f t="shared" si="57"/>
        <v>0</v>
      </c>
      <c r="CG94" s="22">
        <f t="shared" si="58"/>
        <v>2</v>
      </c>
      <c r="CH94" s="22">
        <f t="shared" si="59"/>
        <v>2</v>
      </c>
      <c r="CI94" s="70">
        <f t="shared" si="60"/>
        <v>0</v>
      </c>
      <c r="CJ94" s="22">
        <v>4</v>
      </c>
      <c r="CK94" s="22">
        <v>0</v>
      </c>
      <c r="CL94" s="22">
        <v>2</v>
      </c>
      <c r="CM94" s="22">
        <f t="shared" si="76"/>
        <v>2</v>
      </c>
      <c r="CN94" s="22">
        <v>0</v>
      </c>
      <c r="CO94" s="41"/>
    </row>
    <row r="95" spans="1:93" ht="15.75" customHeight="1" thickBot="1" x14ac:dyDescent="0.3">
      <c r="A95" s="36"/>
      <c r="E95" s="21" t="s">
        <v>130</v>
      </c>
      <c r="F95" s="21"/>
      <c r="G95" s="21"/>
      <c r="H95" s="21" t="s">
        <v>115</v>
      </c>
      <c r="I95" s="22"/>
      <c r="J95" s="22">
        <v>22</v>
      </c>
      <c r="K95" s="22">
        <v>1</v>
      </c>
      <c r="L95" s="22">
        <v>19</v>
      </c>
      <c r="M95" s="49">
        <v>20</v>
      </c>
      <c r="N95" s="22"/>
      <c r="O95" s="22"/>
      <c r="R95" s="41"/>
      <c r="S95" s="41"/>
      <c r="V95" s="37" t="s">
        <v>119</v>
      </c>
      <c r="W95" s="10" t="s">
        <v>129</v>
      </c>
      <c r="X95" s="10"/>
      <c r="Y95" s="10"/>
      <c r="Z95" s="10"/>
      <c r="AA95" s="10"/>
      <c r="AB95" s="10"/>
      <c r="AC95" s="10"/>
      <c r="AD95" s="37" t="s">
        <v>3</v>
      </c>
      <c r="AE95" s="37" t="s">
        <v>7</v>
      </c>
      <c r="AF95" s="37" t="s">
        <v>8</v>
      </c>
      <c r="AG95" s="37" t="s">
        <v>9</v>
      </c>
      <c r="AH95" s="82" t="s">
        <v>77</v>
      </c>
      <c r="AI95" s="82"/>
      <c r="AJ95" s="37" t="s">
        <v>4</v>
      </c>
      <c r="AK95" s="37" t="s">
        <v>6</v>
      </c>
      <c r="AL95" s="37" t="s">
        <v>5</v>
      </c>
      <c r="AM95" s="37" t="s">
        <v>78</v>
      </c>
      <c r="AN95" s="37" t="s">
        <v>24</v>
      </c>
      <c r="AO95" s="37" t="s">
        <v>2</v>
      </c>
      <c r="AS95" s="41"/>
      <c r="AT95" s="41"/>
      <c r="AU95" s="27">
        <v>8.5</v>
      </c>
      <c r="AV95" s="21" t="s">
        <v>162</v>
      </c>
      <c r="AW95" s="21"/>
      <c r="AX95" s="21"/>
      <c r="AY95" s="27"/>
      <c r="AZ95" s="22">
        <v>6</v>
      </c>
      <c r="BA95" s="21" t="s">
        <v>116</v>
      </c>
      <c r="BB95" s="69">
        <v>1</v>
      </c>
      <c r="BC95" s="22">
        <v>0</v>
      </c>
      <c r="BD95" s="22">
        <v>0</v>
      </c>
      <c r="BE95" s="22">
        <f t="shared" si="77"/>
        <v>0</v>
      </c>
      <c r="BF95" s="70">
        <v>0</v>
      </c>
      <c r="BG95" s="69">
        <f t="shared" si="78"/>
        <v>20</v>
      </c>
      <c r="BH95" s="22">
        <f t="shared" si="79"/>
        <v>0</v>
      </c>
      <c r="BI95" s="22">
        <f t="shared" si="73"/>
        <v>12</v>
      </c>
      <c r="BJ95" s="22">
        <f t="shared" si="80"/>
        <v>12</v>
      </c>
      <c r="BK95" s="70">
        <f t="shared" si="74"/>
        <v>8</v>
      </c>
      <c r="BL95" s="69">
        <v>19</v>
      </c>
      <c r="BM95" s="22">
        <v>0</v>
      </c>
      <c r="BN95" s="22">
        <v>12</v>
      </c>
      <c r="BO95" s="22">
        <f t="shared" si="75"/>
        <v>12</v>
      </c>
      <c r="BP95" s="70">
        <v>8</v>
      </c>
      <c r="BQ95" s="41"/>
      <c r="BR95" s="41"/>
      <c r="BS95" s="27">
        <v>8.5</v>
      </c>
      <c r="BT95" s="21" t="s">
        <v>30</v>
      </c>
      <c r="BX95" s="22"/>
      <c r="BY95" s="21"/>
      <c r="BZ95" s="69">
        <v>0</v>
      </c>
      <c r="CA95" s="22">
        <v>0</v>
      </c>
      <c r="CB95" s="22">
        <v>0</v>
      </c>
      <c r="CC95" s="22">
        <f t="shared" si="55"/>
        <v>0</v>
      </c>
      <c r="CD95" s="70">
        <v>0</v>
      </c>
      <c r="CE95" s="69">
        <f t="shared" si="56"/>
        <v>1</v>
      </c>
      <c r="CF95" s="22">
        <f t="shared" si="57"/>
        <v>0</v>
      </c>
      <c r="CG95" s="22">
        <f t="shared" si="58"/>
        <v>0</v>
      </c>
      <c r="CH95" s="22">
        <f t="shared" si="59"/>
        <v>0</v>
      </c>
      <c r="CI95" s="70">
        <f t="shared" si="60"/>
        <v>0</v>
      </c>
      <c r="CJ95" s="22">
        <v>1</v>
      </c>
      <c r="CK95" s="22">
        <v>0</v>
      </c>
      <c r="CL95" s="22">
        <v>0</v>
      </c>
      <c r="CM95" s="22">
        <f t="shared" si="76"/>
        <v>0</v>
      </c>
      <c r="CN95" s="22">
        <v>0</v>
      </c>
      <c r="CO95" s="41"/>
    </row>
    <row r="96" spans="1:93" ht="15.75" customHeight="1" x14ac:dyDescent="0.25">
      <c r="A96" s="36"/>
      <c r="E96" s="21" t="s">
        <v>142</v>
      </c>
      <c r="F96" s="21"/>
      <c r="G96" s="21"/>
      <c r="H96" s="21" t="s">
        <v>107</v>
      </c>
      <c r="I96" s="22"/>
      <c r="J96" s="22">
        <v>23</v>
      </c>
      <c r="K96" s="22">
        <v>10</v>
      </c>
      <c r="L96" s="22">
        <v>9</v>
      </c>
      <c r="M96" s="49">
        <v>19</v>
      </c>
      <c r="N96" s="22"/>
      <c r="O96" s="22"/>
      <c r="R96" s="41"/>
      <c r="S96" s="41"/>
      <c r="V96" s="27"/>
      <c r="W96" s="21"/>
      <c r="X96" s="21"/>
      <c r="Y96" s="21"/>
      <c r="Z96" s="21"/>
      <c r="AA96" s="22"/>
      <c r="AD96" s="22"/>
      <c r="AE96" s="22"/>
      <c r="AF96" s="22"/>
      <c r="AG96" s="22"/>
      <c r="AH96" s="79"/>
      <c r="AI96" s="79"/>
      <c r="AJ96" s="22"/>
      <c r="AK96" s="22"/>
      <c r="AL96" s="22"/>
      <c r="AM96" s="24"/>
      <c r="AN96" s="22"/>
      <c r="AO96" s="22"/>
      <c r="AS96" s="41"/>
      <c r="AT96" s="41"/>
      <c r="AU96" s="27">
        <v>8</v>
      </c>
      <c r="AV96" s="21" t="s">
        <v>33</v>
      </c>
      <c r="AW96" s="21"/>
      <c r="AX96" s="21"/>
      <c r="AY96" s="27"/>
      <c r="AZ96" s="22">
        <v>4</v>
      </c>
      <c r="BA96" s="21" t="s">
        <v>116</v>
      </c>
      <c r="BB96" s="69">
        <v>1</v>
      </c>
      <c r="BC96" s="22">
        <v>0</v>
      </c>
      <c r="BD96" s="22">
        <v>0</v>
      </c>
      <c r="BE96" s="22">
        <f t="shared" si="77"/>
        <v>0</v>
      </c>
      <c r="BF96" s="70">
        <v>0</v>
      </c>
      <c r="BG96" s="69">
        <f t="shared" si="78"/>
        <v>16</v>
      </c>
      <c r="BH96" s="22">
        <f t="shared" si="79"/>
        <v>0</v>
      </c>
      <c r="BI96" s="22">
        <f t="shared" si="73"/>
        <v>4</v>
      </c>
      <c r="BJ96" s="22">
        <f t="shared" si="80"/>
        <v>4</v>
      </c>
      <c r="BK96" s="70">
        <f t="shared" si="74"/>
        <v>0</v>
      </c>
      <c r="BL96" s="69">
        <v>15</v>
      </c>
      <c r="BM96" s="22">
        <v>0</v>
      </c>
      <c r="BN96" s="22">
        <v>4</v>
      </c>
      <c r="BO96" s="22">
        <f t="shared" si="75"/>
        <v>4</v>
      </c>
      <c r="BP96" s="70">
        <v>0</v>
      </c>
      <c r="BQ96" s="41"/>
      <c r="BR96" s="41"/>
      <c r="BS96" s="27">
        <v>7</v>
      </c>
      <c r="BT96" s="21" t="s">
        <v>113</v>
      </c>
      <c r="BX96" s="22"/>
      <c r="BY96" s="21"/>
      <c r="BZ96" s="69">
        <v>0</v>
      </c>
      <c r="CA96" s="22">
        <v>0</v>
      </c>
      <c r="CB96" s="22">
        <v>0</v>
      </c>
      <c r="CC96" s="22">
        <f t="shared" si="55"/>
        <v>0</v>
      </c>
      <c r="CD96" s="70">
        <v>0</v>
      </c>
      <c r="CE96" s="69">
        <f t="shared" si="56"/>
        <v>1</v>
      </c>
      <c r="CF96" s="22">
        <f t="shared" si="57"/>
        <v>0</v>
      </c>
      <c r="CG96" s="22">
        <f t="shared" si="58"/>
        <v>0</v>
      </c>
      <c r="CH96" s="22">
        <f t="shared" si="59"/>
        <v>0</v>
      </c>
      <c r="CI96" s="70">
        <f t="shared" si="60"/>
        <v>0</v>
      </c>
      <c r="CJ96" s="22">
        <v>1</v>
      </c>
      <c r="CK96" s="22">
        <v>0</v>
      </c>
      <c r="CL96" s="22">
        <v>0</v>
      </c>
      <c r="CM96" s="22">
        <f t="shared" si="76"/>
        <v>0</v>
      </c>
      <c r="CN96" s="22">
        <v>0</v>
      </c>
      <c r="CO96" s="41"/>
    </row>
    <row r="97" spans="1:93" ht="15.75" customHeight="1" thickBot="1" x14ac:dyDescent="0.3">
      <c r="A97" s="36"/>
      <c r="E97" s="21" t="s">
        <v>29</v>
      </c>
      <c r="H97" s="21" t="s">
        <v>107</v>
      </c>
      <c r="I97" s="22"/>
      <c r="J97" s="22">
        <v>21</v>
      </c>
      <c r="K97" s="22">
        <v>5</v>
      </c>
      <c r="L97" s="22">
        <v>14</v>
      </c>
      <c r="M97" s="49">
        <v>19</v>
      </c>
      <c r="N97" s="22"/>
      <c r="O97" s="22"/>
      <c r="R97" s="41"/>
      <c r="S97" s="41"/>
      <c r="V97" s="51"/>
      <c r="W97" s="28"/>
      <c r="X97" s="28"/>
      <c r="Y97" s="28"/>
      <c r="Z97" s="28"/>
      <c r="AA97" s="38"/>
      <c r="AB97" s="3"/>
      <c r="AC97" s="3"/>
      <c r="AD97" s="22"/>
      <c r="AE97" s="22"/>
      <c r="AF97" s="22"/>
      <c r="AG97" s="22"/>
      <c r="AH97" s="57"/>
      <c r="AI97" s="57"/>
      <c r="AJ97" s="22"/>
      <c r="AK97" s="22"/>
      <c r="AL97" s="22"/>
      <c r="AM97" s="24"/>
      <c r="AN97" s="22"/>
      <c r="AO97" s="22"/>
      <c r="AS97" s="41"/>
      <c r="AT97" s="41"/>
      <c r="AU97" s="27">
        <v>7</v>
      </c>
      <c r="AV97" s="21" t="s">
        <v>113</v>
      </c>
      <c r="AW97" s="21"/>
      <c r="AX97" s="21"/>
      <c r="AY97" s="27"/>
      <c r="AZ97" s="22">
        <v>14</v>
      </c>
      <c r="BA97" s="21" t="s">
        <v>116</v>
      </c>
      <c r="BB97" s="69">
        <v>0</v>
      </c>
      <c r="BC97" s="22">
        <v>0</v>
      </c>
      <c r="BD97" s="22">
        <v>0</v>
      </c>
      <c r="BE97" s="22">
        <f t="shared" si="77"/>
        <v>0</v>
      </c>
      <c r="BF97" s="70">
        <v>0</v>
      </c>
      <c r="BG97" s="69">
        <f t="shared" si="78"/>
        <v>22</v>
      </c>
      <c r="BH97" s="22">
        <f t="shared" si="79"/>
        <v>9</v>
      </c>
      <c r="BI97" s="22">
        <f t="shared" si="73"/>
        <v>5</v>
      </c>
      <c r="BJ97" s="22">
        <f t="shared" si="80"/>
        <v>14</v>
      </c>
      <c r="BK97" s="70">
        <f t="shared" si="74"/>
        <v>0</v>
      </c>
      <c r="BL97" s="69">
        <v>22</v>
      </c>
      <c r="BM97" s="22">
        <v>9</v>
      </c>
      <c r="BN97" s="22">
        <v>5</v>
      </c>
      <c r="BO97" s="22">
        <f t="shared" si="75"/>
        <v>14</v>
      </c>
      <c r="BP97" s="70">
        <v>0</v>
      </c>
      <c r="BQ97" s="41"/>
      <c r="BR97" s="41"/>
      <c r="BS97" s="27">
        <v>6.5</v>
      </c>
      <c r="BT97" s="21" t="s">
        <v>55</v>
      </c>
      <c r="BX97" s="22"/>
      <c r="BY97" s="21"/>
      <c r="BZ97" s="69">
        <v>0</v>
      </c>
      <c r="CA97" s="22">
        <v>0</v>
      </c>
      <c r="CB97" s="22">
        <v>0</v>
      </c>
      <c r="CC97" s="22">
        <f t="shared" si="55"/>
        <v>0</v>
      </c>
      <c r="CD97" s="70">
        <v>0</v>
      </c>
      <c r="CE97" s="69">
        <f t="shared" si="56"/>
        <v>4</v>
      </c>
      <c r="CF97" s="22">
        <f t="shared" si="57"/>
        <v>0</v>
      </c>
      <c r="CG97" s="22">
        <f t="shared" si="58"/>
        <v>0</v>
      </c>
      <c r="CH97" s="22">
        <f t="shared" si="59"/>
        <v>0</v>
      </c>
      <c r="CI97" s="70">
        <f t="shared" si="60"/>
        <v>0</v>
      </c>
      <c r="CJ97" s="22">
        <v>4</v>
      </c>
      <c r="CK97" s="22">
        <v>0</v>
      </c>
      <c r="CL97" s="22">
        <v>0</v>
      </c>
      <c r="CM97" s="22">
        <f t="shared" si="76"/>
        <v>0</v>
      </c>
      <c r="CN97" s="22">
        <v>0</v>
      </c>
      <c r="CO97" s="41"/>
    </row>
    <row r="98" spans="1:93" ht="15.75" customHeight="1" x14ac:dyDescent="0.25">
      <c r="A98" s="36"/>
      <c r="E98" s="21" t="s">
        <v>49</v>
      </c>
      <c r="H98" s="21" t="s">
        <v>107</v>
      </c>
      <c r="I98" s="22"/>
      <c r="J98" s="22">
        <v>23</v>
      </c>
      <c r="K98" s="22">
        <v>1</v>
      </c>
      <c r="L98" s="22">
        <v>18</v>
      </c>
      <c r="M98" s="49">
        <v>19</v>
      </c>
      <c r="N98" s="22"/>
      <c r="O98" s="22"/>
      <c r="R98" s="41"/>
      <c r="S98" s="41"/>
      <c r="V98" s="8"/>
      <c r="W98" s="31" t="s">
        <v>646</v>
      </c>
      <c r="X98" s="31"/>
      <c r="Y98" s="32"/>
      <c r="Z98" s="32"/>
      <c r="AA98" s="15"/>
      <c r="AB98" s="8"/>
      <c r="AC98" s="8"/>
      <c r="AD98" s="15">
        <f>SUM(AD96:AD97)</f>
        <v>0</v>
      </c>
      <c r="AE98" s="15">
        <f>SUM(AE96:AE97)</f>
        <v>0</v>
      </c>
      <c r="AF98" s="15">
        <f>SUM(AF96:AF97)</f>
        <v>0</v>
      </c>
      <c r="AG98" s="15">
        <f>SUM(AG96:AG97)</f>
        <v>0</v>
      </c>
      <c r="AH98" s="80"/>
      <c r="AI98" s="80"/>
      <c r="AJ98" s="15">
        <f>SUM(AJ96:AJ97)</f>
        <v>0</v>
      </c>
      <c r="AK98" s="15">
        <f>SUM(AK96:AK97)</f>
        <v>0</v>
      </c>
      <c r="AL98" s="15">
        <f>SUM(AL96:AL97)</f>
        <v>0</v>
      </c>
      <c r="AM98" s="33"/>
      <c r="AN98" s="15">
        <f>SUM(AN96:AN97)</f>
        <v>0</v>
      </c>
      <c r="AO98" s="15">
        <f>SUM(AO96:AO97)</f>
        <v>0</v>
      </c>
      <c r="AS98" s="41"/>
      <c r="AT98" s="41"/>
      <c r="AU98" s="27">
        <v>7.5</v>
      </c>
      <c r="AV98" s="21" t="s">
        <v>88</v>
      </c>
      <c r="AW98" s="21"/>
      <c r="AX98" s="21"/>
      <c r="AY98" s="27"/>
      <c r="AZ98" s="22">
        <v>5</v>
      </c>
      <c r="BA98" s="21" t="s">
        <v>116</v>
      </c>
      <c r="BB98" s="69">
        <v>1</v>
      </c>
      <c r="BC98" s="22">
        <v>0</v>
      </c>
      <c r="BD98" s="22">
        <v>1</v>
      </c>
      <c r="BE98" s="22">
        <f t="shared" si="77"/>
        <v>1</v>
      </c>
      <c r="BF98" s="70">
        <v>2</v>
      </c>
      <c r="BG98" s="69">
        <f t="shared" si="78"/>
        <v>21</v>
      </c>
      <c r="BH98" s="22">
        <f t="shared" si="79"/>
        <v>5</v>
      </c>
      <c r="BI98" s="22">
        <f t="shared" si="73"/>
        <v>9</v>
      </c>
      <c r="BJ98" s="22">
        <f t="shared" si="80"/>
        <v>14</v>
      </c>
      <c r="BK98" s="70">
        <f t="shared" si="74"/>
        <v>6</v>
      </c>
      <c r="BL98" s="69">
        <v>20</v>
      </c>
      <c r="BM98" s="22">
        <v>5</v>
      </c>
      <c r="BN98" s="22">
        <v>8</v>
      </c>
      <c r="BO98" s="22">
        <f t="shared" si="75"/>
        <v>13</v>
      </c>
      <c r="BP98" s="70">
        <v>4</v>
      </c>
      <c r="BQ98" s="41"/>
      <c r="BR98" s="41"/>
      <c r="BS98" s="27">
        <v>7</v>
      </c>
      <c r="BT98" s="21" t="s">
        <v>36</v>
      </c>
      <c r="BX98" s="22"/>
      <c r="BY98" s="21"/>
      <c r="BZ98" s="69">
        <v>1</v>
      </c>
      <c r="CA98" s="22">
        <v>0</v>
      </c>
      <c r="CB98" s="22">
        <v>0</v>
      </c>
      <c r="CC98" s="22">
        <f t="shared" si="55"/>
        <v>0</v>
      </c>
      <c r="CD98" s="70">
        <v>0</v>
      </c>
      <c r="CE98" s="69">
        <f t="shared" si="56"/>
        <v>5</v>
      </c>
      <c r="CF98" s="22">
        <f t="shared" si="57"/>
        <v>0</v>
      </c>
      <c r="CG98" s="22">
        <f t="shared" si="58"/>
        <v>0</v>
      </c>
      <c r="CH98" s="22">
        <f t="shared" si="59"/>
        <v>0</v>
      </c>
      <c r="CI98" s="70">
        <f t="shared" si="60"/>
        <v>0</v>
      </c>
      <c r="CJ98" s="22">
        <v>4</v>
      </c>
      <c r="CK98" s="22">
        <v>0</v>
      </c>
      <c r="CL98" s="22">
        <v>0</v>
      </c>
      <c r="CM98" s="22">
        <f t="shared" si="76"/>
        <v>0</v>
      </c>
      <c r="CN98" s="22">
        <v>0</v>
      </c>
      <c r="CO98" s="41"/>
    </row>
    <row r="99" spans="1:93" ht="15.75" customHeight="1" x14ac:dyDescent="0.25">
      <c r="A99" s="36"/>
      <c r="E99" s="21" t="s">
        <v>86</v>
      </c>
      <c r="F99" s="21"/>
      <c r="G99" s="21"/>
      <c r="H99" s="21" t="s">
        <v>17</v>
      </c>
      <c r="I99" s="22"/>
      <c r="J99" s="22">
        <v>20</v>
      </c>
      <c r="K99" s="22">
        <v>9</v>
      </c>
      <c r="L99" s="22">
        <v>9</v>
      </c>
      <c r="M99" s="49">
        <v>18</v>
      </c>
      <c r="N99" s="22"/>
      <c r="O99" s="22"/>
      <c r="R99" s="41"/>
      <c r="S99" s="41"/>
      <c r="AS99" s="41"/>
      <c r="AT99" s="41"/>
      <c r="AU99" s="27">
        <v>6</v>
      </c>
      <c r="AV99" s="21" t="s">
        <v>112</v>
      </c>
      <c r="AW99" s="21"/>
      <c r="AX99" s="21"/>
      <c r="AY99" s="27"/>
      <c r="AZ99" s="22">
        <v>15</v>
      </c>
      <c r="BA99" s="21" t="s">
        <v>116</v>
      </c>
      <c r="BB99" s="69">
        <v>0</v>
      </c>
      <c r="BC99" s="22">
        <v>0</v>
      </c>
      <c r="BD99" s="22">
        <v>0</v>
      </c>
      <c r="BE99" s="22">
        <f t="shared" si="77"/>
        <v>0</v>
      </c>
      <c r="BF99" s="70">
        <v>0</v>
      </c>
      <c r="BG99" s="69">
        <f t="shared" si="78"/>
        <v>20</v>
      </c>
      <c r="BH99" s="22">
        <f t="shared" si="79"/>
        <v>0</v>
      </c>
      <c r="BI99" s="22">
        <f t="shared" si="73"/>
        <v>1</v>
      </c>
      <c r="BJ99" s="22">
        <f t="shared" si="80"/>
        <v>1</v>
      </c>
      <c r="BK99" s="70">
        <f t="shared" si="74"/>
        <v>0</v>
      </c>
      <c r="BL99" s="69">
        <v>20</v>
      </c>
      <c r="BM99" s="22">
        <v>0</v>
      </c>
      <c r="BN99" s="22">
        <v>1</v>
      </c>
      <c r="BO99" s="22">
        <f t="shared" si="75"/>
        <v>1</v>
      </c>
      <c r="BP99" s="70">
        <v>0</v>
      </c>
      <c r="BQ99" s="41"/>
      <c r="BR99" s="41"/>
      <c r="BS99" s="27">
        <v>6</v>
      </c>
      <c r="BT99" s="21" t="s">
        <v>114</v>
      </c>
      <c r="BX99" s="22"/>
      <c r="BY99" s="21"/>
      <c r="BZ99" s="69">
        <v>0</v>
      </c>
      <c r="CA99" s="22">
        <v>0</v>
      </c>
      <c r="CB99" s="22">
        <v>0</v>
      </c>
      <c r="CC99" s="22">
        <f t="shared" si="55"/>
        <v>0</v>
      </c>
      <c r="CD99" s="70">
        <v>0</v>
      </c>
      <c r="CE99" s="69">
        <f t="shared" si="56"/>
        <v>1</v>
      </c>
      <c r="CF99" s="22">
        <f t="shared" si="57"/>
        <v>0</v>
      </c>
      <c r="CG99" s="22">
        <f t="shared" si="58"/>
        <v>0</v>
      </c>
      <c r="CH99" s="22">
        <f t="shared" si="59"/>
        <v>0</v>
      </c>
      <c r="CI99" s="70">
        <f t="shared" si="60"/>
        <v>0</v>
      </c>
      <c r="CJ99" s="22">
        <v>1</v>
      </c>
      <c r="CK99" s="22">
        <v>0</v>
      </c>
      <c r="CL99" s="22">
        <v>0</v>
      </c>
      <c r="CM99" s="22">
        <f t="shared" si="76"/>
        <v>0</v>
      </c>
      <c r="CN99" s="22">
        <v>0</v>
      </c>
      <c r="CO99" s="41"/>
    </row>
    <row r="100" spans="1:93" ht="15.75" customHeight="1" x14ac:dyDescent="0.25">
      <c r="A100" s="36"/>
      <c r="E100" s="21" t="s">
        <v>108</v>
      </c>
      <c r="F100" s="21"/>
      <c r="G100" s="21"/>
      <c r="H100" s="21" t="s">
        <v>106</v>
      </c>
      <c r="I100" s="22"/>
      <c r="J100" s="22">
        <v>23</v>
      </c>
      <c r="K100" s="22">
        <v>6</v>
      </c>
      <c r="L100" s="22">
        <v>12</v>
      </c>
      <c r="M100" s="49">
        <v>18</v>
      </c>
      <c r="N100" s="22"/>
      <c r="O100" s="22"/>
      <c r="R100" s="41"/>
      <c r="S100" s="41"/>
      <c r="AS100" s="41"/>
      <c r="AT100" s="41"/>
      <c r="AU100" s="27">
        <v>6.5</v>
      </c>
      <c r="AV100" s="21" t="s">
        <v>170</v>
      </c>
      <c r="AW100" s="21"/>
      <c r="AX100" s="21"/>
      <c r="AY100" s="27"/>
      <c r="AZ100" s="22">
        <v>13</v>
      </c>
      <c r="BA100" s="21" t="s">
        <v>116</v>
      </c>
      <c r="BB100" s="69">
        <v>1</v>
      </c>
      <c r="BC100" s="22">
        <v>0</v>
      </c>
      <c r="BD100" s="22">
        <v>0</v>
      </c>
      <c r="BE100" s="22">
        <f t="shared" si="77"/>
        <v>0</v>
      </c>
      <c r="BF100" s="70">
        <v>0</v>
      </c>
      <c r="BG100" s="69">
        <f t="shared" si="78"/>
        <v>17</v>
      </c>
      <c r="BH100" s="22">
        <f t="shared" si="79"/>
        <v>3</v>
      </c>
      <c r="BI100" s="22">
        <f t="shared" si="73"/>
        <v>3</v>
      </c>
      <c r="BJ100" s="22">
        <f t="shared" si="80"/>
        <v>6</v>
      </c>
      <c r="BK100" s="70">
        <f t="shared" si="74"/>
        <v>4</v>
      </c>
      <c r="BL100" s="69">
        <v>16</v>
      </c>
      <c r="BM100" s="22">
        <v>3</v>
      </c>
      <c r="BN100" s="22">
        <v>3</v>
      </c>
      <c r="BO100" s="22">
        <f t="shared" si="75"/>
        <v>6</v>
      </c>
      <c r="BP100" s="70">
        <v>4</v>
      </c>
      <c r="BQ100" s="41"/>
      <c r="BR100" s="41"/>
      <c r="BS100" s="27">
        <v>8.5</v>
      </c>
      <c r="BT100" s="21" t="s">
        <v>140</v>
      </c>
      <c r="BX100" s="22"/>
      <c r="BY100" s="21"/>
      <c r="BZ100" s="69">
        <v>0</v>
      </c>
      <c r="CA100" s="22">
        <v>0</v>
      </c>
      <c r="CB100" s="22">
        <v>0</v>
      </c>
      <c r="CC100" s="22">
        <f t="shared" si="55"/>
        <v>0</v>
      </c>
      <c r="CD100" s="70">
        <v>0</v>
      </c>
      <c r="CE100" s="69">
        <f t="shared" si="56"/>
        <v>1</v>
      </c>
      <c r="CF100" s="22">
        <f t="shared" si="57"/>
        <v>0</v>
      </c>
      <c r="CG100" s="22">
        <f t="shared" si="58"/>
        <v>0</v>
      </c>
      <c r="CH100" s="22">
        <f t="shared" si="59"/>
        <v>0</v>
      </c>
      <c r="CI100" s="70">
        <f t="shared" si="60"/>
        <v>0</v>
      </c>
      <c r="CJ100" s="22">
        <v>1</v>
      </c>
      <c r="CK100" s="22">
        <v>0</v>
      </c>
      <c r="CL100" s="22">
        <v>0</v>
      </c>
      <c r="CM100" s="22">
        <f t="shared" si="76"/>
        <v>0</v>
      </c>
      <c r="CN100" s="22">
        <v>0</v>
      </c>
      <c r="CO100" s="41"/>
    </row>
    <row r="101" spans="1:93" ht="15.75" customHeight="1" x14ac:dyDescent="0.25">
      <c r="A101" s="36"/>
      <c r="E101" s="21" t="s">
        <v>123</v>
      </c>
      <c r="F101" s="21"/>
      <c r="G101" s="21"/>
      <c r="H101" s="21" t="s">
        <v>115</v>
      </c>
      <c r="I101" s="22"/>
      <c r="J101" s="22">
        <v>19</v>
      </c>
      <c r="K101" s="22">
        <v>4</v>
      </c>
      <c r="L101" s="22">
        <v>14</v>
      </c>
      <c r="M101" s="49">
        <v>18</v>
      </c>
      <c r="N101" s="22"/>
      <c r="O101" s="22"/>
      <c r="R101" s="41"/>
      <c r="S101" s="41"/>
      <c r="V101" s="81" t="s">
        <v>644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S101" s="41"/>
      <c r="AT101" s="41"/>
      <c r="AU101" s="27">
        <v>6</v>
      </c>
      <c r="AV101" s="21" t="s">
        <v>133</v>
      </c>
      <c r="AZ101" s="22">
        <v>10</v>
      </c>
      <c r="BA101" s="21" t="s">
        <v>116</v>
      </c>
      <c r="BB101" s="69">
        <v>1</v>
      </c>
      <c r="BC101" s="22">
        <v>0</v>
      </c>
      <c r="BD101" s="22">
        <v>0</v>
      </c>
      <c r="BE101" s="22">
        <f t="shared" si="77"/>
        <v>0</v>
      </c>
      <c r="BF101" s="70">
        <v>0</v>
      </c>
      <c r="BG101" s="69">
        <f t="shared" si="78"/>
        <v>22</v>
      </c>
      <c r="BH101" s="22">
        <f t="shared" si="79"/>
        <v>2</v>
      </c>
      <c r="BI101" s="22">
        <f t="shared" si="73"/>
        <v>10</v>
      </c>
      <c r="BJ101" s="22">
        <f t="shared" si="80"/>
        <v>12</v>
      </c>
      <c r="BK101" s="70">
        <f t="shared" si="74"/>
        <v>2</v>
      </c>
      <c r="BL101" s="69">
        <v>21</v>
      </c>
      <c r="BM101" s="22">
        <v>2</v>
      </c>
      <c r="BN101" s="22">
        <v>10</v>
      </c>
      <c r="BO101" s="22">
        <f t="shared" si="75"/>
        <v>12</v>
      </c>
      <c r="BP101" s="70">
        <v>2</v>
      </c>
      <c r="BQ101" s="41"/>
      <c r="BR101" s="41"/>
      <c r="BS101" s="27">
        <v>6</v>
      </c>
      <c r="BT101" s="21" t="s">
        <v>100</v>
      </c>
      <c r="BX101" s="22"/>
      <c r="BY101" s="21"/>
      <c r="BZ101" s="69">
        <v>0</v>
      </c>
      <c r="CA101" s="22">
        <v>0</v>
      </c>
      <c r="CB101" s="22">
        <v>0</v>
      </c>
      <c r="CC101" s="22">
        <f t="shared" si="55"/>
        <v>0</v>
      </c>
      <c r="CD101" s="70">
        <v>0</v>
      </c>
      <c r="CE101" s="69">
        <f t="shared" si="56"/>
        <v>4</v>
      </c>
      <c r="CF101" s="22">
        <f t="shared" si="57"/>
        <v>0</v>
      </c>
      <c r="CG101" s="22">
        <f t="shared" si="58"/>
        <v>1</v>
      </c>
      <c r="CH101" s="22">
        <f t="shared" si="59"/>
        <v>1</v>
      </c>
      <c r="CI101" s="70">
        <f t="shared" si="60"/>
        <v>0</v>
      </c>
      <c r="CJ101" s="22">
        <v>4</v>
      </c>
      <c r="CK101" s="22">
        <v>0</v>
      </c>
      <c r="CL101" s="22">
        <v>1</v>
      </c>
      <c r="CM101" s="22">
        <f t="shared" si="76"/>
        <v>1</v>
      </c>
      <c r="CN101" s="22">
        <v>0</v>
      </c>
      <c r="CO101" s="41"/>
    </row>
    <row r="102" spans="1:93" ht="15.75" customHeight="1" x14ac:dyDescent="0.25">
      <c r="A102" s="36"/>
      <c r="E102" s="21" t="s">
        <v>67</v>
      </c>
      <c r="F102" s="21"/>
      <c r="G102" s="21"/>
      <c r="H102" s="21" t="s">
        <v>117</v>
      </c>
      <c r="I102" s="22"/>
      <c r="J102" s="22">
        <v>21</v>
      </c>
      <c r="K102" s="22">
        <v>2</v>
      </c>
      <c r="L102" s="22">
        <v>15</v>
      </c>
      <c r="M102" s="49">
        <v>17</v>
      </c>
      <c r="N102" s="22"/>
      <c r="O102" s="22"/>
      <c r="R102" s="41"/>
      <c r="S102" s="41"/>
      <c r="AS102" s="41"/>
      <c r="AT102" s="41"/>
      <c r="AU102" s="27">
        <v>6</v>
      </c>
      <c r="AV102" s="21" t="s">
        <v>65</v>
      </c>
      <c r="AW102" s="21"/>
      <c r="AX102" s="21"/>
      <c r="AY102" s="27"/>
      <c r="AZ102" s="22">
        <v>30</v>
      </c>
      <c r="BA102" s="21" t="s">
        <v>116</v>
      </c>
      <c r="BB102" s="69">
        <v>1</v>
      </c>
      <c r="BC102" s="22">
        <v>0</v>
      </c>
      <c r="BD102" s="22">
        <v>0</v>
      </c>
      <c r="BE102" s="22">
        <f t="shared" si="77"/>
        <v>0</v>
      </c>
      <c r="BF102" s="70">
        <v>0</v>
      </c>
      <c r="BG102" s="69">
        <f t="shared" si="78"/>
        <v>16</v>
      </c>
      <c r="BH102" s="22">
        <f t="shared" si="79"/>
        <v>1</v>
      </c>
      <c r="BI102" s="22">
        <f t="shared" si="73"/>
        <v>0</v>
      </c>
      <c r="BJ102" s="22">
        <f t="shared" si="80"/>
        <v>1</v>
      </c>
      <c r="BK102" s="70">
        <f t="shared" si="74"/>
        <v>0</v>
      </c>
      <c r="BL102" s="69">
        <v>15</v>
      </c>
      <c r="BM102" s="22">
        <v>1</v>
      </c>
      <c r="BN102" s="22">
        <v>0</v>
      </c>
      <c r="BO102" s="22">
        <f t="shared" si="75"/>
        <v>1</v>
      </c>
      <c r="BP102" s="70">
        <v>0</v>
      </c>
      <c r="BQ102" s="41"/>
      <c r="BR102" s="41"/>
      <c r="BS102" s="27">
        <v>8.5</v>
      </c>
      <c r="BT102" s="21" t="s">
        <v>164</v>
      </c>
      <c r="BX102" s="22"/>
      <c r="BY102" s="21"/>
      <c r="BZ102" s="69">
        <v>1</v>
      </c>
      <c r="CA102" s="22">
        <v>0</v>
      </c>
      <c r="CB102" s="22">
        <v>0</v>
      </c>
      <c r="CC102" s="22">
        <f t="shared" si="55"/>
        <v>0</v>
      </c>
      <c r="CD102" s="70">
        <v>0</v>
      </c>
      <c r="CE102" s="69">
        <f t="shared" si="56"/>
        <v>2</v>
      </c>
      <c r="CF102" s="22">
        <f t="shared" si="57"/>
        <v>0</v>
      </c>
      <c r="CG102" s="22">
        <f t="shared" si="58"/>
        <v>0</v>
      </c>
      <c r="CH102" s="22">
        <f t="shared" si="59"/>
        <v>0</v>
      </c>
      <c r="CI102" s="70">
        <f t="shared" si="60"/>
        <v>0</v>
      </c>
      <c r="CJ102" s="22">
        <v>1</v>
      </c>
      <c r="CK102" s="22">
        <v>0</v>
      </c>
      <c r="CL102" s="22">
        <v>0</v>
      </c>
      <c r="CM102" s="22">
        <f>+CK102+CL102</f>
        <v>0</v>
      </c>
      <c r="CN102" s="22">
        <v>0</v>
      </c>
      <c r="CO102" s="41"/>
    </row>
    <row r="103" spans="1:93" ht="15.75" customHeight="1" thickBot="1" x14ac:dyDescent="0.3">
      <c r="A103" s="36"/>
      <c r="E103" s="21" t="s">
        <v>144</v>
      </c>
      <c r="F103" s="21"/>
      <c r="G103" s="21"/>
      <c r="H103" s="21" t="s">
        <v>115</v>
      </c>
      <c r="I103" s="22"/>
      <c r="J103" s="22">
        <v>21</v>
      </c>
      <c r="K103" s="22">
        <v>9</v>
      </c>
      <c r="L103" s="22">
        <v>7</v>
      </c>
      <c r="M103" s="49">
        <v>16</v>
      </c>
      <c r="N103" s="22"/>
      <c r="O103" s="22"/>
      <c r="R103" s="41"/>
      <c r="S103" s="41"/>
      <c r="V103" s="37" t="s">
        <v>119</v>
      </c>
      <c r="W103" s="10" t="s">
        <v>129</v>
      </c>
      <c r="X103" s="10"/>
      <c r="Y103" s="10"/>
      <c r="Z103" s="10"/>
      <c r="AA103" s="10"/>
      <c r="AB103" s="10"/>
      <c r="AC103" s="10"/>
      <c r="AD103" s="37" t="s">
        <v>3</v>
      </c>
      <c r="AE103" s="37" t="s">
        <v>7</v>
      </c>
      <c r="AF103" s="37" t="s">
        <v>8</v>
      </c>
      <c r="AG103" s="37" t="s">
        <v>9</v>
      </c>
      <c r="AH103" s="37" t="s">
        <v>77</v>
      </c>
      <c r="AI103" s="37"/>
      <c r="AJ103" s="37" t="s">
        <v>4</v>
      </c>
      <c r="AK103" s="37" t="s">
        <v>6</v>
      </c>
      <c r="AL103" s="37" t="s">
        <v>5</v>
      </c>
      <c r="AM103" s="37" t="s">
        <v>78</v>
      </c>
      <c r="AN103" s="37" t="s">
        <v>24</v>
      </c>
      <c r="AO103" s="37" t="s">
        <v>2</v>
      </c>
      <c r="AS103" s="41"/>
      <c r="AT103" s="41"/>
      <c r="AU103" s="17" t="s">
        <v>135</v>
      </c>
      <c r="AV103" s="17"/>
      <c r="AW103" s="17"/>
      <c r="AX103" s="17"/>
      <c r="AY103" s="17"/>
      <c r="AZ103" s="17"/>
      <c r="BA103" s="17"/>
      <c r="BB103" s="72">
        <f>SUM(BB91:BB102)</f>
        <v>11</v>
      </c>
      <c r="BC103" s="23">
        <f>SUM(BC91:BC102)</f>
        <v>1</v>
      </c>
      <c r="BD103" s="23">
        <f>SUM(BD91:BD102)</f>
        <v>2</v>
      </c>
      <c r="BE103" s="23">
        <f>+BD103+BC103</f>
        <v>3</v>
      </c>
      <c r="BF103" s="73">
        <f>SUM(BF91:BF102)</f>
        <v>6</v>
      </c>
      <c r="BG103" s="72">
        <f>SUM(BG91:BG102)</f>
        <v>252</v>
      </c>
      <c r="BH103" s="23">
        <f>SUM(BH91:BH102)</f>
        <v>56</v>
      </c>
      <c r="BI103" s="23">
        <f>SUM(BI91:BI102)</f>
        <v>76</v>
      </c>
      <c r="BJ103" s="23">
        <f>+BI103+BH103</f>
        <v>132</v>
      </c>
      <c r="BK103" s="73">
        <f>SUM(BK91:BK102)</f>
        <v>36</v>
      </c>
      <c r="BL103" s="72">
        <f>SUM(BL91:BL102)</f>
        <v>241</v>
      </c>
      <c r="BM103" s="23">
        <f>SUM(BM91:BM102)</f>
        <v>55</v>
      </c>
      <c r="BN103" s="23">
        <f>SUM(BN91:BN102)</f>
        <v>74</v>
      </c>
      <c r="BO103" s="23">
        <f>+BN103+BM103</f>
        <v>129</v>
      </c>
      <c r="BP103" s="73">
        <f>SUM(BP91:BP102)</f>
        <v>30</v>
      </c>
      <c r="BQ103" s="41"/>
      <c r="BR103" s="41"/>
      <c r="BS103" s="27">
        <v>9</v>
      </c>
      <c r="BT103" s="21" t="s">
        <v>96</v>
      </c>
      <c r="BX103" s="22"/>
      <c r="BY103" s="21"/>
      <c r="BZ103" s="69">
        <v>0</v>
      </c>
      <c r="CA103" s="22">
        <v>0</v>
      </c>
      <c r="CB103" s="22">
        <v>0</v>
      </c>
      <c r="CC103" s="22">
        <f t="shared" si="55"/>
        <v>0</v>
      </c>
      <c r="CD103" s="70">
        <v>0</v>
      </c>
      <c r="CE103" s="69">
        <f t="shared" si="56"/>
        <v>1</v>
      </c>
      <c r="CF103" s="22">
        <f t="shared" si="57"/>
        <v>0</v>
      </c>
      <c r="CG103" s="22">
        <f t="shared" si="58"/>
        <v>0</v>
      </c>
      <c r="CH103" s="22">
        <f t="shared" si="59"/>
        <v>0</v>
      </c>
      <c r="CI103" s="70">
        <f t="shared" si="60"/>
        <v>0</v>
      </c>
      <c r="CJ103" s="22">
        <v>1</v>
      </c>
      <c r="CK103" s="22">
        <v>0</v>
      </c>
      <c r="CL103" s="22">
        <v>0</v>
      </c>
      <c r="CM103" s="22">
        <f>+CK103+CL103</f>
        <v>0</v>
      </c>
      <c r="CN103" s="22">
        <v>0</v>
      </c>
      <c r="CO103" s="41"/>
    </row>
    <row r="104" spans="1:93" ht="15.75" customHeight="1" thickBot="1" x14ac:dyDescent="0.3">
      <c r="A104" s="36"/>
      <c r="E104" s="21" t="s">
        <v>66</v>
      </c>
      <c r="F104" s="21"/>
      <c r="G104" s="21"/>
      <c r="H104" s="21" t="s">
        <v>115</v>
      </c>
      <c r="I104" s="22"/>
      <c r="J104" s="22">
        <v>22</v>
      </c>
      <c r="K104" s="22">
        <v>7</v>
      </c>
      <c r="L104" s="22">
        <v>9</v>
      </c>
      <c r="M104" s="49">
        <v>16</v>
      </c>
      <c r="N104" s="22"/>
      <c r="O104" s="22"/>
      <c r="R104" s="41"/>
      <c r="S104" s="41"/>
      <c r="V104" s="27">
        <v>8</v>
      </c>
      <c r="W104" s="21" t="s">
        <v>15</v>
      </c>
      <c r="AD104" s="22">
        <f>+AE104+AF104+AG104</f>
        <v>2</v>
      </c>
      <c r="AE104" s="22">
        <v>0</v>
      </c>
      <c r="AF104" s="22">
        <v>1</v>
      </c>
      <c r="AG104" s="22">
        <v>1</v>
      </c>
      <c r="AH104" s="79">
        <f t="shared" ref="AH104:AH110" si="81">+(AE104*2+AG104)/(2*AD104)</f>
        <v>0.25</v>
      </c>
      <c r="AI104" s="79"/>
      <c r="AJ104" s="22">
        <v>3</v>
      </c>
      <c r="AK104" s="22">
        <v>0</v>
      </c>
      <c r="AL104" s="22">
        <v>0</v>
      </c>
      <c r="AM104" s="24">
        <f t="shared" ref="AM104:AM110" si="82">+AJ104/AD104</f>
        <v>1.5</v>
      </c>
      <c r="AN104" s="22">
        <v>0</v>
      </c>
      <c r="AO104" s="22">
        <v>0</v>
      </c>
      <c r="AS104" s="41"/>
      <c r="AT104" s="41"/>
      <c r="AU104" s="19" t="s">
        <v>18</v>
      </c>
      <c r="AV104" s="19"/>
      <c r="AW104" s="19"/>
      <c r="AX104" s="19"/>
      <c r="AY104" s="19"/>
      <c r="AZ104" s="16" t="s">
        <v>45</v>
      </c>
      <c r="BB104" s="69">
        <v>3</v>
      </c>
      <c r="BC104" s="22">
        <v>0</v>
      </c>
      <c r="BD104" s="22">
        <v>2</v>
      </c>
      <c r="BE104" s="22">
        <f>+BC104+BD104</f>
        <v>2</v>
      </c>
      <c r="BF104" s="70">
        <v>0</v>
      </c>
      <c r="BG104" s="69">
        <f>+BB104+BL104</f>
        <v>50</v>
      </c>
      <c r="BH104" s="22">
        <f>+BC104+BM104</f>
        <v>3</v>
      </c>
      <c r="BI104" s="22">
        <f t="shared" ref="BI104:BI115" si="83">+BD104+BN104</f>
        <v>10</v>
      </c>
      <c r="BJ104" s="22">
        <f>+BH104+BI104</f>
        <v>13</v>
      </c>
      <c r="BK104" s="70">
        <f t="shared" ref="BK104:BK115" si="84">+BF104+BP104</f>
        <v>2</v>
      </c>
      <c r="BL104" s="69">
        <v>47</v>
      </c>
      <c r="BM104" s="15">
        <v>3</v>
      </c>
      <c r="BN104" s="15">
        <v>8</v>
      </c>
      <c r="BO104" s="15">
        <f t="shared" ref="BO104:BO115" si="85">+BM104+BN104</f>
        <v>11</v>
      </c>
      <c r="BP104" s="71">
        <v>2</v>
      </c>
      <c r="BQ104" s="41"/>
      <c r="BR104" s="41"/>
      <c r="BS104" s="27">
        <v>7.5</v>
      </c>
      <c r="BT104" s="21" t="s">
        <v>50</v>
      </c>
      <c r="BX104" s="22"/>
      <c r="BY104" s="21"/>
      <c r="BZ104" s="69">
        <v>0</v>
      </c>
      <c r="CA104" s="22">
        <v>0</v>
      </c>
      <c r="CB104" s="22">
        <v>0</v>
      </c>
      <c r="CC104" s="22">
        <f t="shared" si="55"/>
        <v>0</v>
      </c>
      <c r="CD104" s="70">
        <v>0</v>
      </c>
      <c r="CE104" s="69">
        <f t="shared" si="56"/>
        <v>1</v>
      </c>
      <c r="CF104" s="22">
        <f t="shared" si="57"/>
        <v>0</v>
      </c>
      <c r="CG104" s="22">
        <f t="shared" si="58"/>
        <v>0</v>
      </c>
      <c r="CH104" s="22">
        <f t="shared" si="59"/>
        <v>0</v>
      </c>
      <c r="CI104" s="70">
        <f t="shared" si="60"/>
        <v>0</v>
      </c>
      <c r="CJ104" s="22">
        <v>1</v>
      </c>
      <c r="CK104" s="22">
        <v>0</v>
      </c>
      <c r="CL104" s="22">
        <v>0</v>
      </c>
      <c r="CM104" s="22">
        <f>+CK104+CL104</f>
        <v>0</v>
      </c>
      <c r="CN104" s="22">
        <v>0</v>
      </c>
      <c r="CO104" s="41"/>
    </row>
    <row r="105" spans="1:93" ht="15.75" customHeight="1" x14ac:dyDescent="0.25">
      <c r="A105" s="36"/>
      <c r="E105" s="21" t="s">
        <v>140</v>
      </c>
      <c r="F105" s="21"/>
      <c r="G105" s="21"/>
      <c r="H105" s="21" t="s">
        <v>115</v>
      </c>
      <c r="I105" s="22"/>
      <c r="J105" s="22">
        <v>20</v>
      </c>
      <c r="K105" s="22">
        <v>5</v>
      </c>
      <c r="L105" s="22">
        <v>11</v>
      </c>
      <c r="M105" s="49">
        <v>16</v>
      </c>
      <c r="N105" s="22"/>
      <c r="O105" s="22"/>
      <c r="R105" s="41"/>
      <c r="S105" s="41"/>
      <c r="V105" s="27">
        <v>7</v>
      </c>
      <c r="W105" s="21" t="s">
        <v>366</v>
      </c>
      <c r="X105" s="21"/>
      <c r="Y105" s="21"/>
      <c r="Z105" s="21"/>
      <c r="AA105" s="22"/>
      <c r="AD105" s="22">
        <f>+AE105+AF105+AG105</f>
        <v>8</v>
      </c>
      <c r="AE105" s="22">
        <v>2</v>
      </c>
      <c r="AF105" s="22">
        <v>5</v>
      </c>
      <c r="AG105" s="22">
        <v>1</v>
      </c>
      <c r="AH105" s="79">
        <f t="shared" si="81"/>
        <v>0.3125</v>
      </c>
      <c r="AI105" s="79"/>
      <c r="AJ105" s="22">
        <v>23</v>
      </c>
      <c r="AK105" s="22">
        <v>1</v>
      </c>
      <c r="AL105" s="22">
        <v>0</v>
      </c>
      <c r="AM105" s="24">
        <f t="shared" si="82"/>
        <v>2.875</v>
      </c>
      <c r="AN105" s="22">
        <v>0</v>
      </c>
      <c r="AO105" s="22">
        <v>0</v>
      </c>
      <c r="AS105" s="41"/>
      <c r="AT105" s="41"/>
      <c r="AU105" s="27">
        <v>7.5</v>
      </c>
      <c r="AV105" s="21" t="s">
        <v>85</v>
      </c>
      <c r="AZ105" s="22"/>
      <c r="BA105" s="21" t="s">
        <v>118</v>
      </c>
      <c r="BB105" s="69">
        <v>1</v>
      </c>
      <c r="BC105" s="22">
        <v>0</v>
      </c>
      <c r="BD105" s="22">
        <v>0</v>
      </c>
      <c r="BE105" s="22">
        <f t="shared" ref="BE105:BE115" si="86">+BC105+BD105</f>
        <v>0</v>
      </c>
      <c r="BF105" s="70">
        <v>0</v>
      </c>
      <c r="BG105" s="69">
        <f t="shared" ref="BG105:BG115" si="87">+BB105+BL105</f>
        <v>13</v>
      </c>
      <c r="BH105" s="22">
        <f t="shared" ref="BH105:BH115" si="88">+BC105+BM105</f>
        <v>0</v>
      </c>
      <c r="BI105" s="22">
        <f t="shared" si="83"/>
        <v>2</v>
      </c>
      <c r="BJ105" s="22">
        <f t="shared" ref="BJ105:BJ115" si="89">+BH105+BI105</f>
        <v>2</v>
      </c>
      <c r="BK105" s="70">
        <f t="shared" si="84"/>
        <v>0</v>
      </c>
      <c r="BL105" s="69">
        <v>12</v>
      </c>
      <c r="BM105" s="22">
        <v>0</v>
      </c>
      <c r="BN105" s="22">
        <v>2</v>
      </c>
      <c r="BO105" s="22">
        <f t="shared" si="85"/>
        <v>2</v>
      </c>
      <c r="BP105" s="70">
        <v>0</v>
      </c>
      <c r="BQ105" s="41"/>
      <c r="BR105" s="41"/>
      <c r="BS105" s="76"/>
      <c r="BT105" s="31" t="s">
        <v>626</v>
      </c>
      <c r="BU105" s="31"/>
      <c r="BV105" s="31"/>
      <c r="BW105" s="31"/>
      <c r="BX105" s="15"/>
      <c r="BY105" s="31"/>
      <c r="BZ105" s="75">
        <f>+SUM(BZ78:BZ104)</f>
        <v>2</v>
      </c>
      <c r="CA105" s="15">
        <f t="shared" ref="CA105:CN105" si="90">+SUM(CA78:CA104)</f>
        <v>0</v>
      </c>
      <c r="CB105" s="15">
        <f t="shared" si="90"/>
        <v>0</v>
      </c>
      <c r="CC105" s="15">
        <f t="shared" si="90"/>
        <v>0</v>
      </c>
      <c r="CD105" s="71">
        <f t="shared" si="90"/>
        <v>0</v>
      </c>
      <c r="CE105" s="75">
        <f t="shared" si="90"/>
        <v>59</v>
      </c>
      <c r="CF105" s="15">
        <f t="shared" si="90"/>
        <v>2</v>
      </c>
      <c r="CG105" s="15">
        <f t="shared" si="90"/>
        <v>14</v>
      </c>
      <c r="CH105" s="15">
        <f t="shared" si="90"/>
        <v>16</v>
      </c>
      <c r="CI105" s="71">
        <f t="shared" si="90"/>
        <v>4</v>
      </c>
      <c r="CJ105" s="15">
        <f t="shared" si="90"/>
        <v>57</v>
      </c>
      <c r="CK105" s="15">
        <f t="shared" si="90"/>
        <v>2</v>
      </c>
      <c r="CL105" s="15">
        <f t="shared" si="90"/>
        <v>14</v>
      </c>
      <c r="CM105" s="15">
        <f t="shared" si="90"/>
        <v>16</v>
      </c>
      <c r="CN105" s="15">
        <f t="shared" si="90"/>
        <v>4</v>
      </c>
      <c r="CO105" s="41"/>
    </row>
    <row r="106" spans="1:93" ht="15.75" customHeight="1" x14ac:dyDescent="0.25">
      <c r="A106" s="36"/>
      <c r="E106" s="21" t="s">
        <v>149</v>
      </c>
      <c r="H106" s="21" t="s">
        <v>154</v>
      </c>
      <c r="I106" s="22"/>
      <c r="J106" s="22">
        <v>20</v>
      </c>
      <c r="K106" s="22">
        <v>2</v>
      </c>
      <c r="L106" s="22">
        <v>14</v>
      </c>
      <c r="M106" s="49">
        <v>16</v>
      </c>
      <c r="N106" s="22"/>
      <c r="O106" s="22"/>
      <c r="R106" s="41"/>
      <c r="S106" s="41"/>
      <c r="V106" s="27">
        <v>7</v>
      </c>
      <c r="W106" s="21" t="s">
        <v>499</v>
      </c>
      <c r="X106" s="21"/>
      <c r="Y106" s="21"/>
      <c r="Z106" s="21"/>
      <c r="AA106" s="22"/>
      <c r="AD106" s="22">
        <f>+AE106+AF106+AG106</f>
        <v>1</v>
      </c>
      <c r="AE106" s="22">
        <v>0</v>
      </c>
      <c r="AF106" s="22">
        <v>1</v>
      </c>
      <c r="AG106" s="22">
        <v>0</v>
      </c>
      <c r="AH106" s="79">
        <f t="shared" si="81"/>
        <v>0</v>
      </c>
      <c r="AI106" s="79"/>
      <c r="AJ106" s="22">
        <v>7</v>
      </c>
      <c r="AK106" s="22">
        <v>0</v>
      </c>
      <c r="AL106" s="22">
        <v>0</v>
      </c>
      <c r="AM106" s="24">
        <f t="shared" si="82"/>
        <v>7</v>
      </c>
      <c r="AN106" s="22">
        <v>0</v>
      </c>
      <c r="AO106" s="22">
        <v>0</v>
      </c>
      <c r="AS106" s="41"/>
      <c r="AT106" s="41"/>
      <c r="AU106" s="27">
        <v>9.5</v>
      </c>
      <c r="AV106" s="21" t="s">
        <v>59</v>
      </c>
      <c r="AW106" s="21"/>
      <c r="AX106" s="21"/>
      <c r="AY106" s="21"/>
      <c r="AZ106" s="22">
        <v>14</v>
      </c>
      <c r="BA106" s="21" t="s">
        <v>118</v>
      </c>
      <c r="BB106" s="69">
        <v>1</v>
      </c>
      <c r="BC106" s="22">
        <v>3</v>
      </c>
      <c r="BD106" s="22">
        <v>0</v>
      </c>
      <c r="BE106" s="22">
        <f t="shared" si="86"/>
        <v>3</v>
      </c>
      <c r="BF106" s="70">
        <v>0</v>
      </c>
      <c r="BG106" s="69">
        <f t="shared" si="87"/>
        <v>20</v>
      </c>
      <c r="BH106" s="22">
        <f t="shared" si="88"/>
        <v>18</v>
      </c>
      <c r="BI106" s="22">
        <f t="shared" si="83"/>
        <v>8</v>
      </c>
      <c r="BJ106" s="22">
        <f t="shared" si="89"/>
        <v>26</v>
      </c>
      <c r="BK106" s="70">
        <f t="shared" si="84"/>
        <v>6</v>
      </c>
      <c r="BL106" s="69">
        <v>19</v>
      </c>
      <c r="BM106" s="22">
        <v>15</v>
      </c>
      <c r="BN106" s="22">
        <v>8</v>
      </c>
      <c r="BO106" s="22">
        <f t="shared" si="85"/>
        <v>23</v>
      </c>
      <c r="BP106" s="70">
        <v>6</v>
      </c>
      <c r="BQ106" s="41"/>
      <c r="BR106" s="41"/>
      <c r="BS106" s="27"/>
      <c r="BT106" s="21"/>
      <c r="BU106" s="21"/>
      <c r="BV106" s="21"/>
      <c r="BW106" s="27"/>
      <c r="BX106" s="22"/>
      <c r="BY106" s="21"/>
      <c r="BZ106" s="69"/>
      <c r="CA106" s="22"/>
      <c r="CB106" s="22"/>
      <c r="CC106" s="22"/>
      <c r="CD106" s="70"/>
      <c r="CE106" s="69"/>
      <c r="CF106" s="22"/>
      <c r="CG106" s="22"/>
      <c r="CH106" s="22"/>
      <c r="CI106" s="70"/>
      <c r="CJ106" s="22"/>
      <c r="CK106" s="22"/>
      <c r="CL106" s="22"/>
      <c r="CM106" s="22"/>
      <c r="CN106" s="22"/>
      <c r="CO106" s="41"/>
    </row>
    <row r="107" spans="1:93" ht="15.75" customHeight="1" x14ac:dyDescent="0.25">
      <c r="A107" s="36"/>
      <c r="E107" s="21"/>
      <c r="F107" s="21"/>
      <c r="G107" s="21"/>
      <c r="H107" s="16"/>
      <c r="I107" s="22"/>
      <c r="J107" s="22"/>
      <c r="K107" s="22"/>
      <c r="L107" s="22"/>
      <c r="M107" s="22"/>
      <c r="N107" s="22"/>
      <c r="R107" s="41"/>
      <c r="S107" s="41"/>
      <c r="V107" s="27">
        <v>7.5</v>
      </c>
      <c r="W107" s="21" t="s">
        <v>61</v>
      </c>
      <c r="X107" s="21"/>
      <c r="Y107" s="21"/>
      <c r="AD107" s="22">
        <f>+AE107+AF107+AG107</f>
        <v>5</v>
      </c>
      <c r="AE107" s="22">
        <v>2</v>
      </c>
      <c r="AF107" s="22">
        <v>3</v>
      </c>
      <c r="AG107" s="22">
        <v>0</v>
      </c>
      <c r="AH107" s="79">
        <f t="shared" si="81"/>
        <v>0.4</v>
      </c>
      <c r="AI107" s="79"/>
      <c r="AJ107" s="22">
        <v>9</v>
      </c>
      <c r="AK107" s="22">
        <v>1</v>
      </c>
      <c r="AL107" s="22">
        <v>1</v>
      </c>
      <c r="AM107" s="24">
        <f t="shared" si="82"/>
        <v>1.8</v>
      </c>
      <c r="AN107" s="22">
        <v>0</v>
      </c>
      <c r="AO107" s="22">
        <v>0</v>
      </c>
      <c r="AS107" s="41"/>
      <c r="AT107" s="41"/>
      <c r="AU107" s="27">
        <v>8.5</v>
      </c>
      <c r="AV107" s="21" t="s">
        <v>95</v>
      </c>
      <c r="AW107" s="21"/>
      <c r="AX107" s="21"/>
      <c r="AY107" s="21"/>
      <c r="AZ107" s="22">
        <v>16</v>
      </c>
      <c r="BA107" s="21" t="s">
        <v>118</v>
      </c>
      <c r="BB107" s="69">
        <v>0</v>
      </c>
      <c r="BC107" s="22">
        <v>0</v>
      </c>
      <c r="BD107" s="22">
        <v>0</v>
      </c>
      <c r="BE107" s="22">
        <f t="shared" si="86"/>
        <v>0</v>
      </c>
      <c r="BF107" s="70">
        <v>0</v>
      </c>
      <c r="BG107" s="69">
        <f t="shared" si="87"/>
        <v>16</v>
      </c>
      <c r="BH107" s="22">
        <f t="shared" si="88"/>
        <v>7</v>
      </c>
      <c r="BI107" s="22">
        <f t="shared" si="83"/>
        <v>6</v>
      </c>
      <c r="BJ107" s="22">
        <f t="shared" si="89"/>
        <v>13</v>
      </c>
      <c r="BK107" s="70">
        <f t="shared" si="84"/>
        <v>4</v>
      </c>
      <c r="BL107" s="69">
        <v>16</v>
      </c>
      <c r="BM107" s="22">
        <v>7</v>
      </c>
      <c r="BN107" s="22">
        <v>6</v>
      </c>
      <c r="BO107" s="22">
        <f t="shared" si="85"/>
        <v>13</v>
      </c>
      <c r="BP107" s="70">
        <v>4</v>
      </c>
      <c r="BQ107" s="41"/>
      <c r="BR107" s="41"/>
      <c r="BS107" s="27"/>
      <c r="BT107" s="21" t="s">
        <v>93</v>
      </c>
      <c r="BU107" s="21"/>
      <c r="BV107" s="21"/>
      <c r="BW107" s="27"/>
      <c r="BX107" s="22"/>
      <c r="BY107" s="21"/>
      <c r="BZ107" s="69">
        <f>+BZ105+BZ41+AD98</f>
        <v>15</v>
      </c>
      <c r="CA107" s="22">
        <f>+CA105+CA41</f>
        <v>2</v>
      </c>
      <c r="CB107" s="22">
        <f>+CB105+CB41+AN98</f>
        <v>4</v>
      </c>
      <c r="CC107" s="22">
        <f>+CB107+CA107</f>
        <v>6</v>
      </c>
      <c r="CD107" s="70">
        <f>+CD105+CD41+AO98</f>
        <v>4</v>
      </c>
      <c r="CE107" s="69">
        <f>+CE105+CE41+AD90-0.3</f>
        <v>283</v>
      </c>
      <c r="CF107" s="22">
        <f>+CF105+CF41</f>
        <v>82</v>
      </c>
      <c r="CG107" s="22">
        <f>+CG105+CG41+AN90</f>
        <v>89</v>
      </c>
      <c r="CH107" s="22">
        <f>+CG107+CF107</f>
        <v>171</v>
      </c>
      <c r="CI107" s="70">
        <f>+CI105+CI41+AO90</f>
        <v>20</v>
      </c>
      <c r="CJ107" s="22">
        <f>+CJ105+CJ41+AD90-0.3</f>
        <v>268</v>
      </c>
      <c r="CK107" s="22">
        <f>+CK105+CK41</f>
        <v>80</v>
      </c>
      <c r="CL107" s="22">
        <f>+CL105+CL41+AN114</f>
        <v>85</v>
      </c>
      <c r="CM107" s="22">
        <f>+CL107+CK107</f>
        <v>165</v>
      </c>
      <c r="CN107" s="22">
        <f>+CN105+CN41+AO114</f>
        <v>16</v>
      </c>
      <c r="CO107" s="41"/>
    </row>
    <row r="108" spans="1:93" ht="15.75" customHeight="1" x14ac:dyDescent="0.25">
      <c r="A108" s="36"/>
      <c r="E108" s="21"/>
      <c r="M108" s="22"/>
      <c r="N108" s="22"/>
      <c r="R108" s="41"/>
      <c r="S108" s="41"/>
      <c r="V108" s="27"/>
      <c r="W108" s="21" t="s">
        <v>147</v>
      </c>
      <c r="X108" s="21"/>
      <c r="Y108" s="21"/>
      <c r="Z108" s="21"/>
      <c r="AA108" s="22"/>
      <c r="AD108" s="22">
        <f>+AE108+AF108+AG108+0.3</f>
        <v>0.3</v>
      </c>
      <c r="AE108" s="22">
        <v>0</v>
      </c>
      <c r="AF108" s="22">
        <v>0</v>
      </c>
      <c r="AG108" s="22">
        <v>0</v>
      </c>
      <c r="AH108" s="79">
        <f t="shared" si="81"/>
        <v>0</v>
      </c>
      <c r="AI108" s="79"/>
      <c r="AJ108" s="22">
        <v>0</v>
      </c>
      <c r="AK108" s="22">
        <v>0</v>
      </c>
      <c r="AL108" s="22">
        <v>0</v>
      </c>
      <c r="AM108" s="24">
        <f t="shared" si="82"/>
        <v>0</v>
      </c>
      <c r="AN108" s="22">
        <v>0</v>
      </c>
      <c r="AO108" s="22">
        <v>0</v>
      </c>
      <c r="AS108" s="41"/>
      <c r="AT108" s="41"/>
      <c r="AU108" s="27">
        <v>8.5</v>
      </c>
      <c r="AV108" s="21" t="s">
        <v>30</v>
      </c>
      <c r="AW108" s="21"/>
      <c r="AX108" s="21"/>
      <c r="AY108" s="21"/>
      <c r="AZ108" s="22">
        <v>10</v>
      </c>
      <c r="BA108" s="21" t="s">
        <v>118</v>
      </c>
      <c r="BB108" s="69">
        <v>1</v>
      </c>
      <c r="BC108" s="22">
        <v>0</v>
      </c>
      <c r="BD108" s="22">
        <v>2</v>
      </c>
      <c r="BE108" s="22">
        <f t="shared" si="86"/>
        <v>2</v>
      </c>
      <c r="BF108" s="70">
        <v>0</v>
      </c>
      <c r="BG108" s="69">
        <f t="shared" si="87"/>
        <v>17</v>
      </c>
      <c r="BH108" s="22">
        <f t="shared" si="88"/>
        <v>0</v>
      </c>
      <c r="BI108" s="22">
        <f t="shared" si="83"/>
        <v>9</v>
      </c>
      <c r="BJ108" s="22">
        <f t="shared" si="89"/>
        <v>9</v>
      </c>
      <c r="BK108" s="70">
        <f t="shared" si="84"/>
        <v>2</v>
      </c>
      <c r="BL108" s="69">
        <v>16</v>
      </c>
      <c r="BM108" s="22">
        <v>0</v>
      </c>
      <c r="BN108" s="22">
        <v>7</v>
      </c>
      <c r="BO108" s="22">
        <f t="shared" si="85"/>
        <v>7</v>
      </c>
      <c r="BP108" s="70">
        <v>2</v>
      </c>
      <c r="BQ108" s="41"/>
      <c r="BR108" s="41"/>
      <c r="BS108" s="27"/>
      <c r="BT108" s="21" t="s">
        <v>82</v>
      </c>
      <c r="BU108" s="21"/>
      <c r="BV108" s="21"/>
      <c r="BW108" s="27"/>
      <c r="BX108" s="22"/>
      <c r="BY108" s="21"/>
      <c r="BZ108" s="69">
        <f>+BB6+BB19+BB32+BB45+BB78+BB91+BB104+BB117</f>
        <v>15</v>
      </c>
      <c r="CA108" s="22">
        <f t="shared" ref="CA108" si="91">+BC6+BC19+BC32+BC45+BC78+BC91+BC104+BC117</f>
        <v>2</v>
      </c>
      <c r="CB108" s="22">
        <f t="shared" ref="CB108" si="92">+BD6+BD19+BD32+BD45+BD78+BD91+BD104+BD117</f>
        <v>4</v>
      </c>
      <c r="CC108" s="22">
        <f t="shared" ref="CC108" si="93">+BE6+BE19+BE32+BE45+BE78+BE91+BE104+BE117</f>
        <v>6</v>
      </c>
      <c r="CD108" s="70">
        <f t="shared" ref="CD108" si="94">+BF6+BF19+BF32+BF45+BF78+BF91+BF104+BF117</f>
        <v>4</v>
      </c>
      <c r="CE108" s="69">
        <f>+BG6+BG19+BG32+BG45+BG78+BG91+BG104+BG117</f>
        <v>283</v>
      </c>
      <c r="CF108" s="22">
        <f t="shared" ref="CF108" si="95">+BH6+BH19+BH32+BH45+BH78+BH91+BH104+BH117</f>
        <v>82</v>
      </c>
      <c r="CG108" s="22">
        <f t="shared" ref="CG108" si="96">+BI6+BI19+BI32+BI45+BI78+BI91+BI104+BI117</f>
        <v>89</v>
      </c>
      <c r="CH108" s="22">
        <f t="shared" ref="CH108" si="97">+BJ6+BJ19+BJ32+BJ45+BJ78+BJ91+BJ104+BJ117</f>
        <v>171</v>
      </c>
      <c r="CI108" s="70">
        <f t="shared" ref="CI108" si="98">+BK6+BK19+BK32+BK45+BK78+BK91+BK104+BK117</f>
        <v>20</v>
      </c>
      <c r="CJ108" s="22">
        <f>+BL6+BL19+BL32+BL45+BL78+BL91+BL104+BL117</f>
        <v>268</v>
      </c>
      <c r="CK108" s="22">
        <f t="shared" ref="CK108:CN108" si="99">+BM6+BM19+BM32+BM45+BM78+BM91+BM104+BM117</f>
        <v>80</v>
      </c>
      <c r="CL108" s="22">
        <f t="shared" si="99"/>
        <v>85</v>
      </c>
      <c r="CM108" s="22">
        <f t="shared" si="99"/>
        <v>165</v>
      </c>
      <c r="CN108" s="22">
        <f t="shared" si="99"/>
        <v>16</v>
      </c>
      <c r="CO108" s="41"/>
    </row>
    <row r="109" spans="1:93" ht="15.75" customHeight="1" thickBot="1" x14ac:dyDescent="0.3">
      <c r="A109" s="36"/>
      <c r="E109" s="21"/>
      <c r="F109" s="2" t="s">
        <v>84</v>
      </c>
      <c r="G109" s="2"/>
      <c r="H109" s="2"/>
      <c r="I109" s="4" t="s">
        <v>1</v>
      </c>
      <c r="J109" s="4"/>
      <c r="K109" s="4" t="s">
        <v>3</v>
      </c>
      <c r="L109" s="50" t="s">
        <v>2</v>
      </c>
      <c r="M109" s="22"/>
      <c r="N109" s="22"/>
      <c r="R109" s="41"/>
      <c r="S109" s="41"/>
      <c r="V109" s="27">
        <v>7</v>
      </c>
      <c r="W109" s="21" t="s">
        <v>74</v>
      </c>
      <c r="X109" s="21"/>
      <c r="Y109" s="21"/>
      <c r="Z109" s="21"/>
      <c r="AA109" s="22"/>
      <c r="AD109" s="22">
        <f>+AE109+AF109+AG109</f>
        <v>1</v>
      </c>
      <c r="AE109" s="22">
        <v>0</v>
      </c>
      <c r="AF109" s="22">
        <v>1</v>
      </c>
      <c r="AG109" s="22">
        <v>0</v>
      </c>
      <c r="AH109" s="79">
        <f t="shared" si="81"/>
        <v>0</v>
      </c>
      <c r="AI109" s="79"/>
      <c r="AJ109" s="22">
        <v>1</v>
      </c>
      <c r="AK109" s="22">
        <v>0</v>
      </c>
      <c r="AL109" s="22">
        <v>0</v>
      </c>
      <c r="AM109" s="24">
        <f t="shared" si="82"/>
        <v>1</v>
      </c>
      <c r="AN109" s="22">
        <v>0</v>
      </c>
      <c r="AO109" s="22">
        <v>0</v>
      </c>
      <c r="AS109" s="41"/>
      <c r="AT109" s="41"/>
      <c r="AU109" s="27">
        <v>7.5</v>
      </c>
      <c r="AV109" s="21" t="s">
        <v>51</v>
      </c>
      <c r="AW109" s="21"/>
      <c r="AX109" s="21"/>
      <c r="AY109" s="21"/>
      <c r="AZ109" s="22">
        <v>72</v>
      </c>
      <c r="BA109" s="21" t="s">
        <v>118</v>
      </c>
      <c r="BB109" s="69">
        <v>0</v>
      </c>
      <c r="BC109" s="22">
        <v>0</v>
      </c>
      <c r="BD109" s="22">
        <v>0</v>
      </c>
      <c r="BE109" s="22">
        <f t="shared" si="86"/>
        <v>0</v>
      </c>
      <c r="BF109" s="70">
        <v>0</v>
      </c>
      <c r="BG109" s="69">
        <f t="shared" si="87"/>
        <v>18</v>
      </c>
      <c r="BH109" s="22">
        <f t="shared" si="88"/>
        <v>1</v>
      </c>
      <c r="BI109" s="22">
        <f t="shared" si="83"/>
        <v>6</v>
      </c>
      <c r="BJ109" s="22">
        <f t="shared" si="89"/>
        <v>7</v>
      </c>
      <c r="BK109" s="70">
        <f t="shared" si="84"/>
        <v>4</v>
      </c>
      <c r="BL109" s="69">
        <v>18</v>
      </c>
      <c r="BM109" s="22">
        <v>1</v>
      </c>
      <c r="BN109" s="22">
        <v>6</v>
      </c>
      <c r="BO109" s="22">
        <f t="shared" si="85"/>
        <v>7</v>
      </c>
      <c r="BP109" s="70">
        <v>4</v>
      </c>
      <c r="BQ109" s="41"/>
      <c r="BR109" s="41"/>
      <c r="BU109" s="27"/>
      <c r="BV109" s="21"/>
      <c r="CC109" s="22"/>
      <c r="CD109" s="22"/>
      <c r="CE109" s="22"/>
      <c r="CF109" s="22"/>
      <c r="CG109" s="79"/>
      <c r="CH109" s="79"/>
      <c r="CI109" s="22"/>
      <c r="CJ109" s="22"/>
      <c r="CK109" s="22"/>
      <c r="CL109" s="74"/>
      <c r="CO109" s="41"/>
    </row>
    <row r="110" spans="1:93" ht="15.75" customHeight="1" x14ac:dyDescent="0.25">
      <c r="A110" s="36"/>
      <c r="E110" s="21"/>
      <c r="F110" s="21" t="s">
        <v>126</v>
      </c>
      <c r="I110" s="21" t="s">
        <v>118</v>
      </c>
      <c r="J110" s="22"/>
      <c r="K110" s="22">
        <v>15</v>
      </c>
      <c r="L110" s="49">
        <v>10</v>
      </c>
      <c r="M110" s="22"/>
      <c r="N110" s="22"/>
      <c r="R110" s="41"/>
      <c r="S110" s="41"/>
      <c r="V110" s="27">
        <v>8</v>
      </c>
      <c r="W110" s="21" t="s">
        <v>601</v>
      </c>
      <c r="AD110" s="22">
        <f>+AE110+AF110+AG110</f>
        <v>1</v>
      </c>
      <c r="AE110" s="22">
        <v>0</v>
      </c>
      <c r="AF110" s="22">
        <v>0</v>
      </c>
      <c r="AG110" s="22">
        <v>1</v>
      </c>
      <c r="AH110" s="79">
        <f t="shared" si="81"/>
        <v>0.5</v>
      </c>
      <c r="AI110" s="79"/>
      <c r="AJ110" s="22">
        <v>2</v>
      </c>
      <c r="AK110" s="22">
        <v>0</v>
      </c>
      <c r="AL110" s="22">
        <v>0</v>
      </c>
      <c r="AM110" s="24">
        <f t="shared" si="82"/>
        <v>2</v>
      </c>
      <c r="AN110" s="22">
        <v>0</v>
      </c>
      <c r="AO110" s="22">
        <v>0</v>
      </c>
      <c r="AS110" s="41"/>
      <c r="AT110" s="41"/>
      <c r="AU110" s="27">
        <v>7.5</v>
      </c>
      <c r="AV110" s="21" t="s">
        <v>163</v>
      </c>
      <c r="AW110" s="21"/>
      <c r="AX110" s="21"/>
      <c r="AY110" s="21"/>
      <c r="AZ110" s="22">
        <v>4</v>
      </c>
      <c r="BA110" s="21" t="s">
        <v>118</v>
      </c>
      <c r="BB110" s="69">
        <v>1</v>
      </c>
      <c r="BC110" s="22">
        <v>1</v>
      </c>
      <c r="BD110" s="22">
        <v>0</v>
      </c>
      <c r="BE110" s="22">
        <f t="shared" si="86"/>
        <v>1</v>
      </c>
      <c r="BF110" s="70">
        <v>0</v>
      </c>
      <c r="BG110" s="69">
        <f t="shared" si="87"/>
        <v>23</v>
      </c>
      <c r="BH110" s="22">
        <f t="shared" si="88"/>
        <v>5</v>
      </c>
      <c r="BI110" s="22">
        <f t="shared" si="83"/>
        <v>9</v>
      </c>
      <c r="BJ110" s="22">
        <f t="shared" si="89"/>
        <v>14</v>
      </c>
      <c r="BK110" s="70">
        <f t="shared" si="84"/>
        <v>0</v>
      </c>
      <c r="BL110" s="69">
        <v>22</v>
      </c>
      <c r="BM110" s="22">
        <v>4</v>
      </c>
      <c r="BN110" s="22">
        <v>9</v>
      </c>
      <c r="BO110" s="22">
        <f t="shared" si="85"/>
        <v>13</v>
      </c>
      <c r="BP110" s="70">
        <v>0</v>
      </c>
      <c r="BQ110" s="41"/>
      <c r="BR110" s="41"/>
      <c r="BU110" s="27"/>
      <c r="BV110" s="21"/>
      <c r="CC110" s="22"/>
      <c r="CD110" s="22"/>
      <c r="CE110" s="22"/>
      <c r="CF110" s="22"/>
      <c r="CG110" s="79"/>
      <c r="CH110" s="79"/>
      <c r="CI110" s="22"/>
      <c r="CJ110" s="22"/>
      <c r="CK110" s="22"/>
      <c r="CL110" s="74"/>
      <c r="CO110" s="41"/>
    </row>
    <row r="111" spans="1:93" ht="15.75" customHeight="1" x14ac:dyDescent="0.25">
      <c r="A111" s="36"/>
      <c r="B111" s="21"/>
      <c r="E111" s="21"/>
      <c r="F111" s="21" t="s">
        <v>162</v>
      </c>
      <c r="G111" s="21"/>
      <c r="H111" s="21"/>
      <c r="I111" s="21" t="s">
        <v>116</v>
      </c>
      <c r="J111" s="22"/>
      <c r="K111" s="22">
        <v>20</v>
      </c>
      <c r="L111" s="49">
        <v>8</v>
      </c>
      <c r="M111" s="22"/>
      <c r="N111" s="22"/>
      <c r="R111" s="41"/>
      <c r="S111" s="41"/>
      <c r="V111" s="27">
        <v>7</v>
      </c>
      <c r="W111" s="21" t="s">
        <v>317</v>
      </c>
      <c r="X111" s="21"/>
      <c r="Y111" s="21"/>
      <c r="Z111" s="21"/>
      <c r="AA111" s="22"/>
      <c r="AD111" s="22">
        <f>+AE111+AF111+AG111</f>
        <v>2</v>
      </c>
      <c r="AE111" s="22">
        <v>0</v>
      </c>
      <c r="AF111" s="22">
        <v>0</v>
      </c>
      <c r="AG111" s="22">
        <v>2</v>
      </c>
      <c r="AH111" s="79">
        <f>+(AE111*2+AG111)/(2*AD111)</f>
        <v>0.5</v>
      </c>
      <c r="AI111" s="79"/>
      <c r="AJ111" s="22">
        <v>4</v>
      </c>
      <c r="AK111" s="22">
        <v>0</v>
      </c>
      <c r="AL111" s="22">
        <v>1</v>
      </c>
      <c r="AM111" s="24">
        <f>+AJ111/AD111</f>
        <v>2</v>
      </c>
      <c r="AN111" s="22">
        <v>0</v>
      </c>
      <c r="AO111" s="22">
        <v>0</v>
      </c>
      <c r="AS111" s="41"/>
      <c r="AT111" s="41"/>
      <c r="AU111" s="27">
        <v>7.5</v>
      </c>
      <c r="AV111" s="21" t="s">
        <v>183</v>
      </c>
      <c r="AW111" s="21"/>
      <c r="AX111" s="21"/>
      <c r="AY111" s="21"/>
      <c r="AZ111" s="22">
        <v>15</v>
      </c>
      <c r="BA111" s="21" t="s">
        <v>118</v>
      </c>
      <c r="BB111" s="69">
        <v>1</v>
      </c>
      <c r="BC111" s="22">
        <v>0</v>
      </c>
      <c r="BD111" s="22">
        <v>1</v>
      </c>
      <c r="BE111" s="22">
        <f t="shared" si="86"/>
        <v>1</v>
      </c>
      <c r="BF111" s="70">
        <v>0</v>
      </c>
      <c r="BG111" s="69">
        <f t="shared" si="87"/>
        <v>22</v>
      </c>
      <c r="BH111" s="22">
        <f t="shared" si="88"/>
        <v>8</v>
      </c>
      <c r="BI111" s="22">
        <f t="shared" si="83"/>
        <v>5</v>
      </c>
      <c r="BJ111" s="22">
        <f t="shared" si="89"/>
        <v>13</v>
      </c>
      <c r="BK111" s="70">
        <f t="shared" si="84"/>
        <v>2</v>
      </c>
      <c r="BL111" s="69">
        <v>21</v>
      </c>
      <c r="BM111" s="22">
        <v>8</v>
      </c>
      <c r="BN111" s="22">
        <v>4</v>
      </c>
      <c r="BO111" s="22">
        <f t="shared" si="85"/>
        <v>12</v>
      </c>
      <c r="BP111" s="70">
        <v>2</v>
      </c>
      <c r="BQ111" s="41"/>
      <c r="BR111" s="41"/>
      <c r="BU111" s="27"/>
      <c r="BV111" s="21"/>
      <c r="CC111" s="22"/>
      <c r="CD111" s="22"/>
      <c r="CE111" s="22"/>
      <c r="CF111" s="22"/>
      <c r="CG111" s="79"/>
      <c r="CH111" s="79"/>
      <c r="CI111" s="22"/>
      <c r="CJ111" s="22"/>
      <c r="CK111" s="22"/>
      <c r="CL111" s="74"/>
      <c r="CO111" s="41"/>
    </row>
    <row r="112" spans="1:93" ht="15.75" customHeight="1" x14ac:dyDescent="0.25">
      <c r="A112" s="36"/>
      <c r="B112" s="21"/>
      <c r="E112" s="21"/>
      <c r="F112" s="21" t="s">
        <v>144</v>
      </c>
      <c r="G112" s="21"/>
      <c r="H112" s="21"/>
      <c r="I112" s="21" t="s">
        <v>115</v>
      </c>
      <c r="J112" s="22"/>
      <c r="K112" s="22">
        <v>21</v>
      </c>
      <c r="L112" s="49">
        <v>8</v>
      </c>
      <c r="M112" s="22"/>
      <c r="N112" s="22"/>
      <c r="R112" s="41"/>
      <c r="S112" s="41"/>
      <c r="V112" s="27">
        <v>7.5</v>
      </c>
      <c r="W112" s="21" t="s">
        <v>75</v>
      </c>
      <c r="Y112" s="21"/>
      <c r="AD112" s="22">
        <f>+AE112+AF112+AG112</f>
        <v>1</v>
      </c>
      <c r="AE112" s="22">
        <v>0</v>
      </c>
      <c r="AF112" s="22">
        <v>0</v>
      </c>
      <c r="AG112" s="22">
        <v>1</v>
      </c>
      <c r="AH112" s="79">
        <f>+(AE112*2+AG112)/(2*AD112)</f>
        <v>0.5</v>
      </c>
      <c r="AI112" s="79"/>
      <c r="AJ112" s="22">
        <v>4</v>
      </c>
      <c r="AK112" s="22">
        <v>0</v>
      </c>
      <c r="AL112" s="22">
        <v>0</v>
      </c>
      <c r="AM112" s="24">
        <f>+AJ112/AD112</f>
        <v>4</v>
      </c>
      <c r="AN112" s="22">
        <v>1</v>
      </c>
      <c r="AO112" s="22">
        <v>0</v>
      </c>
      <c r="AS112" s="41"/>
      <c r="AT112" s="41"/>
      <c r="AU112" s="27">
        <v>7</v>
      </c>
      <c r="AV112" s="21" t="s">
        <v>94</v>
      </c>
      <c r="AW112" s="21"/>
      <c r="AX112" s="21"/>
      <c r="AY112" s="21"/>
      <c r="AZ112" s="22">
        <v>2</v>
      </c>
      <c r="BA112" s="21" t="s">
        <v>118</v>
      </c>
      <c r="BB112" s="69">
        <v>1</v>
      </c>
      <c r="BC112" s="22">
        <v>0</v>
      </c>
      <c r="BD112" s="22">
        <v>2</v>
      </c>
      <c r="BE112" s="22">
        <f t="shared" si="86"/>
        <v>2</v>
      </c>
      <c r="BF112" s="70">
        <v>0</v>
      </c>
      <c r="BG112" s="69">
        <f t="shared" si="87"/>
        <v>21</v>
      </c>
      <c r="BH112" s="22">
        <f t="shared" si="88"/>
        <v>5</v>
      </c>
      <c r="BI112" s="22">
        <f t="shared" si="83"/>
        <v>7</v>
      </c>
      <c r="BJ112" s="22">
        <f t="shared" si="89"/>
        <v>12</v>
      </c>
      <c r="BK112" s="70">
        <f t="shared" si="84"/>
        <v>0</v>
      </c>
      <c r="BL112" s="69">
        <v>20</v>
      </c>
      <c r="BM112" s="22">
        <v>5</v>
      </c>
      <c r="BN112" s="22">
        <v>5</v>
      </c>
      <c r="BO112" s="22">
        <f t="shared" si="85"/>
        <v>10</v>
      </c>
      <c r="BP112" s="70">
        <v>0</v>
      </c>
      <c r="BQ112" s="41"/>
      <c r="BR112" s="41"/>
      <c r="BU112" s="27"/>
      <c r="BV112" s="21"/>
      <c r="CC112" s="22"/>
      <c r="CD112" s="22"/>
      <c r="CE112" s="22"/>
      <c r="CF112" s="22"/>
      <c r="CG112" s="79"/>
      <c r="CH112" s="79"/>
      <c r="CI112" s="22"/>
      <c r="CJ112" s="22"/>
      <c r="CK112" s="22"/>
      <c r="CL112" s="74"/>
      <c r="CO112" s="41"/>
    </row>
    <row r="113" spans="1:93" ht="15.75" customHeight="1" thickBot="1" x14ac:dyDescent="0.3">
      <c r="A113" s="36"/>
      <c r="B113" s="21"/>
      <c r="E113" s="21"/>
      <c r="F113" s="21" t="s">
        <v>59</v>
      </c>
      <c r="G113" s="21"/>
      <c r="H113" s="21"/>
      <c r="I113" s="21" t="s">
        <v>118</v>
      </c>
      <c r="J113" s="22"/>
      <c r="K113" s="22">
        <v>20</v>
      </c>
      <c r="L113" s="49">
        <v>6</v>
      </c>
      <c r="M113" s="22"/>
      <c r="N113" s="22"/>
      <c r="R113" s="41"/>
      <c r="S113" s="41"/>
      <c r="V113" s="27">
        <v>8</v>
      </c>
      <c r="W113" s="21" t="s">
        <v>267</v>
      </c>
      <c r="Y113" s="21"/>
      <c r="Z113" s="21"/>
      <c r="AA113" s="16"/>
      <c r="AD113" s="22">
        <f>+AE113+AF113+AG113</f>
        <v>6</v>
      </c>
      <c r="AE113" s="22">
        <v>1</v>
      </c>
      <c r="AF113" s="22">
        <v>4</v>
      </c>
      <c r="AG113" s="22">
        <v>1</v>
      </c>
      <c r="AH113" s="79">
        <f>+(AE113*2+AG113)/(2*AD113)</f>
        <v>0.25</v>
      </c>
      <c r="AI113" s="79"/>
      <c r="AJ113" s="22">
        <v>16</v>
      </c>
      <c r="AK113" s="22">
        <v>1</v>
      </c>
      <c r="AL113" s="22">
        <v>0</v>
      </c>
      <c r="AM113" s="24">
        <f>+AJ113/AD113</f>
        <v>2.6666666666666665</v>
      </c>
      <c r="AN113" s="22">
        <v>0</v>
      </c>
      <c r="AO113" s="22">
        <v>0</v>
      </c>
      <c r="AS113" s="41"/>
      <c r="AT113" s="41"/>
      <c r="AU113" s="27">
        <v>6.5</v>
      </c>
      <c r="AV113" s="21" t="s">
        <v>52</v>
      </c>
      <c r="AW113" s="21"/>
      <c r="AX113" s="21"/>
      <c r="AY113" s="21"/>
      <c r="AZ113" s="22">
        <v>25</v>
      </c>
      <c r="BA113" s="21" t="s">
        <v>118</v>
      </c>
      <c r="BB113" s="69">
        <v>1</v>
      </c>
      <c r="BC113" s="22">
        <v>0</v>
      </c>
      <c r="BD113" s="22">
        <v>1</v>
      </c>
      <c r="BE113" s="22">
        <f t="shared" si="86"/>
        <v>1</v>
      </c>
      <c r="BF113" s="70">
        <v>0</v>
      </c>
      <c r="BG113" s="69">
        <f t="shared" si="87"/>
        <v>19</v>
      </c>
      <c r="BH113" s="22">
        <f t="shared" si="88"/>
        <v>0</v>
      </c>
      <c r="BI113" s="22">
        <f t="shared" si="83"/>
        <v>9</v>
      </c>
      <c r="BJ113" s="22">
        <f t="shared" si="89"/>
        <v>9</v>
      </c>
      <c r="BK113" s="70">
        <f t="shared" si="84"/>
        <v>0</v>
      </c>
      <c r="BL113" s="69">
        <v>18</v>
      </c>
      <c r="BM113" s="22">
        <v>0</v>
      </c>
      <c r="BN113" s="22">
        <v>8</v>
      </c>
      <c r="BO113" s="22">
        <f t="shared" si="85"/>
        <v>8</v>
      </c>
      <c r="BP113" s="70">
        <v>0</v>
      </c>
      <c r="BQ113" s="41"/>
      <c r="BR113" s="41"/>
      <c r="BU113" s="27"/>
      <c r="BV113" s="21"/>
      <c r="CC113" s="22"/>
      <c r="CD113" s="22"/>
      <c r="CE113" s="22"/>
      <c r="CF113" s="22"/>
      <c r="CG113" s="79"/>
      <c r="CH113" s="79"/>
      <c r="CI113" s="22"/>
      <c r="CJ113" s="22"/>
      <c r="CK113" s="22"/>
      <c r="CL113" s="74"/>
      <c r="CO113" s="41"/>
    </row>
    <row r="114" spans="1:93" ht="15.75" customHeight="1" x14ac:dyDescent="0.25">
      <c r="A114" s="36"/>
      <c r="B114" s="21"/>
      <c r="E114" s="21"/>
      <c r="F114" s="21" t="s">
        <v>86</v>
      </c>
      <c r="G114" s="21"/>
      <c r="H114" s="21"/>
      <c r="I114" s="21" t="s">
        <v>17</v>
      </c>
      <c r="J114" s="22"/>
      <c r="K114" s="22">
        <v>20</v>
      </c>
      <c r="L114" s="49">
        <v>6</v>
      </c>
      <c r="M114" s="22"/>
      <c r="N114" s="22"/>
      <c r="R114" s="41"/>
      <c r="S114" s="41"/>
      <c r="V114" s="8"/>
      <c r="W114" s="31" t="s">
        <v>645</v>
      </c>
      <c r="X114" s="31"/>
      <c r="Y114" s="32"/>
      <c r="Z114" s="32"/>
      <c r="AA114" s="15"/>
      <c r="AB114" s="8"/>
      <c r="AC114" s="8"/>
      <c r="AD114" s="15">
        <f>SUM(AD104:AD113)</f>
        <v>27.3</v>
      </c>
      <c r="AE114" s="15">
        <f>SUM(AE104:AE113)</f>
        <v>5</v>
      </c>
      <c r="AF114" s="15">
        <f>SUM(AF104:AF113)</f>
        <v>15</v>
      </c>
      <c r="AG114" s="15">
        <f>SUM(AG104:AG113)</f>
        <v>7</v>
      </c>
      <c r="AH114" s="80">
        <f>+(AE114*2+AG114)/(2*AD114)</f>
        <v>0.31135531135531136</v>
      </c>
      <c r="AI114" s="80"/>
      <c r="AJ114" s="15">
        <f>SUM(AJ104:AJ113)</f>
        <v>69</v>
      </c>
      <c r="AK114" s="15">
        <f>SUM(AK104:AK113)</f>
        <v>3</v>
      </c>
      <c r="AL114" s="15">
        <f>SUM(AL104:AL113)</f>
        <v>2</v>
      </c>
      <c r="AM114" s="33">
        <f>+AJ114/AD114</f>
        <v>2.5274725274725274</v>
      </c>
      <c r="AN114" s="15">
        <f>SUM(AN104:AN113)</f>
        <v>1</v>
      </c>
      <c r="AO114" s="15">
        <f>SUM(AO104:AO113)</f>
        <v>0</v>
      </c>
      <c r="AS114" s="41"/>
      <c r="AT114" s="41"/>
      <c r="AU114" s="27">
        <v>6.5</v>
      </c>
      <c r="AV114" s="21" t="s">
        <v>126</v>
      </c>
      <c r="AW114" s="21"/>
      <c r="AX114" s="21"/>
      <c r="AY114" s="21"/>
      <c r="AZ114" s="22">
        <v>35</v>
      </c>
      <c r="BA114" s="21" t="s">
        <v>118</v>
      </c>
      <c r="BB114" s="69">
        <v>0</v>
      </c>
      <c r="BC114" s="22">
        <v>0</v>
      </c>
      <c r="BD114" s="22">
        <v>0</v>
      </c>
      <c r="BE114" s="22">
        <f t="shared" si="86"/>
        <v>0</v>
      </c>
      <c r="BF114" s="70">
        <v>0</v>
      </c>
      <c r="BG114" s="69">
        <f t="shared" si="87"/>
        <v>15</v>
      </c>
      <c r="BH114" s="22">
        <f t="shared" si="88"/>
        <v>0</v>
      </c>
      <c r="BI114" s="22">
        <f t="shared" si="83"/>
        <v>3</v>
      </c>
      <c r="BJ114" s="22">
        <f t="shared" si="89"/>
        <v>3</v>
      </c>
      <c r="BK114" s="70">
        <f t="shared" si="84"/>
        <v>10</v>
      </c>
      <c r="BL114" s="69">
        <v>15</v>
      </c>
      <c r="BM114" s="22">
        <v>0</v>
      </c>
      <c r="BN114" s="22">
        <v>3</v>
      </c>
      <c r="BO114" s="22">
        <f t="shared" si="85"/>
        <v>3</v>
      </c>
      <c r="BP114" s="70">
        <v>10</v>
      </c>
      <c r="BQ114" s="41"/>
      <c r="BR114" s="41"/>
      <c r="BU114" s="27"/>
      <c r="BV114" s="21"/>
      <c r="CC114" s="22"/>
      <c r="CD114" s="22"/>
      <c r="CE114" s="22"/>
      <c r="CF114" s="22"/>
      <c r="CG114" s="79"/>
      <c r="CH114" s="79"/>
      <c r="CI114" s="22"/>
      <c r="CJ114" s="22"/>
      <c r="CK114" s="22"/>
      <c r="CL114" s="74"/>
      <c r="CO114" s="41"/>
    </row>
    <row r="115" spans="1:93" ht="15.75" customHeight="1" x14ac:dyDescent="0.25">
      <c r="A115" s="36"/>
      <c r="B115" s="21"/>
      <c r="F115" s="21" t="s">
        <v>88</v>
      </c>
      <c r="G115" s="21"/>
      <c r="H115" s="21"/>
      <c r="I115" s="21" t="s">
        <v>116</v>
      </c>
      <c r="J115" s="22"/>
      <c r="K115" s="22">
        <v>21</v>
      </c>
      <c r="L115" s="49">
        <v>6</v>
      </c>
      <c r="M115" s="22"/>
      <c r="N115" s="22"/>
      <c r="R115" s="41"/>
      <c r="S115" s="41"/>
      <c r="AS115" s="41"/>
      <c r="AT115" s="41"/>
      <c r="AU115" s="27">
        <v>6</v>
      </c>
      <c r="AV115" s="21" t="s">
        <v>81</v>
      </c>
      <c r="AW115" s="21"/>
      <c r="AX115" s="21"/>
      <c r="AY115" s="21"/>
      <c r="AZ115" s="22">
        <v>20</v>
      </c>
      <c r="BA115" s="21" t="s">
        <v>118</v>
      </c>
      <c r="BB115" s="69">
        <v>1</v>
      </c>
      <c r="BC115" s="22">
        <v>0</v>
      </c>
      <c r="BD115" s="22">
        <v>0</v>
      </c>
      <c r="BE115" s="22">
        <f t="shared" si="86"/>
        <v>0</v>
      </c>
      <c r="BF115" s="70">
        <v>0</v>
      </c>
      <c r="BG115" s="69">
        <f t="shared" si="87"/>
        <v>19</v>
      </c>
      <c r="BH115" s="22">
        <f t="shared" si="88"/>
        <v>1</v>
      </c>
      <c r="BI115" s="22">
        <f t="shared" si="83"/>
        <v>1</v>
      </c>
      <c r="BJ115" s="22">
        <f t="shared" si="89"/>
        <v>2</v>
      </c>
      <c r="BK115" s="70">
        <f t="shared" si="84"/>
        <v>2</v>
      </c>
      <c r="BL115" s="69">
        <v>18</v>
      </c>
      <c r="BM115" s="22">
        <v>1</v>
      </c>
      <c r="BN115" s="22">
        <v>1</v>
      </c>
      <c r="BO115" s="22">
        <f t="shared" si="85"/>
        <v>2</v>
      </c>
      <c r="BP115" s="70">
        <v>2</v>
      </c>
      <c r="BQ115" s="41"/>
      <c r="BR115" s="41"/>
      <c r="BU115" s="27"/>
      <c r="BV115" s="21"/>
      <c r="CC115" s="22"/>
      <c r="CD115" s="22"/>
      <c r="CE115" s="22"/>
      <c r="CF115" s="22"/>
      <c r="CG115" s="79"/>
      <c r="CH115" s="79"/>
      <c r="CI115" s="22"/>
      <c r="CJ115" s="22"/>
      <c r="CK115" s="22"/>
      <c r="CL115" s="74"/>
      <c r="CO115" s="41"/>
    </row>
    <row r="116" spans="1:93" ht="15.75" customHeight="1" thickBot="1" x14ac:dyDescent="0.3">
      <c r="A116" s="36"/>
      <c r="B116" s="21"/>
      <c r="F116" s="21" t="s">
        <v>55</v>
      </c>
      <c r="G116" s="21"/>
      <c r="H116" s="21"/>
      <c r="I116" s="21" t="s">
        <v>117</v>
      </c>
      <c r="J116" s="22"/>
      <c r="K116" s="22">
        <v>22</v>
      </c>
      <c r="L116" s="49">
        <v>6</v>
      </c>
      <c r="M116" s="22"/>
      <c r="N116" s="22"/>
      <c r="R116" s="41"/>
      <c r="S116" s="41"/>
      <c r="AS116" s="41"/>
      <c r="AT116" s="41"/>
      <c r="AU116" s="17" t="s">
        <v>56</v>
      </c>
      <c r="AV116" s="17"/>
      <c r="AW116" s="17"/>
      <c r="AX116" s="17"/>
      <c r="AY116" s="17"/>
      <c r="AZ116" s="17"/>
      <c r="BA116" s="17"/>
      <c r="BB116" s="72">
        <f>SUM(BB104:BB115)</f>
        <v>11</v>
      </c>
      <c r="BC116" s="23">
        <f>SUM(BC104:BC115)</f>
        <v>4</v>
      </c>
      <c r="BD116" s="23">
        <f>SUM(BD104:BD115)</f>
        <v>8</v>
      </c>
      <c r="BE116" s="23">
        <f>+BD116+BC116</f>
        <v>12</v>
      </c>
      <c r="BF116" s="73">
        <f>SUM(BF104:BF115)</f>
        <v>0</v>
      </c>
      <c r="BG116" s="72">
        <f>SUM(BG104:BG115)</f>
        <v>253</v>
      </c>
      <c r="BH116" s="23">
        <f>SUM(BH104:BH115)</f>
        <v>48</v>
      </c>
      <c r="BI116" s="23">
        <f>SUM(BI104:BI115)</f>
        <v>75</v>
      </c>
      <c r="BJ116" s="23">
        <f>+BI116+BH116</f>
        <v>123</v>
      </c>
      <c r="BK116" s="73">
        <f>SUM(BK104:BK115)</f>
        <v>32</v>
      </c>
      <c r="BL116" s="72">
        <f>SUM(BL104:BL115)</f>
        <v>242</v>
      </c>
      <c r="BM116" s="23">
        <f>SUM(BM104:BM115)</f>
        <v>44</v>
      </c>
      <c r="BN116" s="23">
        <f>SUM(BN104:BN115)</f>
        <v>67</v>
      </c>
      <c r="BO116" s="23">
        <f>+BN116+BM116</f>
        <v>111</v>
      </c>
      <c r="BP116" s="73">
        <f>SUM(BP104:BP115)</f>
        <v>32</v>
      </c>
      <c r="BQ116" s="41"/>
      <c r="BR116" s="41"/>
      <c r="BU116" s="27"/>
      <c r="BV116" s="21"/>
      <c r="CC116" s="22"/>
      <c r="CD116" s="22"/>
      <c r="CE116" s="22"/>
      <c r="CF116" s="22"/>
      <c r="CG116" s="79"/>
      <c r="CH116" s="79"/>
      <c r="CI116" s="22"/>
      <c r="CJ116" s="22"/>
      <c r="CK116" s="22"/>
      <c r="CL116" s="74"/>
      <c r="CO116" s="41"/>
    </row>
    <row r="117" spans="1:93" ht="15.75" customHeight="1" x14ac:dyDescent="0.25">
      <c r="A117" s="36"/>
      <c r="B117" s="21"/>
      <c r="F117" s="21" t="s">
        <v>34</v>
      </c>
      <c r="G117" s="21"/>
      <c r="H117" s="21"/>
      <c r="I117" s="21" t="s">
        <v>106</v>
      </c>
      <c r="J117" s="22"/>
      <c r="K117" s="22">
        <v>23</v>
      </c>
      <c r="L117" s="49">
        <v>6</v>
      </c>
      <c r="M117" s="22"/>
      <c r="N117" s="22"/>
      <c r="R117" s="41"/>
      <c r="S117" s="41"/>
      <c r="AS117" s="41"/>
      <c r="AT117" s="41"/>
      <c r="AU117" s="19" t="s">
        <v>148</v>
      </c>
      <c r="AV117" s="19"/>
      <c r="AW117" s="19"/>
      <c r="AX117" s="19"/>
      <c r="AY117" s="19"/>
      <c r="AZ117" s="16" t="s">
        <v>155</v>
      </c>
      <c r="BB117" s="69">
        <v>0</v>
      </c>
      <c r="BC117" s="22">
        <v>0</v>
      </c>
      <c r="BD117" s="22">
        <v>0</v>
      </c>
      <c r="BE117" s="22">
        <f>+BC117+BD117</f>
        <v>0</v>
      </c>
      <c r="BF117" s="70">
        <v>0</v>
      </c>
      <c r="BG117" s="69">
        <f>+BB117+BL117</f>
        <v>20</v>
      </c>
      <c r="BH117" s="22">
        <f>+BC117+BM117</f>
        <v>4</v>
      </c>
      <c r="BI117" s="22">
        <f t="shared" ref="BI117:BI128" si="100">+BD117+BN117</f>
        <v>8</v>
      </c>
      <c r="BJ117" s="22">
        <f>+BH117+BI117</f>
        <v>12</v>
      </c>
      <c r="BK117" s="70">
        <f t="shared" ref="BK117:BK128" si="101">+BF117+BP117</f>
        <v>2</v>
      </c>
      <c r="BL117" s="69">
        <v>20</v>
      </c>
      <c r="BM117" s="15">
        <v>4</v>
      </c>
      <c r="BN117" s="15">
        <v>8</v>
      </c>
      <c r="BO117" s="15">
        <f t="shared" ref="BO117:BO128" si="102">+BM117+BN117</f>
        <v>12</v>
      </c>
      <c r="BP117" s="71">
        <v>2</v>
      </c>
      <c r="BQ117" s="41"/>
      <c r="BR117" s="41"/>
      <c r="BU117" s="27"/>
      <c r="BV117" s="21"/>
      <c r="CC117" s="22"/>
      <c r="CD117" s="22"/>
      <c r="CE117" s="22"/>
      <c r="CF117" s="22"/>
      <c r="CG117" s="79"/>
      <c r="CH117" s="79"/>
      <c r="CI117" s="22"/>
      <c r="CJ117" s="22"/>
      <c r="CK117" s="22"/>
      <c r="CL117" s="74"/>
      <c r="CO117" s="41"/>
    </row>
    <row r="118" spans="1:93" ht="15.75" customHeight="1" x14ac:dyDescent="0.25">
      <c r="A118" s="36"/>
      <c r="B118" s="21"/>
      <c r="F118" s="21" t="s">
        <v>124</v>
      </c>
      <c r="G118" s="21"/>
      <c r="H118" s="21"/>
      <c r="I118" s="21" t="s">
        <v>17</v>
      </c>
      <c r="J118" s="22"/>
      <c r="K118" s="22">
        <v>14</v>
      </c>
      <c r="L118" s="49">
        <v>4</v>
      </c>
      <c r="M118" s="22"/>
      <c r="N118" s="22"/>
      <c r="R118" s="41"/>
      <c r="S118" s="41"/>
      <c r="AS118" s="41"/>
      <c r="AT118" s="41"/>
      <c r="AU118" s="27">
        <v>7</v>
      </c>
      <c r="AV118" s="21" t="s">
        <v>74</v>
      </c>
      <c r="AZ118" s="22">
        <v>30</v>
      </c>
      <c r="BA118" s="21" t="s">
        <v>154</v>
      </c>
      <c r="BB118" s="69">
        <v>1</v>
      </c>
      <c r="BC118" s="22">
        <v>0</v>
      </c>
      <c r="BD118" s="22">
        <v>0</v>
      </c>
      <c r="BE118" s="22">
        <f t="shared" ref="BE118:BE128" si="103">+BC118+BD118</f>
        <v>0</v>
      </c>
      <c r="BF118" s="70">
        <v>0</v>
      </c>
      <c r="BG118" s="69">
        <f t="shared" ref="BG118:BG128" si="104">+BB118+BL118</f>
        <v>22</v>
      </c>
      <c r="BH118" s="22">
        <f t="shared" ref="BH118:BH128" si="105">+BC118+BM118</f>
        <v>0</v>
      </c>
      <c r="BI118" s="22">
        <f t="shared" si="100"/>
        <v>0</v>
      </c>
      <c r="BJ118" s="22">
        <f t="shared" ref="BJ118:BJ128" si="106">+BH118+BI118</f>
        <v>0</v>
      </c>
      <c r="BK118" s="70">
        <f t="shared" si="101"/>
        <v>0</v>
      </c>
      <c r="BL118" s="69">
        <v>21</v>
      </c>
      <c r="BM118" s="22">
        <v>0</v>
      </c>
      <c r="BN118" s="22">
        <v>0</v>
      </c>
      <c r="BO118" s="22">
        <f t="shared" si="102"/>
        <v>0</v>
      </c>
      <c r="BP118" s="70">
        <v>0</v>
      </c>
      <c r="BQ118" s="41"/>
      <c r="BR118" s="41"/>
      <c r="BU118" s="27"/>
      <c r="BV118" s="21"/>
      <c r="CC118" s="22"/>
      <c r="CD118" s="22"/>
      <c r="CE118" s="22"/>
      <c r="CF118" s="22"/>
      <c r="CG118" s="79"/>
      <c r="CH118" s="79"/>
      <c r="CI118" s="22"/>
      <c r="CJ118" s="22"/>
      <c r="CK118" s="22"/>
      <c r="CL118" s="74"/>
      <c r="CO118" s="41"/>
    </row>
    <row r="119" spans="1:93" ht="15.75" customHeight="1" x14ac:dyDescent="0.25">
      <c r="A119" s="36"/>
      <c r="B119" s="21"/>
      <c r="F119" s="21" t="s">
        <v>95</v>
      </c>
      <c r="G119" s="21"/>
      <c r="H119" s="21"/>
      <c r="I119" s="21" t="s">
        <v>118</v>
      </c>
      <c r="J119" s="22"/>
      <c r="K119" s="22">
        <v>16</v>
      </c>
      <c r="L119" s="49">
        <v>4</v>
      </c>
      <c r="M119" s="22"/>
      <c r="N119" s="22"/>
      <c r="R119" s="41"/>
      <c r="S119" s="41"/>
      <c r="AP119" s="22"/>
      <c r="AS119" s="41"/>
      <c r="AT119" s="41"/>
      <c r="AU119" s="27">
        <v>9.5</v>
      </c>
      <c r="AV119" s="21" t="s">
        <v>147</v>
      </c>
      <c r="AW119" s="21"/>
      <c r="AX119" s="21"/>
      <c r="AY119" s="27"/>
      <c r="AZ119" s="22">
        <v>66</v>
      </c>
      <c r="BA119" s="21" t="s">
        <v>154</v>
      </c>
      <c r="BB119" s="69">
        <v>1</v>
      </c>
      <c r="BC119" s="22">
        <v>1</v>
      </c>
      <c r="BD119" s="22">
        <v>1</v>
      </c>
      <c r="BE119" s="22">
        <f t="shared" si="103"/>
        <v>2</v>
      </c>
      <c r="BF119" s="70">
        <v>0</v>
      </c>
      <c r="BG119" s="69">
        <f t="shared" si="104"/>
        <v>21</v>
      </c>
      <c r="BH119" s="22">
        <f t="shared" si="105"/>
        <v>22</v>
      </c>
      <c r="BI119" s="22">
        <f t="shared" si="100"/>
        <v>15</v>
      </c>
      <c r="BJ119" s="22">
        <f t="shared" si="106"/>
        <v>37</v>
      </c>
      <c r="BK119" s="70">
        <f t="shared" si="101"/>
        <v>2</v>
      </c>
      <c r="BL119" s="69">
        <v>20</v>
      </c>
      <c r="BM119" s="22">
        <v>21</v>
      </c>
      <c r="BN119" s="22">
        <v>14</v>
      </c>
      <c r="BO119" s="22">
        <f t="shared" si="102"/>
        <v>35</v>
      </c>
      <c r="BP119" s="70">
        <v>2</v>
      </c>
      <c r="BQ119" s="41"/>
      <c r="BR119" s="41"/>
      <c r="BU119" s="27"/>
      <c r="BV119" s="21"/>
      <c r="CC119" s="22"/>
      <c r="CD119" s="22"/>
      <c r="CE119" s="22"/>
      <c r="CF119" s="22"/>
      <c r="CG119" s="79"/>
      <c r="CH119" s="79"/>
      <c r="CI119" s="22"/>
      <c r="CJ119" s="22"/>
      <c r="CK119" s="22"/>
      <c r="CL119" s="74"/>
      <c r="CO119" s="41"/>
    </row>
    <row r="120" spans="1:93" ht="15.75" customHeight="1" x14ac:dyDescent="0.25">
      <c r="A120" s="36"/>
      <c r="B120" s="21"/>
      <c r="F120" s="21" t="s">
        <v>170</v>
      </c>
      <c r="G120" s="21"/>
      <c r="H120" s="21"/>
      <c r="I120" s="21" t="s">
        <v>116</v>
      </c>
      <c r="J120" s="22"/>
      <c r="K120" s="22">
        <v>17</v>
      </c>
      <c r="L120" s="49">
        <v>4</v>
      </c>
      <c r="M120" s="22"/>
      <c r="N120" s="22"/>
      <c r="R120" s="41"/>
      <c r="S120" s="41"/>
      <c r="AP120" s="22"/>
      <c r="AS120" s="41"/>
      <c r="AT120" s="41"/>
      <c r="AU120" s="27">
        <v>9</v>
      </c>
      <c r="AV120" s="21" t="s">
        <v>96</v>
      </c>
      <c r="AW120" s="21"/>
      <c r="AX120" s="21"/>
      <c r="AY120" s="27"/>
      <c r="AZ120" s="22">
        <v>77</v>
      </c>
      <c r="BA120" s="21" t="s">
        <v>154</v>
      </c>
      <c r="BB120" s="69">
        <v>1</v>
      </c>
      <c r="BC120" s="22">
        <v>1</v>
      </c>
      <c r="BD120" s="22">
        <v>0</v>
      </c>
      <c r="BE120" s="22">
        <f t="shared" si="103"/>
        <v>1</v>
      </c>
      <c r="BF120" s="70">
        <v>0</v>
      </c>
      <c r="BG120" s="69">
        <f t="shared" si="104"/>
        <v>23</v>
      </c>
      <c r="BH120" s="22">
        <f t="shared" si="105"/>
        <v>27</v>
      </c>
      <c r="BI120" s="22">
        <f t="shared" si="100"/>
        <v>9</v>
      </c>
      <c r="BJ120" s="22">
        <f t="shared" si="106"/>
        <v>36</v>
      </c>
      <c r="BK120" s="70">
        <f t="shared" si="101"/>
        <v>4</v>
      </c>
      <c r="BL120" s="69">
        <v>22</v>
      </c>
      <c r="BM120" s="22">
        <v>26</v>
      </c>
      <c r="BN120" s="22">
        <v>9</v>
      </c>
      <c r="BO120" s="22">
        <f t="shared" si="102"/>
        <v>35</v>
      </c>
      <c r="BP120" s="70">
        <v>4</v>
      </c>
      <c r="BQ120" s="41"/>
      <c r="BR120" s="41"/>
      <c r="BU120" s="27"/>
      <c r="BV120" s="21"/>
      <c r="CC120" s="22"/>
      <c r="CD120" s="22"/>
      <c r="CE120" s="22"/>
      <c r="CF120" s="22"/>
      <c r="CG120" s="79"/>
      <c r="CH120" s="79"/>
      <c r="CI120" s="22"/>
      <c r="CJ120" s="22"/>
      <c r="CK120" s="22"/>
      <c r="CL120" s="74"/>
      <c r="CO120" s="41"/>
    </row>
    <row r="121" spans="1:93" ht="15.75" customHeight="1" x14ac:dyDescent="0.25">
      <c r="A121" s="36"/>
      <c r="B121" s="21"/>
      <c r="F121" s="21" t="s">
        <v>165</v>
      </c>
      <c r="G121" s="21"/>
      <c r="H121" s="21"/>
      <c r="I121" s="21" t="s">
        <v>17</v>
      </c>
      <c r="J121" s="22"/>
      <c r="K121" s="22">
        <v>18</v>
      </c>
      <c r="L121" s="49">
        <v>4</v>
      </c>
      <c r="M121" s="22"/>
      <c r="N121" s="22"/>
      <c r="R121" s="41"/>
      <c r="S121" s="41"/>
      <c r="AP121" s="22"/>
      <c r="AS121" s="41"/>
      <c r="AT121" s="41"/>
      <c r="AU121" s="27">
        <v>8</v>
      </c>
      <c r="AV121" s="21" t="s">
        <v>149</v>
      </c>
      <c r="AW121" s="21"/>
      <c r="AX121" s="21"/>
      <c r="AY121" s="27"/>
      <c r="AZ121" s="22">
        <v>7</v>
      </c>
      <c r="BA121" s="21" t="s">
        <v>154</v>
      </c>
      <c r="BB121" s="69">
        <v>1</v>
      </c>
      <c r="BC121" s="22">
        <v>0</v>
      </c>
      <c r="BD121" s="22">
        <v>0</v>
      </c>
      <c r="BE121" s="22">
        <f t="shared" si="103"/>
        <v>0</v>
      </c>
      <c r="BF121" s="70">
        <v>0</v>
      </c>
      <c r="BG121" s="69">
        <f t="shared" si="104"/>
        <v>20</v>
      </c>
      <c r="BH121" s="22">
        <f t="shared" si="105"/>
        <v>2</v>
      </c>
      <c r="BI121" s="22">
        <f t="shared" si="100"/>
        <v>14</v>
      </c>
      <c r="BJ121" s="22">
        <f t="shared" si="106"/>
        <v>16</v>
      </c>
      <c r="BK121" s="70">
        <f t="shared" si="101"/>
        <v>2</v>
      </c>
      <c r="BL121" s="69">
        <v>19</v>
      </c>
      <c r="BM121" s="22">
        <v>2</v>
      </c>
      <c r="BN121" s="22">
        <v>14</v>
      </c>
      <c r="BO121" s="22">
        <f t="shared" si="102"/>
        <v>16</v>
      </c>
      <c r="BP121" s="70">
        <v>2</v>
      </c>
      <c r="BQ121" s="41"/>
      <c r="BR121" s="41"/>
      <c r="BU121" s="27"/>
      <c r="BV121" s="21"/>
      <c r="CC121" s="22"/>
      <c r="CD121" s="22"/>
      <c r="CE121" s="22"/>
      <c r="CF121" s="22"/>
      <c r="CG121" s="79"/>
      <c r="CH121" s="79"/>
      <c r="CI121" s="22"/>
      <c r="CJ121" s="22"/>
      <c r="CK121" s="22"/>
      <c r="CL121" s="74"/>
      <c r="CO121" s="41"/>
    </row>
    <row r="122" spans="1:93" ht="15.75" customHeight="1" x14ac:dyDescent="0.25">
      <c r="A122" s="36"/>
      <c r="B122" s="21"/>
      <c r="F122" s="21" t="s">
        <v>51</v>
      </c>
      <c r="I122" s="21" t="s">
        <v>118</v>
      </c>
      <c r="J122" s="22"/>
      <c r="K122" s="22">
        <v>18</v>
      </c>
      <c r="L122" s="49">
        <v>4</v>
      </c>
      <c r="M122" s="22"/>
      <c r="N122" s="22"/>
      <c r="R122" s="41"/>
      <c r="S122" s="41"/>
      <c r="AP122" s="22"/>
      <c r="AS122" s="41"/>
      <c r="AT122" s="41"/>
      <c r="AU122" s="27">
        <v>8</v>
      </c>
      <c r="AV122" s="21" t="s">
        <v>184</v>
      </c>
      <c r="AZ122" s="22">
        <v>17</v>
      </c>
      <c r="BA122" s="21" t="s">
        <v>154</v>
      </c>
      <c r="BB122" s="69">
        <v>1</v>
      </c>
      <c r="BC122" s="22">
        <v>0</v>
      </c>
      <c r="BD122" s="22">
        <v>2</v>
      </c>
      <c r="BE122" s="22">
        <f t="shared" si="103"/>
        <v>2</v>
      </c>
      <c r="BF122" s="70">
        <v>0</v>
      </c>
      <c r="BG122" s="69">
        <f t="shared" si="104"/>
        <v>21</v>
      </c>
      <c r="BH122" s="22">
        <f t="shared" si="105"/>
        <v>13</v>
      </c>
      <c r="BI122" s="22">
        <f t="shared" si="100"/>
        <v>17</v>
      </c>
      <c r="BJ122" s="22">
        <f t="shared" si="106"/>
        <v>30</v>
      </c>
      <c r="BK122" s="70">
        <f t="shared" si="101"/>
        <v>0</v>
      </c>
      <c r="BL122" s="69">
        <v>20</v>
      </c>
      <c r="BM122" s="22">
        <v>13</v>
      </c>
      <c r="BN122" s="22">
        <v>15</v>
      </c>
      <c r="BO122" s="22">
        <f t="shared" si="102"/>
        <v>28</v>
      </c>
      <c r="BP122" s="70">
        <v>0</v>
      </c>
      <c r="BQ122" s="41"/>
      <c r="BR122" s="41"/>
      <c r="BU122" s="27"/>
      <c r="BV122" s="21"/>
      <c r="CC122" s="22"/>
      <c r="CD122" s="22"/>
      <c r="CE122" s="22"/>
      <c r="CF122" s="22"/>
      <c r="CG122" s="79"/>
      <c r="CH122" s="79"/>
      <c r="CI122" s="22"/>
      <c r="CJ122" s="22"/>
      <c r="CK122" s="22"/>
      <c r="CL122" s="74"/>
      <c r="CO122" s="41"/>
    </row>
    <row r="123" spans="1:93" ht="15.75" customHeight="1" x14ac:dyDescent="0.25">
      <c r="A123" s="36"/>
      <c r="B123" s="21"/>
      <c r="F123" s="21" t="s">
        <v>166</v>
      </c>
      <c r="G123" s="21"/>
      <c r="H123" s="21"/>
      <c r="I123" s="21" t="s">
        <v>154</v>
      </c>
      <c r="J123" s="22"/>
      <c r="K123" s="22">
        <v>21</v>
      </c>
      <c r="L123" s="49">
        <v>4</v>
      </c>
      <c r="M123" s="22"/>
      <c r="N123" s="22"/>
      <c r="R123" s="41"/>
      <c r="S123" s="41"/>
      <c r="AS123" s="41"/>
      <c r="AT123" s="41"/>
      <c r="AU123" s="27">
        <v>7.5</v>
      </c>
      <c r="AV123" s="21" t="s">
        <v>50</v>
      </c>
      <c r="AW123" s="21"/>
      <c r="AX123" s="21"/>
      <c r="AY123" s="27"/>
      <c r="AZ123" s="22">
        <v>2</v>
      </c>
      <c r="BA123" s="21" t="s">
        <v>154</v>
      </c>
      <c r="BB123" s="69">
        <v>1</v>
      </c>
      <c r="BC123" s="22">
        <v>1</v>
      </c>
      <c r="BD123" s="22">
        <v>0</v>
      </c>
      <c r="BE123" s="22">
        <f t="shared" si="103"/>
        <v>1</v>
      </c>
      <c r="BF123" s="70">
        <v>0</v>
      </c>
      <c r="BG123" s="69">
        <f t="shared" si="104"/>
        <v>22</v>
      </c>
      <c r="BH123" s="22">
        <f t="shared" si="105"/>
        <v>3</v>
      </c>
      <c r="BI123" s="22">
        <f t="shared" si="100"/>
        <v>12</v>
      </c>
      <c r="BJ123" s="22">
        <f t="shared" si="106"/>
        <v>15</v>
      </c>
      <c r="BK123" s="70">
        <f t="shared" si="101"/>
        <v>2</v>
      </c>
      <c r="BL123" s="69">
        <v>21</v>
      </c>
      <c r="BM123" s="22">
        <v>2</v>
      </c>
      <c r="BN123" s="22">
        <v>12</v>
      </c>
      <c r="BO123" s="22">
        <f t="shared" si="102"/>
        <v>14</v>
      </c>
      <c r="BP123" s="70">
        <v>2</v>
      </c>
      <c r="BQ123" s="41"/>
      <c r="BR123" s="41"/>
      <c r="BU123" s="27"/>
      <c r="BV123" s="21"/>
      <c r="CC123" s="22"/>
      <c r="CD123" s="22"/>
      <c r="CE123" s="22"/>
      <c r="CF123" s="22"/>
      <c r="CG123" s="79"/>
      <c r="CH123" s="79"/>
      <c r="CI123" s="22"/>
      <c r="CJ123" s="22"/>
      <c r="CK123" s="22"/>
      <c r="CL123" s="74"/>
      <c r="CO123" s="41"/>
    </row>
    <row r="124" spans="1:93" ht="15.75" customHeight="1" x14ac:dyDescent="0.25">
      <c r="A124" s="36"/>
      <c r="B124" s="21"/>
      <c r="F124" s="21" t="s">
        <v>167</v>
      </c>
      <c r="G124" s="21"/>
      <c r="H124" s="21"/>
      <c r="I124" s="21" t="s">
        <v>106</v>
      </c>
      <c r="J124" s="22"/>
      <c r="K124" s="22">
        <v>21</v>
      </c>
      <c r="L124" s="49">
        <v>4</v>
      </c>
      <c r="M124" s="22"/>
      <c r="N124" s="22"/>
      <c r="R124" s="41"/>
      <c r="S124" s="41"/>
      <c r="AS124" s="41"/>
      <c r="AT124" s="41"/>
      <c r="AU124" s="27">
        <v>7.5</v>
      </c>
      <c r="AV124" s="21" t="s">
        <v>60</v>
      </c>
      <c r="AW124" s="21"/>
      <c r="AX124" s="21"/>
      <c r="AY124" s="27"/>
      <c r="AZ124" s="22">
        <v>22</v>
      </c>
      <c r="BA124" s="21" t="s">
        <v>154</v>
      </c>
      <c r="BB124" s="69">
        <v>1</v>
      </c>
      <c r="BC124" s="22">
        <v>0</v>
      </c>
      <c r="BD124" s="22">
        <v>1</v>
      </c>
      <c r="BE124" s="22">
        <f t="shared" si="103"/>
        <v>1</v>
      </c>
      <c r="BF124" s="70">
        <v>0</v>
      </c>
      <c r="BG124" s="69">
        <f t="shared" si="104"/>
        <v>21</v>
      </c>
      <c r="BH124" s="22">
        <f t="shared" si="105"/>
        <v>9</v>
      </c>
      <c r="BI124" s="22">
        <f t="shared" si="100"/>
        <v>11</v>
      </c>
      <c r="BJ124" s="22">
        <f t="shared" si="106"/>
        <v>20</v>
      </c>
      <c r="BK124" s="70">
        <f t="shared" si="101"/>
        <v>0</v>
      </c>
      <c r="BL124" s="69">
        <v>20</v>
      </c>
      <c r="BM124" s="22">
        <v>9</v>
      </c>
      <c r="BN124" s="22">
        <v>10</v>
      </c>
      <c r="BO124" s="22">
        <f t="shared" si="102"/>
        <v>19</v>
      </c>
      <c r="BP124" s="70">
        <v>0</v>
      </c>
      <c r="BQ124" s="41"/>
      <c r="BR124" s="41"/>
      <c r="BU124" s="27"/>
      <c r="BV124" s="21"/>
      <c r="CC124" s="22"/>
      <c r="CD124" s="22"/>
      <c r="CE124" s="22"/>
      <c r="CF124" s="22"/>
      <c r="CG124" s="79"/>
      <c r="CH124" s="79"/>
      <c r="CI124" s="22"/>
      <c r="CJ124" s="22"/>
      <c r="CK124" s="22"/>
      <c r="CL124" s="74"/>
      <c r="CO124" s="41"/>
    </row>
    <row r="125" spans="1:93" ht="15.75" customHeight="1" x14ac:dyDescent="0.25">
      <c r="A125" s="36"/>
      <c r="B125" s="21"/>
      <c r="F125" s="21" t="s">
        <v>92</v>
      </c>
      <c r="G125" s="21"/>
      <c r="H125" s="21"/>
      <c r="I125" s="21" t="s">
        <v>115</v>
      </c>
      <c r="J125" s="22"/>
      <c r="K125" s="22">
        <v>22</v>
      </c>
      <c r="L125" s="49">
        <v>4</v>
      </c>
      <c r="M125" s="22"/>
      <c r="N125" s="22"/>
      <c r="R125" s="41"/>
      <c r="S125" s="41"/>
      <c r="AS125" s="41"/>
      <c r="AT125" s="41"/>
      <c r="AU125" s="27">
        <v>7</v>
      </c>
      <c r="AV125" s="21" t="s">
        <v>43</v>
      </c>
      <c r="AW125" s="21"/>
      <c r="AX125" s="21"/>
      <c r="AY125" s="27"/>
      <c r="AZ125" s="22">
        <v>44</v>
      </c>
      <c r="BA125" s="21" t="s">
        <v>154</v>
      </c>
      <c r="BB125" s="69">
        <v>1</v>
      </c>
      <c r="BC125" s="22">
        <v>0</v>
      </c>
      <c r="BD125" s="22">
        <v>1</v>
      </c>
      <c r="BE125" s="22">
        <f t="shared" si="103"/>
        <v>1</v>
      </c>
      <c r="BF125" s="70">
        <v>0</v>
      </c>
      <c r="BG125" s="69">
        <f t="shared" si="104"/>
        <v>21</v>
      </c>
      <c r="BH125" s="22">
        <f t="shared" si="105"/>
        <v>2</v>
      </c>
      <c r="BI125" s="22">
        <f t="shared" si="100"/>
        <v>8</v>
      </c>
      <c r="BJ125" s="22">
        <f t="shared" si="106"/>
        <v>10</v>
      </c>
      <c r="BK125" s="70">
        <f t="shared" si="101"/>
        <v>0</v>
      </c>
      <c r="BL125" s="69">
        <v>20</v>
      </c>
      <c r="BM125" s="22">
        <v>2</v>
      </c>
      <c r="BN125" s="22">
        <v>7</v>
      </c>
      <c r="BO125" s="22">
        <f t="shared" si="102"/>
        <v>9</v>
      </c>
      <c r="BP125" s="70">
        <v>0</v>
      </c>
      <c r="BQ125" s="41"/>
      <c r="BR125" s="41"/>
      <c r="BU125" s="27"/>
      <c r="BV125" s="21"/>
      <c r="CC125" s="22"/>
      <c r="CD125" s="22"/>
      <c r="CE125" s="22"/>
      <c r="CF125" s="22"/>
      <c r="CG125" s="79"/>
      <c r="CH125" s="79"/>
      <c r="CI125" s="22"/>
      <c r="CJ125" s="22"/>
      <c r="CK125" s="22"/>
      <c r="CL125" s="74"/>
      <c r="CO125" s="41"/>
    </row>
    <row r="126" spans="1:93" ht="15.75" customHeight="1" x14ac:dyDescent="0.25">
      <c r="A126" s="36"/>
      <c r="B126" s="21"/>
      <c r="F126" s="21" t="s">
        <v>130</v>
      </c>
      <c r="G126" s="21"/>
      <c r="H126" s="21"/>
      <c r="I126" s="21" t="s">
        <v>115</v>
      </c>
      <c r="J126" s="22"/>
      <c r="K126" s="22">
        <v>22</v>
      </c>
      <c r="L126" s="49">
        <v>4</v>
      </c>
      <c r="M126" s="22"/>
      <c r="N126" s="22"/>
      <c r="R126" s="41"/>
      <c r="S126" s="41"/>
      <c r="AS126" s="41"/>
      <c r="AT126" s="41"/>
      <c r="AU126" s="27">
        <v>6.5</v>
      </c>
      <c r="AV126" s="21" t="s">
        <v>166</v>
      </c>
      <c r="AZ126" s="22">
        <v>19</v>
      </c>
      <c r="BA126" s="21" t="s">
        <v>154</v>
      </c>
      <c r="BB126" s="69">
        <v>1</v>
      </c>
      <c r="BC126" s="22">
        <v>0</v>
      </c>
      <c r="BD126" s="22">
        <v>1</v>
      </c>
      <c r="BE126" s="22">
        <f t="shared" si="103"/>
        <v>1</v>
      </c>
      <c r="BF126" s="70">
        <v>0</v>
      </c>
      <c r="BG126" s="69">
        <f t="shared" si="104"/>
        <v>21</v>
      </c>
      <c r="BH126" s="22">
        <f t="shared" si="105"/>
        <v>1</v>
      </c>
      <c r="BI126" s="22">
        <f t="shared" si="100"/>
        <v>6</v>
      </c>
      <c r="BJ126" s="22">
        <f t="shared" si="106"/>
        <v>7</v>
      </c>
      <c r="BK126" s="70">
        <f t="shared" si="101"/>
        <v>4</v>
      </c>
      <c r="BL126" s="69">
        <v>20</v>
      </c>
      <c r="BM126" s="22">
        <v>1</v>
      </c>
      <c r="BN126" s="22">
        <v>5</v>
      </c>
      <c r="BO126" s="22">
        <f t="shared" si="102"/>
        <v>6</v>
      </c>
      <c r="BP126" s="70">
        <v>4</v>
      </c>
      <c r="BQ126" s="41"/>
      <c r="BR126" s="41"/>
      <c r="BU126" s="27"/>
      <c r="BV126" s="21"/>
      <c r="CC126" s="22"/>
      <c r="CD126" s="22"/>
      <c r="CE126" s="22"/>
      <c r="CF126" s="22"/>
      <c r="CG126" s="79"/>
      <c r="CH126" s="79"/>
      <c r="CI126" s="22"/>
      <c r="CJ126" s="22"/>
      <c r="CK126" s="22"/>
      <c r="CL126" s="74"/>
      <c r="CO126" s="41"/>
    </row>
    <row r="127" spans="1:93" ht="15.75" customHeight="1" x14ac:dyDescent="0.25">
      <c r="A127" s="36"/>
      <c r="F127" s="21" t="s">
        <v>66</v>
      </c>
      <c r="G127" s="21"/>
      <c r="H127" s="21"/>
      <c r="I127" s="21" t="s">
        <v>115</v>
      </c>
      <c r="J127" s="22"/>
      <c r="K127" s="22">
        <v>22</v>
      </c>
      <c r="L127" s="49">
        <v>4</v>
      </c>
      <c r="M127" s="22"/>
      <c r="N127" s="22"/>
      <c r="R127" s="41"/>
      <c r="S127" s="41"/>
      <c r="AS127" s="41"/>
      <c r="AT127" s="41"/>
      <c r="AU127" s="27">
        <v>6.5</v>
      </c>
      <c r="AV127" s="21" t="s">
        <v>161</v>
      </c>
      <c r="AZ127" s="22">
        <v>12</v>
      </c>
      <c r="BA127" s="21" t="s">
        <v>154</v>
      </c>
      <c r="BB127" s="69">
        <v>1</v>
      </c>
      <c r="BC127" s="22">
        <v>0</v>
      </c>
      <c r="BD127" s="22">
        <v>0</v>
      </c>
      <c r="BE127" s="22">
        <f t="shared" si="103"/>
        <v>0</v>
      </c>
      <c r="BF127" s="70">
        <v>0</v>
      </c>
      <c r="BG127" s="69">
        <f t="shared" si="104"/>
        <v>19</v>
      </c>
      <c r="BH127" s="22">
        <f t="shared" si="105"/>
        <v>0</v>
      </c>
      <c r="BI127" s="22">
        <f t="shared" si="100"/>
        <v>7</v>
      </c>
      <c r="BJ127" s="22">
        <f t="shared" si="106"/>
        <v>7</v>
      </c>
      <c r="BK127" s="70">
        <f t="shared" si="101"/>
        <v>2</v>
      </c>
      <c r="BL127" s="69">
        <v>18</v>
      </c>
      <c r="BM127" s="22">
        <v>0</v>
      </c>
      <c r="BN127" s="22">
        <v>7</v>
      </c>
      <c r="BO127" s="22">
        <f t="shared" si="102"/>
        <v>7</v>
      </c>
      <c r="BP127" s="70">
        <v>2</v>
      </c>
      <c r="BQ127" s="41"/>
      <c r="BR127" s="41"/>
      <c r="BU127" s="27"/>
      <c r="BV127" s="21"/>
      <c r="CC127" s="22"/>
      <c r="CD127" s="22"/>
      <c r="CE127" s="22"/>
      <c r="CF127" s="22"/>
      <c r="CG127" s="79"/>
      <c r="CH127" s="79"/>
      <c r="CI127" s="22"/>
      <c r="CJ127" s="22"/>
      <c r="CK127" s="22"/>
      <c r="CL127" s="74"/>
      <c r="CO127" s="41"/>
    </row>
    <row r="128" spans="1:93" ht="15.75" customHeight="1" x14ac:dyDescent="0.25">
      <c r="A128" s="36"/>
      <c r="B128" s="21"/>
      <c r="F128" s="21" t="s">
        <v>185</v>
      </c>
      <c r="G128" s="21"/>
      <c r="H128" s="21"/>
      <c r="I128" s="21" t="s">
        <v>154</v>
      </c>
      <c r="J128" s="22"/>
      <c r="K128" s="22">
        <v>22</v>
      </c>
      <c r="L128" s="49">
        <v>4</v>
      </c>
      <c r="M128" s="22"/>
      <c r="N128" s="22"/>
      <c r="R128" s="41"/>
      <c r="S128" s="41"/>
      <c r="AS128" s="41"/>
      <c r="AT128" s="41"/>
      <c r="AU128" s="27">
        <v>6</v>
      </c>
      <c r="AV128" s="21" t="s">
        <v>185</v>
      </c>
      <c r="AW128" s="21"/>
      <c r="AX128" s="21"/>
      <c r="AY128" s="27"/>
      <c r="AZ128" s="22">
        <v>4</v>
      </c>
      <c r="BA128" s="21" t="s">
        <v>154</v>
      </c>
      <c r="BB128" s="69">
        <v>1</v>
      </c>
      <c r="BC128" s="22">
        <v>0</v>
      </c>
      <c r="BD128" s="22">
        <v>0</v>
      </c>
      <c r="BE128" s="22">
        <f t="shared" si="103"/>
        <v>0</v>
      </c>
      <c r="BF128" s="70">
        <v>0</v>
      </c>
      <c r="BG128" s="69">
        <f t="shared" si="104"/>
        <v>22</v>
      </c>
      <c r="BH128" s="22">
        <f t="shared" si="105"/>
        <v>0</v>
      </c>
      <c r="BI128" s="22">
        <f t="shared" si="100"/>
        <v>4</v>
      </c>
      <c r="BJ128" s="22">
        <f t="shared" si="106"/>
        <v>4</v>
      </c>
      <c r="BK128" s="70">
        <f t="shared" si="101"/>
        <v>4</v>
      </c>
      <c r="BL128" s="69">
        <v>21</v>
      </c>
      <c r="BM128" s="22">
        <v>0</v>
      </c>
      <c r="BN128" s="22">
        <v>4</v>
      </c>
      <c r="BO128" s="22">
        <f t="shared" si="102"/>
        <v>4</v>
      </c>
      <c r="BP128" s="70">
        <v>4</v>
      </c>
      <c r="BQ128" s="41"/>
      <c r="BR128" s="41"/>
      <c r="BU128" s="27"/>
      <c r="BV128" s="21"/>
      <c r="CC128" s="22"/>
      <c r="CD128" s="22"/>
      <c r="CE128" s="22"/>
      <c r="CF128" s="22"/>
      <c r="CG128" s="79"/>
      <c r="CH128" s="79"/>
      <c r="CI128" s="22"/>
      <c r="CJ128" s="22"/>
      <c r="CK128" s="22"/>
      <c r="CL128" s="74"/>
      <c r="CO128" s="41"/>
    </row>
    <row r="129" spans="1:93" ht="15.75" customHeight="1" thickBot="1" x14ac:dyDescent="0.3">
      <c r="A129" s="36"/>
      <c r="B129" s="21"/>
      <c r="F129" s="21" t="s">
        <v>164</v>
      </c>
      <c r="G129" s="21"/>
      <c r="H129" s="21"/>
      <c r="I129" s="21" t="s">
        <v>115</v>
      </c>
      <c r="J129" s="22"/>
      <c r="K129" s="22">
        <v>23</v>
      </c>
      <c r="L129" s="49">
        <v>4</v>
      </c>
      <c r="M129" s="22"/>
      <c r="N129" s="22"/>
      <c r="R129" s="41"/>
      <c r="S129" s="41"/>
      <c r="AS129" s="41"/>
      <c r="AT129" s="41"/>
      <c r="AU129" s="17" t="s">
        <v>150</v>
      </c>
      <c r="AV129" s="17"/>
      <c r="AW129" s="17"/>
      <c r="AX129" s="17"/>
      <c r="AY129" s="17"/>
      <c r="AZ129" s="17"/>
      <c r="BA129" s="17"/>
      <c r="BB129" s="72">
        <f>SUM(BB117:BB128)</f>
        <v>11</v>
      </c>
      <c r="BC129" s="23">
        <f>SUM(BC117:BC128)</f>
        <v>3</v>
      </c>
      <c r="BD129" s="23">
        <f>SUM(BD117:BD128)</f>
        <v>6</v>
      </c>
      <c r="BE129" s="23">
        <f>+BD129+BC129</f>
        <v>9</v>
      </c>
      <c r="BF129" s="73">
        <f>SUM(BF117:BF128)</f>
        <v>0</v>
      </c>
      <c r="BG129" s="72">
        <f>SUM(BG117:BG128)</f>
        <v>253</v>
      </c>
      <c r="BH129" s="23">
        <f>SUM(BH117:BH128)</f>
        <v>83</v>
      </c>
      <c r="BI129" s="23">
        <f>SUM(BI117:BI128)</f>
        <v>111</v>
      </c>
      <c r="BJ129" s="23">
        <f>+BI129+BH129</f>
        <v>194</v>
      </c>
      <c r="BK129" s="73">
        <f>SUM(BK117:BK128)</f>
        <v>22</v>
      </c>
      <c r="BL129" s="72">
        <f>SUM(BL117:BL128)</f>
        <v>242</v>
      </c>
      <c r="BM129" s="23">
        <f>SUM(BM117:BM128)</f>
        <v>80</v>
      </c>
      <c r="BN129" s="23">
        <f>SUM(BN117:BN128)</f>
        <v>105</v>
      </c>
      <c r="BO129" s="23">
        <f>+BN129+BM129</f>
        <v>185</v>
      </c>
      <c r="BP129" s="73">
        <f>SUM(BP117:BP128)</f>
        <v>22</v>
      </c>
      <c r="BQ129" s="41"/>
      <c r="BR129" s="41"/>
      <c r="BU129" s="27"/>
      <c r="BV129" s="21"/>
      <c r="CC129" s="22"/>
      <c r="CD129" s="22"/>
      <c r="CE129" s="22"/>
      <c r="CF129" s="22"/>
      <c r="CG129" s="79"/>
      <c r="CH129" s="79"/>
      <c r="CI129" s="22"/>
      <c r="CJ129" s="22"/>
      <c r="CK129" s="22"/>
      <c r="CL129" s="74"/>
      <c r="CO129" s="41"/>
    </row>
    <row r="130" spans="1:93" ht="15.75" customHeight="1" x14ac:dyDescent="0.25">
      <c r="A130" s="36"/>
      <c r="B130" s="21"/>
      <c r="F130" s="21" t="s">
        <v>125</v>
      </c>
      <c r="G130" s="21"/>
      <c r="H130" s="21"/>
      <c r="I130" s="21" t="s">
        <v>116</v>
      </c>
      <c r="J130" s="22"/>
      <c r="K130" s="22">
        <v>23</v>
      </c>
      <c r="L130" s="49">
        <v>4</v>
      </c>
      <c r="M130" s="22"/>
      <c r="N130" s="22"/>
      <c r="R130" s="41"/>
      <c r="S130" s="41"/>
      <c r="AS130" s="41"/>
      <c r="AT130" s="41"/>
      <c r="AU130" s="18" t="s">
        <v>137</v>
      </c>
      <c r="AV130" s="18"/>
      <c r="AW130" s="18"/>
      <c r="AX130" s="18"/>
      <c r="AY130" s="18"/>
      <c r="AZ130" s="16"/>
      <c r="BA130" s="11"/>
      <c r="BB130" s="15">
        <f>+BB129+BB116+BB103+BB90+BB57+BB44+BB31+BB18</f>
        <v>88</v>
      </c>
      <c r="BC130" s="15">
        <f t="shared" ref="BC130" si="107">+BC129+BC116+BC103+BC90+BC57+BC44+BC31+BC18</f>
        <v>16</v>
      </c>
      <c r="BD130" s="15">
        <f t="shared" ref="BD130" si="108">+BD129+BD116+BD103+BD90+BD57+BD44+BD31+BD18</f>
        <v>25</v>
      </c>
      <c r="BE130" s="15">
        <f t="shared" ref="BE130" si="109">+BE129+BE116+BE103+BE90+BE57+BE44+BE31+BE18</f>
        <v>41</v>
      </c>
      <c r="BF130" s="15">
        <f t="shared" ref="BF130" si="110">+BF129+BF116+BF103+BF90+BF57+BF44+BF31+BF18</f>
        <v>8</v>
      </c>
      <c r="BG130" s="15">
        <f>+BG129+BG116+BG103+BG90+BG57+BG44+BG31+BG18</f>
        <v>2022</v>
      </c>
      <c r="BH130" s="15">
        <f t="shared" ref="BH130" si="111">+BH129+BH116+BH103+BH90+BH57+BH44+BH31+BH18</f>
        <v>491</v>
      </c>
      <c r="BI130" s="15">
        <f t="shared" ref="BI130" si="112">+BI129+BI116+BI103+BI90+BI57+BI44+BI31+BI18</f>
        <v>766</v>
      </c>
      <c r="BJ130" s="15">
        <f t="shared" ref="BJ130" si="113">+BJ129+BJ116+BJ103+BJ90+BJ57+BJ44+BJ31+BJ18</f>
        <v>1257</v>
      </c>
      <c r="BK130" s="15">
        <f t="shared" ref="BK130" si="114">+BK129+BK116+BK103+BK90+BK57+BK44+BK31+BK18</f>
        <v>176</v>
      </c>
      <c r="BL130" s="15">
        <f>+BL129+BL116+BL103+BL90+BL57+BL44+BL31+BL18</f>
        <v>1934</v>
      </c>
      <c r="BM130" s="15">
        <f t="shared" ref="BM130:BP130" si="115">+BM129+BM116+BM103+BM90+BM57+BM44+BM31+BM18</f>
        <v>475</v>
      </c>
      <c r="BN130" s="15">
        <f t="shared" si="115"/>
        <v>741</v>
      </c>
      <c r="BO130" s="15">
        <f t="shared" si="115"/>
        <v>1216</v>
      </c>
      <c r="BP130" s="15">
        <f t="shared" si="115"/>
        <v>168</v>
      </c>
      <c r="BQ130" s="41"/>
      <c r="BR130" s="41"/>
      <c r="BU130" s="27"/>
      <c r="BV130" s="21"/>
      <c r="CC130" s="22"/>
      <c r="CD130" s="22"/>
      <c r="CE130" s="22"/>
      <c r="CF130" s="22"/>
      <c r="CG130" s="79"/>
      <c r="CH130" s="79"/>
      <c r="CI130" s="22"/>
      <c r="CJ130" s="22"/>
      <c r="CK130" s="22"/>
      <c r="CL130" s="74"/>
      <c r="CO130" s="41"/>
    </row>
    <row r="131" spans="1:93" ht="15.75" customHeight="1" x14ac:dyDescent="0.25">
      <c r="A131" s="36"/>
      <c r="B131" s="21"/>
      <c r="F131" s="21" t="s">
        <v>96</v>
      </c>
      <c r="I131" s="21" t="s">
        <v>154</v>
      </c>
      <c r="J131" s="22"/>
      <c r="K131" s="22">
        <v>23</v>
      </c>
      <c r="L131" s="49">
        <v>4</v>
      </c>
      <c r="M131" s="22"/>
      <c r="N131" s="22"/>
      <c r="R131" s="41"/>
      <c r="S131" s="41"/>
      <c r="T131" s="27"/>
      <c r="AS131" s="41"/>
      <c r="AT131" s="41"/>
      <c r="AW131" s="27"/>
      <c r="AX131" s="21"/>
      <c r="BE131" s="22"/>
      <c r="BF131" s="22"/>
      <c r="BG131" s="22"/>
      <c r="BH131" s="22"/>
      <c r="BI131" s="79"/>
      <c r="BJ131" s="79"/>
      <c r="BK131" s="22"/>
      <c r="BL131" s="22"/>
      <c r="BM131" s="22"/>
      <c r="BN131" s="74"/>
      <c r="BQ131" s="41"/>
      <c r="BR131" s="41"/>
      <c r="BU131" s="27"/>
      <c r="BV131" s="21"/>
      <c r="CC131" s="22"/>
      <c r="CD131" s="22"/>
      <c r="CE131" s="22"/>
      <c r="CF131" s="22"/>
      <c r="CG131" s="79"/>
      <c r="CH131" s="79"/>
      <c r="CI131" s="22"/>
      <c r="CJ131" s="22"/>
      <c r="CK131" s="22"/>
      <c r="CL131" s="74"/>
      <c r="CO131" s="41"/>
    </row>
    <row r="132" spans="1:93" ht="15.75" customHeight="1" x14ac:dyDescent="0.25">
      <c r="A132" s="36"/>
      <c r="B132" s="21"/>
      <c r="F132" s="21" t="s">
        <v>41</v>
      </c>
      <c r="I132" s="21" t="s">
        <v>106</v>
      </c>
      <c r="J132" s="22"/>
      <c r="K132" s="22">
        <v>23</v>
      </c>
      <c r="L132" s="49">
        <v>4</v>
      </c>
      <c r="R132" s="41"/>
      <c r="S132" s="41"/>
      <c r="T132" s="27"/>
      <c r="AS132" s="41"/>
      <c r="AT132" s="41"/>
      <c r="AW132" s="27"/>
      <c r="AX132" s="21"/>
      <c r="BE132" s="22"/>
      <c r="BF132" s="22"/>
      <c r="BG132" s="22"/>
      <c r="BH132" s="22"/>
      <c r="BI132" s="79"/>
      <c r="BJ132" s="79"/>
      <c r="BK132" s="22"/>
      <c r="BL132" s="22"/>
      <c r="BM132" s="22"/>
      <c r="BN132" s="74"/>
      <c r="BQ132" s="41"/>
      <c r="BR132" s="41"/>
      <c r="BU132" s="27"/>
      <c r="BV132" s="21"/>
      <c r="CC132" s="22"/>
      <c r="CD132" s="22"/>
      <c r="CE132" s="22"/>
      <c r="CF132" s="22"/>
      <c r="CG132" s="79"/>
      <c r="CH132" s="79"/>
      <c r="CI132" s="22"/>
      <c r="CJ132" s="22"/>
      <c r="CK132" s="22"/>
      <c r="CL132" s="74"/>
      <c r="CO132" s="41"/>
    </row>
    <row r="133" spans="1:93" ht="15.75" customHeight="1" x14ac:dyDescent="0.25">
      <c r="A133" s="36"/>
      <c r="R133" s="41"/>
      <c r="S133" s="41"/>
      <c r="AS133" s="41"/>
      <c r="AT133" s="41"/>
      <c r="AW133" s="27"/>
      <c r="AX133" s="21"/>
      <c r="BE133" s="22"/>
      <c r="BF133" s="22"/>
      <c r="BG133" s="22"/>
      <c r="BH133" s="22"/>
      <c r="BI133" s="79"/>
      <c r="BJ133" s="79"/>
      <c r="BK133" s="22"/>
      <c r="BL133" s="22"/>
      <c r="BM133" s="22"/>
      <c r="BN133" s="74"/>
      <c r="BQ133" s="41"/>
      <c r="BR133" s="41"/>
      <c r="BU133" s="27"/>
      <c r="BV133" s="21"/>
      <c r="CC133" s="22"/>
      <c r="CD133" s="22"/>
      <c r="CE133" s="22"/>
      <c r="CF133" s="22"/>
      <c r="CG133" s="79"/>
      <c r="CH133" s="79"/>
      <c r="CI133" s="22"/>
      <c r="CJ133" s="22"/>
      <c r="CK133" s="22"/>
      <c r="CL133" s="74"/>
      <c r="CO133" s="41"/>
    </row>
    <row r="134" spans="1:93" ht="15.75" customHeight="1" x14ac:dyDescent="0.25">
      <c r="A134" s="36"/>
      <c r="R134" s="41"/>
      <c r="S134" s="41"/>
      <c r="AS134" s="41"/>
      <c r="AT134" s="41"/>
      <c r="AW134" s="27"/>
      <c r="AX134" s="21"/>
      <c r="BE134" s="22"/>
      <c r="BF134" s="22"/>
      <c r="BG134" s="22"/>
      <c r="BH134" s="22"/>
      <c r="BI134" s="79"/>
      <c r="BJ134" s="79"/>
      <c r="BK134" s="22"/>
      <c r="BL134" s="22"/>
      <c r="BM134" s="22"/>
      <c r="BN134" s="74"/>
      <c r="BQ134" s="41"/>
      <c r="BR134" s="41"/>
      <c r="BU134" s="27"/>
      <c r="BV134" s="21"/>
      <c r="CC134" s="22"/>
      <c r="CD134" s="22"/>
      <c r="CE134" s="22"/>
      <c r="CF134" s="22"/>
      <c r="CG134" s="79"/>
      <c r="CH134" s="79"/>
      <c r="CI134" s="22"/>
      <c r="CJ134" s="22"/>
      <c r="CK134" s="22"/>
      <c r="CL134" s="74"/>
      <c r="CO134" s="41"/>
    </row>
    <row r="135" spans="1:93" ht="15.75" customHeight="1" x14ac:dyDescent="0.25">
      <c r="A135" s="36"/>
      <c r="R135" s="36"/>
      <c r="S135" s="36"/>
      <c r="AS135" s="36"/>
      <c r="AT135" s="36"/>
      <c r="AW135" s="27"/>
      <c r="AX135" s="21"/>
      <c r="BE135" s="22"/>
      <c r="BF135" s="22"/>
      <c r="BG135" s="22"/>
      <c r="BH135" s="22"/>
      <c r="BI135" s="79"/>
      <c r="BJ135" s="79"/>
      <c r="BK135" s="22"/>
      <c r="BL135" s="22"/>
      <c r="BM135" s="22"/>
      <c r="BN135" s="74"/>
      <c r="BQ135" s="36"/>
      <c r="BR135" s="36"/>
      <c r="BU135" s="27"/>
      <c r="BV135" s="21"/>
      <c r="CC135" s="22"/>
      <c r="CD135" s="22"/>
      <c r="CE135" s="22"/>
      <c r="CF135" s="22"/>
      <c r="CG135" s="79"/>
      <c r="CH135" s="79"/>
      <c r="CI135" s="22"/>
      <c r="CJ135" s="22"/>
      <c r="CK135" s="22"/>
      <c r="CL135" s="74"/>
      <c r="CO135" s="36"/>
    </row>
    <row r="136" spans="1:93" ht="15.75" customHeight="1" x14ac:dyDescent="0.25">
      <c r="A136" s="36"/>
      <c r="R136" s="36"/>
      <c r="S136" s="36"/>
      <c r="AS136" s="36"/>
      <c r="AT136" s="36"/>
      <c r="AX136" s="11"/>
      <c r="AY136" s="21"/>
      <c r="AZ136" s="11"/>
      <c r="BA136" s="11"/>
      <c r="BB136" s="22"/>
      <c r="BE136" s="22"/>
      <c r="BF136" s="22"/>
      <c r="BG136" s="22"/>
      <c r="BH136" s="22"/>
      <c r="BI136" s="79"/>
      <c r="BJ136" s="79"/>
      <c r="BK136" s="22"/>
      <c r="BL136" s="22"/>
      <c r="BM136" s="22"/>
      <c r="BN136" s="74"/>
      <c r="BQ136" s="36"/>
      <c r="BR136" s="36"/>
      <c r="BV136" s="11"/>
      <c r="BW136" s="21"/>
      <c r="BX136" s="11"/>
      <c r="BY136" s="11"/>
      <c r="BZ136" s="22"/>
      <c r="CC136" s="22"/>
      <c r="CD136" s="22"/>
      <c r="CE136" s="22"/>
      <c r="CF136" s="22"/>
      <c r="CG136" s="79"/>
      <c r="CH136" s="79"/>
      <c r="CI136" s="22"/>
      <c r="CJ136" s="22"/>
      <c r="CK136" s="22"/>
      <c r="CL136" s="74"/>
      <c r="CO136" s="36"/>
    </row>
    <row r="137" spans="1:93" ht="15.75" customHeight="1" x14ac:dyDescent="0.25">
      <c r="A137" s="36"/>
      <c r="R137" s="36"/>
      <c r="S137" s="36"/>
      <c r="AS137" s="36"/>
      <c r="AT137" s="36"/>
      <c r="BQ137" s="36"/>
      <c r="BR137" s="36"/>
      <c r="CO137" s="36"/>
    </row>
    <row r="138" spans="1:93" ht="15.75" customHeight="1" x14ac:dyDescent="0.25">
      <c r="A138" s="36"/>
      <c r="R138" s="36"/>
      <c r="S138" s="36"/>
      <c r="T138" s="27"/>
      <c r="U138" s="21"/>
      <c r="AS138" s="36"/>
      <c r="AT138" s="36"/>
      <c r="BQ138" s="36"/>
      <c r="BR138" s="36"/>
      <c r="CO138" s="36"/>
    </row>
    <row r="139" spans="1:93" ht="15.75" customHeight="1" x14ac:dyDescent="0.25">
      <c r="A139" s="36"/>
      <c r="R139" s="36"/>
      <c r="S139" s="36"/>
      <c r="T139" s="27"/>
      <c r="U139" s="21"/>
      <c r="AS139" s="36"/>
      <c r="AT139" s="36"/>
      <c r="AU139" s="27"/>
      <c r="AV139" s="21"/>
      <c r="AW139" s="21"/>
      <c r="AX139" s="21"/>
      <c r="AY139" s="21"/>
      <c r="AZ139" s="11"/>
      <c r="BA139" s="21"/>
      <c r="BB139" s="22"/>
      <c r="BC139" s="22"/>
      <c r="BD139" s="22"/>
      <c r="BE139" s="22"/>
      <c r="BF139" s="22"/>
      <c r="BG139" s="74"/>
      <c r="BH139" s="22"/>
      <c r="BI139" s="22"/>
      <c r="BJ139" s="22"/>
      <c r="BK139" s="22"/>
      <c r="BL139" s="22"/>
      <c r="BM139" s="22"/>
      <c r="BN139" s="24"/>
      <c r="BQ139" s="36"/>
      <c r="BR139" s="36"/>
      <c r="BS139" s="27"/>
      <c r="BT139" s="21"/>
      <c r="BU139" s="21"/>
      <c r="BV139" s="21"/>
      <c r="BW139" s="21"/>
      <c r="BX139" s="11"/>
      <c r="BY139" s="21"/>
      <c r="BZ139" s="22"/>
      <c r="CA139" s="22"/>
      <c r="CB139" s="22"/>
      <c r="CC139" s="22"/>
      <c r="CD139" s="22"/>
      <c r="CE139" s="74"/>
      <c r="CF139" s="22"/>
      <c r="CG139" s="22"/>
      <c r="CH139" s="22"/>
      <c r="CI139" s="22"/>
      <c r="CJ139" s="22"/>
      <c r="CK139" s="22"/>
      <c r="CL139" s="24"/>
      <c r="CO139" s="36"/>
    </row>
    <row r="140" spans="1:93" ht="15.75" customHeight="1" x14ac:dyDescent="0.25">
      <c r="A140" s="36"/>
      <c r="R140" s="36"/>
      <c r="S140" s="36"/>
      <c r="T140" s="27"/>
      <c r="U140" s="21"/>
      <c r="AS140" s="36"/>
      <c r="AT140" s="36"/>
      <c r="AU140" s="27"/>
      <c r="AV140" s="21"/>
      <c r="AW140" s="21"/>
      <c r="AX140" s="21"/>
      <c r="AY140" s="21"/>
      <c r="AZ140" s="11"/>
      <c r="BA140" s="21"/>
      <c r="BB140" s="22"/>
      <c r="BC140" s="22"/>
      <c r="BD140" s="22"/>
      <c r="BE140" s="22"/>
      <c r="BF140" s="22"/>
      <c r="BG140" s="74"/>
      <c r="BH140" s="22"/>
      <c r="BI140" s="22"/>
      <c r="BJ140" s="22"/>
      <c r="BK140" s="22"/>
      <c r="BL140" s="22"/>
      <c r="BM140" s="22"/>
      <c r="BN140" s="24"/>
      <c r="BQ140" s="36"/>
      <c r="BR140" s="36"/>
      <c r="BS140" s="27"/>
      <c r="BT140" s="21"/>
      <c r="BU140" s="21"/>
      <c r="BV140" s="21"/>
      <c r="BW140" s="21"/>
      <c r="BX140" s="11"/>
      <c r="BY140" s="21"/>
      <c r="BZ140" s="22"/>
      <c r="CA140" s="22"/>
      <c r="CB140" s="22"/>
      <c r="CC140" s="22"/>
      <c r="CD140" s="22"/>
      <c r="CE140" s="74"/>
      <c r="CF140" s="22"/>
      <c r="CG140" s="22"/>
      <c r="CH140" s="22"/>
      <c r="CI140" s="22"/>
      <c r="CJ140" s="22"/>
      <c r="CK140" s="22"/>
      <c r="CL140" s="24"/>
      <c r="CO140" s="36"/>
    </row>
    <row r="141" spans="1:93" ht="15.75" customHeight="1" x14ac:dyDescent="0.25">
      <c r="A141" s="36"/>
      <c r="R141" s="39"/>
      <c r="S141" s="39"/>
      <c r="AS141" s="39"/>
      <c r="AT141" s="39"/>
      <c r="BQ141" s="39"/>
      <c r="BR141" s="39"/>
      <c r="CO141" s="39"/>
    </row>
    <row r="142" spans="1:93" ht="15.75" customHeight="1" x14ac:dyDescent="0.25">
      <c r="A142" s="36"/>
      <c r="H142" s="21"/>
      <c r="R142" s="39"/>
      <c r="S142" s="39"/>
      <c r="AS142" s="39"/>
      <c r="AT142" s="39"/>
      <c r="BQ142" s="39"/>
      <c r="BR142" s="39"/>
      <c r="CO142" s="39"/>
    </row>
    <row r="143" spans="1:93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  <c r="AT143" s="39"/>
      <c r="BQ143" s="39"/>
      <c r="BR143" s="39"/>
      <c r="CO143" s="39"/>
    </row>
    <row r="144" spans="1:93" ht="15.75" x14ac:dyDescent="0.25">
      <c r="A144" s="36"/>
      <c r="R144" s="39"/>
      <c r="S144" s="39"/>
      <c r="AS144" s="39"/>
      <c r="AT144" s="39"/>
      <c r="BQ144" s="39"/>
      <c r="BR144" s="39"/>
      <c r="CO144" s="39"/>
    </row>
    <row r="145" spans="1:93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43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43"/>
    </row>
    <row r="146" spans="1:93" ht="20.25" x14ac:dyDescent="0.3">
      <c r="A146" s="39"/>
      <c r="B146" s="78" t="s">
        <v>143</v>
      </c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39"/>
    </row>
    <row r="147" spans="1:93" ht="20.25" x14ac:dyDescent="0.3">
      <c r="A147" s="36"/>
      <c r="B147" s="26" t="s">
        <v>83</v>
      </c>
      <c r="C147" s="26">
        <v>23</v>
      </c>
      <c r="D147" s="25"/>
      <c r="E147" s="77" t="s">
        <v>618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25"/>
      <c r="P147" s="25"/>
      <c r="Q147" s="25"/>
      <c r="R147" s="36"/>
    </row>
    <row r="148" spans="1:93" ht="18.75" thickBot="1" x14ac:dyDescent="0.3">
      <c r="A148" s="36"/>
      <c r="B148" s="4" t="s">
        <v>608</v>
      </c>
      <c r="C148" s="2" t="s">
        <v>87</v>
      </c>
      <c r="D148" s="2"/>
      <c r="E148" s="3"/>
      <c r="F148" s="2"/>
      <c r="G148" s="4" t="s">
        <v>7</v>
      </c>
      <c r="H148" s="4" t="s">
        <v>8</v>
      </c>
      <c r="I148" s="4" t="s">
        <v>9</v>
      </c>
      <c r="J148" s="4" t="s">
        <v>486</v>
      </c>
      <c r="K148" s="4" t="s">
        <v>77</v>
      </c>
      <c r="L148" s="4" t="s">
        <v>10</v>
      </c>
      <c r="M148" s="4" t="s">
        <v>4</v>
      </c>
      <c r="N148" s="59" t="s">
        <v>547</v>
      </c>
      <c r="O148" s="4" t="s">
        <v>13</v>
      </c>
      <c r="P148" s="4" t="s">
        <v>2</v>
      </c>
      <c r="Q148" s="4" t="str">
        <f>"Wk "&amp;TEXT(C147-1,"##")</f>
        <v>Wk 22</v>
      </c>
      <c r="R148" s="36"/>
    </row>
    <row r="149" spans="1:93" ht="18" x14ac:dyDescent="0.25">
      <c r="A149" s="36"/>
      <c r="B149" s="5" t="s">
        <v>609</v>
      </c>
      <c r="C149" s="6" t="s">
        <v>101</v>
      </c>
      <c r="D149" s="11"/>
      <c r="E149" s="6"/>
      <c r="F149" s="11"/>
      <c r="G149" s="5">
        <f t="shared" ref="G149:I156" si="116">SUMIF($C$4:$C$11,$C149,G$4:G$11)+SUMIF($C$162:$C$169,$C149,G$162:G$169)</f>
        <v>14</v>
      </c>
      <c r="H149" s="5">
        <f t="shared" si="116"/>
        <v>5</v>
      </c>
      <c r="I149" s="5">
        <f t="shared" si="116"/>
        <v>4</v>
      </c>
      <c r="J149" s="5">
        <f t="shared" ref="J149" si="117">2*G149+I149</f>
        <v>32</v>
      </c>
      <c r="K149" s="35">
        <f t="shared" ref="K149" si="118">+J149/((G149+H149+I149)*2)</f>
        <v>0.69565217391304346</v>
      </c>
      <c r="L149" s="5">
        <f t="shared" ref="L149:M156" si="119">SUMIF($C$4:$C$11,$C149,L$4:L$11)+SUMIF($C$162:$C$169,$C149,L$162:L$169)</f>
        <v>70</v>
      </c>
      <c r="M149" s="5">
        <f t="shared" si="119"/>
        <v>40</v>
      </c>
      <c r="N149" s="5">
        <f>+L149-M149</f>
        <v>30</v>
      </c>
      <c r="O149" s="5">
        <f t="shared" ref="O149:P156" si="120">SUMIF($C$4:$C$11,$C149,O$4:O$11)+SUMIF($C$162:$C$169,$C149,O$162:O$169)</f>
        <v>107</v>
      </c>
      <c r="P149" s="5">
        <f t="shared" si="120"/>
        <v>18</v>
      </c>
      <c r="Q149" s="5">
        <v>1</v>
      </c>
      <c r="R149" s="40"/>
    </row>
    <row r="150" spans="1:93" ht="18" x14ac:dyDescent="0.25">
      <c r="A150" s="36"/>
      <c r="B150" s="5" t="s">
        <v>610</v>
      </c>
      <c r="C150" s="6" t="s">
        <v>127</v>
      </c>
      <c r="D150" s="11"/>
      <c r="E150" s="11"/>
      <c r="F150" s="11"/>
      <c r="G150" s="5">
        <f t="shared" si="116"/>
        <v>13</v>
      </c>
      <c r="H150" s="5">
        <f t="shared" si="116"/>
        <v>7</v>
      </c>
      <c r="I150" s="5">
        <f t="shared" si="116"/>
        <v>3</v>
      </c>
      <c r="J150" s="5">
        <f t="shared" ref="J150:J156" si="121">2*G150+I150</f>
        <v>29</v>
      </c>
      <c r="K150" s="35">
        <f t="shared" ref="K150:K156" si="122">+J150/((G150+H150+I150)*2)</f>
        <v>0.63043478260869568</v>
      </c>
      <c r="L150" s="5">
        <f t="shared" si="119"/>
        <v>79</v>
      </c>
      <c r="M150" s="5">
        <f t="shared" si="119"/>
        <v>43</v>
      </c>
      <c r="N150" s="5">
        <f t="shared" ref="N150:N156" si="123">+L150-M150</f>
        <v>36</v>
      </c>
      <c r="O150" s="5">
        <f t="shared" si="120"/>
        <v>143</v>
      </c>
      <c r="P150" s="5">
        <f t="shared" si="120"/>
        <v>26</v>
      </c>
      <c r="Q150" s="5">
        <v>2</v>
      </c>
      <c r="R150" s="40"/>
    </row>
    <row r="151" spans="1:93" ht="18" x14ac:dyDescent="0.25">
      <c r="A151" s="36"/>
      <c r="B151" s="5" t="s">
        <v>611</v>
      </c>
      <c r="C151" s="6" t="s">
        <v>148</v>
      </c>
      <c r="D151" s="11"/>
      <c r="E151" s="6"/>
      <c r="F151" s="11"/>
      <c r="G151" s="5">
        <f t="shared" si="116"/>
        <v>12</v>
      </c>
      <c r="H151" s="5">
        <f t="shared" si="116"/>
        <v>8</v>
      </c>
      <c r="I151" s="5">
        <f t="shared" si="116"/>
        <v>3</v>
      </c>
      <c r="J151" s="5">
        <f t="shared" si="121"/>
        <v>27</v>
      </c>
      <c r="K151" s="35">
        <f t="shared" si="122"/>
        <v>0.58695652173913049</v>
      </c>
      <c r="L151" s="5">
        <f t="shared" si="119"/>
        <v>83</v>
      </c>
      <c r="M151" s="5">
        <f t="shared" si="119"/>
        <v>69</v>
      </c>
      <c r="N151" s="5">
        <f t="shared" si="123"/>
        <v>14</v>
      </c>
      <c r="O151" s="5">
        <f t="shared" si="120"/>
        <v>111</v>
      </c>
      <c r="P151" s="5">
        <f t="shared" si="120"/>
        <v>22</v>
      </c>
      <c r="Q151" s="5">
        <v>3</v>
      </c>
      <c r="R151" s="40"/>
    </row>
    <row r="152" spans="1:93" ht="18" x14ac:dyDescent="0.25">
      <c r="A152" s="36"/>
      <c r="B152" s="5" t="s">
        <v>612</v>
      </c>
      <c r="C152" s="6" t="s">
        <v>102</v>
      </c>
      <c r="D152" s="11"/>
      <c r="E152" s="11"/>
      <c r="F152" s="11"/>
      <c r="G152" s="5">
        <f t="shared" si="116"/>
        <v>12</v>
      </c>
      <c r="H152" s="5">
        <f t="shared" si="116"/>
        <v>10</v>
      </c>
      <c r="I152" s="5">
        <f t="shared" si="116"/>
        <v>1</v>
      </c>
      <c r="J152" s="5">
        <f t="shared" si="121"/>
        <v>25</v>
      </c>
      <c r="K152" s="35">
        <f t="shared" si="122"/>
        <v>0.54347826086956519</v>
      </c>
      <c r="L152" s="5">
        <f t="shared" si="119"/>
        <v>60</v>
      </c>
      <c r="M152" s="5">
        <f t="shared" si="119"/>
        <v>51</v>
      </c>
      <c r="N152" s="5">
        <f t="shared" si="123"/>
        <v>9</v>
      </c>
      <c r="O152" s="5">
        <f t="shared" si="120"/>
        <v>105</v>
      </c>
      <c r="P152" s="5">
        <f t="shared" si="120"/>
        <v>6</v>
      </c>
      <c r="Q152" s="5">
        <v>4</v>
      </c>
      <c r="R152" s="40"/>
    </row>
    <row r="153" spans="1:93" ht="18" x14ac:dyDescent="0.25">
      <c r="A153" s="36"/>
      <c r="B153" s="5" t="s">
        <v>613</v>
      </c>
      <c r="C153" s="6" t="s">
        <v>14</v>
      </c>
      <c r="D153" s="11"/>
      <c r="E153" s="6"/>
      <c r="F153" s="11"/>
      <c r="G153" s="5">
        <f t="shared" si="116"/>
        <v>8</v>
      </c>
      <c r="H153" s="5">
        <f t="shared" si="116"/>
        <v>11</v>
      </c>
      <c r="I153" s="5">
        <f t="shared" si="116"/>
        <v>4</v>
      </c>
      <c r="J153" s="5">
        <f t="shared" si="121"/>
        <v>20</v>
      </c>
      <c r="K153" s="35">
        <f t="shared" si="122"/>
        <v>0.43478260869565216</v>
      </c>
      <c r="L153" s="5">
        <f t="shared" si="119"/>
        <v>60</v>
      </c>
      <c r="M153" s="5">
        <f t="shared" si="119"/>
        <v>77</v>
      </c>
      <c r="N153" s="5">
        <f t="shared" si="123"/>
        <v>-17</v>
      </c>
      <c r="O153" s="5">
        <f t="shared" si="120"/>
        <v>86</v>
      </c>
      <c r="P153" s="5">
        <f t="shared" si="120"/>
        <v>12</v>
      </c>
      <c r="Q153" s="5">
        <v>5</v>
      </c>
      <c r="R153" s="40"/>
    </row>
    <row r="154" spans="1:93" ht="18" x14ac:dyDescent="0.25">
      <c r="A154" s="36"/>
      <c r="B154" s="5" t="s">
        <v>614</v>
      </c>
      <c r="C154" s="6" t="s">
        <v>18</v>
      </c>
      <c r="D154" s="11"/>
      <c r="E154" s="6"/>
      <c r="F154" s="11"/>
      <c r="G154" s="5">
        <f t="shared" si="116"/>
        <v>7</v>
      </c>
      <c r="H154" s="5">
        <f t="shared" si="116"/>
        <v>11</v>
      </c>
      <c r="I154" s="5">
        <f t="shared" si="116"/>
        <v>5</v>
      </c>
      <c r="J154" s="5">
        <f t="shared" si="121"/>
        <v>19</v>
      </c>
      <c r="K154" s="35">
        <f t="shared" si="122"/>
        <v>0.41304347826086957</v>
      </c>
      <c r="L154" s="5">
        <f t="shared" si="119"/>
        <v>48</v>
      </c>
      <c r="M154" s="5">
        <f t="shared" si="119"/>
        <v>72</v>
      </c>
      <c r="N154" s="5">
        <f t="shared" si="123"/>
        <v>-24</v>
      </c>
      <c r="O154" s="5">
        <f t="shared" si="120"/>
        <v>75</v>
      </c>
      <c r="P154" s="5">
        <f t="shared" si="120"/>
        <v>32</v>
      </c>
      <c r="Q154" s="5">
        <v>6</v>
      </c>
      <c r="R154" s="40"/>
    </row>
    <row r="155" spans="1:93" ht="18" x14ac:dyDescent="0.25">
      <c r="A155" s="40"/>
      <c r="B155" s="5" t="s">
        <v>615</v>
      </c>
      <c r="C155" s="6" t="s">
        <v>17</v>
      </c>
      <c r="D155" s="11"/>
      <c r="E155" s="6"/>
      <c r="F155" s="11"/>
      <c r="G155" s="5">
        <f t="shared" si="116"/>
        <v>6</v>
      </c>
      <c r="H155" s="5">
        <f t="shared" si="116"/>
        <v>12</v>
      </c>
      <c r="I155" s="5">
        <f t="shared" si="116"/>
        <v>5</v>
      </c>
      <c r="J155" s="5">
        <f t="shared" si="121"/>
        <v>17</v>
      </c>
      <c r="K155" s="35">
        <f t="shared" si="122"/>
        <v>0.36956521739130432</v>
      </c>
      <c r="L155" s="5">
        <f t="shared" si="119"/>
        <v>35</v>
      </c>
      <c r="M155" s="5">
        <f t="shared" si="119"/>
        <v>57</v>
      </c>
      <c r="N155" s="5">
        <f t="shared" si="123"/>
        <v>-22</v>
      </c>
      <c r="O155" s="5">
        <f t="shared" si="120"/>
        <v>63</v>
      </c>
      <c r="P155" s="5">
        <f t="shared" si="120"/>
        <v>24</v>
      </c>
      <c r="Q155" s="5">
        <v>7</v>
      </c>
      <c r="R155" s="40"/>
    </row>
    <row r="156" spans="1:93" ht="18.75" thickBot="1" x14ac:dyDescent="0.3">
      <c r="A156" s="40"/>
      <c r="B156" s="5" t="s">
        <v>616</v>
      </c>
      <c r="C156" s="6" t="s">
        <v>39</v>
      </c>
      <c r="D156" s="11"/>
      <c r="E156" s="11"/>
      <c r="F156" s="11"/>
      <c r="G156" s="5">
        <f t="shared" si="116"/>
        <v>5</v>
      </c>
      <c r="H156" s="5">
        <f t="shared" si="116"/>
        <v>13</v>
      </c>
      <c r="I156" s="5">
        <f t="shared" si="116"/>
        <v>5</v>
      </c>
      <c r="J156" s="5">
        <f t="shared" si="121"/>
        <v>15</v>
      </c>
      <c r="K156" s="35">
        <f t="shared" si="122"/>
        <v>0.32608695652173914</v>
      </c>
      <c r="L156" s="5">
        <f t="shared" si="119"/>
        <v>56</v>
      </c>
      <c r="M156" s="5">
        <f t="shared" si="119"/>
        <v>82</v>
      </c>
      <c r="N156" s="5">
        <f t="shared" si="123"/>
        <v>-26</v>
      </c>
      <c r="O156" s="5">
        <f t="shared" si="120"/>
        <v>76</v>
      </c>
      <c r="P156" s="5">
        <f t="shared" si="120"/>
        <v>36</v>
      </c>
      <c r="Q156" s="5">
        <v>8</v>
      </c>
      <c r="R156" s="40"/>
    </row>
    <row r="157" spans="1:93" ht="18" x14ac:dyDescent="0.25">
      <c r="A157" s="40"/>
      <c r="B157" s="7"/>
      <c r="C157" s="7"/>
      <c r="D157" s="7"/>
      <c r="E157" s="8"/>
      <c r="F157" s="7"/>
      <c r="G157" s="9">
        <f>SUM(G149:G156)</f>
        <v>77</v>
      </c>
      <c r="H157" s="9">
        <f>SUM(H149:H156)</f>
        <v>77</v>
      </c>
      <c r="I157" s="9">
        <f>SUM(I149:I156)</f>
        <v>30</v>
      </c>
      <c r="J157" s="9"/>
      <c r="K157" s="9"/>
      <c r="L157" s="9">
        <f>SUM(L149:L156)</f>
        <v>491</v>
      </c>
      <c r="M157" s="9">
        <f>SUM(M149:M156)</f>
        <v>491</v>
      </c>
      <c r="N157" s="9"/>
      <c r="O157" s="9">
        <f>SUM(O149:O156)</f>
        <v>766</v>
      </c>
      <c r="P157" s="9">
        <f>SUM(P149:P156)</f>
        <v>176</v>
      </c>
      <c r="Q157" s="9"/>
      <c r="R157" s="40"/>
    </row>
    <row r="158" spans="1:93" x14ac:dyDescent="0.2">
      <c r="A158" s="40"/>
      <c r="R158" s="40"/>
    </row>
    <row r="159" spans="1:93" x14ac:dyDescent="0.2">
      <c r="A159" s="40"/>
      <c r="R159" s="40"/>
    </row>
    <row r="160" spans="1:93" ht="20.25" x14ac:dyDescent="0.3">
      <c r="A160" s="40"/>
      <c r="B160" s="26"/>
      <c r="C160" s="26"/>
      <c r="D160" s="25"/>
      <c r="E160" s="25"/>
      <c r="F160" s="25"/>
      <c r="G160" s="77" t="s">
        <v>617</v>
      </c>
      <c r="H160" s="77"/>
      <c r="I160" s="77"/>
      <c r="J160" s="77"/>
      <c r="K160" s="77"/>
      <c r="L160" s="77"/>
      <c r="M160" s="77"/>
      <c r="N160" s="26"/>
      <c r="O160" s="25"/>
      <c r="P160" s="25"/>
      <c r="Q160" s="25"/>
      <c r="R160" s="40"/>
    </row>
    <row r="161" spans="1:18" ht="18.75" thickBot="1" x14ac:dyDescent="0.3">
      <c r="A161" s="40"/>
      <c r="B161" s="4" t="s">
        <v>608</v>
      </c>
      <c r="C161" s="2" t="s">
        <v>87</v>
      </c>
      <c r="D161" s="2"/>
      <c r="E161" s="3"/>
      <c r="F161" s="2"/>
      <c r="G161" s="4" t="s">
        <v>7</v>
      </c>
      <c r="H161" s="4" t="s">
        <v>8</v>
      </c>
      <c r="I161" s="4" t="s">
        <v>9</v>
      </c>
      <c r="J161" s="4" t="s">
        <v>486</v>
      </c>
      <c r="K161" s="4" t="s">
        <v>77</v>
      </c>
      <c r="L161" s="4" t="s">
        <v>10</v>
      </c>
      <c r="M161" s="4" t="s">
        <v>4</v>
      </c>
      <c r="N161" s="59" t="s">
        <v>547</v>
      </c>
      <c r="O161" s="4" t="s">
        <v>13</v>
      </c>
      <c r="P161" s="4" t="s">
        <v>2</v>
      </c>
      <c r="Q161" s="4" t="s">
        <v>619</v>
      </c>
      <c r="R161" s="40"/>
    </row>
    <row r="162" spans="1:18" ht="18" x14ac:dyDescent="0.25">
      <c r="A162" s="40"/>
      <c r="B162" s="5" t="s">
        <v>609</v>
      </c>
      <c r="C162" s="6" t="s">
        <v>101</v>
      </c>
      <c r="D162" s="11"/>
      <c r="E162" s="6"/>
      <c r="F162" s="11"/>
      <c r="G162" s="5">
        <v>14</v>
      </c>
      <c r="H162" s="5">
        <v>5</v>
      </c>
      <c r="I162" s="5">
        <v>3</v>
      </c>
      <c r="J162" s="5">
        <v>31</v>
      </c>
      <c r="K162" s="35">
        <v>0.70454545454545459</v>
      </c>
      <c r="L162" s="5">
        <v>69</v>
      </c>
      <c r="M162" s="5">
        <v>39</v>
      </c>
      <c r="N162" s="5">
        <v>30</v>
      </c>
      <c r="O162" s="5">
        <v>105</v>
      </c>
      <c r="P162" s="5">
        <v>18</v>
      </c>
      <c r="Q162" s="5">
        <v>1</v>
      </c>
      <c r="R162" s="40"/>
    </row>
    <row r="163" spans="1:18" ht="18" x14ac:dyDescent="0.25">
      <c r="A163" s="40"/>
      <c r="B163" s="5" t="s">
        <v>610</v>
      </c>
      <c r="C163" s="6" t="s">
        <v>127</v>
      </c>
      <c r="D163" s="11"/>
      <c r="E163" s="11"/>
      <c r="F163" s="11"/>
      <c r="G163" s="5">
        <v>13</v>
      </c>
      <c r="H163" s="5">
        <v>6</v>
      </c>
      <c r="I163" s="5">
        <v>3</v>
      </c>
      <c r="J163" s="5">
        <v>29</v>
      </c>
      <c r="K163" s="35">
        <v>0.65909090909090906</v>
      </c>
      <c r="L163" s="5">
        <v>79</v>
      </c>
      <c r="M163" s="5">
        <v>41</v>
      </c>
      <c r="N163" s="5">
        <v>38</v>
      </c>
      <c r="O163" s="5">
        <v>143</v>
      </c>
      <c r="P163" s="5">
        <v>26</v>
      </c>
      <c r="Q163" s="5">
        <v>2</v>
      </c>
      <c r="R163" s="40"/>
    </row>
    <row r="164" spans="1:18" ht="18" x14ac:dyDescent="0.25">
      <c r="A164" s="40"/>
      <c r="B164" s="5" t="s">
        <v>611</v>
      </c>
      <c r="C164" s="6" t="s">
        <v>148</v>
      </c>
      <c r="D164" s="11"/>
      <c r="E164" s="6"/>
      <c r="F164" s="11"/>
      <c r="G164" s="5">
        <v>12</v>
      </c>
      <c r="H164" s="5">
        <v>7</v>
      </c>
      <c r="I164" s="5">
        <v>3</v>
      </c>
      <c r="J164" s="5">
        <v>27</v>
      </c>
      <c r="K164" s="35">
        <v>0.61363636363636365</v>
      </c>
      <c r="L164" s="5">
        <v>80</v>
      </c>
      <c r="M164" s="5">
        <v>65</v>
      </c>
      <c r="N164" s="5">
        <v>15</v>
      </c>
      <c r="O164" s="5">
        <v>105</v>
      </c>
      <c r="P164" s="5">
        <v>22</v>
      </c>
      <c r="Q164" s="5">
        <v>3</v>
      </c>
      <c r="R164" s="40"/>
    </row>
    <row r="165" spans="1:18" ht="18" x14ac:dyDescent="0.25">
      <c r="A165" s="40"/>
      <c r="B165" s="5" t="s">
        <v>612</v>
      </c>
      <c r="C165" s="6" t="s">
        <v>102</v>
      </c>
      <c r="D165" s="11"/>
      <c r="E165" s="11"/>
      <c r="F165" s="11"/>
      <c r="G165" s="5">
        <v>11</v>
      </c>
      <c r="H165" s="5">
        <v>10</v>
      </c>
      <c r="I165" s="5">
        <v>1</v>
      </c>
      <c r="J165" s="5">
        <v>23</v>
      </c>
      <c r="K165" s="35">
        <v>0.52272727272727271</v>
      </c>
      <c r="L165" s="5">
        <v>57</v>
      </c>
      <c r="M165" s="5">
        <v>49</v>
      </c>
      <c r="N165" s="5">
        <v>8</v>
      </c>
      <c r="O165" s="5">
        <v>103</v>
      </c>
      <c r="P165" s="5">
        <v>6</v>
      </c>
      <c r="Q165" s="5">
        <v>4</v>
      </c>
      <c r="R165" s="40"/>
    </row>
    <row r="166" spans="1:18" ht="18" x14ac:dyDescent="0.25">
      <c r="A166" s="40"/>
      <c r="B166" s="5" t="s">
        <v>613</v>
      </c>
      <c r="C166" s="6" t="s">
        <v>14</v>
      </c>
      <c r="D166" s="11"/>
      <c r="E166" s="6"/>
      <c r="F166" s="11"/>
      <c r="G166" s="5">
        <v>8</v>
      </c>
      <c r="H166" s="5">
        <v>10</v>
      </c>
      <c r="I166" s="5">
        <v>4</v>
      </c>
      <c r="J166" s="5">
        <v>20</v>
      </c>
      <c r="K166" s="35">
        <v>0.45454545454545453</v>
      </c>
      <c r="L166" s="5">
        <v>58</v>
      </c>
      <c r="M166" s="5">
        <v>74</v>
      </c>
      <c r="N166" s="5">
        <v>-16</v>
      </c>
      <c r="O166" s="5">
        <v>83</v>
      </c>
      <c r="P166" s="5">
        <v>12</v>
      </c>
      <c r="Q166" s="5">
        <v>5</v>
      </c>
      <c r="R166" s="40"/>
    </row>
    <row r="167" spans="1:18" ht="18" x14ac:dyDescent="0.25">
      <c r="A167" s="40"/>
      <c r="B167" s="5" t="s">
        <v>614</v>
      </c>
      <c r="C167" s="6" t="s">
        <v>18</v>
      </c>
      <c r="D167" s="11"/>
      <c r="E167" s="6"/>
      <c r="F167" s="11"/>
      <c r="G167" s="5">
        <v>6</v>
      </c>
      <c r="H167" s="5">
        <v>11</v>
      </c>
      <c r="I167" s="5">
        <v>5</v>
      </c>
      <c r="J167" s="5">
        <v>17</v>
      </c>
      <c r="K167" s="35">
        <v>0.38636363636363635</v>
      </c>
      <c r="L167" s="5">
        <v>44</v>
      </c>
      <c r="M167" s="5">
        <v>69</v>
      </c>
      <c r="N167" s="5">
        <v>-25</v>
      </c>
      <c r="O167" s="5">
        <v>67</v>
      </c>
      <c r="P167" s="5">
        <v>32</v>
      </c>
      <c r="Q167" s="5">
        <v>6</v>
      </c>
      <c r="R167" s="40"/>
    </row>
    <row r="168" spans="1:18" ht="18" x14ac:dyDescent="0.25">
      <c r="A168" s="40"/>
      <c r="B168" s="5" t="s">
        <v>615</v>
      </c>
      <c r="C168" s="6" t="s">
        <v>17</v>
      </c>
      <c r="D168" s="11"/>
      <c r="E168" s="6"/>
      <c r="F168" s="11"/>
      <c r="G168" s="5">
        <v>5</v>
      </c>
      <c r="H168" s="5">
        <v>12</v>
      </c>
      <c r="I168" s="5">
        <v>5</v>
      </c>
      <c r="J168" s="5">
        <v>15</v>
      </c>
      <c r="K168" s="35">
        <v>0.34090909090909088</v>
      </c>
      <c r="L168" s="5">
        <v>33</v>
      </c>
      <c r="M168" s="5">
        <v>57</v>
      </c>
      <c r="N168" s="5">
        <v>-24</v>
      </c>
      <c r="O168" s="5">
        <v>61</v>
      </c>
      <c r="P168" s="5">
        <v>22</v>
      </c>
      <c r="Q168" s="5">
        <v>8</v>
      </c>
      <c r="R168" s="40"/>
    </row>
    <row r="169" spans="1:18" ht="18.75" thickBot="1" x14ac:dyDescent="0.3">
      <c r="A169" s="40"/>
      <c r="B169" s="5" t="s">
        <v>616</v>
      </c>
      <c r="C169" s="6" t="s">
        <v>39</v>
      </c>
      <c r="D169" s="11"/>
      <c r="E169" s="11"/>
      <c r="F169" s="11"/>
      <c r="G169" s="5">
        <v>5</v>
      </c>
      <c r="H169" s="5">
        <v>13</v>
      </c>
      <c r="I169" s="5">
        <v>4</v>
      </c>
      <c r="J169" s="5">
        <v>14</v>
      </c>
      <c r="K169" s="35">
        <v>0.31818181818181818</v>
      </c>
      <c r="L169" s="5">
        <v>55</v>
      </c>
      <c r="M169" s="5">
        <v>81</v>
      </c>
      <c r="N169" s="5">
        <v>-26</v>
      </c>
      <c r="O169" s="5">
        <v>74</v>
      </c>
      <c r="P169" s="5">
        <v>30</v>
      </c>
      <c r="Q169" s="5">
        <v>7</v>
      </c>
      <c r="R169" s="40"/>
    </row>
    <row r="170" spans="1:18" ht="18" x14ac:dyDescent="0.25">
      <c r="A170" s="40"/>
      <c r="B170" s="7"/>
      <c r="C170" s="7"/>
      <c r="D170" s="7"/>
      <c r="E170" s="8"/>
      <c r="F170" s="7"/>
      <c r="G170" s="9">
        <f>SUM(G162:G169)</f>
        <v>74</v>
      </c>
      <c r="H170" s="9">
        <f>SUM(H162:H169)</f>
        <v>74</v>
      </c>
      <c r="I170" s="9">
        <f>SUM(I162:I169)</f>
        <v>28</v>
      </c>
      <c r="J170" s="9"/>
      <c r="K170" s="9"/>
      <c r="L170" s="9">
        <f>SUM(L162:L169)</f>
        <v>475</v>
      </c>
      <c r="M170" s="9">
        <f>SUM(M162:M169)</f>
        <v>475</v>
      </c>
      <c r="N170" s="9"/>
      <c r="O170" s="9">
        <f>SUM(O162:O169)</f>
        <v>741</v>
      </c>
      <c r="P170" s="9">
        <f>SUM(P162:P169)</f>
        <v>168</v>
      </c>
      <c r="Q170" s="9"/>
      <c r="R170" s="40"/>
    </row>
    <row r="171" spans="1:18" ht="18" x14ac:dyDescent="0.25">
      <c r="A171" s="40"/>
      <c r="B171" s="20"/>
      <c r="C171" s="20"/>
      <c r="D171" s="20"/>
      <c r="F171" s="2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40"/>
    </row>
    <row r="172" spans="1:18" ht="18" x14ac:dyDescent="0.25">
      <c r="A172" s="40"/>
      <c r="B172" s="20"/>
      <c r="C172" s="20"/>
      <c r="D172" s="20"/>
      <c r="F172" s="2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40"/>
    </row>
    <row r="173" spans="1:18" ht="20.25" x14ac:dyDescent="0.3">
      <c r="A173" s="40"/>
      <c r="C173" s="63"/>
      <c r="D173" s="77" t="s">
        <v>620</v>
      </c>
      <c r="E173" s="77"/>
      <c r="F173" s="77"/>
      <c r="G173" s="77"/>
      <c r="H173" s="77"/>
      <c r="I173" s="77"/>
      <c r="J173" s="77"/>
      <c r="K173" s="77"/>
      <c r="L173" s="77"/>
      <c r="M173" s="60"/>
      <c r="N173" s="63"/>
      <c r="O173" s="63"/>
      <c r="P173" s="63"/>
      <c r="Q173" s="5"/>
      <c r="R173" s="40"/>
    </row>
    <row r="174" spans="1:18" ht="20.25" x14ac:dyDescent="0.3">
      <c r="A174" s="40"/>
      <c r="B174" s="26" t="s">
        <v>83</v>
      </c>
      <c r="C174" s="26">
        <f>+C147</f>
        <v>23</v>
      </c>
      <c r="D174" s="20"/>
      <c r="F174" s="2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40"/>
    </row>
    <row r="175" spans="1:18" ht="18.75" thickBot="1" x14ac:dyDescent="0.3">
      <c r="A175" s="40"/>
      <c r="D175" s="2" t="s">
        <v>73</v>
      </c>
      <c r="E175" s="2"/>
      <c r="F175" s="2"/>
      <c r="G175" s="4" t="s">
        <v>1</v>
      </c>
      <c r="H175" s="4"/>
      <c r="I175" s="4" t="s">
        <v>3</v>
      </c>
      <c r="J175" s="4" t="s">
        <v>23</v>
      </c>
      <c r="K175" s="4" t="s">
        <v>24</v>
      </c>
      <c r="L175" s="50" t="s">
        <v>25</v>
      </c>
      <c r="R175" s="40"/>
    </row>
    <row r="176" spans="1:18" ht="15.75" x14ac:dyDescent="0.25">
      <c r="A176" s="40"/>
      <c r="D176" s="21" t="s">
        <v>59</v>
      </c>
      <c r="G176" s="21" t="s">
        <v>118</v>
      </c>
      <c r="H176" s="22"/>
      <c r="I176" s="22">
        <v>1</v>
      </c>
      <c r="J176" s="22">
        <v>3</v>
      </c>
      <c r="K176" s="22">
        <v>0</v>
      </c>
      <c r="L176" s="49">
        <f t="shared" ref="L176:L181" si="124">+J176+K176</f>
        <v>3</v>
      </c>
      <c r="R176" s="40"/>
    </row>
    <row r="177" spans="1:18" ht="15.75" x14ac:dyDescent="0.25">
      <c r="A177" s="40"/>
      <c r="D177" s="21" t="s">
        <v>86</v>
      </c>
      <c r="G177" s="21" t="s">
        <v>17</v>
      </c>
      <c r="H177" s="22"/>
      <c r="I177" s="22">
        <v>1</v>
      </c>
      <c r="J177" s="22">
        <v>2</v>
      </c>
      <c r="K177" s="22">
        <v>0</v>
      </c>
      <c r="L177" s="49">
        <f t="shared" si="124"/>
        <v>2</v>
      </c>
      <c r="R177" s="40"/>
    </row>
    <row r="178" spans="1:18" ht="15.75" x14ac:dyDescent="0.25">
      <c r="A178" s="40"/>
      <c r="D178" s="21" t="s">
        <v>147</v>
      </c>
      <c r="G178" s="21" t="s">
        <v>154</v>
      </c>
      <c r="H178" s="22"/>
      <c r="I178" s="22">
        <v>1</v>
      </c>
      <c r="J178" s="22">
        <v>1</v>
      </c>
      <c r="K178" s="22">
        <v>1</v>
      </c>
      <c r="L178" s="49">
        <f t="shared" si="124"/>
        <v>2</v>
      </c>
      <c r="R178" s="40"/>
    </row>
    <row r="179" spans="1:18" ht="15.75" x14ac:dyDescent="0.25">
      <c r="A179" s="40"/>
      <c r="D179" s="21" t="s">
        <v>30</v>
      </c>
      <c r="G179" s="21" t="s">
        <v>118</v>
      </c>
      <c r="H179" s="22"/>
      <c r="I179" s="22">
        <v>1</v>
      </c>
      <c r="J179" s="22">
        <v>0</v>
      </c>
      <c r="K179" s="22">
        <v>2</v>
      </c>
      <c r="L179" s="49">
        <f t="shared" si="124"/>
        <v>2</v>
      </c>
      <c r="R179" s="40"/>
    </row>
    <row r="180" spans="1:18" ht="15.75" x14ac:dyDescent="0.25">
      <c r="A180" s="40"/>
      <c r="D180" s="21" t="s">
        <v>184</v>
      </c>
      <c r="G180" s="21" t="s">
        <v>154</v>
      </c>
      <c r="H180" s="22"/>
      <c r="I180" s="22">
        <v>1</v>
      </c>
      <c r="J180" s="22">
        <v>0</v>
      </c>
      <c r="K180" s="22">
        <v>2</v>
      </c>
      <c r="L180" s="49">
        <f t="shared" si="124"/>
        <v>2</v>
      </c>
      <c r="R180" s="40"/>
    </row>
    <row r="181" spans="1:18" ht="15.75" x14ac:dyDescent="0.25">
      <c r="A181" s="40"/>
      <c r="D181" s="21" t="s">
        <v>94</v>
      </c>
      <c r="G181" s="21" t="s">
        <v>118</v>
      </c>
      <c r="H181" s="22"/>
      <c r="I181" s="22">
        <v>1</v>
      </c>
      <c r="J181" s="22">
        <v>0</v>
      </c>
      <c r="K181" s="22">
        <v>2</v>
      </c>
      <c r="L181" s="49">
        <f t="shared" si="124"/>
        <v>2</v>
      </c>
      <c r="R181" s="40"/>
    </row>
    <row r="182" spans="1:18" ht="15.75" x14ac:dyDescent="0.25">
      <c r="A182" s="40"/>
      <c r="D182" s="21"/>
      <c r="G182" s="21"/>
      <c r="H182" s="22"/>
      <c r="I182" s="22"/>
      <c r="J182" s="22"/>
      <c r="K182" s="22"/>
      <c r="R182" s="40"/>
    </row>
    <row r="183" spans="1:18" ht="15.75" x14ac:dyDescent="0.25">
      <c r="A183" s="40"/>
      <c r="D183" s="21"/>
      <c r="E183" s="21"/>
      <c r="F183" s="21"/>
      <c r="G183" s="21"/>
      <c r="H183" s="22"/>
      <c r="I183" s="22"/>
      <c r="J183" s="22"/>
      <c r="K183" s="22"/>
      <c r="R183" s="40"/>
    </row>
    <row r="184" spans="1:18" ht="18.75" thickBot="1" x14ac:dyDescent="0.3">
      <c r="A184" s="40"/>
      <c r="D184" s="21"/>
      <c r="E184" s="2" t="s">
        <v>84</v>
      </c>
      <c r="F184" s="2"/>
      <c r="G184" s="2"/>
      <c r="H184" s="4" t="s">
        <v>1</v>
      </c>
      <c r="I184" s="4"/>
      <c r="J184" s="4" t="s">
        <v>3</v>
      </c>
      <c r="K184" s="50" t="s">
        <v>2</v>
      </c>
      <c r="R184" s="40"/>
    </row>
    <row r="185" spans="1:18" ht="15.75" x14ac:dyDescent="0.25">
      <c r="A185" s="40"/>
      <c r="D185" s="21"/>
      <c r="E185" s="21" t="s">
        <v>88</v>
      </c>
      <c r="F185" s="21"/>
      <c r="G185" s="21"/>
      <c r="H185" s="21" t="s">
        <v>116</v>
      </c>
      <c r="I185" s="22"/>
      <c r="J185" s="22">
        <v>1</v>
      </c>
      <c r="K185" s="49">
        <v>2</v>
      </c>
      <c r="L185" s="22"/>
      <c r="M185" s="22"/>
      <c r="N185" s="22"/>
      <c r="R185" s="40"/>
    </row>
    <row r="186" spans="1:18" ht="15.75" x14ac:dyDescent="0.25">
      <c r="A186" s="40"/>
      <c r="D186" s="21"/>
      <c r="E186" s="21" t="s">
        <v>124</v>
      </c>
      <c r="F186" s="21"/>
      <c r="G186" s="21"/>
      <c r="H186" s="21" t="s">
        <v>17</v>
      </c>
      <c r="I186" s="22"/>
      <c r="J186" s="22">
        <v>1</v>
      </c>
      <c r="K186" s="49">
        <v>2</v>
      </c>
      <c r="L186" s="22"/>
      <c r="M186" s="22"/>
      <c r="N186" s="22"/>
      <c r="R186" s="40"/>
    </row>
    <row r="187" spans="1:18" ht="15.75" x14ac:dyDescent="0.25">
      <c r="A187" s="40"/>
      <c r="D187" s="21"/>
      <c r="E187" s="21"/>
      <c r="G187" s="21"/>
      <c r="H187" s="21"/>
      <c r="I187" s="22"/>
      <c r="J187" s="22"/>
      <c r="R187" s="40"/>
    </row>
    <row r="188" spans="1:18" ht="15.75" x14ac:dyDescent="0.25">
      <c r="A188" s="40"/>
      <c r="D188" s="21"/>
      <c r="E188" s="21"/>
      <c r="F188" s="21"/>
      <c r="G188" s="21"/>
      <c r="H188" s="21"/>
      <c r="I188" s="22"/>
      <c r="J188" s="22"/>
      <c r="R188" s="40"/>
    </row>
    <row r="189" spans="1:18" ht="15.75" x14ac:dyDescent="0.25">
      <c r="A189" s="40"/>
      <c r="D189" s="21"/>
      <c r="E189" s="21"/>
      <c r="F189" s="21"/>
      <c r="G189" s="21"/>
      <c r="H189" s="21"/>
      <c r="I189" s="22"/>
      <c r="J189" s="22"/>
      <c r="L189" s="22"/>
      <c r="R189" s="40"/>
    </row>
    <row r="190" spans="1:18" ht="15.75" x14ac:dyDescent="0.25">
      <c r="A190" s="40"/>
      <c r="D190" s="21"/>
      <c r="E190" s="21"/>
      <c r="F190" s="21"/>
      <c r="G190" s="21"/>
      <c r="H190" s="21"/>
      <c r="I190" s="22"/>
      <c r="J190" s="22"/>
      <c r="L190" s="22"/>
      <c r="R190" s="40"/>
    </row>
    <row r="191" spans="1:18" ht="15.75" x14ac:dyDescent="0.25">
      <c r="A191" s="40"/>
      <c r="D191" s="21"/>
      <c r="E191" s="21"/>
      <c r="F191" s="21"/>
      <c r="G191" s="21"/>
      <c r="H191" s="21"/>
      <c r="I191" s="22"/>
      <c r="J191" s="22"/>
      <c r="L191" s="22"/>
      <c r="R191" s="40"/>
    </row>
    <row r="192" spans="1:18" ht="15.75" x14ac:dyDescent="0.25">
      <c r="A192" s="40"/>
      <c r="D192" s="21"/>
      <c r="L192" s="22"/>
      <c r="R192" s="40"/>
    </row>
    <row r="193" spans="1:18" ht="15.75" x14ac:dyDescent="0.25">
      <c r="A193" s="40"/>
      <c r="D193" s="21"/>
      <c r="L193" s="22"/>
      <c r="R193" s="40"/>
    </row>
    <row r="194" spans="1:18" ht="15.75" x14ac:dyDescent="0.25">
      <c r="A194" s="40"/>
      <c r="D194" s="21"/>
      <c r="L194" s="22"/>
      <c r="R194" s="40"/>
    </row>
    <row r="195" spans="1:18" ht="15.75" x14ac:dyDescent="0.25">
      <c r="A195" s="40"/>
      <c r="D195" s="21"/>
      <c r="L195" s="22"/>
      <c r="R195" s="40"/>
    </row>
    <row r="196" spans="1:18" ht="15.75" x14ac:dyDescent="0.25">
      <c r="A196" s="40"/>
      <c r="D196" s="21"/>
      <c r="L196" s="22"/>
      <c r="R196" s="40"/>
    </row>
    <row r="197" spans="1:18" ht="15.75" x14ac:dyDescent="0.25">
      <c r="A197" s="40"/>
      <c r="D197" s="21"/>
      <c r="L197" s="22"/>
      <c r="R197" s="40"/>
    </row>
    <row r="198" spans="1:18" ht="15.75" x14ac:dyDescent="0.25">
      <c r="A198" s="40"/>
      <c r="D198" s="21"/>
      <c r="L198" s="22"/>
      <c r="R198" s="40"/>
    </row>
    <row r="199" spans="1:18" ht="15.75" x14ac:dyDescent="0.25">
      <c r="A199" s="40"/>
      <c r="D199" s="21"/>
      <c r="F199" s="21"/>
      <c r="G199" s="21"/>
      <c r="H199" s="22"/>
      <c r="I199" s="22"/>
      <c r="J199" s="22"/>
      <c r="L199" s="22"/>
      <c r="R199" s="40"/>
    </row>
    <row r="200" spans="1:18" ht="15.75" x14ac:dyDescent="0.25">
      <c r="A200" s="40"/>
      <c r="D200" s="21"/>
      <c r="E200" s="21"/>
      <c r="F200" s="21"/>
      <c r="G200" s="21"/>
      <c r="H200" s="22"/>
      <c r="I200" s="22"/>
      <c r="J200" s="22"/>
      <c r="L200" s="22"/>
      <c r="R200" s="40"/>
    </row>
    <row r="201" spans="1:18" ht="15.75" x14ac:dyDescent="0.25">
      <c r="A201" s="40"/>
      <c r="D201" s="21"/>
      <c r="E201" s="21"/>
      <c r="F201" s="21"/>
      <c r="G201" s="21"/>
      <c r="H201" s="22"/>
      <c r="I201" s="22"/>
      <c r="J201" s="22"/>
      <c r="K201" s="22"/>
      <c r="L201" s="22"/>
      <c r="R201" s="40"/>
    </row>
    <row r="202" spans="1:18" ht="15.75" x14ac:dyDescent="0.25">
      <c r="A202" s="40"/>
      <c r="D202" s="21"/>
      <c r="E202" s="21"/>
      <c r="F202" s="21"/>
      <c r="G202" s="21"/>
      <c r="H202" s="22"/>
      <c r="I202" s="22"/>
      <c r="J202" s="22"/>
      <c r="K202" s="22"/>
      <c r="L202" s="22"/>
      <c r="R202" s="40"/>
    </row>
    <row r="203" spans="1:18" ht="15.75" x14ac:dyDescent="0.25">
      <c r="A203" s="40"/>
      <c r="D203" s="21"/>
      <c r="G203" s="21"/>
      <c r="H203" s="22"/>
      <c r="I203" s="22"/>
      <c r="J203" s="22"/>
      <c r="K203" s="22"/>
      <c r="L203" s="22"/>
      <c r="R203" s="40"/>
    </row>
    <row r="204" spans="1:18" ht="15.75" x14ac:dyDescent="0.25">
      <c r="A204" s="40"/>
      <c r="D204" s="21"/>
      <c r="E204" s="21"/>
      <c r="F204" s="21"/>
      <c r="G204" s="16"/>
      <c r="H204" s="22"/>
      <c r="I204" s="22"/>
      <c r="J204" s="22"/>
      <c r="K204" s="22"/>
      <c r="L204" s="22"/>
      <c r="R204" s="40"/>
    </row>
    <row r="205" spans="1:18" ht="15.75" x14ac:dyDescent="0.25">
      <c r="A205" s="40"/>
      <c r="D205" s="21"/>
      <c r="L205" s="22"/>
      <c r="R205" s="40"/>
    </row>
    <row r="206" spans="1:18" ht="15.75" x14ac:dyDescent="0.25">
      <c r="A206" s="40"/>
      <c r="D206" s="21"/>
      <c r="L206" s="22"/>
      <c r="R206" s="40"/>
    </row>
    <row r="207" spans="1:18" ht="15.75" x14ac:dyDescent="0.25">
      <c r="A207" s="40"/>
      <c r="D207" s="21"/>
      <c r="L207" s="22"/>
      <c r="R207" s="40"/>
    </row>
    <row r="208" spans="1:18" ht="15.75" x14ac:dyDescent="0.25">
      <c r="A208" s="40"/>
      <c r="D208" s="21"/>
      <c r="L208" s="22"/>
      <c r="R208" s="40"/>
    </row>
    <row r="209" spans="1:18" ht="15.75" x14ac:dyDescent="0.25">
      <c r="A209" s="40"/>
      <c r="D209" s="21"/>
      <c r="L209" s="22"/>
      <c r="R209" s="40"/>
    </row>
    <row r="210" spans="1:18" ht="15.75" x14ac:dyDescent="0.25">
      <c r="A210" s="40"/>
      <c r="D210" s="21"/>
      <c r="L210" s="22"/>
      <c r="R210" s="40"/>
    </row>
    <row r="211" spans="1:18" ht="15.75" x14ac:dyDescent="0.25">
      <c r="A211" s="40"/>
      <c r="D211" s="21"/>
      <c r="L211" s="22"/>
      <c r="R211" s="40"/>
    </row>
    <row r="212" spans="1:18" ht="15.75" x14ac:dyDescent="0.25">
      <c r="A212" s="40"/>
      <c r="L212" s="22"/>
      <c r="R212" s="40"/>
    </row>
    <row r="213" spans="1:18" ht="15.75" x14ac:dyDescent="0.25">
      <c r="A213" s="40"/>
      <c r="L213" s="22"/>
      <c r="R213" s="40"/>
    </row>
    <row r="214" spans="1:18" ht="20.25" x14ac:dyDescent="0.3">
      <c r="A214" s="39"/>
      <c r="B214" s="78"/>
      <c r="C214" s="78"/>
      <c r="D214" s="78"/>
      <c r="E214" s="78" t="s">
        <v>95</v>
      </c>
      <c r="F214" s="78"/>
      <c r="G214" s="78"/>
      <c r="H214" s="78" t="s">
        <v>118</v>
      </c>
      <c r="I214" s="78"/>
      <c r="J214" s="78">
        <v>16</v>
      </c>
      <c r="K214" s="78">
        <v>4</v>
      </c>
      <c r="L214" s="78"/>
      <c r="M214" s="78"/>
      <c r="N214" s="78"/>
      <c r="O214" s="78"/>
      <c r="P214" s="78"/>
      <c r="Q214" s="78"/>
      <c r="R214" s="39"/>
    </row>
  </sheetData>
  <mergeCells count="130">
    <mergeCell ref="B1:Q1"/>
    <mergeCell ref="T1:AR1"/>
    <mergeCell ref="G2:M2"/>
    <mergeCell ref="AH6:AI6"/>
    <mergeCell ref="AH7:AI7"/>
    <mergeCell ref="AH8:AI8"/>
    <mergeCell ref="V4:AM4"/>
    <mergeCell ref="T2:AR2"/>
    <mergeCell ref="AH80:AI80"/>
    <mergeCell ref="AH26:AI26"/>
    <mergeCell ref="AH27:AI27"/>
    <mergeCell ref="AH28:AI28"/>
    <mergeCell ref="AH29:AI29"/>
    <mergeCell ref="AH30:AI30"/>
    <mergeCell ref="AH9:AI9"/>
    <mergeCell ref="AH10:AI10"/>
    <mergeCell ref="V34:AM34"/>
    <mergeCell ref="AH36:AI36"/>
    <mergeCell ref="AH37:AI37"/>
    <mergeCell ref="AH38:AI38"/>
    <mergeCell ref="AH39:AI39"/>
    <mergeCell ref="AH40:AI40"/>
    <mergeCell ref="AH41:AI41"/>
    <mergeCell ref="AH42:AI42"/>
    <mergeCell ref="AH13:AI13"/>
    <mergeCell ref="AH14:AI14"/>
    <mergeCell ref="AH15:AI15"/>
    <mergeCell ref="V19:AM19"/>
    <mergeCell ref="AH21:AI21"/>
    <mergeCell ref="AH22:AI22"/>
    <mergeCell ref="AH23:AI23"/>
    <mergeCell ref="AH24:AI24"/>
    <mergeCell ref="AH25:AI25"/>
    <mergeCell ref="B146:Q146"/>
    <mergeCell ref="G160:M160"/>
    <mergeCell ref="E147:N147"/>
    <mergeCell ref="D74:N74"/>
    <mergeCell ref="D173:L173"/>
    <mergeCell ref="B214:Q214"/>
    <mergeCell ref="AU1:BP1"/>
    <mergeCell ref="AU73:BP73"/>
    <mergeCell ref="AU74:BP74"/>
    <mergeCell ref="AH104:AI104"/>
    <mergeCell ref="AH105:AI105"/>
    <mergeCell ref="AH106:AI106"/>
    <mergeCell ref="AH107:AI107"/>
    <mergeCell ref="AH108:AI108"/>
    <mergeCell ref="AH109:AI109"/>
    <mergeCell ref="AH11:AI11"/>
    <mergeCell ref="E14:F14"/>
    <mergeCell ref="B73:Q73"/>
    <mergeCell ref="T73:AR73"/>
    <mergeCell ref="T74:AR74"/>
    <mergeCell ref="AH110:AI110"/>
    <mergeCell ref="AH111:AI111"/>
    <mergeCell ref="AH112:AI112"/>
    <mergeCell ref="AH12:AI12"/>
    <mergeCell ref="AH114:AI114"/>
    <mergeCell ref="AH113:AI113"/>
    <mergeCell ref="V101:AO101"/>
    <mergeCell ref="BS1:CN1"/>
    <mergeCell ref="BS73:CN73"/>
    <mergeCell ref="BS74:CN74"/>
    <mergeCell ref="AU2:BP2"/>
    <mergeCell ref="BB4:BF4"/>
    <mergeCell ref="BG4:BK4"/>
    <mergeCell ref="BL4:BP4"/>
    <mergeCell ref="BB76:BF76"/>
    <mergeCell ref="BG76:BK76"/>
    <mergeCell ref="BL76:BP76"/>
    <mergeCell ref="BS2:CN2"/>
    <mergeCell ref="BZ4:CD4"/>
    <mergeCell ref="CE4:CI4"/>
    <mergeCell ref="CJ4:CN4"/>
    <mergeCell ref="BZ76:CD76"/>
    <mergeCell ref="CE76:CI76"/>
    <mergeCell ref="CJ76:CN76"/>
    <mergeCell ref="AH43:AI43"/>
    <mergeCell ref="AH44:AI44"/>
    <mergeCell ref="AH45:AI45"/>
    <mergeCell ref="AH79:AI79"/>
    <mergeCell ref="AH90:AI90"/>
    <mergeCell ref="V77:AO77"/>
    <mergeCell ref="V93:AO93"/>
    <mergeCell ref="AH95:AI95"/>
    <mergeCell ref="AH96:AI96"/>
    <mergeCell ref="AH98:AI98"/>
    <mergeCell ref="AH81:AI81"/>
    <mergeCell ref="AH82:AI82"/>
    <mergeCell ref="AH83:AI83"/>
    <mergeCell ref="AH84:AI84"/>
    <mergeCell ref="AH85:AI85"/>
    <mergeCell ref="AH86:AI86"/>
    <mergeCell ref="AH87:AI87"/>
    <mergeCell ref="AH88:AI88"/>
    <mergeCell ref="AH89:AI89"/>
    <mergeCell ref="CG126:CH126"/>
    <mergeCell ref="CG127:CH127"/>
    <mergeCell ref="CG128:CH128"/>
    <mergeCell ref="CG131:CH131"/>
    <mergeCell ref="BI133:BJ133"/>
    <mergeCell ref="BI134:BJ134"/>
    <mergeCell ref="BI135:BJ135"/>
    <mergeCell ref="BI136:BJ136"/>
    <mergeCell ref="BI131:BJ131"/>
    <mergeCell ref="BI132:BJ132"/>
    <mergeCell ref="CG132:CH132"/>
    <mergeCell ref="CG129:CH129"/>
    <mergeCell ref="CG130:CH130"/>
    <mergeCell ref="CG133:CH133"/>
    <mergeCell ref="CG134:CH134"/>
    <mergeCell ref="CG135:CH135"/>
    <mergeCell ref="CG136:CH136"/>
    <mergeCell ref="CG118:CH118"/>
    <mergeCell ref="CG119:CH119"/>
    <mergeCell ref="CG120:CH120"/>
    <mergeCell ref="CG121:CH121"/>
    <mergeCell ref="CG122:CH122"/>
    <mergeCell ref="CG123:CH123"/>
    <mergeCell ref="CG124:CH124"/>
    <mergeCell ref="CG125:CH125"/>
    <mergeCell ref="CG109:CH109"/>
    <mergeCell ref="CG110:CH110"/>
    <mergeCell ref="CG111:CH111"/>
    <mergeCell ref="CG112:CH112"/>
    <mergeCell ref="CG113:CH113"/>
    <mergeCell ref="CG114:CH114"/>
    <mergeCell ref="CG115:CH115"/>
    <mergeCell ref="CG116:CH116"/>
    <mergeCell ref="CG117:CH117"/>
  </mergeCells>
  <pageMargins left="0.25" right="0.25" top="0.25" bottom="0.25" header="0.5" footer="0.5"/>
  <pageSetup scale="65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95A57-57E8-483B-8643-2616573F0684}">
  <dimension ref="A1:AS145"/>
  <sheetViews>
    <sheetView topLeftCell="A15" zoomScale="70" zoomScaleNormal="70" zoomScaleSheetLayoutView="78" workbookViewId="0">
      <selection activeCell="AN112" sqref="AN112"/>
    </sheetView>
  </sheetViews>
  <sheetFormatPr defaultRowHeight="12.75" x14ac:dyDescent="0.2"/>
  <cols>
    <col min="1" max="1" width="2.7109375" customWidth="1"/>
    <col min="2" max="2" width="13.140625" customWidth="1"/>
    <col min="3" max="3" width="8.7109375" customWidth="1"/>
    <col min="4" max="4" width="8.28515625" customWidth="1"/>
    <col min="5" max="5" width="9.7109375" customWidth="1"/>
    <col min="6" max="6" width="5.85546875" customWidth="1"/>
    <col min="7" max="13" width="9.7109375" customWidth="1"/>
    <col min="14" max="16" width="10.7109375" customWidth="1"/>
    <col min="17" max="17" width="8.7109375" customWidth="1"/>
    <col min="18" max="19" width="2.7109375" customWidth="1"/>
    <col min="20" max="20" width="5.85546875" customWidth="1"/>
    <col min="21" max="24" width="6" customWidth="1"/>
    <col min="25" max="25" width="4.7109375" customWidth="1"/>
    <col min="26" max="26" width="10.7109375" customWidth="1"/>
    <col min="27" max="31" width="5.85546875" customWidth="1"/>
    <col min="32" max="32" width="5.28515625" customWidth="1"/>
    <col min="33" max="33" width="5.85546875" customWidth="1"/>
    <col min="34" max="37" width="6" customWidth="1"/>
    <col min="38" max="38" width="4.7109375" customWidth="1"/>
    <col min="39" max="39" width="10.7109375" customWidth="1"/>
    <col min="40" max="44" width="5.85546875" customWidth="1"/>
    <col min="45" max="45" width="2.7109375" customWidth="1"/>
  </cols>
  <sheetData>
    <row r="1" spans="1:45" ht="24" customHeight="1" x14ac:dyDescent="0.3">
      <c r="A1" s="39"/>
      <c r="B1" s="78" t="s">
        <v>143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39"/>
      <c r="S1" s="39"/>
      <c r="T1" s="78" t="s">
        <v>143</v>
      </c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39"/>
    </row>
    <row r="2" spans="1:45" ht="18.600000000000001" customHeight="1" thickBot="1" x14ac:dyDescent="0.35">
      <c r="A2" s="36"/>
      <c r="B2" s="26" t="s">
        <v>83</v>
      </c>
      <c r="C2" s="26">
        <v>22</v>
      </c>
      <c r="D2" s="25"/>
      <c r="E2" s="25"/>
      <c r="F2" s="25"/>
      <c r="G2" s="77" t="s">
        <v>617</v>
      </c>
      <c r="H2" s="77"/>
      <c r="I2" s="77"/>
      <c r="J2" s="77"/>
      <c r="K2" s="77"/>
      <c r="L2" s="77"/>
      <c r="M2" s="77"/>
      <c r="N2" s="26"/>
      <c r="O2" s="25"/>
      <c r="P2" s="25"/>
      <c r="Q2" s="25"/>
      <c r="R2" s="36"/>
      <c r="S2" s="36"/>
      <c r="V2" s="37" t="s">
        <v>119</v>
      </c>
      <c r="W2" s="10" t="s">
        <v>0</v>
      </c>
      <c r="X2" s="10"/>
      <c r="Y2" s="10"/>
      <c r="Z2" s="10"/>
      <c r="AA2" s="10" t="s">
        <v>1</v>
      </c>
      <c r="AB2" s="10"/>
      <c r="AC2" s="10"/>
      <c r="AD2" s="37" t="s">
        <v>3</v>
      </c>
      <c r="AE2" s="37" t="s">
        <v>7</v>
      </c>
      <c r="AF2" s="37" t="s">
        <v>8</v>
      </c>
      <c r="AG2" s="37" t="s">
        <v>9</v>
      </c>
      <c r="AH2" s="82" t="s">
        <v>77</v>
      </c>
      <c r="AI2" s="82"/>
      <c r="AJ2" s="37" t="s">
        <v>4</v>
      </c>
      <c r="AK2" s="37" t="s">
        <v>6</v>
      </c>
      <c r="AL2" s="37" t="s">
        <v>5</v>
      </c>
      <c r="AM2" s="37" t="s">
        <v>78</v>
      </c>
      <c r="AN2" s="21"/>
      <c r="AO2" s="11"/>
      <c r="AP2" s="11"/>
      <c r="AQ2" s="22"/>
      <c r="AR2" s="22"/>
      <c r="AS2" s="39"/>
    </row>
    <row r="3" spans="1:45" ht="18.75" thickBot="1" x14ac:dyDescent="0.3">
      <c r="A3" s="36"/>
      <c r="B3" s="4" t="s">
        <v>608</v>
      </c>
      <c r="C3" s="2" t="s">
        <v>87</v>
      </c>
      <c r="D3" s="2"/>
      <c r="E3" s="3"/>
      <c r="F3" s="2"/>
      <c r="G3" s="4" t="s">
        <v>7</v>
      </c>
      <c r="H3" s="4" t="s">
        <v>8</v>
      </c>
      <c r="I3" s="4" t="s">
        <v>9</v>
      </c>
      <c r="J3" s="4" t="s">
        <v>486</v>
      </c>
      <c r="K3" s="4" t="s">
        <v>77</v>
      </c>
      <c r="L3" s="4" t="s">
        <v>10</v>
      </c>
      <c r="M3" s="4" t="s">
        <v>4</v>
      </c>
      <c r="N3" s="59" t="s">
        <v>547</v>
      </c>
      <c r="O3" s="4" t="s">
        <v>13</v>
      </c>
      <c r="P3" s="4" t="s">
        <v>2</v>
      </c>
      <c r="Q3" s="4" t="str">
        <f>"Wk "&amp;TEXT(C2-1,"##")</f>
        <v>Wk 21</v>
      </c>
      <c r="R3" s="36"/>
      <c r="S3" s="36"/>
      <c r="V3" s="27">
        <v>8</v>
      </c>
      <c r="W3" s="21" t="s">
        <v>167</v>
      </c>
      <c r="Y3" s="21"/>
      <c r="AA3" s="21" t="s">
        <v>106</v>
      </c>
      <c r="AC3" s="22"/>
      <c r="AD3" s="15">
        <f t="shared" ref="AD3" si="0">+AE3+AF3+AG3</f>
        <v>20</v>
      </c>
      <c r="AE3" s="15">
        <v>14</v>
      </c>
      <c r="AF3" s="15">
        <v>4</v>
      </c>
      <c r="AG3" s="15">
        <v>2</v>
      </c>
      <c r="AH3" s="80">
        <f t="shared" ref="AH3:AH11" si="1">+(AE3*2+AG3)/(2*AD3)</f>
        <v>0.75</v>
      </c>
      <c r="AI3" s="80"/>
      <c r="AJ3" s="15">
        <v>34</v>
      </c>
      <c r="AK3" s="15">
        <v>1</v>
      </c>
      <c r="AL3" s="15">
        <v>5</v>
      </c>
      <c r="AM3" s="54">
        <f t="shared" ref="AM3:AM10" si="2">+AJ3/AD3</f>
        <v>1.7</v>
      </c>
      <c r="AO3" s="22"/>
      <c r="AR3" s="22"/>
      <c r="AS3" s="39"/>
    </row>
    <row r="4" spans="1:45" ht="18" x14ac:dyDescent="0.25">
      <c r="A4" s="36"/>
      <c r="B4" s="5" t="s">
        <v>609</v>
      </c>
      <c r="C4" s="6" t="s">
        <v>101</v>
      </c>
      <c r="D4" s="11"/>
      <c r="E4" s="6"/>
      <c r="F4" s="11"/>
      <c r="G4" s="5">
        <v>14</v>
      </c>
      <c r="H4" s="5">
        <v>5</v>
      </c>
      <c r="I4" s="5">
        <v>3</v>
      </c>
      <c r="J4" s="5">
        <f t="shared" ref="J4:J9" si="3">2*G4+I4</f>
        <v>31</v>
      </c>
      <c r="K4" s="35">
        <f t="shared" ref="K4:K9" si="4">+J4/((G4+H4+I4)*2)</f>
        <v>0.70454545454545459</v>
      </c>
      <c r="L4" s="5">
        <f>+$AB$27</f>
        <v>69</v>
      </c>
      <c r="M4" s="5">
        <v>39</v>
      </c>
      <c r="N4" s="5">
        <f>+L4-M4</f>
        <v>30</v>
      </c>
      <c r="O4" s="5">
        <f>+$AC$27</f>
        <v>105</v>
      </c>
      <c r="P4" s="5">
        <f>+$AE$27</f>
        <v>18</v>
      </c>
      <c r="Q4" s="5">
        <v>1</v>
      </c>
      <c r="R4" s="40"/>
      <c r="S4" s="36"/>
      <c r="V4" s="27">
        <v>7.5</v>
      </c>
      <c r="W4" s="21" t="s">
        <v>75</v>
      </c>
      <c r="Y4" s="21"/>
      <c r="AA4" s="21" t="s">
        <v>16</v>
      </c>
      <c r="AC4" s="22"/>
      <c r="AD4" s="22">
        <f>+AE4+AF4+AG4</f>
        <v>21</v>
      </c>
      <c r="AE4" s="22">
        <v>13</v>
      </c>
      <c r="AF4" s="22">
        <v>5</v>
      </c>
      <c r="AG4" s="22">
        <v>3</v>
      </c>
      <c r="AH4" s="79">
        <f t="shared" si="1"/>
        <v>0.69047619047619047</v>
      </c>
      <c r="AI4" s="79"/>
      <c r="AJ4" s="22">
        <v>40</v>
      </c>
      <c r="AK4" s="22">
        <v>0</v>
      </c>
      <c r="AL4" s="22">
        <v>4</v>
      </c>
      <c r="AM4" s="24">
        <f t="shared" si="2"/>
        <v>1.9047619047619047</v>
      </c>
      <c r="AO4" s="22"/>
      <c r="AP4" s="5"/>
      <c r="AR4" s="22"/>
      <c r="AS4" s="39"/>
    </row>
    <row r="5" spans="1:45" ht="18" x14ac:dyDescent="0.25">
      <c r="A5" s="36"/>
      <c r="B5" s="5" t="s">
        <v>610</v>
      </c>
      <c r="C5" s="6" t="s">
        <v>127</v>
      </c>
      <c r="D5" s="11"/>
      <c r="E5" s="11"/>
      <c r="F5" s="11"/>
      <c r="G5" s="5">
        <v>13</v>
      </c>
      <c r="H5" s="5">
        <v>6</v>
      </c>
      <c r="I5" s="5">
        <v>3</v>
      </c>
      <c r="J5" s="5">
        <f t="shared" si="3"/>
        <v>29</v>
      </c>
      <c r="K5" s="35">
        <f t="shared" si="4"/>
        <v>0.65909090909090906</v>
      </c>
      <c r="L5" s="5">
        <f>+$AB$53</f>
        <v>79</v>
      </c>
      <c r="M5" s="5">
        <v>41</v>
      </c>
      <c r="N5" s="5">
        <f>+L5-M5</f>
        <v>38</v>
      </c>
      <c r="O5" s="5">
        <f>+$AC$53</f>
        <v>143</v>
      </c>
      <c r="P5" s="5">
        <f>+$AE$53</f>
        <v>26</v>
      </c>
      <c r="Q5" s="5">
        <v>2</v>
      </c>
      <c r="R5" s="40"/>
      <c r="S5" s="36"/>
      <c r="V5" s="27">
        <v>7.5</v>
      </c>
      <c r="W5" s="21" t="s">
        <v>61</v>
      </c>
      <c r="AA5" s="21" t="s">
        <v>102</v>
      </c>
      <c r="AC5" s="22"/>
      <c r="AD5" s="22">
        <f>+AE5+AF5+AG5</f>
        <v>22</v>
      </c>
      <c r="AE5" s="22">
        <v>11</v>
      </c>
      <c r="AF5" s="22">
        <v>10</v>
      </c>
      <c r="AG5" s="22">
        <v>1</v>
      </c>
      <c r="AH5" s="79">
        <f t="shared" si="1"/>
        <v>0.52272727272727271</v>
      </c>
      <c r="AI5" s="79"/>
      <c r="AJ5" s="22">
        <v>47</v>
      </c>
      <c r="AK5" s="22">
        <v>2</v>
      </c>
      <c r="AL5" s="22">
        <v>6</v>
      </c>
      <c r="AM5" s="24">
        <f t="shared" si="2"/>
        <v>2.1363636363636362</v>
      </c>
      <c r="AO5" s="22"/>
      <c r="AP5" s="5"/>
      <c r="AR5" s="22"/>
      <c r="AS5" s="39"/>
    </row>
    <row r="6" spans="1:45" ht="18" x14ac:dyDescent="0.25">
      <c r="A6" s="36"/>
      <c r="B6" s="5" t="s">
        <v>611</v>
      </c>
      <c r="C6" s="6" t="s">
        <v>148</v>
      </c>
      <c r="D6" s="11"/>
      <c r="E6" s="6"/>
      <c r="F6" s="11"/>
      <c r="G6" s="5">
        <v>12</v>
      </c>
      <c r="H6" s="5">
        <v>7</v>
      </c>
      <c r="I6" s="5">
        <v>3</v>
      </c>
      <c r="J6" s="5">
        <f t="shared" si="3"/>
        <v>27</v>
      </c>
      <c r="K6" s="35">
        <f t="shared" si="4"/>
        <v>0.61363636363636365</v>
      </c>
      <c r="L6" s="5">
        <f>+$AO$66</f>
        <v>80</v>
      </c>
      <c r="M6" s="5">
        <v>65</v>
      </c>
      <c r="N6" s="5">
        <f>+L6-M6</f>
        <v>15</v>
      </c>
      <c r="O6" s="5">
        <f>$AP$66</f>
        <v>105</v>
      </c>
      <c r="P6" s="5">
        <f>$AR$66</f>
        <v>22</v>
      </c>
      <c r="Q6" s="5">
        <v>3</v>
      </c>
      <c r="R6" s="40"/>
      <c r="S6" s="36"/>
      <c r="V6" s="27">
        <v>8</v>
      </c>
      <c r="W6" s="21" t="s">
        <v>15</v>
      </c>
      <c r="Y6" s="21"/>
      <c r="Z6" s="21"/>
      <c r="AA6" s="21" t="s">
        <v>17</v>
      </c>
      <c r="AC6" s="22"/>
      <c r="AD6" s="22">
        <f>+AE6+AF6+AG6</f>
        <v>21</v>
      </c>
      <c r="AE6" s="22">
        <v>5</v>
      </c>
      <c r="AF6" s="22">
        <v>11</v>
      </c>
      <c r="AG6" s="22">
        <v>5</v>
      </c>
      <c r="AH6" s="79">
        <f t="shared" si="1"/>
        <v>0.35714285714285715</v>
      </c>
      <c r="AI6" s="79"/>
      <c r="AJ6" s="22">
        <v>55</v>
      </c>
      <c r="AK6" s="22">
        <v>0</v>
      </c>
      <c r="AL6" s="22">
        <v>4</v>
      </c>
      <c r="AM6" s="24">
        <f t="shared" si="2"/>
        <v>2.6190476190476191</v>
      </c>
      <c r="AO6" s="22"/>
      <c r="AP6" s="5"/>
      <c r="AR6" s="22"/>
      <c r="AS6" s="39"/>
    </row>
    <row r="7" spans="1:45" ht="18" x14ac:dyDescent="0.25">
      <c r="A7" s="36"/>
      <c r="B7" s="5" t="s">
        <v>612</v>
      </c>
      <c r="C7" s="6" t="s">
        <v>102</v>
      </c>
      <c r="D7" s="11"/>
      <c r="E7" s="11"/>
      <c r="F7" s="11"/>
      <c r="G7" s="5">
        <v>11</v>
      </c>
      <c r="H7" s="5">
        <v>10</v>
      </c>
      <c r="I7" s="5">
        <v>1</v>
      </c>
      <c r="J7" s="5">
        <f t="shared" si="3"/>
        <v>23</v>
      </c>
      <c r="K7" s="35">
        <f t="shared" si="4"/>
        <v>0.52272727272727271</v>
      </c>
      <c r="L7" s="5">
        <f>+$AB$66</f>
        <v>57</v>
      </c>
      <c r="M7" s="5">
        <v>49</v>
      </c>
      <c r="N7" s="5">
        <f t="shared" ref="N7:N9" si="5">+L7-M7</f>
        <v>8</v>
      </c>
      <c r="O7" s="5">
        <f>+$AC$66</f>
        <v>103</v>
      </c>
      <c r="P7" s="5">
        <f>+$AE$66</f>
        <v>6</v>
      </c>
      <c r="Q7" s="5">
        <v>4</v>
      </c>
      <c r="R7" s="40"/>
      <c r="S7" s="36"/>
      <c r="V7" s="27">
        <v>7</v>
      </c>
      <c r="W7" s="21" t="s">
        <v>74</v>
      </c>
      <c r="Y7" s="21"/>
      <c r="AA7" s="21" t="s">
        <v>156</v>
      </c>
      <c r="AC7" s="22"/>
      <c r="AD7" s="22">
        <f>+AE7+AF7+AG7-0.3</f>
        <v>20.7</v>
      </c>
      <c r="AE7" s="22">
        <v>12</v>
      </c>
      <c r="AF7" s="22">
        <v>6</v>
      </c>
      <c r="AG7" s="22">
        <v>3</v>
      </c>
      <c r="AH7" s="79">
        <f t="shared" si="1"/>
        <v>0.65217391304347827</v>
      </c>
      <c r="AI7" s="79"/>
      <c r="AJ7" s="22">
        <v>61</v>
      </c>
      <c r="AK7" s="22">
        <v>2</v>
      </c>
      <c r="AL7" s="22">
        <v>0</v>
      </c>
      <c r="AM7" s="24">
        <f t="shared" si="2"/>
        <v>2.9468599033816427</v>
      </c>
      <c r="AO7" s="22"/>
      <c r="AP7" s="5"/>
      <c r="AR7" s="22"/>
      <c r="AS7" s="39"/>
    </row>
    <row r="8" spans="1:45" ht="18" x14ac:dyDescent="0.25">
      <c r="A8" s="36"/>
      <c r="B8" s="5" t="s">
        <v>613</v>
      </c>
      <c r="C8" s="6" t="s">
        <v>14</v>
      </c>
      <c r="D8" s="11"/>
      <c r="E8" s="6"/>
      <c r="F8" s="11"/>
      <c r="G8" s="5">
        <v>8</v>
      </c>
      <c r="H8" s="5">
        <v>10</v>
      </c>
      <c r="I8" s="5">
        <v>4</v>
      </c>
      <c r="J8" s="5">
        <f t="shared" si="3"/>
        <v>20</v>
      </c>
      <c r="K8" s="35">
        <f t="shared" si="4"/>
        <v>0.45454545454545453</v>
      </c>
      <c r="L8" s="5">
        <f>+$AO$27</f>
        <v>58</v>
      </c>
      <c r="M8" s="5">
        <v>74</v>
      </c>
      <c r="N8" s="5">
        <f t="shared" si="5"/>
        <v>-16</v>
      </c>
      <c r="O8" s="5">
        <f>$AP$27</f>
        <v>83</v>
      </c>
      <c r="P8" s="5">
        <f>$AR$27</f>
        <v>12</v>
      </c>
      <c r="Q8" s="5">
        <v>5</v>
      </c>
      <c r="R8" s="40"/>
      <c r="S8" s="36"/>
      <c r="V8" s="27">
        <v>8</v>
      </c>
      <c r="W8" s="21" t="s">
        <v>153</v>
      </c>
      <c r="Y8" s="21"/>
      <c r="AA8" s="21" t="s">
        <v>14</v>
      </c>
      <c r="AC8" s="22"/>
      <c r="AD8" s="22">
        <f>+AE8+AF8+AG8</f>
        <v>15</v>
      </c>
      <c r="AE8" s="22">
        <v>7</v>
      </c>
      <c r="AF8" s="22">
        <v>6</v>
      </c>
      <c r="AG8" s="22">
        <v>2</v>
      </c>
      <c r="AH8" s="79">
        <f>+(AE8*2+AG8)/(2*AD8)</f>
        <v>0.53333333333333333</v>
      </c>
      <c r="AI8" s="79"/>
      <c r="AJ8" s="22">
        <v>49</v>
      </c>
      <c r="AK8" s="22">
        <v>2</v>
      </c>
      <c r="AL8" s="22">
        <v>3</v>
      </c>
      <c r="AM8" s="24">
        <f>+AJ8/AD8</f>
        <v>3.2666666666666666</v>
      </c>
      <c r="AO8" s="22"/>
      <c r="AP8" s="5"/>
      <c r="AR8" s="22"/>
      <c r="AS8" s="39"/>
    </row>
    <row r="9" spans="1:45" ht="18" x14ac:dyDescent="0.25">
      <c r="A9" s="36"/>
      <c r="B9" s="5" t="s">
        <v>614</v>
      </c>
      <c r="C9" s="6" t="s">
        <v>18</v>
      </c>
      <c r="D9" s="11"/>
      <c r="E9" s="6"/>
      <c r="F9" s="11"/>
      <c r="G9" s="5">
        <v>6</v>
      </c>
      <c r="H9" s="5">
        <v>11</v>
      </c>
      <c r="I9" s="5">
        <v>5</v>
      </c>
      <c r="J9" s="5">
        <f t="shared" si="3"/>
        <v>17</v>
      </c>
      <c r="K9" s="35">
        <f t="shared" si="4"/>
        <v>0.38636363636363635</v>
      </c>
      <c r="L9" s="5">
        <f>+$AO$53</f>
        <v>44</v>
      </c>
      <c r="M9" s="5">
        <v>69</v>
      </c>
      <c r="N9" s="5">
        <f t="shared" si="5"/>
        <v>-25</v>
      </c>
      <c r="O9" s="5">
        <f>$AP$53</f>
        <v>67</v>
      </c>
      <c r="P9" s="5">
        <f>$AR$53</f>
        <v>32</v>
      </c>
      <c r="Q9" s="5">
        <v>6</v>
      </c>
      <c r="R9" s="40"/>
      <c r="S9" s="36"/>
      <c r="V9" s="27">
        <v>7.5</v>
      </c>
      <c r="W9" s="21" t="s">
        <v>85</v>
      </c>
      <c r="Y9" s="21"/>
      <c r="AA9" s="21" t="s">
        <v>18</v>
      </c>
      <c r="AC9" s="22"/>
      <c r="AD9" s="22">
        <f>+AE9+AF9+AG9</f>
        <v>12</v>
      </c>
      <c r="AE9" s="22">
        <v>3</v>
      </c>
      <c r="AF9" s="22">
        <v>7</v>
      </c>
      <c r="AG9" s="22">
        <v>2</v>
      </c>
      <c r="AH9" s="79">
        <f>+(AE9*2+AG9)/(2*AD9)</f>
        <v>0.33333333333333331</v>
      </c>
      <c r="AI9" s="79"/>
      <c r="AJ9" s="22">
        <v>44</v>
      </c>
      <c r="AK9" s="22">
        <v>0</v>
      </c>
      <c r="AL9" s="22">
        <v>1</v>
      </c>
      <c r="AM9" s="24">
        <f>+AJ9/AD9</f>
        <v>3.6666666666666665</v>
      </c>
      <c r="AO9" s="22"/>
      <c r="AP9" s="5"/>
      <c r="AR9" s="22"/>
      <c r="AS9" s="39"/>
    </row>
    <row r="10" spans="1:45" ht="18" x14ac:dyDescent="0.25">
      <c r="A10" s="40"/>
      <c r="B10" s="5" t="s">
        <v>615</v>
      </c>
      <c r="C10" s="6" t="s">
        <v>17</v>
      </c>
      <c r="D10" s="11"/>
      <c r="E10" s="6"/>
      <c r="F10" s="11"/>
      <c r="G10" s="5">
        <v>5</v>
      </c>
      <c r="H10" s="5">
        <v>12</v>
      </c>
      <c r="I10" s="5">
        <v>5</v>
      </c>
      <c r="J10" s="5">
        <f>2*G10+I10</f>
        <v>15</v>
      </c>
      <c r="K10" s="35">
        <f>+J10/((G10+H10+I10)*2)</f>
        <v>0.34090909090909088</v>
      </c>
      <c r="L10" s="5">
        <f>+$AB$40</f>
        <v>33</v>
      </c>
      <c r="M10" s="5">
        <v>57</v>
      </c>
      <c r="N10" s="5">
        <f>+L10-M10</f>
        <v>-24</v>
      </c>
      <c r="O10" s="5">
        <f>+$AC$40</f>
        <v>61</v>
      </c>
      <c r="P10" s="5">
        <f>+$AE$40</f>
        <v>22</v>
      </c>
      <c r="Q10" s="5">
        <v>8</v>
      </c>
      <c r="R10" s="40"/>
      <c r="S10" s="40"/>
      <c r="V10" s="27">
        <v>7</v>
      </c>
      <c r="W10" s="21" t="s">
        <v>171</v>
      </c>
      <c r="Y10" s="21"/>
      <c r="AA10" s="21" t="s">
        <v>19</v>
      </c>
      <c r="AC10" s="22"/>
      <c r="AD10" s="22">
        <f>+AE10+AF10+AG10</f>
        <v>17</v>
      </c>
      <c r="AE10" s="22">
        <v>4</v>
      </c>
      <c r="AF10" s="22">
        <v>10</v>
      </c>
      <c r="AG10" s="22">
        <v>3</v>
      </c>
      <c r="AH10" s="79">
        <f t="shared" si="1"/>
        <v>0.3235294117647059</v>
      </c>
      <c r="AI10" s="79"/>
      <c r="AJ10" s="22">
        <v>65</v>
      </c>
      <c r="AK10" s="22">
        <v>1</v>
      </c>
      <c r="AL10" s="22">
        <v>1</v>
      </c>
      <c r="AM10" s="24">
        <f t="shared" si="2"/>
        <v>3.8235294117647061</v>
      </c>
      <c r="AO10" s="22"/>
      <c r="AP10" s="5"/>
      <c r="AR10" s="22"/>
      <c r="AS10" s="39"/>
    </row>
    <row r="11" spans="1:45" ht="18.75" thickBot="1" x14ac:dyDescent="0.3">
      <c r="A11" s="40"/>
      <c r="B11" s="5" t="s">
        <v>616</v>
      </c>
      <c r="C11" s="6" t="s">
        <v>39</v>
      </c>
      <c r="D11" s="11"/>
      <c r="E11" s="11"/>
      <c r="F11" s="11"/>
      <c r="G11" s="5">
        <v>5</v>
      </c>
      <c r="H11" s="5">
        <v>13</v>
      </c>
      <c r="I11" s="5">
        <v>4</v>
      </c>
      <c r="J11" s="5">
        <f>2*G11+I11</f>
        <v>14</v>
      </c>
      <c r="K11" s="35">
        <f>+J11/((G11+H11+I11)*2)</f>
        <v>0.31818181818181818</v>
      </c>
      <c r="L11" s="5">
        <f>+$AO$40</f>
        <v>55</v>
      </c>
      <c r="M11" s="5">
        <v>81</v>
      </c>
      <c r="N11" s="5">
        <f>+L11-M11</f>
        <v>-26</v>
      </c>
      <c r="O11" s="5">
        <f>$AP$40</f>
        <v>74</v>
      </c>
      <c r="P11" s="5">
        <f>$AR$40</f>
        <v>30</v>
      </c>
      <c r="Q11" s="5">
        <v>7</v>
      </c>
      <c r="R11" s="40"/>
      <c r="S11" s="40"/>
      <c r="W11" s="21" t="s">
        <v>20</v>
      </c>
      <c r="Y11" s="21"/>
      <c r="Z11" s="21"/>
      <c r="AA11" s="11"/>
      <c r="AB11" s="21"/>
      <c r="AC11" s="22"/>
      <c r="AD11" s="22">
        <f>+AD133</f>
        <v>27.3</v>
      </c>
      <c r="AE11" s="22">
        <f>+AE133</f>
        <v>5</v>
      </c>
      <c r="AF11" s="22">
        <f>+AF133</f>
        <v>15</v>
      </c>
      <c r="AG11" s="22">
        <f>+AG133</f>
        <v>7</v>
      </c>
      <c r="AH11" s="79">
        <f t="shared" si="1"/>
        <v>0.31135531135531136</v>
      </c>
      <c r="AI11" s="79"/>
      <c r="AJ11" s="22">
        <f>+AJ133</f>
        <v>69</v>
      </c>
      <c r="AK11" s="22">
        <f>+AK133</f>
        <v>3</v>
      </c>
      <c r="AL11" s="22">
        <f>+AL133</f>
        <v>2</v>
      </c>
      <c r="AM11" s="24">
        <f>+AM133</f>
        <v>2.5274725274725274</v>
      </c>
      <c r="AN11" s="21"/>
      <c r="AO11" s="11"/>
      <c r="AP11" s="5"/>
      <c r="AR11" s="11"/>
      <c r="AS11" s="39"/>
    </row>
    <row r="12" spans="1:45" ht="18" x14ac:dyDescent="0.25">
      <c r="A12" s="40"/>
      <c r="B12" s="7"/>
      <c r="C12" s="7"/>
      <c r="D12" s="7"/>
      <c r="E12" s="8"/>
      <c r="F12" s="7"/>
      <c r="G12" s="9">
        <f>SUM(G4:G11)</f>
        <v>74</v>
      </c>
      <c r="H12" s="9">
        <f>SUM(H4:H11)</f>
        <v>74</v>
      </c>
      <c r="I12" s="9">
        <f>SUM(I4:I11)</f>
        <v>28</v>
      </c>
      <c r="J12" s="9"/>
      <c r="K12" s="9"/>
      <c r="L12" s="9">
        <f>SUM(L4:L11)</f>
        <v>475</v>
      </c>
      <c r="M12" s="9">
        <f>SUM(M4:M11)</f>
        <v>475</v>
      </c>
      <c r="N12" s="9"/>
      <c r="O12" s="9">
        <f>SUM(O4:O11)</f>
        <v>741</v>
      </c>
      <c r="P12" s="9">
        <f>SUM(P4:P11)</f>
        <v>168</v>
      </c>
      <c r="Q12" s="9"/>
      <c r="R12" s="40"/>
      <c r="S12" s="40"/>
      <c r="V12" s="32"/>
      <c r="W12" s="32"/>
      <c r="X12" s="31" t="s">
        <v>21</v>
      </c>
      <c r="Y12" s="32"/>
      <c r="Z12" s="32"/>
      <c r="AA12" s="32"/>
      <c r="AB12" s="31"/>
      <c r="AC12" s="15"/>
      <c r="AD12" s="15">
        <f>SUM(AD3:AD11)</f>
        <v>176</v>
      </c>
      <c r="AE12" s="15">
        <f>SUM(AE3:AE11)</f>
        <v>74</v>
      </c>
      <c r="AF12" s="15">
        <f>SUM(AF3:AF11)</f>
        <v>74</v>
      </c>
      <c r="AG12" s="15">
        <f>SUM(AG3:AG11)</f>
        <v>28</v>
      </c>
      <c r="AH12" s="15"/>
      <c r="AI12" s="15"/>
      <c r="AJ12" s="15">
        <f>SUM(AJ3:AJ11)</f>
        <v>464</v>
      </c>
      <c r="AK12" s="15">
        <f>SUM(AK3:AK11)</f>
        <v>11</v>
      </c>
      <c r="AL12" s="15">
        <f>SUM(AL3:AL11)</f>
        <v>26</v>
      </c>
      <c r="AM12" s="33">
        <f>+AJ12/AD12</f>
        <v>2.6363636363636362</v>
      </c>
      <c r="AS12" s="39"/>
    </row>
    <row r="13" spans="1:45" ht="15.75" x14ac:dyDescent="0.25">
      <c r="A13" s="41"/>
      <c r="B13" s="1"/>
      <c r="C13" s="1"/>
      <c r="D13" s="1"/>
      <c r="Q13" s="1"/>
      <c r="R13" s="41"/>
      <c r="S13" s="41"/>
      <c r="AS13" s="39"/>
    </row>
    <row r="14" spans="1:45" ht="15.95" customHeight="1" thickBot="1" x14ac:dyDescent="0.3">
      <c r="A14" s="41"/>
      <c r="B14" s="47" t="str">
        <f>"Week "&amp;TEXT(C2,"##")&amp;" Summary:"</f>
        <v>Week 22 Summary:</v>
      </c>
      <c r="C14" s="48"/>
      <c r="D14" s="48"/>
      <c r="E14" s="90">
        <v>45691</v>
      </c>
      <c r="F14" s="90"/>
      <c r="G14" s="36" t="s">
        <v>76</v>
      </c>
      <c r="H14" s="36" t="s">
        <v>26</v>
      </c>
      <c r="I14" s="36" t="s">
        <v>99</v>
      </c>
      <c r="J14" s="39"/>
      <c r="K14" s="39"/>
      <c r="L14" s="36" t="s">
        <v>98</v>
      </c>
      <c r="M14" s="39"/>
      <c r="N14" s="39"/>
      <c r="O14" s="39"/>
      <c r="P14" s="39"/>
      <c r="Q14" s="39"/>
      <c r="R14" s="41"/>
      <c r="S14" s="41"/>
      <c r="T14" s="23" t="s">
        <v>119</v>
      </c>
      <c r="U14" s="53" t="s">
        <v>87</v>
      </c>
      <c r="V14" s="53"/>
      <c r="W14" s="53"/>
      <c r="X14" s="53"/>
      <c r="Y14" s="53" t="s">
        <v>120</v>
      </c>
      <c r="Z14" s="17" t="s">
        <v>22</v>
      </c>
      <c r="AA14" s="23" t="s">
        <v>3</v>
      </c>
      <c r="AB14" s="23" t="s">
        <v>23</v>
      </c>
      <c r="AC14" s="23" t="s">
        <v>24</v>
      </c>
      <c r="AD14" s="23" t="s">
        <v>25</v>
      </c>
      <c r="AE14" s="23" t="s">
        <v>2</v>
      </c>
      <c r="AF14" s="45"/>
      <c r="AG14" s="23" t="s">
        <v>119</v>
      </c>
      <c r="AH14" s="53" t="s">
        <v>87</v>
      </c>
      <c r="AI14" s="53"/>
      <c r="AJ14" s="53"/>
      <c r="AK14" s="53"/>
      <c r="AL14" s="53" t="s">
        <v>120</v>
      </c>
      <c r="AM14" s="17" t="s">
        <v>22</v>
      </c>
      <c r="AN14" s="23" t="s">
        <v>3</v>
      </c>
      <c r="AO14" s="23" t="s">
        <v>23</v>
      </c>
      <c r="AP14" s="23" t="s">
        <v>24</v>
      </c>
      <c r="AQ14" s="23" t="s">
        <v>25</v>
      </c>
      <c r="AR14" s="23" t="s">
        <v>2</v>
      </c>
      <c r="AS14" s="39"/>
    </row>
    <row r="15" spans="1:45" ht="15.95" customHeight="1" x14ac:dyDescent="0.25">
      <c r="A15" s="41"/>
      <c r="B15" s="42" t="s">
        <v>172</v>
      </c>
      <c r="C15" s="6" t="s">
        <v>186</v>
      </c>
      <c r="E15" s="21"/>
      <c r="F15" s="21"/>
      <c r="G15" s="5">
        <v>1</v>
      </c>
      <c r="H15" s="22">
        <v>1</v>
      </c>
      <c r="I15" s="21" t="s">
        <v>603</v>
      </c>
      <c r="J15" s="21"/>
      <c r="K15" s="21"/>
      <c r="L15" s="21"/>
      <c r="M15" s="21" t="s">
        <v>134</v>
      </c>
      <c r="N15" s="21"/>
      <c r="O15" s="21"/>
      <c r="P15" s="21"/>
      <c r="Q15" s="21"/>
      <c r="R15" s="41"/>
      <c r="S15" s="41"/>
      <c r="T15" s="12" t="s">
        <v>101</v>
      </c>
      <c r="U15" s="12"/>
      <c r="V15" s="12"/>
      <c r="W15" s="12"/>
      <c r="X15" s="13"/>
      <c r="Y15" s="14" t="s">
        <v>105</v>
      </c>
      <c r="AA15" s="22">
        <v>21</v>
      </c>
      <c r="AB15" s="22">
        <v>9</v>
      </c>
      <c r="AC15" s="22">
        <v>7</v>
      </c>
      <c r="AD15" s="22">
        <f>+AB15+AC15</f>
        <v>16</v>
      </c>
      <c r="AE15" s="22">
        <v>0</v>
      </c>
      <c r="AF15" s="45"/>
      <c r="AG15" s="19" t="s">
        <v>14</v>
      </c>
      <c r="AH15" s="19"/>
      <c r="AI15" s="19"/>
      <c r="AJ15" s="19"/>
      <c r="AK15" s="19"/>
      <c r="AL15" s="16" t="s">
        <v>27</v>
      </c>
      <c r="AN15" s="22">
        <v>33</v>
      </c>
      <c r="AO15" s="22">
        <v>14</v>
      </c>
      <c r="AP15" s="22">
        <v>9</v>
      </c>
      <c r="AQ15" s="22">
        <f t="shared" ref="AQ15:AQ26" si="6">+AO15+AP15</f>
        <v>23</v>
      </c>
      <c r="AR15" s="22">
        <v>2</v>
      </c>
      <c r="AS15" s="39"/>
    </row>
    <row r="16" spans="1:45" ht="15.95" customHeight="1" x14ac:dyDescent="0.25">
      <c r="A16" s="41"/>
      <c r="B16" s="22" t="s">
        <v>28</v>
      </c>
      <c r="C16" s="21" t="s">
        <v>602</v>
      </c>
      <c r="D16" s="21"/>
      <c r="E16" s="21"/>
      <c r="F16" s="21"/>
      <c r="G16" s="5"/>
      <c r="H16" s="22"/>
      <c r="I16" s="21"/>
      <c r="J16" s="21"/>
      <c r="K16" s="21"/>
      <c r="L16" s="21"/>
      <c r="M16" s="21"/>
      <c r="N16" s="21"/>
      <c r="O16" s="21"/>
      <c r="P16" s="21"/>
      <c r="Q16" s="21"/>
      <c r="R16" s="41"/>
      <c r="S16" s="41"/>
      <c r="T16" s="27">
        <v>8</v>
      </c>
      <c r="U16" s="21" t="s">
        <v>167</v>
      </c>
      <c r="V16" s="21"/>
      <c r="W16" s="21"/>
      <c r="X16" s="27"/>
      <c r="Y16" s="22">
        <v>1</v>
      </c>
      <c r="Z16" s="21" t="s">
        <v>106</v>
      </c>
      <c r="AA16" s="22">
        <v>20</v>
      </c>
      <c r="AB16" s="22">
        <v>0</v>
      </c>
      <c r="AC16" s="22">
        <v>2</v>
      </c>
      <c r="AD16" s="22">
        <f t="shared" ref="AD16:AD26" si="7">+AB16+AC16</f>
        <v>2</v>
      </c>
      <c r="AE16" s="22">
        <v>4</v>
      </c>
      <c r="AF16" s="45"/>
      <c r="AG16" s="27">
        <v>8</v>
      </c>
      <c r="AH16" s="21" t="s">
        <v>153</v>
      </c>
      <c r="AL16" s="22">
        <v>1</v>
      </c>
      <c r="AM16" s="21" t="s">
        <v>117</v>
      </c>
      <c r="AN16" s="22">
        <v>15</v>
      </c>
      <c r="AO16" s="22">
        <v>0</v>
      </c>
      <c r="AP16" s="22">
        <v>0</v>
      </c>
      <c r="AQ16" s="22">
        <f t="shared" si="6"/>
        <v>0</v>
      </c>
      <c r="AR16" s="22">
        <v>0</v>
      </c>
      <c r="AS16" s="39"/>
    </row>
    <row r="17" spans="1:45" ht="15.95" customHeight="1" x14ac:dyDescent="0.25">
      <c r="A17" s="41"/>
      <c r="B17" s="22"/>
      <c r="C17" s="21"/>
      <c r="D17" s="21"/>
      <c r="E17" s="21"/>
      <c r="F17" s="21"/>
      <c r="H17" s="22"/>
      <c r="I17" s="21"/>
      <c r="J17" s="21"/>
      <c r="K17" s="21"/>
      <c r="L17" s="21"/>
      <c r="M17" s="21"/>
      <c r="N17" s="21"/>
      <c r="O17" s="21"/>
      <c r="P17" s="21"/>
      <c r="Q17" s="21"/>
      <c r="R17" s="41"/>
      <c r="S17" s="41"/>
      <c r="T17" s="27">
        <v>9.5</v>
      </c>
      <c r="U17" s="21" t="s">
        <v>176</v>
      </c>
      <c r="V17" s="21"/>
      <c r="W17" s="21"/>
      <c r="X17" s="27"/>
      <c r="Y17" s="22">
        <v>2</v>
      </c>
      <c r="Z17" s="21" t="s">
        <v>106</v>
      </c>
      <c r="AA17" s="22">
        <v>13</v>
      </c>
      <c r="AB17" s="22">
        <v>13</v>
      </c>
      <c r="AC17" s="22">
        <v>17</v>
      </c>
      <c r="AD17" s="22">
        <f t="shared" si="7"/>
        <v>30</v>
      </c>
      <c r="AE17" s="22">
        <v>2</v>
      </c>
      <c r="AF17" s="45"/>
      <c r="AG17" s="27">
        <v>9</v>
      </c>
      <c r="AH17" s="21" t="s">
        <v>182</v>
      </c>
      <c r="AI17" s="21"/>
      <c r="AJ17" s="21"/>
      <c r="AK17" s="21"/>
      <c r="AL17" s="22">
        <v>75</v>
      </c>
      <c r="AM17" s="21" t="s">
        <v>117</v>
      </c>
      <c r="AN17" s="22">
        <v>18</v>
      </c>
      <c r="AO17" s="22">
        <v>16</v>
      </c>
      <c r="AP17" s="22">
        <v>11</v>
      </c>
      <c r="AQ17" s="22">
        <f t="shared" si="6"/>
        <v>27</v>
      </c>
      <c r="AR17" s="22">
        <v>0</v>
      </c>
      <c r="AS17" s="39"/>
    </row>
    <row r="18" spans="1:45" ht="15.95" customHeight="1" x14ac:dyDescent="0.25">
      <c r="A18" s="41"/>
      <c r="B18" s="22" t="s">
        <v>42</v>
      </c>
      <c r="C18" s="6" t="s">
        <v>189</v>
      </c>
      <c r="D18" s="11"/>
      <c r="E18" s="21"/>
      <c r="F18" s="21"/>
      <c r="G18" s="5">
        <v>1</v>
      </c>
      <c r="H18" s="22">
        <v>2</v>
      </c>
      <c r="I18" s="21" t="s">
        <v>144</v>
      </c>
      <c r="J18" s="21"/>
      <c r="K18" s="21"/>
      <c r="L18" s="21" t="s">
        <v>607</v>
      </c>
      <c r="M18" s="21"/>
      <c r="N18" s="21"/>
      <c r="O18" s="21"/>
      <c r="P18" s="21"/>
      <c r="Q18" s="21"/>
      <c r="R18" s="41"/>
      <c r="S18" s="41"/>
      <c r="T18" s="27">
        <v>8.5</v>
      </c>
      <c r="U18" s="21" t="s">
        <v>132</v>
      </c>
      <c r="V18" s="21"/>
      <c r="W18" s="21"/>
      <c r="X18" s="27"/>
      <c r="Y18" s="22">
        <v>55</v>
      </c>
      <c r="Z18" s="21" t="s">
        <v>106</v>
      </c>
      <c r="AA18" s="22">
        <v>20</v>
      </c>
      <c r="AB18" s="22">
        <v>6</v>
      </c>
      <c r="AC18" s="22">
        <v>3</v>
      </c>
      <c r="AD18" s="22">
        <f t="shared" si="7"/>
        <v>9</v>
      </c>
      <c r="AE18" s="22">
        <v>0</v>
      </c>
      <c r="AF18" s="45"/>
      <c r="AG18" s="27">
        <v>8.5</v>
      </c>
      <c r="AH18" s="21" t="s">
        <v>46</v>
      </c>
      <c r="AI18" s="21"/>
      <c r="AJ18" s="21"/>
      <c r="AK18" s="21"/>
      <c r="AL18" s="22">
        <v>10</v>
      </c>
      <c r="AM18" s="21" t="s">
        <v>117</v>
      </c>
      <c r="AN18" s="22">
        <v>19</v>
      </c>
      <c r="AO18" s="22">
        <v>9</v>
      </c>
      <c r="AP18" s="22">
        <v>11</v>
      </c>
      <c r="AQ18" s="22">
        <f t="shared" si="6"/>
        <v>20</v>
      </c>
      <c r="AR18" s="22">
        <v>0</v>
      </c>
      <c r="AS18" s="39"/>
    </row>
    <row r="19" spans="1:45" ht="15.95" customHeight="1" x14ac:dyDescent="0.25">
      <c r="A19" s="41"/>
      <c r="B19" s="22" t="s">
        <v>28</v>
      </c>
      <c r="C19" s="21"/>
      <c r="D19" s="21" t="s">
        <v>109</v>
      </c>
      <c r="E19" s="21"/>
      <c r="F19" s="21"/>
      <c r="G19" s="5"/>
      <c r="H19" s="22"/>
      <c r="I19" s="21"/>
      <c r="J19" s="21"/>
      <c r="K19" s="21"/>
      <c r="L19" s="21"/>
      <c r="M19" s="21"/>
      <c r="N19" s="21"/>
      <c r="O19" s="21"/>
      <c r="P19" s="21"/>
      <c r="Q19" s="21"/>
      <c r="R19" s="41"/>
      <c r="S19" s="41"/>
      <c r="T19" s="27">
        <v>7.5</v>
      </c>
      <c r="U19" s="21" t="s">
        <v>151</v>
      </c>
      <c r="V19" s="21"/>
      <c r="W19" s="21"/>
      <c r="X19" s="27"/>
      <c r="Y19" s="22">
        <v>5</v>
      </c>
      <c r="Z19" s="21" t="s">
        <v>106</v>
      </c>
      <c r="AA19" s="22">
        <v>22</v>
      </c>
      <c r="AB19" s="22">
        <v>9</v>
      </c>
      <c r="AC19" s="22">
        <v>12</v>
      </c>
      <c r="AD19" s="22">
        <f t="shared" si="7"/>
        <v>21</v>
      </c>
      <c r="AE19" s="22">
        <v>2</v>
      </c>
      <c r="AF19" s="45"/>
      <c r="AG19" s="27">
        <v>8</v>
      </c>
      <c r="AH19" s="21" t="s">
        <v>80</v>
      </c>
      <c r="AI19" s="21"/>
      <c r="AJ19" s="21"/>
      <c r="AK19" s="21"/>
      <c r="AL19" s="22">
        <v>71</v>
      </c>
      <c r="AM19" s="21" t="s">
        <v>117</v>
      </c>
      <c r="AN19" s="22">
        <v>22</v>
      </c>
      <c r="AO19" s="22">
        <v>12</v>
      </c>
      <c r="AP19" s="22">
        <v>14</v>
      </c>
      <c r="AQ19" s="22">
        <f t="shared" si="6"/>
        <v>26</v>
      </c>
      <c r="AR19" s="22">
        <v>2</v>
      </c>
      <c r="AS19" s="39"/>
    </row>
    <row r="20" spans="1:45" ht="15.95" customHeight="1" x14ac:dyDescent="0.25">
      <c r="A20" s="41"/>
      <c r="B20" s="36"/>
      <c r="C20" s="46"/>
      <c r="D20" s="46"/>
      <c r="E20" s="46"/>
      <c r="F20" s="46"/>
      <c r="G20" s="42"/>
      <c r="H20" s="45"/>
      <c r="I20" s="46"/>
      <c r="J20" s="46"/>
      <c r="K20" s="45"/>
      <c r="L20" s="45"/>
      <c r="M20" s="45"/>
      <c r="N20" s="45"/>
      <c r="O20" s="45"/>
      <c r="P20" s="45"/>
      <c r="Q20" s="45"/>
      <c r="R20" s="41"/>
      <c r="S20" s="41"/>
      <c r="T20" s="27">
        <v>8</v>
      </c>
      <c r="U20" s="21" t="s">
        <v>41</v>
      </c>
      <c r="V20" s="21"/>
      <c r="W20" s="21"/>
      <c r="X20" s="27"/>
      <c r="Y20" s="22">
        <v>91</v>
      </c>
      <c r="Z20" s="21" t="s">
        <v>106</v>
      </c>
      <c r="AA20" s="22">
        <v>22</v>
      </c>
      <c r="AB20" s="22">
        <v>13</v>
      </c>
      <c r="AC20" s="22">
        <v>10</v>
      </c>
      <c r="AD20" s="22">
        <f t="shared" si="7"/>
        <v>23</v>
      </c>
      <c r="AE20" s="22">
        <v>4</v>
      </c>
      <c r="AF20" s="45"/>
      <c r="AG20" s="27">
        <v>7.5</v>
      </c>
      <c r="AH20" s="21" t="s">
        <v>160</v>
      </c>
      <c r="AI20" s="21"/>
      <c r="AJ20" s="21"/>
      <c r="AK20" s="21"/>
      <c r="AL20" s="22">
        <v>97</v>
      </c>
      <c r="AM20" s="21" t="s">
        <v>117</v>
      </c>
      <c r="AN20" s="22">
        <v>18</v>
      </c>
      <c r="AO20" s="22">
        <v>2</v>
      </c>
      <c r="AP20" s="22">
        <v>3</v>
      </c>
      <c r="AQ20" s="22">
        <f t="shared" si="6"/>
        <v>5</v>
      </c>
      <c r="AR20" s="22">
        <v>0</v>
      </c>
      <c r="AS20" s="39"/>
    </row>
    <row r="21" spans="1:45" ht="15.95" customHeight="1" x14ac:dyDescent="0.25">
      <c r="A21" s="41"/>
      <c r="B21" s="42" t="s">
        <v>173</v>
      </c>
      <c r="C21" s="6" t="s">
        <v>190</v>
      </c>
      <c r="F21" s="21"/>
      <c r="G21" s="5">
        <v>0</v>
      </c>
      <c r="H21" s="22"/>
      <c r="I21" s="21"/>
      <c r="J21" s="21"/>
      <c r="K21" s="21"/>
      <c r="L21" s="21"/>
      <c r="M21" s="21"/>
      <c r="N21" s="21"/>
      <c r="O21" s="21"/>
      <c r="P21" s="21"/>
      <c r="Q21" s="21"/>
      <c r="R21" s="41"/>
      <c r="S21" s="41"/>
      <c r="T21" s="27">
        <v>7.5</v>
      </c>
      <c r="U21" s="21" t="s">
        <v>34</v>
      </c>
      <c r="V21" s="21"/>
      <c r="W21" s="21"/>
      <c r="X21" s="27"/>
      <c r="Y21" s="22">
        <v>7</v>
      </c>
      <c r="Z21" s="21" t="s">
        <v>106</v>
      </c>
      <c r="AA21" s="22">
        <v>22</v>
      </c>
      <c r="AB21" s="22">
        <v>8</v>
      </c>
      <c r="AC21" s="22">
        <v>19</v>
      </c>
      <c r="AD21" s="22">
        <f t="shared" si="7"/>
        <v>27</v>
      </c>
      <c r="AE21" s="22">
        <v>6</v>
      </c>
      <c r="AF21" s="45"/>
      <c r="AG21" s="27">
        <v>7.5</v>
      </c>
      <c r="AH21" s="21" t="s">
        <v>168</v>
      </c>
      <c r="AI21" s="21"/>
      <c r="AJ21" s="21"/>
      <c r="AK21" s="21"/>
      <c r="AL21" s="22">
        <v>59</v>
      </c>
      <c r="AM21" s="21" t="s">
        <v>117</v>
      </c>
      <c r="AN21" s="22">
        <v>17</v>
      </c>
      <c r="AO21" s="22">
        <v>0</v>
      </c>
      <c r="AP21" s="22">
        <v>4</v>
      </c>
      <c r="AQ21" s="22">
        <f t="shared" si="6"/>
        <v>4</v>
      </c>
      <c r="AR21" s="22">
        <v>0</v>
      </c>
      <c r="AS21" s="39"/>
    </row>
    <row r="22" spans="1:45" ht="15.95" customHeight="1" x14ac:dyDescent="0.25">
      <c r="A22" s="41"/>
      <c r="B22" s="22" t="s">
        <v>28</v>
      </c>
      <c r="C22" s="16"/>
      <c r="D22" s="21" t="s">
        <v>109</v>
      </c>
      <c r="E22" s="21"/>
      <c r="F22" s="21"/>
      <c r="G22" s="5"/>
      <c r="H22" s="22"/>
      <c r="I22" s="21"/>
      <c r="J22" s="21"/>
      <c r="K22" s="21"/>
      <c r="L22" s="21"/>
      <c r="M22" s="21"/>
      <c r="N22" s="21"/>
      <c r="O22" s="21"/>
      <c r="P22" s="21"/>
      <c r="Q22" s="21"/>
      <c r="R22" s="41"/>
      <c r="S22" s="41"/>
      <c r="T22" s="27">
        <v>7</v>
      </c>
      <c r="U22" s="21" t="s">
        <v>131</v>
      </c>
      <c r="V22" s="21"/>
      <c r="W22" s="21"/>
      <c r="X22" s="27"/>
      <c r="Y22" s="22">
        <v>6</v>
      </c>
      <c r="Z22" s="21" t="s">
        <v>106</v>
      </c>
      <c r="AA22" s="22">
        <v>20</v>
      </c>
      <c r="AB22" s="22">
        <v>3</v>
      </c>
      <c r="AC22" s="22">
        <v>10</v>
      </c>
      <c r="AD22" s="22">
        <f t="shared" si="7"/>
        <v>13</v>
      </c>
      <c r="AE22" s="22">
        <v>0</v>
      </c>
      <c r="AF22" s="45"/>
      <c r="AG22" s="27">
        <v>7.5</v>
      </c>
      <c r="AH22" s="21" t="s">
        <v>146</v>
      </c>
      <c r="AI22" s="21"/>
      <c r="AJ22" s="21"/>
      <c r="AK22" s="21"/>
      <c r="AL22" s="22">
        <v>24</v>
      </c>
      <c r="AM22" s="21" t="s">
        <v>117</v>
      </c>
      <c r="AN22" s="22">
        <v>18</v>
      </c>
      <c r="AO22" s="22">
        <v>3</v>
      </c>
      <c r="AP22" s="22">
        <v>6</v>
      </c>
      <c r="AQ22" s="22">
        <f t="shared" si="6"/>
        <v>9</v>
      </c>
      <c r="AR22" s="22">
        <v>0</v>
      </c>
      <c r="AS22" s="39"/>
    </row>
    <row r="23" spans="1:45" ht="15.95" customHeight="1" x14ac:dyDescent="0.25">
      <c r="A23" s="41"/>
      <c r="R23" s="41"/>
      <c r="S23" s="41"/>
      <c r="T23" s="27">
        <v>7</v>
      </c>
      <c r="U23" s="21" t="s">
        <v>36</v>
      </c>
      <c r="V23" s="21"/>
      <c r="W23" s="21"/>
      <c r="X23" s="27"/>
      <c r="Y23" s="22">
        <v>4</v>
      </c>
      <c r="Z23" s="21" t="s">
        <v>106</v>
      </c>
      <c r="AA23" s="22">
        <v>18</v>
      </c>
      <c r="AB23" s="22">
        <v>1</v>
      </c>
      <c r="AC23" s="22">
        <v>5</v>
      </c>
      <c r="AD23" s="22">
        <f t="shared" si="7"/>
        <v>6</v>
      </c>
      <c r="AE23" s="22">
        <v>0</v>
      </c>
      <c r="AF23" s="45"/>
      <c r="AG23" s="27">
        <v>7</v>
      </c>
      <c r="AH23" s="21" t="s">
        <v>67</v>
      </c>
      <c r="AI23" s="21"/>
      <c r="AJ23" s="21"/>
      <c r="AK23" s="21"/>
      <c r="AL23" s="22">
        <v>7</v>
      </c>
      <c r="AM23" s="21" t="s">
        <v>117</v>
      </c>
      <c r="AN23" s="22">
        <v>20</v>
      </c>
      <c r="AO23" s="22">
        <v>2</v>
      </c>
      <c r="AP23" s="22">
        <v>15</v>
      </c>
      <c r="AQ23" s="22">
        <f t="shared" si="6"/>
        <v>17</v>
      </c>
      <c r="AR23" s="22">
        <v>2</v>
      </c>
      <c r="AS23" s="44"/>
    </row>
    <row r="24" spans="1:45" ht="15.95" customHeight="1" x14ac:dyDescent="0.25">
      <c r="A24" s="41"/>
      <c r="C24" s="6" t="s">
        <v>193</v>
      </c>
      <c r="F24" s="21"/>
      <c r="G24" s="5">
        <v>1</v>
      </c>
      <c r="H24" s="22">
        <v>2</v>
      </c>
      <c r="I24" s="21" t="s">
        <v>68</v>
      </c>
      <c r="J24" s="21"/>
      <c r="K24" s="21"/>
      <c r="L24" s="21" t="s">
        <v>231</v>
      </c>
      <c r="M24" s="21"/>
      <c r="N24" s="21"/>
      <c r="O24" s="21"/>
      <c r="P24" s="21"/>
      <c r="Q24" s="21"/>
      <c r="R24" s="41"/>
      <c r="S24" s="41"/>
      <c r="T24" s="27">
        <v>6.5</v>
      </c>
      <c r="U24" s="21" t="s">
        <v>54</v>
      </c>
      <c r="V24" s="21"/>
      <c r="W24" s="21"/>
      <c r="X24" s="27"/>
      <c r="Y24" s="22">
        <v>3</v>
      </c>
      <c r="Z24" s="21" t="s">
        <v>106</v>
      </c>
      <c r="AA24" s="22">
        <v>22</v>
      </c>
      <c r="AB24" s="22">
        <v>0</v>
      </c>
      <c r="AC24" s="22">
        <v>5</v>
      </c>
      <c r="AD24" s="22">
        <f t="shared" si="7"/>
        <v>5</v>
      </c>
      <c r="AE24" s="22">
        <v>0</v>
      </c>
      <c r="AF24" s="45"/>
      <c r="AG24" s="27">
        <v>6.5</v>
      </c>
      <c r="AH24" s="21" t="s">
        <v>32</v>
      </c>
      <c r="AI24" s="21"/>
      <c r="AJ24" s="21"/>
      <c r="AK24" s="21"/>
      <c r="AL24" s="22">
        <v>53</v>
      </c>
      <c r="AM24" s="21" t="s">
        <v>117</v>
      </c>
      <c r="AN24" s="22">
        <v>21</v>
      </c>
      <c r="AO24" s="22">
        <v>0</v>
      </c>
      <c r="AP24" s="22">
        <v>6</v>
      </c>
      <c r="AQ24" s="22">
        <f t="shared" si="6"/>
        <v>6</v>
      </c>
      <c r="AR24" s="22">
        <v>0</v>
      </c>
      <c r="AS24" s="36"/>
    </row>
    <row r="25" spans="1:45" ht="15.95" customHeight="1" x14ac:dyDescent="0.25">
      <c r="A25" s="41"/>
      <c r="B25" s="22" t="s">
        <v>28</v>
      </c>
      <c r="C25" s="21"/>
      <c r="D25" s="16" t="s">
        <v>109</v>
      </c>
      <c r="E25" s="21"/>
      <c r="G25" s="5"/>
      <c r="H25" s="22"/>
      <c r="I25" s="21"/>
      <c r="J25" s="21"/>
      <c r="K25" s="21"/>
      <c r="L25" s="21"/>
      <c r="M25" s="21"/>
      <c r="N25" s="21"/>
      <c r="O25" s="21"/>
      <c r="P25" s="21"/>
      <c r="Q25" s="21"/>
      <c r="R25" s="41"/>
      <c r="S25" s="41"/>
      <c r="T25" s="27">
        <v>6</v>
      </c>
      <c r="U25" s="21" t="s">
        <v>262</v>
      </c>
      <c r="Y25" s="22">
        <v>19</v>
      </c>
      <c r="Z25" s="21" t="s">
        <v>106</v>
      </c>
      <c r="AA25" s="22">
        <v>20</v>
      </c>
      <c r="AB25" s="22">
        <v>1</v>
      </c>
      <c r="AC25" s="22">
        <v>4</v>
      </c>
      <c r="AD25" s="22">
        <f t="shared" si="7"/>
        <v>5</v>
      </c>
      <c r="AE25" s="22">
        <v>0</v>
      </c>
      <c r="AF25" s="45"/>
      <c r="AG25" s="27">
        <v>6.5</v>
      </c>
      <c r="AH25" s="21" t="s">
        <v>35</v>
      </c>
      <c r="AI25" s="21"/>
      <c r="AJ25" s="21"/>
      <c r="AK25" s="21"/>
      <c r="AL25" s="22">
        <v>66</v>
      </c>
      <c r="AM25" s="21" t="s">
        <v>117</v>
      </c>
      <c r="AN25" s="22">
        <v>20</v>
      </c>
      <c r="AO25" s="22">
        <v>0</v>
      </c>
      <c r="AP25" s="22">
        <v>1</v>
      </c>
      <c r="AQ25" s="22">
        <f t="shared" si="6"/>
        <v>1</v>
      </c>
      <c r="AR25" s="22">
        <v>0</v>
      </c>
      <c r="AS25" s="36"/>
    </row>
    <row r="26" spans="1:45" ht="15.95" customHeight="1" x14ac:dyDescent="0.25">
      <c r="A26" s="41"/>
      <c r="B26" s="36"/>
      <c r="C26" s="46"/>
      <c r="D26" s="46"/>
      <c r="E26" s="46"/>
      <c r="F26" s="46"/>
      <c r="G26" s="42"/>
      <c r="H26" s="45"/>
      <c r="I26" s="46"/>
      <c r="J26" s="46"/>
      <c r="K26" s="45"/>
      <c r="L26" s="45"/>
      <c r="M26" s="45"/>
      <c r="N26" s="45"/>
      <c r="O26" s="45"/>
      <c r="P26" s="45"/>
      <c r="Q26" s="45"/>
      <c r="R26" s="41"/>
      <c r="S26" s="41"/>
      <c r="T26" s="27">
        <v>6.5</v>
      </c>
      <c r="U26" s="21" t="s">
        <v>108</v>
      </c>
      <c r="V26" s="21"/>
      <c r="W26" s="21"/>
      <c r="X26" s="27"/>
      <c r="Y26" s="22">
        <v>27</v>
      </c>
      <c r="Z26" s="21" t="s">
        <v>106</v>
      </c>
      <c r="AA26" s="22">
        <v>22</v>
      </c>
      <c r="AB26" s="22">
        <v>6</v>
      </c>
      <c r="AC26" s="22">
        <v>11</v>
      </c>
      <c r="AD26" s="22">
        <f t="shared" si="7"/>
        <v>17</v>
      </c>
      <c r="AE26" s="22">
        <v>0</v>
      </c>
      <c r="AF26" s="45"/>
      <c r="AG26" s="27">
        <v>6.5</v>
      </c>
      <c r="AH26" s="21" t="s">
        <v>55</v>
      </c>
      <c r="AI26" s="21"/>
      <c r="AJ26" s="21"/>
      <c r="AK26" s="21"/>
      <c r="AL26" s="22">
        <v>2</v>
      </c>
      <c r="AM26" s="21" t="s">
        <v>117</v>
      </c>
      <c r="AN26" s="22">
        <v>21</v>
      </c>
      <c r="AO26" s="22">
        <v>0</v>
      </c>
      <c r="AP26" s="22">
        <v>3</v>
      </c>
      <c r="AQ26" s="22">
        <f t="shared" si="6"/>
        <v>3</v>
      </c>
      <c r="AR26" s="22">
        <v>6</v>
      </c>
      <c r="AS26" s="36"/>
    </row>
    <row r="27" spans="1:45" ht="15.95" customHeight="1" thickBot="1" x14ac:dyDescent="0.3">
      <c r="A27" s="41"/>
      <c r="B27" s="42" t="s">
        <v>174</v>
      </c>
      <c r="C27" s="6" t="s">
        <v>188</v>
      </c>
      <c r="F27" s="20"/>
      <c r="G27" s="5">
        <v>2</v>
      </c>
      <c r="H27" s="22">
        <v>1</v>
      </c>
      <c r="I27" s="21" t="s">
        <v>182</v>
      </c>
      <c r="J27" s="21"/>
      <c r="L27" s="21" t="s">
        <v>80</v>
      </c>
      <c r="M27" s="21"/>
      <c r="N27" s="21"/>
      <c r="O27" s="21"/>
      <c r="R27" s="41"/>
      <c r="S27" s="41"/>
      <c r="T27" s="17" t="s">
        <v>103</v>
      </c>
      <c r="U27" s="17"/>
      <c r="V27" s="17"/>
      <c r="W27" s="17"/>
      <c r="X27" s="17"/>
      <c r="Y27" s="17"/>
      <c r="Z27" s="17"/>
      <c r="AA27" s="23">
        <f>SUM(AA15:AA26)</f>
        <v>242</v>
      </c>
      <c r="AB27" s="23">
        <f>SUM(AB15:AB26)</f>
        <v>69</v>
      </c>
      <c r="AC27" s="23">
        <f>SUM(AC15:AC26)</f>
        <v>105</v>
      </c>
      <c r="AD27" s="23">
        <f>+AC27+AB27</f>
        <v>174</v>
      </c>
      <c r="AE27" s="23">
        <f>SUM(AE15:AE26)</f>
        <v>18</v>
      </c>
      <c r="AF27" s="45"/>
      <c r="AG27" s="17" t="s">
        <v>37</v>
      </c>
      <c r="AH27" s="17"/>
      <c r="AI27" s="17"/>
      <c r="AJ27" s="17"/>
      <c r="AK27" s="17"/>
      <c r="AL27" s="17"/>
      <c r="AM27" s="17"/>
      <c r="AN27" s="23">
        <f>SUM(AN15:AN26)</f>
        <v>242</v>
      </c>
      <c r="AO27" s="23">
        <f>SUM(AO15:AO26)</f>
        <v>58</v>
      </c>
      <c r="AP27" s="23">
        <f>SUM(AP15:AP26)</f>
        <v>83</v>
      </c>
      <c r="AQ27" s="23">
        <f>+AP27+AO27</f>
        <v>141</v>
      </c>
      <c r="AR27" s="23">
        <f>SUM(AR15:AR26)</f>
        <v>12</v>
      </c>
      <c r="AS27" s="36"/>
    </row>
    <row r="28" spans="1:45" ht="15.95" customHeight="1" x14ac:dyDescent="0.25">
      <c r="A28" s="41"/>
      <c r="B28" s="22" t="s">
        <v>28</v>
      </c>
      <c r="C28" s="16"/>
      <c r="D28" s="21" t="s">
        <v>109</v>
      </c>
      <c r="E28" s="21"/>
      <c r="H28" s="22">
        <v>2</v>
      </c>
      <c r="I28" s="21" t="s">
        <v>182</v>
      </c>
      <c r="J28" s="21"/>
      <c r="K28" s="21"/>
      <c r="L28" s="21"/>
      <c r="M28" s="21" t="s">
        <v>134</v>
      </c>
      <c r="N28" s="21"/>
      <c r="O28" s="21"/>
      <c r="P28" s="21" t="s">
        <v>226</v>
      </c>
      <c r="Q28" s="21"/>
      <c r="R28" s="41"/>
      <c r="S28" s="41"/>
      <c r="T28" s="19" t="s">
        <v>17</v>
      </c>
      <c r="U28" s="19"/>
      <c r="V28" s="19"/>
      <c r="W28" s="19"/>
      <c r="X28" s="19"/>
      <c r="Y28" s="16" t="s">
        <v>57</v>
      </c>
      <c r="AA28" s="22">
        <v>38</v>
      </c>
      <c r="AB28" s="22">
        <v>14</v>
      </c>
      <c r="AC28" s="22">
        <v>13</v>
      </c>
      <c r="AD28" s="22">
        <f t="shared" ref="AD28:AD39" si="8">+AB28+AC28</f>
        <v>27</v>
      </c>
      <c r="AE28" s="22">
        <v>2</v>
      </c>
      <c r="AF28" s="45"/>
      <c r="AG28" s="18" t="s">
        <v>39</v>
      </c>
      <c r="AH28" s="18"/>
      <c r="AI28" s="18"/>
      <c r="AJ28" s="18"/>
      <c r="AK28" s="18"/>
      <c r="AL28" s="16" t="s">
        <v>40</v>
      </c>
      <c r="AN28" s="22">
        <v>51</v>
      </c>
      <c r="AO28" s="22">
        <v>10</v>
      </c>
      <c r="AP28" s="22">
        <v>17</v>
      </c>
      <c r="AQ28" s="22">
        <f t="shared" ref="AQ28:AQ39" si="9">+AO28+AP28</f>
        <v>27</v>
      </c>
      <c r="AR28" s="22">
        <v>8</v>
      </c>
      <c r="AS28" s="36"/>
    </row>
    <row r="29" spans="1:45" ht="15.95" customHeight="1" x14ac:dyDescent="0.25">
      <c r="A29" s="41"/>
      <c r="C29" s="16"/>
      <c r="H29" s="22"/>
      <c r="I29" s="21"/>
      <c r="J29" s="21"/>
      <c r="K29" s="21"/>
      <c r="L29" s="21"/>
      <c r="M29" s="21"/>
      <c r="N29" s="21"/>
      <c r="O29" s="21"/>
      <c r="P29" s="21"/>
      <c r="Q29" s="21"/>
      <c r="R29" s="41"/>
      <c r="S29" s="41"/>
      <c r="T29" s="27">
        <v>8</v>
      </c>
      <c r="U29" s="21" t="s">
        <v>15</v>
      </c>
      <c r="V29" s="21"/>
      <c r="W29" s="21"/>
      <c r="X29" s="21"/>
      <c r="Y29" s="22">
        <v>1</v>
      </c>
      <c r="Z29" s="21" t="s">
        <v>17</v>
      </c>
      <c r="AA29" s="22">
        <v>21</v>
      </c>
      <c r="AB29" s="22">
        <v>0</v>
      </c>
      <c r="AC29" s="22">
        <v>0</v>
      </c>
      <c r="AD29" s="22">
        <f t="shared" si="8"/>
        <v>0</v>
      </c>
      <c r="AE29" s="22">
        <v>2</v>
      </c>
      <c r="AF29" s="45"/>
      <c r="AG29" s="27">
        <v>7</v>
      </c>
      <c r="AH29" s="21" t="s">
        <v>171</v>
      </c>
      <c r="AL29" s="22"/>
      <c r="AM29" s="21" t="s">
        <v>116</v>
      </c>
      <c r="AN29" s="22">
        <v>17</v>
      </c>
      <c r="AO29" s="22">
        <v>0</v>
      </c>
      <c r="AP29" s="22">
        <v>0</v>
      </c>
      <c r="AQ29" s="22">
        <f t="shared" si="9"/>
        <v>0</v>
      </c>
      <c r="AR29" s="22">
        <v>0</v>
      </c>
      <c r="AS29" s="36"/>
    </row>
    <row r="30" spans="1:45" ht="15.95" customHeight="1" x14ac:dyDescent="0.25">
      <c r="A30" s="41"/>
      <c r="C30" s="6" t="s">
        <v>192</v>
      </c>
      <c r="D30" s="1"/>
      <c r="E30" s="21"/>
      <c r="F30" s="21"/>
      <c r="G30" s="5">
        <v>0</v>
      </c>
      <c r="H30" s="22"/>
      <c r="I30" s="21"/>
      <c r="J30" s="21"/>
      <c r="K30" s="21"/>
      <c r="L30" s="21"/>
      <c r="M30" s="21"/>
      <c r="N30" s="21"/>
      <c r="O30" s="21"/>
      <c r="P30" s="21"/>
      <c r="Q30" s="21"/>
      <c r="R30" s="41"/>
      <c r="S30" s="41"/>
      <c r="T30" s="27">
        <v>9</v>
      </c>
      <c r="U30" s="21" t="s">
        <v>86</v>
      </c>
      <c r="V30" s="21"/>
      <c r="W30" s="21"/>
      <c r="X30" s="21"/>
      <c r="Y30" s="22">
        <v>44</v>
      </c>
      <c r="Z30" s="21" t="s">
        <v>17</v>
      </c>
      <c r="AA30" s="22">
        <v>19</v>
      </c>
      <c r="AB30" s="22">
        <v>7</v>
      </c>
      <c r="AC30" s="22">
        <v>9</v>
      </c>
      <c r="AD30" s="22">
        <f t="shared" si="8"/>
        <v>16</v>
      </c>
      <c r="AE30" s="22">
        <v>6</v>
      </c>
      <c r="AF30" s="45"/>
      <c r="AG30" s="27">
        <v>9.5</v>
      </c>
      <c r="AH30" s="21" t="s">
        <v>125</v>
      </c>
      <c r="AI30" s="21"/>
      <c r="AJ30" s="21"/>
      <c r="AK30" s="21"/>
      <c r="AL30" s="22">
        <v>9</v>
      </c>
      <c r="AM30" s="21" t="s">
        <v>116</v>
      </c>
      <c r="AN30" s="22">
        <v>22</v>
      </c>
      <c r="AO30" s="22">
        <v>25</v>
      </c>
      <c r="AP30" s="22">
        <v>12</v>
      </c>
      <c r="AQ30" s="22">
        <f t="shared" si="9"/>
        <v>37</v>
      </c>
      <c r="AR30" s="22">
        <v>4</v>
      </c>
      <c r="AS30" s="36"/>
    </row>
    <row r="31" spans="1:45" ht="15.95" customHeight="1" x14ac:dyDescent="0.25">
      <c r="A31" s="41"/>
      <c r="B31" s="22" t="s">
        <v>28</v>
      </c>
      <c r="C31" s="21"/>
      <c r="D31" s="16" t="s">
        <v>109</v>
      </c>
      <c r="H31" s="22"/>
      <c r="I31" s="21"/>
      <c r="J31" s="21"/>
      <c r="K31" s="21"/>
      <c r="L31" s="21"/>
      <c r="M31" s="21"/>
      <c r="N31" s="21"/>
      <c r="O31" s="21"/>
      <c r="P31" s="21"/>
      <c r="Q31" s="21"/>
      <c r="R31" s="41"/>
      <c r="S31" s="41"/>
      <c r="T31" s="27">
        <v>8.5</v>
      </c>
      <c r="U31" s="21" t="s">
        <v>124</v>
      </c>
      <c r="V31" s="21"/>
      <c r="W31" s="21"/>
      <c r="X31" s="21"/>
      <c r="Y31" s="22">
        <v>11</v>
      </c>
      <c r="Z31" s="21" t="s">
        <v>17</v>
      </c>
      <c r="AA31" s="22">
        <v>13</v>
      </c>
      <c r="AB31" s="22">
        <v>2</v>
      </c>
      <c r="AC31" s="22">
        <v>6</v>
      </c>
      <c r="AD31" s="22">
        <f t="shared" si="8"/>
        <v>8</v>
      </c>
      <c r="AE31" s="22">
        <v>2</v>
      </c>
      <c r="AF31" s="45"/>
      <c r="AG31" s="27">
        <v>9</v>
      </c>
      <c r="AH31" s="21" t="s">
        <v>474</v>
      </c>
      <c r="AI31" s="21"/>
      <c r="AJ31" s="21"/>
      <c r="AK31" s="21"/>
      <c r="AL31" s="22">
        <v>7</v>
      </c>
      <c r="AM31" s="21" t="s">
        <v>116</v>
      </c>
      <c r="AN31" s="22">
        <v>3</v>
      </c>
      <c r="AO31" s="22">
        <v>0</v>
      </c>
      <c r="AP31" s="22">
        <v>2</v>
      </c>
      <c r="AQ31" s="22">
        <f t="shared" si="9"/>
        <v>2</v>
      </c>
      <c r="AR31" s="22">
        <v>0</v>
      </c>
      <c r="AS31" s="36"/>
    </row>
    <row r="32" spans="1:45" ht="15.95" customHeight="1" x14ac:dyDescent="0.25">
      <c r="A32" s="41"/>
      <c r="B32" s="36"/>
      <c r="C32" s="46"/>
      <c r="D32" s="46"/>
      <c r="E32" s="46"/>
      <c r="F32" s="46"/>
      <c r="G32" s="42"/>
      <c r="H32" s="45"/>
      <c r="I32" s="46"/>
      <c r="J32" s="46"/>
      <c r="K32" s="45"/>
      <c r="L32" s="45"/>
      <c r="M32" s="45"/>
      <c r="N32" s="45"/>
      <c r="O32" s="45"/>
      <c r="P32" s="45"/>
      <c r="Q32" s="45"/>
      <c r="R32" s="41"/>
      <c r="S32" s="41"/>
      <c r="T32" s="27">
        <v>8</v>
      </c>
      <c r="U32" s="21" t="s">
        <v>141</v>
      </c>
      <c r="V32" s="21"/>
      <c r="W32" s="21"/>
      <c r="X32" s="21"/>
      <c r="Y32" s="22">
        <v>33</v>
      </c>
      <c r="Z32" s="16" t="s">
        <v>17</v>
      </c>
      <c r="AA32" s="22">
        <v>13</v>
      </c>
      <c r="AB32" s="22">
        <v>1</v>
      </c>
      <c r="AC32" s="22">
        <v>5</v>
      </c>
      <c r="AD32" s="22">
        <f t="shared" si="8"/>
        <v>6</v>
      </c>
      <c r="AE32" s="22">
        <v>2</v>
      </c>
      <c r="AF32" s="45"/>
      <c r="AG32" s="27">
        <v>8.5</v>
      </c>
      <c r="AH32" s="21" t="s">
        <v>162</v>
      </c>
      <c r="AI32" s="21"/>
      <c r="AJ32" s="21"/>
      <c r="AK32" s="21"/>
      <c r="AL32" s="22">
        <v>6</v>
      </c>
      <c r="AM32" s="21" t="s">
        <v>116</v>
      </c>
      <c r="AN32" s="22">
        <v>19</v>
      </c>
      <c r="AO32" s="22">
        <v>0</v>
      </c>
      <c r="AP32" s="22">
        <v>12</v>
      </c>
      <c r="AQ32" s="22">
        <f t="shared" si="9"/>
        <v>12</v>
      </c>
      <c r="AR32" s="22">
        <v>8</v>
      </c>
      <c r="AS32" s="36"/>
    </row>
    <row r="33" spans="1:45" ht="15.95" customHeight="1" x14ac:dyDescent="0.25">
      <c r="A33" s="41"/>
      <c r="B33" s="42" t="s">
        <v>175</v>
      </c>
      <c r="C33" s="6" t="s">
        <v>191</v>
      </c>
      <c r="E33" s="11"/>
      <c r="F33" s="11"/>
      <c r="G33" s="5">
        <v>0</v>
      </c>
      <c r="I33" s="21"/>
      <c r="J33" s="21"/>
      <c r="K33" s="21"/>
      <c r="L33" s="21"/>
      <c r="M33" s="21"/>
      <c r="N33" s="21"/>
      <c r="O33" s="21"/>
      <c r="P33" s="21"/>
      <c r="Q33" s="21"/>
      <c r="R33" s="41"/>
      <c r="S33" s="41"/>
      <c r="T33" s="27">
        <v>7.5</v>
      </c>
      <c r="U33" s="21" t="s">
        <v>165</v>
      </c>
      <c r="Y33" s="22">
        <v>13</v>
      </c>
      <c r="Z33" s="21" t="s">
        <v>17</v>
      </c>
      <c r="AA33" s="22">
        <v>18</v>
      </c>
      <c r="AB33" s="22">
        <v>4</v>
      </c>
      <c r="AC33" s="22">
        <v>5</v>
      </c>
      <c r="AD33" s="22">
        <f t="shared" si="8"/>
        <v>9</v>
      </c>
      <c r="AE33" s="22">
        <v>4</v>
      </c>
      <c r="AF33" s="45"/>
      <c r="AG33" s="27">
        <v>8</v>
      </c>
      <c r="AH33" s="21" t="s">
        <v>33</v>
      </c>
      <c r="AI33" s="21"/>
      <c r="AJ33" s="21"/>
      <c r="AK33" s="21"/>
      <c r="AL33" s="22">
        <v>4</v>
      </c>
      <c r="AM33" s="21" t="s">
        <v>116</v>
      </c>
      <c r="AN33" s="22">
        <v>15</v>
      </c>
      <c r="AO33" s="22">
        <v>0</v>
      </c>
      <c r="AP33" s="22">
        <v>4</v>
      </c>
      <c r="AQ33" s="22">
        <f t="shared" si="9"/>
        <v>4</v>
      </c>
      <c r="AR33" s="22">
        <v>0</v>
      </c>
      <c r="AS33" s="36"/>
    </row>
    <row r="34" spans="1:45" ht="15.95" customHeight="1" x14ac:dyDescent="0.25">
      <c r="A34" s="41"/>
      <c r="B34" s="22" t="s">
        <v>28</v>
      </c>
      <c r="C34" s="21"/>
      <c r="D34" s="21" t="s">
        <v>109</v>
      </c>
      <c r="E34" s="21"/>
      <c r="I34" s="21"/>
      <c r="J34" s="21"/>
      <c r="K34" s="21"/>
      <c r="L34" s="21"/>
      <c r="M34" s="21"/>
      <c r="N34" s="21"/>
      <c r="O34" s="21"/>
      <c r="P34" s="21"/>
      <c r="Q34" s="21"/>
      <c r="R34" s="41"/>
      <c r="S34" s="41"/>
      <c r="T34" s="27">
        <v>7.5</v>
      </c>
      <c r="U34" s="21" t="s">
        <v>91</v>
      </c>
      <c r="X34" s="21"/>
      <c r="Y34" s="22">
        <v>9</v>
      </c>
      <c r="Z34" s="21" t="s">
        <v>17</v>
      </c>
      <c r="AA34" s="22">
        <v>17</v>
      </c>
      <c r="AB34" s="22">
        <v>1</v>
      </c>
      <c r="AC34" s="22">
        <v>1</v>
      </c>
      <c r="AD34" s="22">
        <f t="shared" si="8"/>
        <v>2</v>
      </c>
      <c r="AE34" s="22">
        <v>0</v>
      </c>
      <c r="AF34" s="45"/>
      <c r="AG34" s="27">
        <v>7</v>
      </c>
      <c r="AH34" s="21" t="s">
        <v>113</v>
      </c>
      <c r="AI34" s="21"/>
      <c r="AJ34" s="21"/>
      <c r="AK34" s="21"/>
      <c r="AL34" s="22">
        <v>14</v>
      </c>
      <c r="AM34" s="21" t="s">
        <v>116</v>
      </c>
      <c r="AN34" s="22">
        <v>22</v>
      </c>
      <c r="AO34" s="22">
        <v>9</v>
      </c>
      <c r="AP34" s="22">
        <v>5</v>
      </c>
      <c r="AQ34" s="22">
        <f t="shared" si="9"/>
        <v>14</v>
      </c>
      <c r="AR34" s="22">
        <v>0</v>
      </c>
      <c r="AS34" s="36"/>
    </row>
    <row r="35" spans="1:45" ht="15.95" customHeight="1" x14ac:dyDescent="0.25">
      <c r="A35" s="41" t="s">
        <v>48</v>
      </c>
      <c r="I35" s="21"/>
      <c r="J35" s="21"/>
      <c r="K35" s="21"/>
      <c r="L35" s="21"/>
      <c r="M35" s="21"/>
      <c r="N35" s="21"/>
      <c r="O35" s="21"/>
      <c r="P35" s="21"/>
      <c r="Q35" s="21"/>
      <c r="R35" s="41"/>
      <c r="S35" s="41"/>
      <c r="T35" s="27">
        <v>7.5</v>
      </c>
      <c r="U35" s="21" t="s">
        <v>138</v>
      </c>
      <c r="Y35" s="22">
        <v>7</v>
      </c>
      <c r="Z35" s="21" t="s">
        <v>17</v>
      </c>
      <c r="AA35" s="22">
        <v>18</v>
      </c>
      <c r="AB35" s="22">
        <v>0</v>
      </c>
      <c r="AC35" s="22">
        <v>4</v>
      </c>
      <c r="AD35" s="22">
        <f t="shared" si="8"/>
        <v>4</v>
      </c>
      <c r="AE35" s="22">
        <v>0</v>
      </c>
      <c r="AF35" s="45"/>
      <c r="AG35" s="27">
        <v>7.5</v>
      </c>
      <c r="AH35" s="21" t="s">
        <v>88</v>
      </c>
      <c r="AI35" s="21"/>
      <c r="AJ35" s="21"/>
      <c r="AK35" s="21"/>
      <c r="AL35" s="22">
        <v>5</v>
      </c>
      <c r="AM35" s="21" t="s">
        <v>116</v>
      </c>
      <c r="AN35" s="22">
        <v>20</v>
      </c>
      <c r="AO35" s="22">
        <v>5</v>
      </c>
      <c r="AP35" s="22">
        <v>8</v>
      </c>
      <c r="AQ35" s="22">
        <f t="shared" si="9"/>
        <v>13</v>
      </c>
      <c r="AR35" s="22">
        <v>4</v>
      </c>
      <c r="AS35" s="36"/>
    </row>
    <row r="36" spans="1:45" ht="15.95" customHeight="1" x14ac:dyDescent="0.25">
      <c r="A36" s="41"/>
      <c r="C36" s="6" t="s">
        <v>187</v>
      </c>
      <c r="G36" s="5">
        <v>3</v>
      </c>
      <c r="H36" s="22">
        <v>1</v>
      </c>
      <c r="I36" s="21" t="s">
        <v>223</v>
      </c>
      <c r="J36" s="21"/>
      <c r="K36" s="21"/>
      <c r="L36" s="21" t="s">
        <v>605</v>
      </c>
      <c r="M36" s="21"/>
      <c r="N36" s="21"/>
      <c r="O36" s="21"/>
      <c r="P36" s="21"/>
      <c r="Q36" s="21"/>
      <c r="R36" s="41"/>
      <c r="S36" s="41"/>
      <c r="T36" s="27">
        <v>7</v>
      </c>
      <c r="U36" s="21" t="s">
        <v>70</v>
      </c>
      <c r="V36" s="21"/>
      <c r="W36" s="21"/>
      <c r="X36" s="21"/>
      <c r="Y36" s="22">
        <v>2</v>
      </c>
      <c r="Z36" s="21" t="s">
        <v>17</v>
      </c>
      <c r="AA36" s="22">
        <v>20</v>
      </c>
      <c r="AB36" s="22">
        <v>0</v>
      </c>
      <c r="AC36" s="22">
        <v>4</v>
      </c>
      <c r="AD36" s="22">
        <f t="shared" si="8"/>
        <v>4</v>
      </c>
      <c r="AE36" s="22">
        <v>2</v>
      </c>
      <c r="AF36" s="45"/>
      <c r="AG36" s="27">
        <v>6</v>
      </c>
      <c r="AH36" s="21" t="s">
        <v>112</v>
      </c>
      <c r="AI36" s="21"/>
      <c r="AJ36" s="21"/>
      <c r="AK36" s="21"/>
      <c r="AL36" s="22">
        <v>15</v>
      </c>
      <c r="AM36" s="21" t="s">
        <v>116</v>
      </c>
      <c r="AN36" s="22">
        <v>20</v>
      </c>
      <c r="AO36" s="22">
        <v>0</v>
      </c>
      <c r="AP36" s="22">
        <v>1</v>
      </c>
      <c r="AQ36" s="22">
        <f t="shared" si="9"/>
        <v>1</v>
      </c>
      <c r="AR36" s="22">
        <v>0</v>
      </c>
      <c r="AS36" s="36"/>
    </row>
    <row r="37" spans="1:45" ht="15.95" customHeight="1" x14ac:dyDescent="0.25">
      <c r="A37" s="41"/>
      <c r="B37" s="22" t="s">
        <v>28</v>
      </c>
      <c r="C37" s="21"/>
      <c r="D37" s="21" t="s">
        <v>109</v>
      </c>
      <c r="E37" s="21"/>
      <c r="F37" s="21"/>
      <c r="G37" s="21"/>
      <c r="H37" s="22">
        <v>1</v>
      </c>
      <c r="I37" s="21" t="s">
        <v>86</v>
      </c>
      <c r="J37" s="21"/>
      <c r="K37" s="21"/>
      <c r="L37" s="21" t="s">
        <v>136</v>
      </c>
      <c r="M37" s="21"/>
      <c r="N37" s="21"/>
      <c r="O37" s="21"/>
      <c r="P37" s="21"/>
      <c r="Q37" s="21"/>
      <c r="R37" s="41"/>
      <c r="S37" s="41"/>
      <c r="T37" s="27">
        <v>6.5</v>
      </c>
      <c r="U37" s="21" t="s">
        <v>44</v>
      </c>
      <c r="V37" s="21"/>
      <c r="W37" s="21"/>
      <c r="X37" s="21"/>
      <c r="Y37" s="22">
        <v>4</v>
      </c>
      <c r="Z37" s="21" t="s">
        <v>17</v>
      </c>
      <c r="AA37" s="22">
        <v>22</v>
      </c>
      <c r="AB37" s="22">
        <v>0</v>
      </c>
      <c r="AC37" s="22">
        <v>3</v>
      </c>
      <c r="AD37" s="22">
        <f t="shared" si="8"/>
        <v>3</v>
      </c>
      <c r="AE37" s="22">
        <v>0</v>
      </c>
      <c r="AF37" s="45"/>
      <c r="AG37" s="27">
        <v>6.5</v>
      </c>
      <c r="AH37" s="21" t="s">
        <v>170</v>
      </c>
      <c r="AI37" s="21"/>
      <c r="AJ37" s="21"/>
      <c r="AK37" s="21"/>
      <c r="AL37" s="22">
        <v>13</v>
      </c>
      <c r="AM37" s="21" t="s">
        <v>116</v>
      </c>
      <c r="AN37" s="22">
        <v>16</v>
      </c>
      <c r="AO37" s="22">
        <v>3</v>
      </c>
      <c r="AP37" s="22">
        <v>3</v>
      </c>
      <c r="AQ37" s="22">
        <f t="shared" si="9"/>
        <v>6</v>
      </c>
      <c r="AR37" s="22">
        <v>4</v>
      </c>
      <c r="AS37" s="36"/>
    </row>
    <row r="38" spans="1:45" ht="15.95" customHeight="1" x14ac:dyDescent="0.25">
      <c r="A38" s="41"/>
      <c r="H38" s="22">
        <v>2</v>
      </c>
      <c r="I38" s="21" t="s">
        <v>223</v>
      </c>
      <c r="J38" s="21"/>
      <c r="K38" s="21"/>
      <c r="L38" s="21" t="s">
        <v>606</v>
      </c>
      <c r="M38" s="21"/>
      <c r="N38" s="21"/>
      <c r="O38" s="21"/>
      <c r="P38" s="21"/>
      <c r="Q38" s="21"/>
      <c r="R38" s="41"/>
      <c r="S38" s="41"/>
      <c r="T38" s="27">
        <v>6.5</v>
      </c>
      <c r="U38" s="21" t="s">
        <v>136</v>
      </c>
      <c r="V38" s="21"/>
      <c r="W38" s="21"/>
      <c r="X38" s="21"/>
      <c r="Y38" s="22">
        <v>5</v>
      </c>
      <c r="Z38" s="21" t="s">
        <v>17</v>
      </c>
      <c r="AA38" s="22">
        <v>22</v>
      </c>
      <c r="AB38" s="22">
        <v>3</v>
      </c>
      <c r="AC38" s="22">
        <v>7</v>
      </c>
      <c r="AD38" s="22">
        <f t="shared" si="8"/>
        <v>10</v>
      </c>
      <c r="AE38" s="22">
        <v>0</v>
      </c>
      <c r="AF38" s="45"/>
      <c r="AG38" s="27">
        <v>6</v>
      </c>
      <c r="AH38" s="21" t="s">
        <v>133</v>
      </c>
      <c r="AI38" s="21"/>
      <c r="AJ38" s="21"/>
      <c r="AK38" s="21"/>
      <c r="AL38" s="22">
        <v>10</v>
      </c>
      <c r="AM38" s="21" t="s">
        <v>116</v>
      </c>
      <c r="AN38" s="22">
        <v>21</v>
      </c>
      <c r="AO38" s="22">
        <v>2</v>
      </c>
      <c r="AP38" s="22">
        <v>10</v>
      </c>
      <c r="AQ38" s="22">
        <f t="shared" si="9"/>
        <v>12</v>
      </c>
      <c r="AR38" s="22">
        <v>2</v>
      </c>
      <c r="AS38" s="36"/>
    </row>
    <row r="39" spans="1:45" ht="15.95" customHeight="1" x14ac:dyDescent="0.25">
      <c r="A39" s="41"/>
      <c r="B39" s="36"/>
      <c r="C39" s="46"/>
      <c r="D39" s="46"/>
      <c r="E39" s="46"/>
      <c r="F39" s="46"/>
      <c r="G39" s="42"/>
      <c r="H39" s="45"/>
      <c r="I39" s="46"/>
      <c r="J39" s="46"/>
      <c r="K39" s="45"/>
      <c r="L39" s="45"/>
      <c r="M39" s="45"/>
      <c r="N39" s="45"/>
      <c r="O39" s="45"/>
      <c r="P39" s="45"/>
      <c r="Q39" s="45"/>
      <c r="R39" s="41"/>
      <c r="S39" s="41"/>
      <c r="T39" s="27">
        <v>6</v>
      </c>
      <c r="U39" s="21" t="s">
        <v>100</v>
      </c>
      <c r="Y39" s="22">
        <v>24</v>
      </c>
      <c r="Z39" s="21" t="s">
        <v>17</v>
      </c>
      <c r="AA39" s="22">
        <v>21</v>
      </c>
      <c r="AB39" s="22">
        <v>1</v>
      </c>
      <c r="AC39" s="22">
        <v>4</v>
      </c>
      <c r="AD39" s="22">
        <f t="shared" si="8"/>
        <v>5</v>
      </c>
      <c r="AE39" s="22">
        <v>2</v>
      </c>
      <c r="AF39" s="45"/>
      <c r="AG39" s="27">
        <v>6</v>
      </c>
      <c r="AH39" s="21" t="s">
        <v>65</v>
      </c>
      <c r="AI39" s="21"/>
      <c r="AJ39" s="21"/>
      <c r="AK39" s="21"/>
      <c r="AL39" s="22">
        <v>30</v>
      </c>
      <c r="AM39" s="21" t="s">
        <v>116</v>
      </c>
      <c r="AN39" s="22">
        <v>15</v>
      </c>
      <c r="AO39" s="22">
        <v>1</v>
      </c>
      <c r="AP39" s="22">
        <v>0</v>
      </c>
      <c r="AQ39" s="22">
        <f t="shared" si="9"/>
        <v>1</v>
      </c>
      <c r="AR39" s="22">
        <v>0</v>
      </c>
      <c r="AS39" s="36"/>
    </row>
    <row r="40" spans="1:45" ht="15.95" customHeight="1" thickBot="1" x14ac:dyDescent="0.3">
      <c r="A40" s="41"/>
      <c r="B40" s="11"/>
      <c r="C40" s="11"/>
      <c r="D40" s="11"/>
      <c r="E40" s="21" t="s">
        <v>111</v>
      </c>
      <c r="F40" s="21"/>
      <c r="G40" s="5">
        <f>SUM(G14:G39)</f>
        <v>8</v>
      </c>
      <c r="H40" s="5"/>
      <c r="I40" s="20"/>
      <c r="J40" s="21" t="s">
        <v>62</v>
      </c>
      <c r="K40" s="20"/>
      <c r="L40" s="5">
        <f>COUNTA(C14:C39)-8</f>
        <v>1</v>
      </c>
      <c r="O40" s="21" t="s">
        <v>79</v>
      </c>
      <c r="P40" s="5">
        <f>+L40*2</f>
        <v>2</v>
      </c>
      <c r="Q40" s="11"/>
      <c r="R40" s="41"/>
      <c r="S40" s="41"/>
      <c r="T40" s="17" t="s">
        <v>63</v>
      </c>
      <c r="U40" s="17"/>
      <c r="V40" s="17"/>
      <c r="W40" s="17"/>
      <c r="X40" s="17"/>
      <c r="Y40" s="17"/>
      <c r="Z40" s="17"/>
      <c r="AA40" s="23">
        <f>SUM(AA28:AA39)</f>
        <v>242</v>
      </c>
      <c r="AB40" s="23">
        <f>SUM(AB28:AB39)</f>
        <v>33</v>
      </c>
      <c r="AC40" s="23">
        <f>SUM(AC28:AC39)</f>
        <v>61</v>
      </c>
      <c r="AD40" s="23">
        <f>+AC40+AB40</f>
        <v>94</v>
      </c>
      <c r="AE40" s="23">
        <f>SUM(AE28:AE39)</f>
        <v>22</v>
      </c>
      <c r="AF40" s="45"/>
      <c r="AG40" s="17" t="s">
        <v>135</v>
      </c>
      <c r="AH40" s="17"/>
      <c r="AI40" s="17"/>
      <c r="AJ40" s="17"/>
      <c r="AK40" s="17"/>
      <c r="AL40" s="17"/>
      <c r="AM40" s="17"/>
      <c r="AN40" s="23">
        <f>SUM(AN28:AN39)</f>
        <v>241</v>
      </c>
      <c r="AO40" s="23">
        <f>SUM(AO28:AO39)</f>
        <v>55</v>
      </c>
      <c r="AP40" s="23">
        <f>SUM(AP28:AP39)</f>
        <v>74</v>
      </c>
      <c r="AQ40" s="23">
        <f>+AP40+AO40</f>
        <v>129</v>
      </c>
      <c r="AR40" s="23">
        <f>SUM(AR28:AR39)</f>
        <v>30</v>
      </c>
      <c r="AS40" s="36"/>
    </row>
    <row r="41" spans="1:45" ht="15.95" customHeight="1" x14ac:dyDescent="0.25">
      <c r="A41" s="41"/>
      <c r="E41" s="21" t="s">
        <v>110</v>
      </c>
      <c r="F41" s="21"/>
      <c r="G41" s="5">
        <f>COUNTA(L15:L39)+COUNTIF(L15:L39,"*&amp;*")</f>
        <v>10</v>
      </c>
      <c r="P41" t="s">
        <v>169</v>
      </c>
      <c r="R41" s="41"/>
      <c r="S41" s="41"/>
      <c r="T41" s="12" t="s">
        <v>127</v>
      </c>
      <c r="U41" s="12"/>
      <c r="V41" s="12"/>
      <c r="W41" s="12"/>
      <c r="X41" s="12"/>
      <c r="Y41" s="14" t="s">
        <v>38</v>
      </c>
      <c r="AA41" s="22">
        <v>32</v>
      </c>
      <c r="AB41" s="22">
        <v>14</v>
      </c>
      <c r="AC41" s="22">
        <v>14</v>
      </c>
      <c r="AD41" s="22">
        <f t="shared" ref="AD41:AD52" si="10">+AB41+AC41</f>
        <v>28</v>
      </c>
      <c r="AE41" s="22">
        <v>0</v>
      </c>
      <c r="AF41" s="45"/>
      <c r="AG41" s="19" t="s">
        <v>18</v>
      </c>
      <c r="AH41" s="19"/>
      <c r="AI41" s="19"/>
      <c r="AJ41" s="19"/>
      <c r="AK41" s="19"/>
      <c r="AL41" s="16" t="s">
        <v>45</v>
      </c>
      <c r="AN41" s="22">
        <v>47</v>
      </c>
      <c r="AO41" s="22">
        <v>3</v>
      </c>
      <c r="AP41" s="22">
        <v>8</v>
      </c>
      <c r="AQ41" s="22">
        <f t="shared" ref="AQ41:AQ52" si="11">+AO41+AP41</f>
        <v>11</v>
      </c>
      <c r="AR41" s="22">
        <v>2</v>
      </c>
      <c r="AS41" s="36"/>
    </row>
    <row r="42" spans="1:45" ht="15.95" customHeight="1" x14ac:dyDescent="0.25">
      <c r="A42" s="41"/>
      <c r="R42" s="41"/>
      <c r="S42" s="41"/>
      <c r="T42" s="27">
        <v>7.5</v>
      </c>
      <c r="U42" s="21" t="s">
        <v>75</v>
      </c>
      <c r="V42" s="21"/>
      <c r="W42" s="21"/>
      <c r="X42" s="21"/>
      <c r="Y42" s="22">
        <v>31</v>
      </c>
      <c r="Z42" s="21" t="s">
        <v>115</v>
      </c>
      <c r="AA42" s="22">
        <v>21</v>
      </c>
      <c r="AB42" s="22">
        <v>0</v>
      </c>
      <c r="AC42" s="22">
        <v>1</v>
      </c>
      <c r="AD42" s="22">
        <f t="shared" si="10"/>
        <v>1</v>
      </c>
      <c r="AE42" s="22">
        <v>0</v>
      </c>
      <c r="AF42" s="45"/>
      <c r="AG42" s="27">
        <v>7.5</v>
      </c>
      <c r="AH42" s="21" t="s">
        <v>85</v>
      </c>
      <c r="AL42" s="22"/>
      <c r="AM42" s="21" t="s">
        <v>118</v>
      </c>
      <c r="AN42" s="22">
        <v>12</v>
      </c>
      <c r="AO42" s="22">
        <v>0</v>
      </c>
      <c r="AP42" s="22">
        <v>2</v>
      </c>
      <c r="AQ42" s="22">
        <f t="shared" si="11"/>
        <v>2</v>
      </c>
      <c r="AR42" s="22">
        <v>0</v>
      </c>
      <c r="AS42" s="36"/>
    </row>
    <row r="43" spans="1:45" ht="15.95" customHeight="1" x14ac:dyDescent="0.25">
      <c r="A43" s="41"/>
      <c r="B43" s="6" t="s">
        <v>90</v>
      </c>
      <c r="C43" s="6"/>
      <c r="O43" s="6"/>
      <c r="P43" s="6"/>
      <c r="R43" s="41"/>
      <c r="S43" s="41"/>
      <c r="T43" s="27">
        <v>9.5</v>
      </c>
      <c r="U43" s="21" t="s">
        <v>92</v>
      </c>
      <c r="V43" s="21"/>
      <c r="W43" s="21"/>
      <c r="X43" s="21"/>
      <c r="Y43" s="22">
        <v>9</v>
      </c>
      <c r="Z43" s="21" t="s">
        <v>115</v>
      </c>
      <c r="AA43" s="22">
        <v>21</v>
      </c>
      <c r="AB43" s="22">
        <v>24</v>
      </c>
      <c r="AC43" s="22">
        <v>26</v>
      </c>
      <c r="AD43" s="22">
        <f t="shared" si="10"/>
        <v>50</v>
      </c>
      <c r="AE43" s="22">
        <v>4</v>
      </c>
      <c r="AF43" s="45"/>
      <c r="AG43" s="27">
        <v>9.5</v>
      </c>
      <c r="AH43" s="21" t="s">
        <v>59</v>
      </c>
      <c r="AI43" s="21"/>
      <c r="AJ43" s="21"/>
      <c r="AK43" s="27"/>
      <c r="AL43" s="22">
        <v>14</v>
      </c>
      <c r="AM43" s="21" t="s">
        <v>118</v>
      </c>
      <c r="AN43" s="22">
        <v>19</v>
      </c>
      <c r="AO43" s="22">
        <v>15</v>
      </c>
      <c r="AP43" s="22">
        <v>8</v>
      </c>
      <c r="AQ43" s="22">
        <f t="shared" si="11"/>
        <v>23</v>
      </c>
      <c r="AR43" s="22">
        <v>6</v>
      </c>
      <c r="AS43" s="36"/>
    </row>
    <row r="44" spans="1:45" ht="15.95" customHeight="1" x14ac:dyDescent="0.25">
      <c r="A44" s="41"/>
      <c r="C44" s="6" t="s">
        <v>64</v>
      </c>
      <c r="H44" s="6" t="s">
        <v>71</v>
      </c>
      <c r="M44" s="6" t="s">
        <v>72</v>
      </c>
      <c r="N44" s="6"/>
      <c r="R44" s="41"/>
      <c r="S44" s="41"/>
      <c r="T44" s="27">
        <v>8.5</v>
      </c>
      <c r="U44" s="21" t="s">
        <v>164</v>
      </c>
      <c r="V44" s="21"/>
      <c r="W44" s="21"/>
      <c r="X44" s="21"/>
      <c r="Y44" s="22">
        <v>11</v>
      </c>
      <c r="Z44" s="21" t="s">
        <v>115</v>
      </c>
      <c r="AA44" s="22">
        <v>22</v>
      </c>
      <c r="AB44" s="22">
        <v>15</v>
      </c>
      <c r="AC44" s="22">
        <v>29</v>
      </c>
      <c r="AD44" s="22">
        <f t="shared" si="10"/>
        <v>44</v>
      </c>
      <c r="AE44" s="22">
        <v>4</v>
      </c>
      <c r="AF44" s="45"/>
      <c r="AG44" s="27">
        <v>8.5</v>
      </c>
      <c r="AH44" s="21" t="s">
        <v>95</v>
      </c>
      <c r="AI44" s="21"/>
      <c r="AJ44" s="21"/>
      <c r="AK44" s="27"/>
      <c r="AL44" s="22">
        <v>16</v>
      </c>
      <c r="AM44" s="21" t="s">
        <v>118</v>
      </c>
      <c r="AN44" s="22">
        <v>16</v>
      </c>
      <c r="AO44" s="22">
        <v>7</v>
      </c>
      <c r="AP44" s="22">
        <v>6</v>
      </c>
      <c r="AQ44" s="22">
        <f t="shared" si="11"/>
        <v>13</v>
      </c>
      <c r="AR44" s="22">
        <v>4</v>
      </c>
      <c r="AS44" s="36"/>
    </row>
    <row r="45" spans="1:45" ht="15.95" customHeight="1" x14ac:dyDescent="0.25">
      <c r="A45" s="41"/>
      <c r="C45" s="21" t="s">
        <v>212</v>
      </c>
      <c r="D45" s="21"/>
      <c r="E45" s="21"/>
      <c r="F45" s="21"/>
      <c r="G45" s="21"/>
      <c r="H45" s="21" t="s">
        <v>109</v>
      </c>
      <c r="I45" s="21"/>
      <c r="J45" s="21"/>
      <c r="K45" s="21"/>
      <c r="L45" s="21"/>
      <c r="M45" s="21" t="s">
        <v>109</v>
      </c>
      <c r="N45" s="21"/>
      <c r="O45" s="21"/>
      <c r="P45" s="21"/>
      <c r="Q45" s="21"/>
      <c r="R45" s="41"/>
      <c r="S45" s="41"/>
      <c r="T45" s="27">
        <v>8.5</v>
      </c>
      <c r="U45" s="21" t="s">
        <v>140</v>
      </c>
      <c r="V45" s="21"/>
      <c r="W45" s="21"/>
      <c r="X45" s="21"/>
      <c r="Y45" s="22">
        <v>5</v>
      </c>
      <c r="Z45" s="21" t="s">
        <v>115</v>
      </c>
      <c r="AA45" s="22">
        <v>19</v>
      </c>
      <c r="AB45" s="22">
        <v>5</v>
      </c>
      <c r="AC45" s="22">
        <v>11</v>
      </c>
      <c r="AD45" s="22">
        <f t="shared" si="10"/>
        <v>16</v>
      </c>
      <c r="AE45" s="22">
        <v>2</v>
      </c>
      <c r="AF45" s="45"/>
      <c r="AG45" s="27">
        <v>8.5</v>
      </c>
      <c r="AH45" s="21" t="s">
        <v>30</v>
      </c>
      <c r="AI45" s="21"/>
      <c r="AJ45" s="21"/>
      <c r="AK45" s="27"/>
      <c r="AL45" s="22">
        <v>10</v>
      </c>
      <c r="AM45" s="21" t="s">
        <v>118</v>
      </c>
      <c r="AN45" s="22">
        <v>16</v>
      </c>
      <c r="AO45" s="22">
        <v>0</v>
      </c>
      <c r="AP45" s="22">
        <v>7</v>
      </c>
      <c r="AQ45" s="22">
        <f t="shared" si="11"/>
        <v>7</v>
      </c>
      <c r="AR45" s="22">
        <v>2</v>
      </c>
      <c r="AS45" s="36"/>
    </row>
    <row r="46" spans="1:45" ht="15.95" customHeight="1" x14ac:dyDescent="0.25">
      <c r="A46" s="41"/>
      <c r="C46" s="21" t="s">
        <v>447</v>
      </c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41"/>
      <c r="S46" s="41"/>
      <c r="T46" s="27">
        <v>7.5</v>
      </c>
      <c r="U46" s="21" t="s">
        <v>130</v>
      </c>
      <c r="V46" s="21"/>
      <c r="W46" s="21"/>
      <c r="X46" s="21"/>
      <c r="Y46" s="22">
        <v>7</v>
      </c>
      <c r="Z46" s="21" t="s">
        <v>115</v>
      </c>
      <c r="AA46" s="22">
        <v>21</v>
      </c>
      <c r="AB46" s="22">
        <v>1</v>
      </c>
      <c r="AC46" s="22">
        <v>19</v>
      </c>
      <c r="AD46" s="22">
        <f t="shared" si="10"/>
        <v>20</v>
      </c>
      <c r="AE46" s="22">
        <v>4</v>
      </c>
      <c r="AF46" s="45"/>
      <c r="AG46" s="27">
        <v>7.5</v>
      </c>
      <c r="AH46" s="21" t="s">
        <v>51</v>
      </c>
      <c r="AL46" s="22">
        <v>72</v>
      </c>
      <c r="AM46" s="21" t="s">
        <v>118</v>
      </c>
      <c r="AN46" s="22">
        <v>18</v>
      </c>
      <c r="AO46" s="22">
        <v>1</v>
      </c>
      <c r="AP46" s="22">
        <v>6</v>
      </c>
      <c r="AQ46" s="22">
        <f t="shared" si="11"/>
        <v>7</v>
      </c>
      <c r="AR46" s="22">
        <v>4</v>
      </c>
      <c r="AS46" s="36"/>
    </row>
    <row r="47" spans="1:45" ht="15.95" customHeight="1" x14ac:dyDescent="0.25">
      <c r="A47" s="41"/>
      <c r="C47" s="21" t="s">
        <v>604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41"/>
      <c r="S47" s="41"/>
      <c r="T47" s="27">
        <v>7.5</v>
      </c>
      <c r="U47" s="21" t="s">
        <v>144</v>
      </c>
      <c r="W47" s="21"/>
      <c r="X47" s="21"/>
      <c r="Y47" s="22">
        <v>10</v>
      </c>
      <c r="Z47" s="21" t="s">
        <v>115</v>
      </c>
      <c r="AA47" s="22">
        <v>20</v>
      </c>
      <c r="AB47" s="22">
        <v>9</v>
      </c>
      <c r="AC47" s="22">
        <v>7</v>
      </c>
      <c r="AD47" s="22">
        <f t="shared" si="10"/>
        <v>16</v>
      </c>
      <c r="AE47" s="22">
        <v>8</v>
      </c>
      <c r="AF47" s="45"/>
      <c r="AG47" s="27">
        <v>7.5</v>
      </c>
      <c r="AH47" s="21" t="s">
        <v>163</v>
      </c>
      <c r="AI47" s="21"/>
      <c r="AJ47" s="21"/>
      <c r="AK47" s="27"/>
      <c r="AL47" s="22">
        <v>4</v>
      </c>
      <c r="AM47" s="21" t="s">
        <v>118</v>
      </c>
      <c r="AN47" s="22">
        <v>22</v>
      </c>
      <c r="AO47" s="22">
        <v>4</v>
      </c>
      <c r="AP47" s="22">
        <v>9</v>
      </c>
      <c r="AQ47" s="22">
        <f t="shared" si="11"/>
        <v>13</v>
      </c>
      <c r="AR47" s="22">
        <v>0</v>
      </c>
      <c r="AS47" s="36"/>
    </row>
    <row r="48" spans="1:45" ht="15.95" customHeight="1" x14ac:dyDescent="0.25">
      <c r="A48" s="41"/>
      <c r="M48" s="21"/>
      <c r="R48" s="41"/>
      <c r="S48" s="41"/>
      <c r="T48" s="27">
        <v>7.5</v>
      </c>
      <c r="U48" s="21" t="s">
        <v>66</v>
      </c>
      <c r="V48" s="21"/>
      <c r="W48" s="21"/>
      <c r="X48" s="21"/>
      <c r="Y48" s="22">
        <v>1</v>
      </c>
      <c r="Z48" s="21" t="s">
        <v>115</v>
      </c>
      <c r="AA48" s="22">
        <v>21</v>
      </c>
      <c r="AB48" s="22">
        <v>7</v>
      </c>
      <c r="AC48" s="22">
        <v>9</v>
      </c>
      <c r="AD48" s="22">
        <f t="shared" si="10"/>
        <v>16</v>
      </c>
      <c r="AE48" s="22">
        <v>4</v>
      </c>
      <c r="AF48" s="45"/>
      <c r="AG48" s="27">
        <v>7.5</v>
      </c>
      <c r="AH48" s="21" t="s">
        <v>183</v>
      </c>
      <c r="AI48" s="21"/>
      <c r="AJ48" s="21"/>
      <c r="AK48" s="27"/>
      <c r="AL48" s="22">
        <v>15</v>
      </c>
      <c r="AM48" s="21" t="s">
        <v>118</v>
      </c>
      <c r="AN48" s="22">
        <v>21</v>
      </c>
      <c r="AO48" s="22">
        <v>8</v>
      </c>
      <c r="AP48" s="22">
        <v>4</v>
      </c>
      <c r="AQ48" s="22">
        <f t="shared" si="11"/>
        <v>12</v>
      </c>
      <c r="AR48" s="22">
        <v>2</v>
      </c>
      <c r="AS48" s="36"/>
    </row>
    <row r="49" spans="1:45" ht="15.95" customHeight="1" x14ac:dyDescent="0.25">
      <c r="A49" s="41"/>
      <c r="R49" s="41"/>
      <c r="S49" s="41"/>
      <c r="T49" s="27">
        <v>7.5</v>
      </c>
      <c r="U49" s="21" t="s">
        <v>58</v>
      </c>
      <c r="V49" s="21"/>
      <c r="W49" s="21"/>
      <c r="X49" s="21"/>
      <c r="Y49" s="22">
        <v>12</v>
      </c>
      <c r="Z49" s="21" t="s">
        <v>115</v>
      </c>
      <c r="AA49" s="22">
        <v>10</v>
      </c>
      <c r="AB49" s="22">
        <v>0</v>
      </c>
      <c r="AC49" s="22">
        <v>3</v>
      </c>
      <c r="AD49" s="22">
        <f t="shared" si="10"/>
        <v>3</v>
      </c>
      <c r="AE49" s="22">
        <v>0</v>
      </c>
      <c r="AF49" s="45"/>
      <c r="AG49" s="27">
        <v>7</v>
      </c>
      <c r="AH49" s="21" t="s">
        <v>94</v>
      </c>
      <c r="AI49" s="21"/>
      <c r="AJ49" s="21"/>
      <c r="AK49" s="27"/>
      <c r="AL49" s="22">
        <v>2</v>
      </c>
      <c r="AM49" s="21" t="s">
        <v>118</v>
      </c>
      <c r="AN49" s="22">
        <v>20</v>
      </c>
      <c r="AO49" s="22">
        <v>5</v>
      </c>
      <c r="AP49" s="22">
        <v>5</v>
      </c>
      <c r="AQ49" s="22">
        <f t="shared" si="11"/>
        <v>10</v>
      </c>
      <c r="AR49" s="22">
        <v>0</v>
      </c>
      <c r="AS49" s="36"/>
    </row>
    <row r="50" spans="1:45" ht="15.95" customHeight="1" x14ac:dyDescent="0.25">
      <c r="A50" s="41"/>
      <c r="C50" s="21"/>
      <c r="R50" s="41"/>
      <c r="S50" s="41"/>
      <c r="T50" s="27">
        <v>6.5</v>
      </c>
      <c r="U50" s="21" t="s">
        <v>152</v>
      </c>
      <c r="V50" s="21"/>
      <c r="W50" s="21"/>
      <c r="X50" s="21"/>
      <c r="Y50" s="22">
        <v>2</v>
      </c>
      <c r="Z50" s="21" t="s">
        <v>115</v>
      </c>
      <c r="AA50" s="22">
        <v>19</v>
      </c>
      <c r="AB50" s="22">
        <v>0</v>
      </c>
      <c r="AC50" s="22">
        <v>4</v>
      </c>
      <c r="AD50" s="22">
        <f t="shared" si="10"/>
        <v>4</v>
      </c>
      <c r="AE50" s="22">
        <v>0</v>
      </c>
      <c r="AF50" s="45"/>
      <c r="AG50" s="27">
        <v>6.5</v>
      </c>
      <c r="AH50" s="21" t="s">
        <v>52</v>
      </c>
      <c r="AL50" s="22">
        <v>25</v>
      </c>
      <c r="AM50" s="21" t="s">
        <v>118</v>
      </c>
      <c r="AN50" s="22">
        <v>18</v>
      </c>
      <c r="AO50" s="22">
        <v>0</v>
      </c>
      <c r="AP50" s="22">
        <v>8</v>
      </c>
      <c r="AQ50" s="22">
        <f t="shared" si="11"/>
        <v>8</v>
      </c>
      <c r="AR50" s="22">
        <v>0</v>
      </c>
      <c r="AS50" s="36"/>
    </row>
    <row r="51" spans="1:45" ht="15.95" customHeight="1" x14ac:dyDescent="0.25">
      <c r="A51" s="41"/>
      <c r="R51" s="41"/>
      <c r="S51" s="41"/>
      <c r="T51" s="27">
        <v>6</v>
      </c>
      <c r="U51" s="21" t="s">
        <v>114</v>
      </c>
      <c r="V51" s="21"/>
      <c r="W51" s="21"/>
      <c r="X51" s="21"/>
      <c r="Y51" s="22">
        <v>4</v>
      </c>
      <c r="Z51" s="21" t="s">
        <v>115</v>
      </c>
      <c r="AA51" s="22">
        <v>18</v>
      </c>
      <c r="AB51" s="22">
        <v>0</v>
      </c>
      <c r="AC51" s="22">
        <v>6</v>
      </c>
      <c r="AD51" s="22">
        <f t="shared" si="10"/>
        <v>6</v>
      </c>
      <c r="AE51" s="22">
        <v>0</v>
      </c>
      <c r="AF51" s="45"/>
      <c r="AG51" s="27">
        <v>6.5</v>
      </c>
      <c r="AH51" s="21" t="s">
        <v>126</v>
      </c>
      <c r="AL51" s="22">
        <v>35</v>
      </c>
      <c r="AM51" s="21" t="s">
        <v>118</v>
      </c>
      <c r="AN51" s="22">
        <v>15</v>
      </c>
      <c r="AO51" s="22">
        <v>0</v>
      </c>
      <c r="AP51" s="22">
        <v>3</v>
      </c>
      <c r="AQ51" s="22">
        <f t="shared" si="11"/>
        <v>3</v>
      </c>
      <c r="AR51" s="22">
        <v>10</v>
      </c>
      <c r="AS51" s="36"/>
    </row>
    <row r="52" spans="1:45" ht="15.95" customHeight="1" x14ac:dyDescent="0.25">
      <c r="A52" s="41"/>
      <c r="R52" s="41"/>
      <c r="S52" s="41"/>
      <c r="T52" s="27">
        <v>6</v>
      </c>
      <c r="U52" s="21" t="s">
        <v>123</v>
      </c>
      <c r="V52" s="21"/>
      <c r="W52" s="21"/>
      <c r="X52" s="21"/>
      <c r="Y52" s="22">
        <v>6</v>
      </c>
      <c r="Z52" s="21" t="s">
        <v>115</v>
      </c>
      <c r="AA52" s="22">
        <v>18</v>
      </c>
      <c r="AB52" s="22">
        <v>4</v>
      </c>
      <c r="AC52" s="22">
        <v>14</v>
      </c>
      <c r="AD52" s="22">
        <f t="shared" si="10"/>
        <v>18</v>
      </c>
      <c r="AE52" s="22">
        <v>0</v>
      </c>
      <c r="AF52" s="45"/>
      <c r="AG52" s="27">
        <v>6</v>
      </c>
      <c r="AH52" s="21" t="s">
        <v>81</v>
      </c>
      <c r="AI52" s="21"/>
      <c r="AJ52" s="21"/>
      <c r="AK52" s="27"/>
      <c r="AL52" s="22">
        <v>20</v>
      </c>
      <c r="AM52" s="21" t="s">
        <v>118</v>
      </c>
      <c r="AN52" s="22">
        <v>18</v>
      </c>
      <c r="AO52" s="22">
        <v>1</v>
      </c>
      <c r="AP52" s="22">
        <v>1</v>
      </c>
      <c r="AQ52" s="22">
        <f t="shared" si="11"/>
        <v>2</v>
      </c>
      <c r="AR52" s="22">
        <v>2</v>
      </c>
      <c r="AS52" s="36"/>
    </row>
    <row r="53" spans="1:45" ht="15.95" customHeight="1" thickBot="1" x14ac:dyDescent="0.3">
      <c r="A53" s="41"/>
      <c r="R53" s="41"/>
      <c r="S53" s="41"/>
      <c r="T53" s="17" t="s">
        <v>128</v>
      </c>
      <c r="U53" s="17"/>
      <c r="V53" s="17"/>
      <c r="W53" s="17"/>
      <c r="X53" s="17"/>
      <c r="Y53" s="17"/>
      <c r="Z53" s="17"/>
      <c r="AA53" s="23">
        <f>SUM(AA41:AA52)</f>
        <v>242</v>
      </c>
      <c r="AB53" s="23">
        <f>SUM(AB41:AB52)</f>
        <v>79</v>
      </c>
      <c r="AC53" s="23">
        <f>SUM(AC41:AC52)</f>
        <v>143</v>
      </c>
      <c r="AD53" s="23">
        <f>+AC53+AB53</f>
        <v>222</v>
      </c>
      <c r="AE53" s="23">
        <f>SUM(AE41:AE52)</f>
        <v>26</v>
      </c>
      <c r="AF53" s="45"/>
      <c r="AG53" s="17" t="s">
        <v>56</v>
      </c>
      <c r="AH53" s="17"/>
      <c r="AI53" s="17"/>
      <c r="AJ53" s="17"/>
      <c r="AK53" s="17"/>
      <c r="AL53" s="17"/>
      <c r="AM53" s="17"/>
      <c r="AN53" s="23">
        <f>SUM(AN41:AN52)</f>
        <v>242</v>
      </c>
      <c r="AO53" s="23">
        <f>SUM(AO41:AO52)</f>
        <v>44</v>
      </c>
      <c r="AP53" s="23">
        <f>SUM(AP41:AP52)</f>
        <v>67</v>
      </c>
      <c r="AQ53" s="23">
        <f>+AP53+AO53</f>
        <v>111</v>
      </c>
      <c r="AR53" s="23">
        <f>SUM(AR41:AR52)</f>
        <v>32</v>
      </c>
      <c r="AS53" s="36"/>
    </row>
    <row r="54" spans="1:45" ht="15.95" customHeight="1" x14ac:dyDescent="0.25">
      <c r="A54" s="41"/>
      <c r="R54" s="41"/>
      <c r="S54" s="41"/>
      <c r="T54" s="12" t="s">
        <v>102</v>
      </c>
      <c r="U54" s="12"/>
      <c r="V54" s="12"/>
      <c r="W54" s="12"/>
      <c r="X54" s="13"/>
      <c r="Y54" s="14" t="s">
        <v>180</v>
      </c>
      <c r="AA54" s="22">
        <v>26</v>
      </c>
      <c r="AB54" s="22">
        <v>12</v>
      </c>
      <c r="AC54" s="22">
        <v>9</v>
      </c>
      <c r="AD54" s="22">
        <f t="shared" ref="AD54:AD65" si="12">+AB54+AC54</f>
        <v>21</v>
      </c>
      <c r="AE54" s="22">
        <v>0</v>
      </c>
      <c r="AF54" s="45"/>
      <c r="AG54" s="18" t="s">
        <v>148</v>
      </c>
      <c r="AH54" s="18"/>
      <c r="AI54" s="18"/>
      <c r="AJ54" s="18"/>
      <c r="AK54" s="18"/>
      <c r="AL54" s="16" t="s">
        <v>155</v>
      </c>
      <c r="AN54" s="22">
        <v>20</v>
      </c>
      <c r="AO54" s="22">
        <v>4</v>
      </c>
      <c r="AP54" s="22">
        <v>8</v>
      </c>
      <c r="AQ54" s="22">
        <f t="shared" ref="AQ54:AQ65" si="13">+AO54+AP54</f>
        <v>12</v>
      </c>
      <c r="AR54" s="22">
        <v>2</v>
      </c>
      <c r="AS54" s="36"/>
    </row>
    <row r="55" spans="1:45" ht="15.95" customHeight="1" x14ac:dyDescent="0.25">
      <c r="A55" s="41"/>
      <c r="R55" s="41"/>
      <c r="S55" s="41"/>
      <c r="T55" s="27">
        <v>7.5</v>
      </c>
      <c r="U55" s="21" t="s">
        <v>61</v>
      </c>
      <c r="V55" s="21"/>
      <c r="W55" s="21"/>
      <c r="X55" s="27"/>
      <c r="Y55" s="22">
        <v>1</v>
      </c>
      <c r="Z55" s="16" t="s">
        <v>107</v>
      </c>
      <c r="AA55" s="22">
        <v>22</v>
      </c>
      <c r="AB55" s="22">
        <v>0</v>
      </c>
      <c r="AC55" s="22">
        <v>0</v>
      </c>
      <c r="AD55" s="22">
        <f t="shared" si="12"/>
        <v>0</v>
      </c>
      <c r="AE55" s="22">
        <v>0</v>
      </c>
      <c r="AF55" s="45"/>
      <c r="AG55" s="27">
        <v>7</v>
      </c>
      <c r="AH55" s="21" t="s">
        <v>74</v>
      </c>
      <c r="AI55" s="21"/>
      <c r="AJ55" s="21"/>
      <c r="AK55" s="21"/>
      <c r="AL55" s="22">
        <v>30</v>
      </c>
      <c r="AM55" s="21" t="s">
        <v>154</v>
      </c>
      <c r="AN55" s="22">
        <v>21</v>
      </c>
      <c r="AO55" s="22">
        <v>0</v>
      </c>
      <c r="AP55" s="22">
        <v>0</v>
      </c>
      <c r="AQ55" s="22">
        <f t="shared" si="13"/>
        <v>0</v>
      </c>
      <c r="AR55" s="22">
        <v>0</v>
      </c>
      <c r="AS55" s="36"/>
    </row>
    <row r="56" spans="1:45" ht="15.95" customHeight="1" x14ac:dyDescent="0.25">
      <c r="A56" s="41"/>
      <c r="R56" s="41"/>
      <c r="S56" s="41"/>
      <c r="T56" s="27">
        <v>9.5</v>
      </c>
      <c r="U56" s="21" t="s">
        <v>142</v>
      </c>
      <c r="V56" s="21"/>
      <c r="W56" s="21"/>
      <c r="X56" s="27"/>
      <c r="Y56" s="22">
        <v>6</v>
      </c>
      <c r="Z56" s="16" t="s">
        <v>107</v>
      </c>
      <c r="AA56" s="22">
        <v>22</v>
      </c>
      <c r="AB56" s="22">
        <v>9</v>
      </c>
      <c r="AC56" s="22">
        <v>9</v>
      </c>
      <c r="AD56" s="22">
        <f t="shared" si="12"/>
        <v>18</v>
      </c>
      <c r="AE56" s="22">
        <v>0</v>
      </c>
      <c r="AF56" s="45"/>
      <c r="AG56" s="27">
        <v>9.5</v>
      </c>
      <c r="AH56" s="21" t="s">
        <v>147</v>
      </c>
      <c r="AI56" s="21"/>
      <c r="AJ56" s="21"/>
      <c r="AK56" s="21"/>
      <c r="AL56" s="22">
        <v>66</v>
      </c>
      <c r="AM56" s="21" t="s">
        <v>154</v>
      </c>
      <c r="AN56" s="22">
        <v>20</v>
      </c>
      <c r="AO56" s="22">
        <v>21</v>
      </c>
      <c r="AP56" s="22">
        <v>14</v>
      </c>
      <c r="AQ56" s="22">
        <f t="shared" si="13"/>
        <v>35</v>
      </c>
      <c r="AR56" s="22">
        <v>2</v>
      </c>
      <c r="AS56" s="36"/>
    </row>
    <row r="57" spans="1:45" ht="15.95" customHeight="1" x14ac:dyDescent="0.25">
      <c r="A57" s="41"/>
      <c r="R57" s="41"/>
      <c r="S57" s="41"/>
      <c r="T57" s="27">
        <v>8.5</v>
      </c>
      <c r="U57" s="21" t="s">
        <v>89</v>
      </c>
      <c r="V57" s="21"/>
      <c r="W57" s="21"/>
      <c r="X57" s="27"/>
      <c r="Y57" s="22">
        <v>9</v>
      </c>
      <c r="Z57" s="16" t="s">
        <v>107</v>
      </c>
      <c r="AA57" s="22">
        <v>20</v>
      </c>
      <c r="AB57" s="22">
        <v>2</v>
      </c>
      <c r="AC57" s="22">
        <v>13</v>
      </c>
      <c r="AD57" s="22">
        <f t="shared" si="12"/>
        <v>15</v>
      </c>
      <c r="AE57" s="22">
        <v>2</v>
      </c>
      <c r="AF57" s="45"/>
      <c r="AG57" s="27">
        <v>9</v>
      </c>
      <c r="AH57" s="21" t="s">
        <v>96</v>
      </c>
      <c r="AK57" s="21"/>
      <c r="AL57" s="22">
        <v>77</v>
      </c>
      <c r="AM57" s="21" t="s">
        <v>154</v>
      </c>
      <c r="AN57" s="22">
        <v>22</v>
      </c>
      <c r="AO57" s="22">
        <v>26</v>
      </c>
      <c r="AP57" s="22">
        <v>9</v>
      </c>
      <c r="AQ57" s="22">
        <f t="shared" si="13"/>
        <v>35</v>
      </c>
      <c r="AR57" s="22">
        <v>4</v>
      </c>
      <c r="AS57" s="36"/>
    </row>
    <row r="58" spans="1:45" ht="15.95" customHeight="1" x14ac:dyDescent="0.25">
      <c r="A58" s="41"/>
      <c r="R58" s="41"/>
      <c r="S58" s="41"/>
      <c r="T58" s="27">
        <v>8</v>
      </c>
      <c r="U58" s="21" t="s">
        <v>181</v>
      </c>
      <c r="V58" s="21"/>
      <c r="W58" s="21"/>
      <c r="X58" s="27"/>
      <c r="Y58" s="22">
        <v>10</v>
      </c>
      <c r="Z58" s="16" t="s">
        <v>107</v>
      </c>
      <c r="AA58" s="22">
        <v>18</v>
      </c>
      <c r="AB58" s="22">
        <v>9</v>
      </c>
      <c r="AC58" s="22">
        <v>13</v>
      </c>
      <c r="AD58" s="22">
        <f t="shared" si="12"/>
        <v>22</v>
      </c>
      <c r="AE58" s="22">
        <v>0</v>
      </c>
      <c r="AF58" s="45"/>
      <c r="AG58" s="27">
        <v>8</v>
      </c>
      <c r="AH58" s="21" t="s">
        <v>149</v>
      </c>
      <c r="AL58" s="22">
        <v>7</v>
      </c>
      <c r="AM58" s="21" t="s">
        <v>154</v>
      </c>
      <c r="AN58" s="22">
        <v>19</v>
      </c>
      <c r="AO58" s="22">
        <v>2</v>
      </c>
      <c r="AP58" s="22">
        <v>14</v>
      </c>
      <c r="AQ58" s="22">
        <f t="shared" si="13"/>
        <v>16</v>
      </c>
      <c r="AR58" s="22">
        <v>2</v>
      </c>
      <c r="AS58" s="36"/>
    </row>
    <row r="59" spans="1:45" ht="15.95" customHeight="1" x14ac:dyDescent="0.25">
      <c r="A59" s="41"/>
      <c r="R59" s="41"/>
      <c r="S59" s="41"/>
      <c r="T59" s="27">
        <v>8</v>
      </c>
      <c r="U59" s="21" t="s">
        <v>29</v>
      </c>
      <c r="V59" s="21"/>
      <c r="W59" s="21"/>
      <c r="X59" s="27"/>
      <c r="Y59" s="22">
        <v>11</v>
      </c>
      <c r="Z59" s="16" t="s">
        <v>107</v>
      </c>
      <c r="AA59" s="22">
        <v>21</v>
      </c>
      <c r="AB59" s="22">
        <v>5</v>
      </c>
      <c r="AC59" s="22">
        <v>14</v>
      </c>
      <c r="AD59" s="22">
        <f t="shared" si="12"/>
        <v>19</v>
      </c>
      <c r="AE59" s="22">
        <v>2</v>
      </c>
      <c r="AF59" s="45"/>
      <c r="AG59" s="27">
        <v>8</v>
      </c>
      <c r="AH59" s="21" t="s">
        <v>184</v>
      </c>
      <c r="AK59" s="21"/>
      <c r="AL59" s="22">
        <v>17</v>
      </c>
      <c r="AM59" s="21" t="s">
        <v>154</v>
      </c>
      <c r="AN59" s="22">
        <v>20</v>
      </c>
      <c r="AO59" s="22">
        <v>13</v>
      </c>
      <c r="AP59" s="22">
        <v>15</v>
      </c>
      <c r="AQ59" s="22">
        <f t="shared" si="13"/>
        <v>28</v>
      </c>
      <c r="AR59" s="22">
        <v>0</v>
      </c>
      <c r="AS59" s="36"/>
    </row>
    <row r="60" spans="1:45" ht="15.95" customHeight="1" x14ac:dyDescent="0.25">
      <c r="A60" s="41"/>
      <c r="R60" s="41"/>
      <c r="S60" s="41"/>
      <c r="T60" s="27">
        <v>7.5</v>
      </c>
      <c r="U60" s="21" t="s">
        <v>158</v>
      </c>
      <c r="V60" s="21"/>
      <c r="W60" s="21"/>
      <c r="X60" s="27"/>
      <c r="Y60" s="22">
        <v>12</v>
      </c>
      <c r="Z60" s="16" t="s">
        <v>107</v>
      </c>
      <c r="AA60" s="22">
        <v>8</v>
      </c>
      <c r="AB60" s="22">
        <v>6</v>
      </c>
      <c r="AC60" s="22">
        <v>3</v>
      </c>
      <c r="AD60" s="22">
        <f t="shared" si="12"/>
        <v>9</v>
      </c>
      <c r="AE60" s="22">
        <v>0</v>
      </c>
      <c r="AF60" s="45"/>
      <c r="AG60" s="27">
        <v>7.5</v>
      </c>
      <c r="AH60" s="21" t="s">
        <v>50</v>
      </c>
      <c r="AI60" s="21"/>
      <c r="AJ60" s="21"/>
      <c r="AK60" s="21"/>
      <c r="AL60" s="22">
        <v>2</v>
      </c>
      <c r="AM60" s="21" t="s">
        <v>154</v>
      </c>
      <c r="AN60" s="22">
        <v>21</v>
      </c>
      <c r="AO60" s="22">
        <v>2</v>
      </c>
      <c r="AP60" s="22">
        <v>12</v>
      </c>
      <c r="AQ60" s="22">
        <f t="shared" si="13"/>
        <v>14</v>
      </c>
      <c r="AR60" s="22">
        <v>2</v>
      </c>
      <c r="AS60" s="36"/>
    </row>
    <row r="61" spans="1:45" ht="15.95" customHeight="1" x14ac:dyDescent="0.25">
      <c r="A61" s="41"/>
      <c r="R61" s="36"/>
      <c r="S61" s="41"/>
      <c r="T61" s="27">
        <v>7.5</v>
      </c>
      <c r="U61" s="21" t="s">
        <v>68</v>
      </c>
      <c r="V61" s="21"/>
      <c r="W61" s="21"/>
      <c r="X61" s="27"/>
      <c r="Y61" s="22">
        <v>4</v>
      </c>
      <c r="Z61" s="16" t="s">
        <v>107</v>
      </c>
      <c r="AA61" s="22">
        <v>19</v>
      </c>
      <c r="AB61" s="22">
        <v>9</v>
      </c>
      <c r="AC61" s="22">
        <v>6</v>
      </c>
      <c r="AD61" s="22">
        <f t="shared" si="12"/>
        <v>15</v>
      </c>
      <c r="AE61" s="22">
        <v>0</v>
      </c>
      <c r="AF61" s="45"/>
      <c r="AG61" s="27">
        <v>7.5</v>
      </c>
      <c r="AH61" s="21" t="s">
        <v>60</v>
      </c>
      <c r="AI61" s="21"/>
      <c r="AJ61" s="21"/>
      <c r="AL61" s="22">
        <v>22</v>
      </c>
      <c r="AM61" s="21" t="s">
        <v>154</v>
      </c>
      <c r="AN61" s="22">
        <v>20</v>
      </c>
      <c r="AO61" s="22">
        <v>9</v>
      </c>
      <c r="AP61" s="22">
        <v>10</v>
      </c>
      <c r="AQ61" s="22">
        <f t="shared" si="13"/>
        <v>19</v>
      </c>
      <c r="AR61" s="22">
        <v>0</v>
      </c>
      <c r="AS61" s="36"/>
    </row>
    <row r="62" spans="1:45" ht="15.95" customHeight="1" x14ac:dyDescent="0.25">
      <c r="A62" s="41"/>
      <c r="R62" s="41"/>
      <c r="S62" s="41"/>
      <c r="T62" s="27">
        <v>7</v>
      </c>
      <c r="U62" s="21" t="s">
        <v>31</v>
      </c>
      <c r="V62" s="21"/>
      <c r="W62" s="21"/>
      <c r="X62" s="27"/>
      <c r="Y62" s="22">
        <v>15</v>
      </c>
      <c r="Z62" s="16" t="s">
        <v>107</v>
      </c>
      <c r="AA62" s="22">
        <v>20</v>
      </c>
      <c r="AB62" s="22">
        <v>0</v>
      </c>
      <c r="AC62" s="22">
        <v>6</v>
      </c>
      <c r="AD62" s="22">
        <f t="shared" si="12"/>
        <v>6</v>
      </c>
      <c r="AE62" s="22">
        <v>0</v>
      </c>
      <c r="AF62" s="45"/>
      <c r="AG62" s="27">
        <v>7</v>
      </c>
      <c r="AH62" s="21" t="s">
        <v>43</v>
      </c>
      <c r="AI62" s="21"/>
      <c r="AJ62" s="21"/>
      <c r="AK62" s="21"/>
      <c r="AL62" s="22">
        <v>44</v>
      </c>
      <c r="AM62" s="21" t="s">
        <v>154</v>
      </c>
      <c r="AN62" s="22">
        <v>20</v>
      </c>
      <c r="AO62" s="22">
        <v>2</v>
      </c>
      <c r="AP62" s="22">
        <v>7</v>
      </c>
      <c r="AQ62" s="22">
        <f t="shared" si="13"/>
        <v>9</v>
      </c>
      <c r="AR62" s="22">
        <v>0</v>
      </c>
      <c r="AS62" s="36"/>
    </row>
    <row r="63" spans="1:45" ht="15.95" customHeight="1" x14ac:dyDescent="0.25">
      <c r="A63" s="36"/>
      <c r="R63" s="36"/>
      <c r="S63" s="41"/>
      <c r="T63" s="27">
        <v>6.5</v>
      </c>
      <c r="U63" s="21" t="s">
        <v>49</v>
      </c>
      <c r="V63" s="21"/>
      <c r="W63" s="21"/>
      <c r="X63" s="27"/>
      <c r="Y63" s="22">
        <v>2</v>
      </c>
      <c r="Z63" s="16" t="s">
        <v>107</v>
      </c>
      <c r="AA63" s="22">
        <v>22</v>
      </c>
      <c r="AB63" s="22">
        <v>1</v>
      </c>
      <c r="AC63" s="22">
        <v>18</v>
      </c>
      <c r="AD63" s="22">
        <f t="shared" si="12"/>
        <v>19</v>
      </c>
      <c r="AE63" s="22">
        <v>2</v>
      </c>
      <c r="AF63" s="45"/>
      <c r="AG63" s="27">
        <v>6.5</v>
      </c>
      <c r="AH63" s="21" t="s">
        <v>166</v>
      </c>
      <c r="AI63" s="21"/>
      <c r="AJ63" s="21"/>
      <c r="AK63" s="21"/>
      <c r="AL63" s="22">
        <v>19</v>
      </c>
      <c r="AM63" s="21" t="s">
        <v>154</v>
      </c>
      <c r="AN63" s="22">
        <v>20</v>
      </c>
      <c r="AO63" s="22">
        <v>1</v>
      </c>
      <c r="AP63" s="22">
        <v>5</v>
      </c>
      <c r="AQ63" s="22">
        <f t="shared" si="13"/>
        <v>6</v>
      </c>
      <c r="AR63" s="22">
        <v>4</v>
      </c>
      <c r="AS63" s="36"/>
    </row>
    <row r="64" spans="1:45" ht="15.95" customHeight="1" x14ac:dyDescent="0.25">
      <c r="A64" s="41"/>
      <c r="R64" s="41"/>
      <c r="S64" s="41"/>
      <c r="T64" s="27">
        <v>6.5</v>
      </c>
      <c r="U64" s="21" t="s">
        <v>69</v>
      </c>
      <c r="Y64" s="22">
        <v>14</v>
      </c>
      <c r="Z64" s="16" t="s">
        <v>107</v>
      </c>
      <c r="AA64" s="22">
        <v>21</v>
      </c>
      <c r="AB64" s="22">
        <v>4</v>
      </c>
      <c r="AC64" s="22">
        <v>9</v>
      </c>
      <c r="AD64" s="22">
        <f t="shared" si="12"/>
        <v>13</v>
      </c>
      <c r="AE64" s="22">
        <v>0</v>
      </c>
      <c r="AF64" s="45"/>
      <c r="AG64" s="27">
        <v>6.5</v>
      </c>
      <c r="AH64" s="21" t="s">
        <v>161</v>
      </c>
      <c r="AI64" s="21"/>
      <c r="AJ64" s="21"/>
      <c r="AK64" s="21"/>
      <c r="AL64" s="22">
        <v>12</v>
      </c>
      <c r="AM64" s="21" t="s">
        <v>154</v>
      </c>
      <c r="AN64" s="22">
        <v>18</v>
      </c>
      <c r="AO64" s="22">
        <v>0</v>
      </c>
      <c r="AP64" s="22">
        <v>7</v>
      </c>
      <c r="AQ64" s="22">
        <f t="shared" si="13"/>
        <v>7</v>
      </c>
      <c r="AR64" s="22">
        <v>2</v>
      </c>
      <c r="AS64" s="36"/>
    </row>
    <row r="65" spans="1:45" ht="15.95" customHeight="1" x14ac:dyDescent="0.25">
      <c r="A65" s="36"/>
      <c r="R65" s="36"/>
      <c r="S65" s="41"/>
      <c r="T65" s="27">
        <v>6</v>
      </c>
      <c r="U65" s="21" t="s">
        <v>53</v>
      </c>
      <c r="V65" s="21"/>
      <c r="W65" s="21"/>
      <c r="X65" s="27"/>
      <c r="Y65" s="22">
        <v>3</v>
      </c>
      <c r="Z65" s="16" t="s">
        <v>107</v>
      </c>
      <c r="AA65" s="22">
        <v>22</v>
      </c>
      <c r="AB65" s="22">
        <v>0</v>
      </c>
      <c r="AC65" s="22">
        <v>3</v>
      </c>
      <c r="AD65" s="22">
        <f t="shared" si="12"/>
        <v>3</v>
      </c>
      <c r="AE65" s="22">
        <v>0</v>
      </c>
      <c r="AF65" s="45"/>
      <c r="AG65" s="27">
        <v>6</v>
      </c>
      <c r="AH65" s="21" t="s">
        <v>185</v>
      </c>
      <c r="AI65" s="21"/>
      <c r="AJ65" s="21"/>
      <c r="AK65" s="21"/>
      <c r="AL65" s="22">
        <v>4</v>
      </c>
      <c r="AM65" s="21" t="s">
        <v>154</v>
      </c>
      <c r="AN65" s="22">
        <v>21</v>
      </c>
      <c r="AO65" s="22">
        <v>0</v>
      </c>
      <c r="AP65" s="22">
        <v>4</v>
      </c>
      <c r="AQ65" s="22">
        <f t="shared" si="13"/>
        <v>4</v>
      </c>
      <c r="AR65" s="22">
        <v>4</v>
      </c>
      <c r="AS65" s="36"/>
    </row>
    <row r="66" spans="1:45" ht="15.95" customHeight="1" thickBot="1" x14ac:dyDescent="0.3">
      <c r="A66" s="41"/>
      <c r="R66" s="36"/>
      <c r="S66" s="41"/>
      <c r="T66" s="17" t="s">
        <v>104</v>
      </c>
      <c r="U66" s="17"/>
      <c r="V66" s="17"/>
      <c r="W66" s="17"/>
      <c r="X66" s="17"/>
      <c r="Y66" s="17"/>
      <c r="Z66" s="17"/>
      <c r="AA66" s="23">
        <f>SUM(AA54:AA65)</f>
        <v>241</v>
      </c>
      <c r="AB66" s="23">
        <f>SUM(AB54:AB65)</f>
        <v>57</v>
      </c>
      <c r="AC66" s="23">
        <f>SUM(AC54:AC65)</f>
        <v>103</v>
      </c>
      <c r="AD66" s="23">
        <f>+AC66+AB66</f>
        <v>160</v>
      </c>
      <c r="AE66" s="23">
        <f>SUM(AE54:AE65)</f>
        <v>6</v>
      </c>
      <c r="AF66" s="45"/>
      <c r="AG66" s="17" t="s">
        <v>150</v>
      </c>
      <c r="AH66" s="17"/>
      <c r="AI66" s="17"/>
      <c r="AJ66" s="17"/>
      <c r="AK66" s="17"/>
      <c r="AL66" s="17"/>
      <c r="AM66" s="17"/>
      <c r="AN66" s="23">
        <f>SUM(AN54:AN65)</f>
        <v>242</v>
      </c>
      <c r="AO66" s="23">
        <f>SUM(AO54:AO65)</f>
        <v>80</v>
      </c>
      <c r="AP66" s="23">
        <f>SUM(AP54:AP65)</f>
        <v>105</v>
      </c>
      <c r="AQ66" s="23">
        <f>+AP66+AO66</f>
        <v>185</v>
      </c>
      <c r="AR66" s="23">
        <f>SUM(AR54:AR65)</f>
        <v>22</v>
      </c>
      <c r="AS66" s="36"/>
    </row>
    <row r="67" spans="1:45" ht="15.95" customHeight="1" x14ac:dyDescent="0.25">
      <c r="A67" s="41"/>
      <c r="R67" s="36"/>
      <c r="S67" s="36"/>
      <c r="T67" s="11"/>
      <c r="U67" s="31"/>
      <c r="V67" s="11"/>
      <c r="W67" s="11"/>
      <c r="X67" s="11"/>
      <c r="Y67" s="11"/>
      <c r="Z67" s="11"/>
      <c r="AA67" s="15"/>
      <c r="AB67" s="15"/>
      <c r="AC67" s="15"/>
      <c r="AD67" s="15"/>
      <c r="AE67" s="15"/>
      <c r="AF67" s="11"/>
      <c r="AG67" s="21" t="s">
        <v>137</v>
      </c>
      <c r="AH67" s="11"/>
      <c r="AI67" s="11"/>
      <c r="AJ67" s="11"/>
      <c r="AK67" s="21"/>
      <c r="AL67" s="21"/>
      <c r="AM67" s="11"/>
      <c r="AN67" s="15">
        <f>+AN66+AN53+AN40+AN27+AA27+AA40+AA53+AA66</f>
        <v>1934</v>
      </c>
      <c r="AO67" s="15">
        <f>+AO66+AO53+AO40+AO27+AB27+AB40+AB53+AB66</f>
        <v>475</v>
      </c>
      <c r="AP67" s="15">
        <f>+AP66+AP53+AP40+AP27+AC27+AC40+AC53+AC66</f>
        <v>741</v>
      </c>
      <c r="AQ67" s="15">
        <f>+AQ66+AQ53+AQ40+AQ27+AD27+AD40+AD53+AD66</f>
        <v>1216</v>
      </c>
      <c r="AR67" s="15">
        <f>+AR66+AR53+AR40+AR27+AE27+AE40+AE53+AE66</f>
        <v>168</v>
      </c>
      <c r="AS67" s="36"/>
    </row>
    <row r="68" spans="1:45" ht="15.95" customHeight="1" x14ac:dyDescent="0.25">
      <c r="A68" s="4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36"/>
      <c r="S68" s="36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K68" s="21"/>
      <c r="AL68" s="21"/>
      <c r="AM68" s="11"/>
      <c r="AN68" s="22"/>
      <c r="AO68" s="22"/>
      <c r="AP68" s="22"/>
      <c r="AQ68" s="22"/>
      <c r="AR68" s="22"/>
      <c r="AS68" s="36"/>
    </row>
    <row r="69" spans="1:45" ht="15.95" customHeight="1" x14ac:dyDescent="0.25">
      <c r="A69" s="41"/>
      <c r="R69" s="36"/>
      <c r="S69" s="36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21"/>
      <c r="AH69" s="11"/>
      <c r="AI69" s="11"/>
      <c r="AJ69" s="11"/>
      <c r="AK69" s="21"/>
      <c r="AL69" s="21"/>
      <c r="AM69" s="11"/>
      <c r="AN69" s="22"/>
      <c r="AO69" s="22"/>
      <c r="AP69" s="22"/>
      <c r="AQ69" s="22"/>
      <c r="AR69" s="22"/>
      <c r="AS69" s="36"/>
    </row>
    <row r="70" spans="1:45" ht="15.95" customHeight="1" x14ac:dyDescent="0.25">
      <c r="A70" s="41"/>
      <c r="R70" s="36"/>
      <c r="S70" s="36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21"/>
      <c r="AH70" s="11"/>
      <c r="AI70" s="11"/>
      <c r="AJ70" s="11"/>
      <c r="AK70" s="21"/>
      <c r="AL70" s="21"/>
      <c r="AM70" s="11"/>
      <c r="AN70" s="22"/>
      <c r="AO70" s="22"/>
      <c r="AP70" s="22"/>
      <c r="AQ70" s="34"/>
      <c r="AR70" s="22"/>
      <c r="AS70" s="36"/>
    </row>
    <row r="71" spans="1:45" ht="15.95" customHeight="1" x14ac:dyDescent="0.25">
      <c r="A71" s="41"/>
      <c r="R71" s="36"/>
      <c r="S71" s="39"/>
      <c r="AS71" s="43"/>
    </row>
    <row r="72" spans="1:45" ht="1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43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3"/>
    </row>
    <row r="73" spans="1:45" ht="24" customHeight="1" x14ac:dyDescent="0.3">
      <c r="A73" s="39"/>
      <c r="B73" s="78" t="s">
        <v>143</v>
      </c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39"/>
      <c r="S73" s="39"/>
      <c r="T73" s="78" t="s">
        <v>143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43"/>
    </row>
    <row r="74" spans="1:45" ht="20.25" x14ac:dyDescent="0.3">
      <c r="A74" s="39"/>
      <c r="B74" s="26" t="s">
        <v>83</v>
      </c>
      <c r="C74" s="26">
        <f>+C2</f>
        <v>22</v>
      </c>
      <c r="D74" s="25"/>
      <c r="E74" s="25"/>
      <c r="F74" s="25"/>
      <c r="G74" s="77" t="str">
        <f>+G2</f>
        <v>2024/2025 REGULAR SEASON FINAL</v>
      </c>
      <c r="H74" s="77"/>
      <c r="I74" s="77"/>
      <c r="J74" s="77"/>
      <c r="K74" s="77"/>
      <c r="L74" s="77"/>
      <c r="M74" s="77"/>
      <c r="N74" s="26"/>
      <c r="O74" s="25"/>
      <c r="P74" s="25"/>
      <c r="Q74" s="25"/>
      <c r="R74" s="39"/>
      <c r="S74" s="39"/>
      <c r="T74" s="77" t="s">
        <v>97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39"/>
    </row>
    <row r="75" spans="1:45" ht="18.600000000000001" customHeight="1" x14ac:dyDescent="0.3">
      <c r="A75" s="36"/>
      <c r="O75" s="25"/>
      <c r="P75" s="25"/>
      <c r="Q75" s="25"/>
      <c r="R75" s="36"/>
      <c r="S75" s="36"/>
      <c r="U75" s="16"/>
      <c r="V75" s="16"/>
      <c r="W75" s="16"/>
      <c r="X75" s="16"/>
      <c r="Y75" s="16"/>
      <c r="Z75" s="16"/>
      <c r="AA75" s="16"/>
      <c r="AB75" s="29"/>
      <c r="AC75" s="29"/>
      <c r="AD75" s="29"/>
      <c r="AE75" s="29"/>
      <c r="AF75" s="30"/>
      <c r="AG75" s="29"/>
      <c r="AH75" s="29"/>
      <c r="AI75" s="29"/>
      <c r="AJ75" s="29"/>
      <c r="AK75" s="29"/>
      <c r="AL75" s="29"/>
      <c r="AM75" s="29"/>
      <c r="AN75" s="21"/>
      <c r="AO75" s="11"/>
      <c r="AP75" s="11"/>
      <c r="AQ75" s="22"/>
      <c r="AR75" s="22"/>
      <c r="AS75" s="36"/>
    </row>
    <row r="76" spans="1:45" ht="16.5" thickBot="1" x14ac:dyDescent="0.3">
      <c r="A76" s="36"/>
      <c r="R76" s="39"/>
      <c r="S76" s="39"/>
      <c r="T76" s="28" t="s">
        <v>119</v>
      </c>
      <c r="U76" s="28" t="s">
        <v>121</v>
      </c>
      <c r="V76" s="28"/>
      <c r="W76" s="38"/>
      <c r="X76" s="38"/>
      <c r="Y76" s="38"/>
      <c r="Z76" s="38"/>
      <c r="AA76" s="38" t="s">
        <v>3</v>
      </c>
      <c r="AB76" s="38" t="s">
        <v>23</v>
      </c>
      <c r="AC76" s="38" t="s">
        <v>24</v>
      </c>
      <c r="AD76" s="38" t="s">
        <v>25</v>
      </c>
      <c r="AE76" s="38" t="s">
        <v>2</v>
      </c>
      <c r="AF76" s="22"/>
      <c r="AG76" s="28" t="s">
        <v>119</v>
      </c>
      <c r="AH76" s="28" t="s">
        <v>121</v>
      </c>
      <c r="AI76" s="28"/>
      <c r="AJ76" s="38"/>
      <c r="AK76" s="38"/>
      <c r="AL76" s="38"/>
      <c r="AM76" s="38"/>
      <c r="AN76" s="38" t="s">
        <v>3</v>
      </c>
      <c r="AO76" s="38" t="s">
        <v>23</v>
      </c>
      <c r="AP76" s="38" t="s">
        <v>24</v>
      </c>
      <c r="AQ76" s="38" t="s">
        <v>25</v>
      </c>
      <c r="AR76" s="38" t="s">
        <v>2</v>
      </c>
      <c r="AS76" s="39"/>
    </row>
    <row r="77" spans="1:45" ht="15.75" customHeight="1" x14ac:dyDescent="0.25">
      <c r="A77" s="36"/>
      <c r="R77" s="39"/>
      <c r="S77" s="39"/>
      <c r="T77" s="27">
        <v>8</v>
      </c>
      <c r="U77" s="21" t="s">
        <v>444</v>
      </c>
      <c r="W77" s="21"/>
      <c r="Z77" s="21"/>
      <c r="AA77" s="22">
        <v>3</v>
      </c>
      <c r="AB77" s="22">
        <v>1</v>
      </c>
      <c r="AC77" s="22">
        <v>0</v>
      </c>
      <c r="AD77" s="22">
        <f t="shared" ref="AD77:AD79" si="14">+AB77+AC77</f>
        <v>1</v>
      </c>
      <c r="AE77" s="22">
        <v>2</v>
      </c>
      <c r="AG77" s="27">
        <v>7</v>
      </c>
      <c r="AH77" s="21" t="s">
        <v>562</v>
      </c>
      <c r="AN77" s="22">
        <v>3</v>
      </c>
      <c r="AO77" s="22">
        <v>0</v>
      </c>
      <c r="AP77" s="22">
        <v>0</v>
      </c>
      <c r="AQ77" s="22">
        <f>+AO77+AP77</f>
        <v>0</v>
      </c>
      <c r="AR77" s="22">
        <v>0</v>
      </c>
      <c r="AS77" s="39"/>
    </row>
    <row r="78" spans="1:45" ht="15.75" customHeight="1" thickBot="1" x14ac:dyDescent="0.3">
      <c r="A78" s="36"/>
      <c r="D78" s="2" t="s">
        <v>73</v>
      </c>
      <c r="E78" s="2"/>
      <c r="F78" s="2"/>
      <c r="G78" s="4" t="s">
        <v>1</v>
      </c>
      <c r="H78" s="4"/>
      <c r="I78" s="4" t="s">
        <v>3</v>
      </c>
      <c r="J78" s="4" t="s">
        <v>23</v>
      </c>
      <c r="K78" s="4" t="s">
        <v>24</v>
      </c>
      <c r="L78" s="50" t="s">
        <v>25</v>
      </c>
      <c r="R78" s="36"/>
      <c r="S78" s="36"/>
      <c r="T78" s="27">
        <v>8.5</v>
      </c>
      <c r="U78" s="21" t="s">
        <v>241</v>
      </c>
      <c r="W78" s="21"/>
      <c r="Z78" s="21"/>
      <c r="AA78" s="22">
        <v>4</v>
      </c>
      <c r="AB78" s="22">
        <v>0</v>
      </c>
      <c r="AC78" s="22">
        <v>1</v>
      </c>
      <c r="AD78" s="22">
        <f t="shared" si="14"/>
        <v>1</v>
      </c>
      <c r="AE78" s="22">
        <v>0</v>
      </c>
      <c r="AG78" s="27">
        <v>7.5</v>
      </c>
      <c r="AH78" s="21" t="s">
        <v>485</v>
      </c>
      <c r="AN78" s="22">
        <v>1</v>
      </c>
      <c r="AO78" s="22">
        <v>0</v>
      </c>
      <c r="AP78" s="22">
        <v>0</v>
      </c>
      <c r="AQ78" s="22">
        <f>+AO78+AP78</f>
        <v>0</v>
      </c>
      <c r="AR78" s="22">
        <v>0</v>
      </c>
      <c r="AS78" s="36"/>
    </row>
    <row r="79" spans="1:45" ht="15.75" customHeight="1" x14ac:dyDescent="0.25">
      <c r="A79" s="36"/>
      <c r="D79" s="21" t="s">
        <v>92</v>
      </c>
      <c r="E79" s="21"/>
      <c r="F79" s="21"/>
      <c r="G79" s="21" t="s">
        <v>115</v>
      </c>
      <c r="H79" s="22"/>
      <c r="I79" s="22">
        <v>21</v>
      </c>
      <c r="J79" s="22">
        <v>24</v>
      </c>
      <c r="K79" s="22">
        <v>26</v>
      </c>
      <c r="L79" s="49">
        <f t="shared" ref="L79:L106" si="15">+J79+K79</f>
        <v>50</v>
      </c>
      <c r="N79" s="22"/>
      <c r="O79" s="22"/>
      <c r="R79" s="36"/>
      <c r="S79" s="36"/>
      <c r="T79" s="27">
        <v>8.5</v>
      </c>
      <c r="U79" s="21" t="s">
        <v>139</v>
      </c>
      <c r="W79" s="21"/>
      <c r="Z79" s="21"/>
      <c r="AA79" s="22">
        <v>5</v>
      </c>
      <c r="AB79" s="22">
        <v>1</v>
      </c>
      <c r="AC79" s="22">
        <v>2</v>
      </c>
      <c r="AD79" s="22">
        <f t="shared" si="14"/>
        <v>3</v>
      </c>
      <c r="AE79" s="22">
        <v>0</v>
      </c>
      <c r="AG79" s="27">
        <v>9.5</v>
      </c>
      <c r="AH79" s="21" t="s">
        <v>471</v>
      </c>
      <c r="AN79" s="22">
        <v>1</v>
      </c>
      <c r="AO79" s="22">
        <v>0</v>
      </c>
      <c r="AP79" s="22">
        <v>0</v>
      </c>
      <c r="AQ79" s="22">
        <f>+AO79+AP79</f>
        <v>0</v>
      </c>
      <c r="AR79" s="22">
        <v>0</v>
      </c>
      <c r="AS79" s="36"/>
    </row>
    <row r="80" spans="1:45" ht="15.75" customHeight="1" x14ac:dyDescent="0.25">
      <c r="A80" s="36"/>
      <c r="D80" s="21" t="s">
        <v>164</v>
      </c>
      <c r="E80" s="21"/>
      <c r="F80" s="21"/>
      <c r="G80" s="21" t="s">
        <v>115</v>
      </c>
      <c r="H80" s="22"/>
      <c r="I80" s="22">
        <v>22</v>
      </c>
      <c r="J80" s="22">
        <v>15</v>
      </c>
      <c r="K80" s="22">
        <v>29</v>
      </c>
      <c r="L80" s="49">
        <f t="shared" si="15"/>
        <v>44</v>
      </c>
      <c r="N80" s="22"/>
      <c r="O80" s="22"/>
      <c r="R80" s="36"/>
      <c r="S80" s="36"/>
      <c r="T80" s="27">
        <v>7.5</v>
      </c>
      <c r="U80" s="21" t="s">
        <v>207</v>
      </c>
      <c r="AA80" s="22">
        <v>19</v>
      </c>
      <c r="AB80" s="22">
        <v>9</v>
      </c>
      <c r="AC80" s="22">
        <v>5</v>
      </c>
      <c r="AD80" s="22">
        <f>+AB80+AC80</f>
        <v>14</v>
      </c>
      <c r="AE80" s="22">
        <v>0</v>
      </c>
      <c r="AG80" s="27">
        <v>9</v>
      </c>
      <c r="AH80" s="21" t="s">
        <v>47</v>
      </c>
      <c r="AI80" s="21"/>
      <c r="AJ80" s="21"/>
      <c r="AK80" s="21"/>
      <c r="AL80" s="22"/>
      <c r="AM80" s="21" t="s">
        <v>116</v>
      </c>
      <c r="AN80" s="22">
        <v>14</v>
      </c>
      <c r="AO80" s="22">
        <v>4</v>
      </c>
      <c r="AP80" s="22">
        <v>14</v>
      </c>
      <c r="AQ80" s="22">
        <f t="shared" ref="AQ80:AQ89" si="16">+AO80+AP80</f>
        <v>18</v>
      </c>
      <c r="AR80" s="22">
        <v>2</v>
      </c>
      <c r="AS80" s="36"/>
    </row>
    <row r="81" spans="1:45" ht="15.75" customHeight="1" x14ac:dyDescent="0.25">
      <c r="A81" s="36"/>
      <c r="D81" s="21" t="s">
        <v>125</v>
      </c>
      <c r="E81" s="21"/>
      <c r="F81" s="21"/>
      <c r="G81" s="21" t="s">
        <v>116</v>
      </c>
      <c r="H81" s="22"/>
      <c r="I81" s="22">
        <v>22</v>
      </c>
      <c r="J81" s="22">
        <v>25</v>
      </c>
      <c r="K81" s="22">
        <v>12</v>
      </c>
      <c r="L81" s="49">
        <f t="shared" si="15"/>
        <v>37</v>
      </c>
      <c r="N81" s="22"/>
      <c r="O81" s="22"/>
      <c r="R81" s="36"/>
      <c r="S81" s="36"/>
      <c r="T81" s="27">
        <v>8</v>
      </c>
      <c r="U81" s="21" t="s">
        <v>240</v>
      </c>
      <c r="AA81" s="22">
        <v>1</v>
      </c>
      <c r="AB81" s="22">
        <v>0</v>
      </c>
      <c r="AC81" s="22">
        <v>0</v>
      </c>
      <c r="AD81" s="22">
        <f>+AB81+AC81</f>
        <v>0</v>
      </c>
      <c r="AE81" s="22">
        <v>0</v>
      </c>
      <c r="AG81" s="27">
        <v>9</v>
      </c>
      <c r="AH81" s="21" t="s">
        <v>525</v>
      </c>
      <c r="AN81" s="22">
        <v>1</v>
      </c>
      <c r="AO81" s="22">
        <v>1</v>
      </c>
      <c r="AP81" s="22">
        <v>1</v>
      </c>
      <c r="AQ81" s="22">
        <f t="shared" si="16"/>
        <v>2</v>
      </c>
      <c r="AR81" s="22">
        <v>0</v>
      </c>
      <c r="AS81" s="36"/>
    </row>
    <row r="82" spans="1:45" ht="15.75" customHeight="1" x14ac:dyDescent="0.25">
      <c r="A82" s="36"/>
      <c r="D82" s="21" t="s">
        <v>96</v>
      </c>
      <c r="G82" s="21" t="s">
        <v>154</v>
      </c>
      <c r="H82" s="22"/>
      <c r="I82" s="22">
        <v>22</v>
      </c>
      <c r="J82" s="22">
        <v>26</v>
      </c>
      <c r="K82" s="22">
        <v>9</v>
      </c>
      <c r="L82" s="49">
        <f t="shared" si="15"/>
        <v>35</v>
      </c>
      <c r="N82" s="22"/>
      <c r="O82" s="22"/>
      <c r="R82" s="36"/>
      <c r="S82" s="36"/>
      <c r="T82" s="27">
        <v>7</v>
      </c>
      <c r="U82" s="21" t="s">
        <v>270</v>
      </c>
      <c r="AA82" s="22">
        <v>4</v>
      </c>
      <c r="AB82" s="22">
        <v>0</v>
      </c>
      <c r="AC82" s="22">
        <v>0</v>
      </c>
      <c r="AD82" s="22">
        <f t="shared" ref="AD82:AD91" si="17">+AB82+AC82</f>
        <v>0</v>
      </c>
      <c r="AE82" s="22">
        <v>0</v>
      </c>
      <c r="AG82" s="27">
        <v>9</v>
      </c>
      <c r="AH82" s="21" t="s">
        <v>239</v>
      </c>
      <c r="AN82" s="22">
        <v>10</v>
      </c>
      <c r="AO82" s="22">
        <v>4</v>
      </c>
      <c r="AP82" s="22">
        <v>4</v>
      </c>
      <c r="AQ82" s="22">
        <f t="shared" si="16"/>
        <v>8</v>
      </c>
      <c r="AR82" s="22">
        <v>2</v>
      </c>
      <c r="AS82" s="36"/>
    </row>
    <row r="83" spans="1:45" ht="15.75" customHeight="1" x14ac:dyDescent="0.25">
      <c r="A83" s="36"/>
      <c r="D83" s="21" t="s">
        <v>147</v>
      </c>
      <c r="E83" s="21"/>
      <c r="F83" s="21"/>
      <c r="G83" s="21" t="s">
        <v>154</v>
      </c>
      <c r="H83" s="22"/>
      <c r="I83" s="22">
        <v>20</v>
      </c>
      <c r="J83" s="22">
        <v>21</v>
      </c>
      <c r="K83" s="22">
        <v>14</v>
      </c>
      <c r="L83" s="49">
        <f t="shared" si="15"/>
        <v>35</v>
      </c>
      <c r="N83" s="22"/>
      <c r="O83" s="22"/>
      <c r="R83" s="36"/>
      <c r="S83" s="36"/>
      <c r="T83" s="27">
        <v>8</v>
      </c>
      <c r="U83" s="21" t="s">
        <v>320</v>
      </c>
      <c r="AA83" s="22">
        <v>7</v>
      </c>
      <c r="AB83" s="22">
        <v>1</v>
      </c>
      <c r="AC83" s="22">
        <v>4</v>
      </c>
      <c r="AD83" s="22">
        <f t="shared" si="17"/>
        <v>5</v>
      </c>
      <c r="AE83" s="22">
        <v>0</v>
      </c>
      <c r="AG83" s="27">
        <v>7.5</v>
      </c>
      <c r="AH83" s="21" t="s">
        <v>417</v>
      </c>
      <c r="AN83" s="22">
        <v>2</v>
      </c>
      <c r="AO83" s="22">
        <v>0</v>
      </c>
      <c r="AP83" s="22">
        <v>1</v>
      </c>
      <c r="AQ83" s="22">
        <f t="shared" si="16"/>
        <v>1</v>
      </c>
      <c r="AR83" s="22">
        <v>0</v>
      </c>
      <c r="AS83" s="36"/>
    </row>
    <row r="84" spans="1:45" ht="15.75" customHeight="1" x14ac:dyDescent="0.25">
      <c r="A84" s="36"/>
      <c r="D84" s="21" t="s">
        <v>176</v>
      </c>
      <c r="E84" s="21"/>
      <c r="F84" s="21"/>
      <c r="G84" s="21" t="s">
        <v>106</v>
      </c>
      <c r="H84" s="22"/>
      <c r="I84" s="22">
        <v>13</v>
      </c>
      <c r="J84" s="22">
        <v>13</v>
      </c>
      <c r="K84" s="22">
        <v>17</v>
      </c>
      <c r="L84" s="49">
        <f t="shared" si="15"/>
        <v>30</v>
      </c>
      <c r="N84" s="22"/>
      <c r="O84" s="22"/>
      <c r="R84" s="36"/>
      <c r="S84" s="36"/>
      <c r="T84" s="27">
        <v>7</v>
      </c>
      <c r="U84" s="21" t="s">
        <v>271</v>
      </c>
      <c r="AA84" s="22">
        <v>6</v>
      </c>
      <c r="AB84" s="22">
        <v>0</v>
      </c>
      <c r="AC84" s="22">
        <v>2</v>
      </c>
      <c r="AD84" s="22">
        <f t="shared" si="17"/>
        <v>2</v>
      </c>
      <c r="AE84" s="22">
        <v>0</v>
      </c>
      <c r="AG84" s="27">
        <v>9.5</v>
      </c>
      <c r="AH84" s="21" t="s">
        <v>272</v>
      </c>
      <c r="AN84" s="22">
        <v>5</v>
      </c>
      <c r="AO84" s="22">
        <v>4</v>
      </c>
      <c r="AP84" s="22">
        <v>5</v>
      </c>
      <c r="AQ84" s="22">
        <f t="shared" si="16"/>
        <v>9</v>
      </c>
      <c r="AR84" s="22">
        <v>0</v>
      </c>
      <c r="AS84" s="36"/>
    </row>
    <row r="85" spans="1:45" ht="15.75" customHeight="1" x14ac:dyDescent="0.25">
      <c r="A85" s="36"/>
      <c r="D85" s="21" t="s">
        <v>184</v>
      </c>
      <c r="G85" s="21" t="s">
        <v>154</v>
      </c>
      <c r="H85" s="22"/>
      <c r="I85" s="22">
        <v>20</v>
      </c>
      <c r="J85" s="22">
        <v>13</v>
      </c>
      <c r="K85" s="22">
        <v>15</v>
      </c>
      <c r="L85" s="49">
        <f t="shared" si="15"/>
        <v>28</v>
      </c>
      <c r="N85" s="22"/>
      <c r="O85" s="22"/>
      <c r="R85" s="36"/>
      <c r="S85" s="36"/>
      <c r="T85" s="27">
        <v>8</v>
      </c>
      <c r="U85" s="21" t="s">
        <v>157</v>
      </c>
      <c r="AA85" s="22">
        <v>9</v>
      </c>
      <c r="AB85" s="22">
        <v>6</v>
      </c>
      <c r="AC85" s="22">
        <v>4</v>
      </c>
      <c r="AD85" s="22">
        <f t="shared" si="17"/>
        <v>10</v>
      </c>
      <c r="AE85" s="22">
        <v>0</v>
      </c>
      <c r="AG85" s="27">
        <v>8.5</v>
      </c>
      <c r="AH85" s="21" t="s">
        <v>472</v>
      </c>
      <c r="AN85" s="22">
        <v>1</v>
      </c>
      <c r="AO85" s="22">
        <v>0</v>
      </c>
      <c r="AP85" s="22">
        <v>0</v>
      </c>
      <c r="AQ85" s="22">
        <f t="shared" si="16"/>
        <v>0</v>
      </c>
      <c r="AR85" s="22">
        <v>0</v>
      </c>
      <c r="AS85" s="36"/>
    </row>
    <row r="86" spans="1:45" ht="15.75" customHeight="1" x14ac:dyDescent="0.25">
      <c r="A86" s="36"/>
      <c r="D86" s="21" t="s">
        <v>182</v>
      </c>
      <c r="E86" s="21"/>
      <c r="F86" s="21"/>
      <c r="G86" s="21" t="s">
        <v>117</v>
      </c>
      <c r="H86" s="22"/>
      <c r="I86" s="22">
        <v>18</v>
      </c>
      <c r="J86" s="22">
        <v>16</v>
      </c>
      <c r="K86" s="22">
        <v>11</v>
      </c>
      <c r="L86" s="49">
        <f t="shared" si="15"/>
        <v>27</v>
      </c>
      <c r="N86" s="22"/>
      <c r="O86" s="22"/>
      <c r="R86" s="40"/>
      <c r="S86" s="40"/>
      <c r="T86" s="27">
        <v>9</v>
      </c>
      <c r="U86" s="21" t="s">
        <v>446</v>
      </c>
      <c r="AA86" s="22">
        <v>3</v>
      </c>
      <c r="AB86" s="22">
        <v>5</v>
      </c>
      <c r="AC86" s="22">
        <v>0</v>
      </c>
      <c r="AD86" s="22">
        <f t="shared" si="17"/>
        <v>5</v>
      </c>
      <c r="AE86" s="22">
        <v>0</v>
      </c>
      <c r="AG86" s="27">
        <v>8</v>
      </c>
      <c r="AH86" s="21" t="s">
        <v>473</v>
      </c>
      <c r="AN86" s="22">
        <v>6</v>
      </c>
      <c r="AO86" s="22">
        <v>6</v>
      </c>
      <c r="AP86" s="22">
        <v>0</v>
      </c>
      <c r="AQ86" s="22">
        <f t="shared" si="16"/>
        <v>6</v>
      </c>
      <c r="AR86" s="22">
        <v>0</v>
      </c>
      <c r="AS86" s="40"/>
    </row>
    <row r="87" spans="1:45" ht="15.75" customHeight="1" x14ac:dyDescent="0.25">
      <c r="A87" s="36"/>
      <c r="D87" s="21" t="s">
        <v>34</v>
      </c>
      <c r="E87" s="21"/>
      <c r="F87" s="21"/>
      <c r="G87" s="21" t="s">
        <v>106</v>
      </c>
      <c r="H87" s="22"/>
      <c r="I87" s="22">
        <v>22</v>
      </c>
      <c r="J87" s="22">
        <v>8</v>
      </c>
      <c r="K87" s="22">
        <v>19</v>
      </c>
      <c r="L87" s="49">
        <f t="shared" si="15"/>
        <v>27</v>
      </c>
      <c r="N87" s="22"/>
      <c r="O87" s="22"/>
      <c r="R87" s="40"/>
      <c r="S87" s="40"/>
      <c r="T87" s="27">
        <v>9.5</v>
      </c>
      <c r="U87" s="21" t="s">
        <v>526</v>
      </c>
      <c r="AA87" s="22">
        <v>3</v>
      </c>
      <c r="AB87" s="22">
        <v>4</v>
      </c>
      <c r="AC87" s="22">
        <v>2</v>
      </c>
      <c r="AD87" s="22">
        <f t="shared" si="17"/>
        <v>6</v>
      </c>
      <c r="AE87" s="22">
        <v>0</v>
      </c>
      <c r="AG87" s="27">
        <v>8</v>
      </c>
      <c r="AH87" s="21" t="s">
        <v>319</v>
      </c>
      <c r="AN87" s="22">
        <v>1</v>
      </c>
      <c r="AO87" s="22">
        <v>0</v>
      </c>
      <c r="AP87" s="22">
        <v>0</v>
      </c>
      <c r="AQ87" s="22">
        <f t="shared" si="16"/>
        <v>0</v>
      </c>
      <c r="AR87" s="22">
        <v>0</v>
      </c>
      <c r="AS87" s="40"/>
    </row>
    <row r="88" spans="1:45" ht="15.75" customHeight="1" x14ac:dyDescent="0.25">
      <c r="A88" s="36"/>
      <c r="D88" s="21" t="s">
        <v>80</v>
      </c>
      <c r="E88" s="21"/>
      <c r="F88" s="21"/>
      <c r="G88" s="21" t="s">
        <v>117</v>
      </c>
      <c r="H88" s="22"/>
      <c r="I88" s="22">
        <v>22</v>
      </c>
      <c r="J88" s="22">
        <v>12</v>
      </c>
      <c r="K88" s="22">
        <v>14</v>
      </c>
      <c r="L88" s="49">
        <f t="shared" si="15"/>
        <v>26</v>
      </c>
      <c r="N88" s="22"/>
      <c r="O88" s="22"/>
      <c r="R88" s="40"/>
      <c r="S88" s="40"/>
      <c r="T88" s="27">
        <v>6.5</v>
      </c>
      <c r="U88" s="21" t="s">
        <v>145</v>
      </c>
      <c r="AA88" s="22">
        <v>15</v>
      </c>
      <c r="AB88" s="22">
        <v>2</v>
      </c>
      <c r="AC88" s="22">
        <v>4</v>
      </c>
      <c r="AD88" s="22">
        <f t="shared" si="17"/>
        <v>6</v>
      </c>
      <c r="AE88" s="22">
        <v>2</v>
      </c>
      <c r="AG88" s="27">
        <v>7.5</v>
      </c>
      <c r="AH88" s="21" t="s">
        <v>498</v>
      </c>
      <c r="AN88" s="22">
        <v>1</v>
      </c>
      <c r="AO88" s="22">
        <v>0</v>
      </c>
      <c r="AP88" s="22">
        <v>1</v>
      </c>
      <c r="AQ88" s="22">
        <f t="shared" si="16"/>
        <v>1</v>
      </c>
      <c r="AR88" s="22">
        <v>0</v>
      </c>
      <c r="AS88" s="40"/>
    </row>
    <row r="89" spans="1:45" ht="15.75" customHeight="1" x14ac:dyDescent="0.25">
      <c r="A89" s="36"/>
      <c r="D89" s="21" t="s">
        <v>59</v>
      </c>
      <c r="E89" s="21"/>
      <c r="F89" s="21"/>
      <c r="G89" s="21" t="s">
        <v>118</v>
      </c>
      <c r="H89" s="22"/>
      <c r="I89" s="22">
        <v>19</v>
      </c>
      <c r="J89" s="22">
        <v>15</v>
      </c>
      <c r="K89" s="22">
        <v>8</v>
      </c>
      <c r="L89" s="49">
        <f t="shared" si="15"/>
        <v>23</v>
      </c>
      <c r="N89" s="22"/>
      <c r="O89" s="22"/>
      <c r="R89" s="41"/>
      <c r="S89" s="41"/>
      <c r="T89" s="27">
        <v>7.5</v>
      </c>
      <c r="U89" s="21" t="s">
        <v>266</v>
      </c>
      <c r="AA89" s="22">
        <v>6</v>
      </c>
      <c r="AB89" s="22">
        <v>0</v>
      </c>
      <c r="AC89" s="22">
        <v>4</v>
      </c>
      <c r="AD89" s="22">
        <f t="shared" si="17"/>
        <v>4</v>
      </c>
      <c r="AE89" s="22">
        <v>2</v>
      </c>
      <c r="AG89" s="27">
        <v>7.5</v>
      </c>
      <c r="AH89" s="21" t="s">
        <v>524</v>
      </c>
      <c r="AN89" s="22">
        <v>2</v>
      </c>
      <c r="AO89" s="22">
        <v>0</v>
      </c>
      <c r="AP89" s="22">
        <v>0</v>
      </c>
      <c r="AQ89" s="22">
        <f t="shared" si="16"/>
        <v>0</v>
      </c>
      <c r="AR89" s="22">
        <v>0</v>
      </c>
      <c r="AS89" s="41"/>
    </row>
    <row r="90" spans="1:45" ht="15.75" customHeight="1" x14ac:dyDescent="0.25">
      <c r="A90" s="36"/>
      <c r="D90" s="21" t="s">
        <v>41</v>
      </c>
      <c r="E90" s="21"/>
      <c r="F90" s="21"/>
      <c r="G90" s="21" t="s">
        <v>106</v>
      </c>
      <c r="H90" s="22"/>
      <c r="I90" s="22">
        <v>22</v>
      </c>
      <c r="J90" s="22">
        <v>13</v>
      </c>
      <c r="K90" s="22">
        <v>10</v>
      </c>
      <c r="L90" s="49">
        <f t="shared" si="15"/>
        <v>23</v>
      </c>
      <c r="N90" s="22"/>
      <c r="O90" s="22"/>
      <c r="R90" s="41"/>
      <c r="S90" s="41"/>
      <c r="T90" s="27">
        <v>8</v>
      </c>
      <c r="U90" s="21" t="s">
        <v>268</v>
      </c>
      <c r="AA90" s="22">
        <v>5</v>
      </c>
      <c r="AB90" s="22">
        <v>0</v>
      </c>
      <c r="AC90" s="22">
        <v>0</v>
      </c>
      <c r="AD90" s="22">
        <f t="shared" si="17"/>
        <v>0</v>
      </c>
      <c r="AE90" s="22">
        <v>0</v>
      </c>
      <c r="AG90" s="27">
        <v>7.5</v>
      </c>
      <c r="AH90" s="21" t="s">
        <v>384</v>
      </c>
      <c r="AN90" s="22">
        <v>5</v>
      </c>
      <c r="AO90" s="22">
        <v>0</v>
      </c>
      <c r="AP90" s="22">
        <v>1</v>
      </c>
      <c r="AQ90" s="22">
        <f>+AO90+AP90</f>
        <v>1</v>
      </c>
      <c r="AR90" s="22">
        <v>0</v>
      </c>
      <c r="AS90" s="41"/>
    </row>
    <row r="91" spans="1:45" ht="15.75" customHeight="1" x14ac:dyDescent="0.25">
      <c r="A91" s="36"/>
      <c r="D91" s="21" t="s">
        <v>181</v>
      </c>
      <c r="E91" s="21"/>
      <c r="F91" s="21"/>
      <c r="G91" s="16" t="s">
        <v>107</v>
      </c>
      <c r="H91" s="22"/>
      <c r="I91" s="22">
        <v>18</v>
      </c>
      <c r="J91" s="22">
        <v>9</v>
      </c>
      <c r="K91" s="22">
        <v>13</v>
      </c>
      <c r="L91" s="49">
        <f t="shared" si="15"/>
        <v>22</v>
      </c>
      <c r="N91" s="22"/>
      <c r="O91" s="22"/>
      <c r="R91" s="41"/>
      <c r="S91" s="41"/>
      <c r="T91" s="27">
        <v>7.5</v>
      </c>
      <c r="U91" s="21" t="s">
        <v>269</v>
      </c>
      <c r="AA91" s="22">
        <v>18</v>
      </c>
      <c r="AB91" s="22">
        <v>19</v>
      </c>
      <c r="AC91" s="22">
        <v>7</v>
      </c>
      <c r="AD91" s="22">
        <f t="shared" si="17"/>
        <v>26</v>
      </c>
      <c r="AE91" s="22">
        <v>0</v>
      </c>
      <c r="AG91" s="27">
        <v>8.5</v>
      </c>
      <c r="AH91" s="21" t="s">
        <v>242</v>
      </c>
      <c r="AN91" s="22">
        <v>3</v>
      </c>
      <c r="AO91" s="22">
        <v>2</v>
      </c>
      <c r="AP91" s="22">
        <v>3</v>
      </c>
      <c r="AQ91" s="22">
        <f>+AO91+AP91</f>
        <v>5</v>
      </c>
      <c r="AR91" s="22">
        <v>0</v>
      </c>
      <c r="AS91" s="41"/>
    </row>
    <row r="92" spans="1:45" ht="15.75" customHeight="1" x14ac:dyDescent="0.25">
      <c r="A92" s="36"/>
      <c r="D92" s="21" t="s">
        <v>151</v>
      </c>
      <c r="E92" s="21"/>
      <c r="F92" s="21"/>
      <c r="G92" s="21" t="s">
        <v>106</v>
      </c>
      <c r="H92" s="22"/>
      <c r="I92" s="22">
        <v>22</v>
      </c>
      <c r="J92" s="22">
        <v>9</v>
      </c>
      <c r="K92" s="22">
        <v>12</v>
      </c>
      <c r="L92" s="49">
        <f t="shared" si="15"/>
        <v>21</v>
      </c>
      <c r="N92" s="22"/>
      <c r="O92" s="22"/>
      <c r="R92" s="41"/>
      <c r="S92" s="41"/>
      <c r="T92" s="27">
        <v>7</v>
      </c>
      <c r="U92" s="21" t="s">
        <v>544</v>
      </c>
      <c r="AA92" s="22">
        <v>1</v>
      </c>
      <c r="AB92" s="22">
        <v>0</v>
      </c>
      <c r="AC92" s="22">
        <v>1</v>
      </c>
      <c r="AD92" s="22">
        <f>+AB92+AC92</f>
        <v>1</v>
      </c>
      <c r="AE92" s="22">
        <v>0</v>
      </c>
      <c r="AG92" s="27">
        <v>7.5</v>
      </c>
      <c r="AH92" s="21" t="s">
        <v>238</v>
      </c>
      <c r="AN92" s="22">
        <v>13</v>
      </c>
      <c r="AO92" s="22">
        <v>6</v>
      </c>
      <c r="AP92" s="22">
        <v>4</v>
      </c>
      <c r="AQ92" s="22">
        <f>+AO92+AP92</f>
        <v>10</v>
      </c>
      <c r="AR92" s="22">
        <v>2</v>
      </c>
      <c r="AS92" s="41"/>
    </row>
    <row r="93" spans="1:45" ht="15.75" customHeight="1" thickBot="1" x14ac:dyDescent="0.3">
      <c r="A93" s="36"/>
      <c r="D93" s="21" t="s">
        <v>46</v>
      </c>
      <c r="E93" s="21"/>
      <c r="F93" s="21"/>
      <c r="G93" s="21" t="s">
        <v>117</v>
      </c>
      <c r="H93" s="22"/>
      <c r="I93" s="22">
        <v>19</v>
      </c>
      <c r="J93" s="22">
        <v>9</v>
      </c>
      <c r="K93" s="22">
        <v>11</v>
      </c>
      <c r="L93" s="49">
        <f t="shared" si="15"/>
        <v>20</v>
      </c>
      <c r="N93" s="22"/>
      <c r="O93" s="22"/>
      <c r="R93" s="41"/>
      <c r="S93" s="41"/>
      <c r="T93" s="27">
        <v>6.5</v>
      </c>
      <c r="U93" s="21" t="s">
        <v>585</v>
      </c>
      <c r="AA93" s="22">
        <v>2</v>
      </c>
      <c r="AB93" s="22">
        <v>2</v>
      </c>
      <c r="AC93" s="22">
        <v>0</v>
      </c>
      <c r="AD93" s="22">
        <f>+AB93+AC93</f>
        <v>2</v>
      </c>
      <c r="AE93" s="22">
        <v>0</v>
      </c>
      <c r="AG93" s="27">
        <v>7.5</v>
      </c>
      <c r="AH93" s="21" t="s">
        <v>159</v>
      </c>
      <c r="AN93" s="22">
        <v>2</v>
      </c>
      <c r="AO93" s="22">
        <v>1</v>
      </c>
      <c r="AP93" s="22">
        <v>0</v>
      </c>
      <c r="AQ93" s="22">
        <f>+AO93+AP93</f>
        <v>1</v>
      </c>
      <c r="AR93" s="22">
        <v>0</v>
      </c>
      <c r="AS93" s="41"/>
    </row>
    <row r="94" spans="1:45" ht="15.75" customHeight="1" thickBot="1" x14ac:dyDescent="0.3">
      <c r="A94" s="36"/>
      <c r="D94" s="21" t="s">
        <v>130</v>
      </c>
      <c r="E94" s="21"/>
      <c r="F94" s="21"/>
      <c r="G94" s="21" t="s">
        <v>115</v>
      </c>
      <c r="H94" s="22"/>
      <c r="I94" s="22">
        <v>21</v>
      </c>
      <c r="J94" s="22">
        <v>1</v>
      </c>
      <c r="K94" s="22">
        <v>19</v>
      </c>
      <c r="L94" s="49">
        <f t="shared" si="15"/>
        <v>20</v>
      </c>
      <c r="N94" s="22"/>
      <c r="O94" s="22"/>
      <c r="R94" s="41"/>
      <c r="S94" s="41"/>
      <c r="T94" s="8"/>
      <c r="U94" s="31"/>
      <c r="V94" s="8"/>
      <c r="W94" s="8"/>
      <c r="X94" s="8"/>
      <c r="Y94" s="8"/>
      <c r="Z94" s="8"/>
      <c r="AA94" s="15"/>
      <c r="AB94" s="15"/>
      <c r="AC94" s="15"/>
      <c r="AD94" s="15"/>
      <c r="AE94" s="15"/>
      <c r="AG94" s="27">
        <v>7.5</v>
      </c>
      <c r="AH94" s="21" t="s">
        <v>418</v>
      </c>
      <c r="AN94" s="22">
        <v>2</v>
      </c>
      <c r="AO94" s="22">
        <v>0</v>
      </c>
      <c r="AP94" s="22">
        <v>0</v>
      </c>
      <c r="AQ94" s="22">
        <f>+AO94+AP94</f>
        <v>0</v>
      </c>
      <c r="AR94" s="22">
        <v>0</v>
      </c>
      <c r="AS94" s="41"/>
    </row>
    <row r="95" spans="1:45" ht="15.75" customHeight="1" x14ac:dyDescent="0.25">
      <c r="A95" s="36"/>
      <c r="D95" s="21" t="s">
        <v>60</v>
      </c>
      <c r="E95" s="21"/>
      <c r="F95" s="21"/>
      <c r="G95" s="21" t="s">
        <v>154</v>
      </c>
      <c r="H95" s="22"/>
      <c r="I95" s="22">
        <v>20</v>
      </c>
      <c r="J95" s="22">
        <v>9</v>
      </c>
      <c r="K95" s="22">
        <v>10</v>
      </c>
      <c r="L95" s="49">
        <f t="shared" si="15"/>
        <v>19</v>
      </c>
      <c r="N95" s="22"/>
      <c r="O95" s="22"/>
      <c r="R95" s="41"/>
      <c r="S95" s="41"/>
      <c r="AG95" s="8"/>
      <c r="AH95" s="31" t="s">
        <v>93</v>
      </c>
      <c r="AI95" s="8"/>
      <c r="AJ95" s="8"/>
      <c r="AK95" s="8"/>
      <c r="AL95" s="8"/>
      <c r="AM95" s="8"/>
      <c r="AN95" s="15">
        <f>SUM(AA77:AA94)+SUM(AN77:AN94)</f>
        <v>184</v>
      </c>
      <c r="AO95" s="15">
        <f t="shared" ref="AO95:AR95" si="18">SUM(AB77:AB94)+SUM(AO77:AO94)</f>
        <v>78</v>
      </c>
      <c r="AP95" s="15">
        <f t="shared" si="18"/>
        <v>70</v>
      </c>
      <c r="AQ95" s="15">
        <f t="shared" si="18"/>
        <v>148</v>
      </c>
      <c r="AR95" s="15">
        <f t="shared" si="18"/>
        <v>12</v>
      </c>
      <c r="AS95" s="41"/>
    </row>
    <row r="96" spans="1:45" ht="15.75" customHeight="1" x14ac:dyDescent="0.25">
      <c r="A96" s="36"/>
      <c r="D96" s="21" t="s">
        <v>29</v>
      </c>
      <c r="E96" s="21"/>
      <c r="F96" s="21"/>
      <c r="G96" s="16" t="s">
        <v>107</v>
      </c>
      <c r="H96" s="22"/>
      <c r="I96" s="22">
        <v>21</v>
      </c>
      <c r="J96" s="22">
        <v>5</v>
      </c>
      <c r="K96" s="22">
        <v>14</v>
      </c>
      <c r="L96" s="49">
        <f t="shared" si="15"/>
        <v>19</v>
      </c>
      <c r="N96" s="22"/>
      <c r="O96" s="22"/>
      <c r="R96" s="41"/>
      <c r="S96" s="41"/>
      <c r="AS96" s="41"/>
    </row>
    <row r="97" spans="1:45" ht="15.75" customHeight="1" thickBot="1" x14ac:dyDescent="0.3">
      <c r="A97" s="36"/>
      <c r="D97" s="21" t="s">
        <v>49</v>
      </c>
      <c r="E97" s="21"/>
      <c r="F97" s="21"/>
      <c r="G97" s="16" t="s">
        <v>107</v>
      </c>
      <c r="H97" s="22"/>
      <c r="I97" s="22">
        <v>22</v>
      </c>
      <c r="J97" s="22">
        <v>1</v>
      </c>
      <c r="K97" s="22">
        <v>18</v>
      </c>
      <c r="L97" s="49">
        <f t="shared" si="15"/>
        <v>19</v>
      </c>
      <c r="N97" s="22"/>
      <c r="O97" s="22"/>
      <c r="R97" s="41"/>
      <c r="S97" s="41"/>
      <c r="T97" s="28" t="s">
        <v>119</v>
      </c>
      <c r="U97" s="28" t="s">
        <v>122</v>
      </c>
      <c r="V97" s="28"/>
      <c r="W97" s="38"/>
      <c r="X97" s="38"/>
      <c r="Y97" s="38"/>
      <c r="Z97" s="38"/>
      <c r="AA97" s="38" t="s">
        <v>3</v>
      </c>
      <c r="AB97" s="38" t="s">
        <v>23</v>
      </c>
      <c r="AC97" s="38" t="s">
        <v>24</v>
      </c>
      <c r="AD97" s="38" t="s">
        <v>25</v>
      </c>
      <c r="AE97" s="38" t="s">
        <v>2</v>
      </c>
      <c r="AG97" s="28" t="s">
        <v>119</v>
      </c>
      <c r="AH97" s="28" t="s">
        <v>122</v>
      </c>
      <c r="AI97" s="28"/>
      <c r="AJ97" s="38"/>
      <c r="AK97" s="38"/>
      <c r="AL97" s="38"/>
      <c r="AM97" s="38"/>
      <c r="AN97" s="38" t="s">
        <v>3</v>
      </c>
      <c r="AO97" s="38" t="s">
        <v>23</v>
      </c>
      <c r="AP97" s="38" t="s">
        <v>24</v>
      </c>
      <c r="AQ97" s="38" t="s">
        <v>25</v>
      </c>
      <c r="AR97" s="38" t="s">
        <v>2</v>
      </c>
      <c r="AS97" s="41"/>
    </row>
    <row r="98" spans="1:45" ht="15.75" customHeight="1" x14ac:dyDescent="0.25">
      <c r="A98" s="36"/>
      <c r="D98" s="21" t="s">
        <v>142</v>
      </c>
      <c r="E98" s="21"/>
      <c r="F98" s="21"/>
      <c r="G98" s="16" t="s">
        <v>107</v>
      </c>
      <c r="H98" s="22"/>
      <c r="I98" s="22">
        <v>22</v>
      </c>
      <c r="J98" s="22">
        <v>9</v>
      </c>
      <c r="K98" s="22">
        <v>9</v>
      </c>
      <c r="L98" s="49">
        <f t="shared" si="15"/>
        <v>18</v>
      </c>
      <c r="N98" s="22"/>
      <c r="O98" s="22"/>
      <c r="R98" s="41"/>
      <c r="S98" s="41"/>
      <c r="T98" s="27">
        <v>6</v>
      </c>
      <c r="U98" s="21" t="s">
        <v>133</v>
      </c>
      <c r="V98" s="21"/>
      <c r="W98" s="21"/>
      <c r="X98" s="21"/>
      <c r="AA98" s="22">
        <v>1</v>
      </c>
      <c r="AB98" s="22">
        <v>0</v>
      </c>
      <c r="AC98" s="22">
        <v>1</v>
      </c>
      <c r="AD98" s="22">
        <f t="shared" ref="AD98:AD105" si="19">+AB98+AC98</f>
        <v>1</v>
      </c>
      <c r="AE98" s="22">
        <v>0</v>
      </c>
      <c r="AG98" s="27">
        <v>7.5</v>
      </c>
      <c r="AH98" s="21" t="s">
        <v>146</v>
      </c>
      <c r="AN98" s="22">
        <v>1</v>
      </c>
      <c r="AO98" s="22">
        <v>0</v>
      </c>
      <c r="AP98" s="22">
        <v>0</v>
      </c>
      <c r="AQ98" s="22">
        <f t="shared" ref="AQ98:AQ108" si="20">+AO98+AP98</f>
        <v>0</v>
      </c>
      <c r="AR98" s="22">
        <v>0</v>
      </c>
      <c r="AS98" s="41"/>
    </row>
    <row r="99" spans="1:45" ht="15.75" customHeight="1" x14ac:dyDescent="0.25">
      <c r="A99" s="36"/>
      <c r="D99" s="21" t="s">
        <v>123</v>
      </c>
      <c r="E99" s="21"/>
      <c r="F99" s="21"/>
      <c r="G99" s="21" t="s">
        <v>115</v>
      </c>
      <c r="H99" s="22"/>
      <c r="I99" s="22">
        <v>18</v>
      </c>
      <c r="J99" s="22">
        <v>4</v>
      </c>
      <c r="K99" s="22">
        <v>14</v>
      </c>
      <c r="L99" s="49">
        <f t="shared" si="15"/>
        <v>18</v>
      </c>
      <c r="N99" s="22"/>
      <c r="O99" s="22"/>
      <c r="R99" s="41"/>
      <c r="S99" s="41"/>
      <c r="T99" s="27">
        <v>6.5</v>
      </c>
      <c r="U99" s="21" t="s">
        <v>52</v>
      </c>
      <c r="AA99" s="22">
        <v>1</v>
      </c>
      <c r="AB99" s="22">
        <v>0</v>
      </c>
      <c r="AC99" s="22">
        <v>2</v>
      </c>
      <c r="AD99" s="22">
        <f t="shared" si="19"/>
        <v>2</v>
      </c>
      <c r="AE99" s="22">
        <v>0</v>
      </c>
      <c r="AG99" s="27">
        <v>6.5</v>
      </c>
      <c r="AH99" s="21" t="s">
        <v>32</v>
      </c>
      <c r="AN99" s="22">
        <v>7</v>
      </c>
      <c r="AO99" s="22">
        <v>0</v>
      </c>
      <c r="AP99" s="22">
        <v>2</v>
      </c>
      <c r="AQ99" s="22">
        <f t="shared" si="20"/>
        <v>2</v>
      </c>
      <c r="AR99" s="22">
        <v>2</v>
      </c>
      <c r="AS99" s="41"/>
    </row>
    <row r="100" spans="1:45" ht="15.75" customHeight="1" x14ac:dyDescent="0.25">
      <c r="A100" s="36"/>
      <c r="D100" s="21" t="s">
        <v>108</v>
      </c>
      <c r="E100" s="21"/>
      <c r="F100" s="21"/>
      <c r="G100" s="21" t="s">
        <v>106</v>
      </c>
      <c r="H100" s="22"/>
      <c r="I100" s="22">
        <v>22</v>
      </c>
      <c r="J100" s="22">
        <v>6</v>
      </c>
      <c r="K100" s="22">
        <v>11</v>
      </c>
      <c r="L100" s="49">
        <f t="shared" si="15"/>
        <v>17</v>
      </c>
      <c r="N100" s="22"/>
      <c r="O100" s="22"/>
      <c r="R100" s="41"/>
      <c r="S100" s="41"/>
      <c r="T100" s="27">
        <v>8</v>
      </c>
      <c r="U100" s="21" t="s">
        <v>181</v>
      </c>
      <c r="AA100" s="22">
        <v>1</v>
      </c>
      <c r="AB100" s="22">
        <v>0</v>
      </c>
      <c r="AC100" s="22">
        <v>1</v>
      </c>
      <c r="AD100" s="22">
        <f t="shared" si="19"/>
        <v>1</v>
      </c>
      <c r="AE100" s="22">
        <v>0</v>
      </c>
      <c r="AG100" s="27">
        <v>8</v>
      </c>
      <c r="AH100" s="21" t="s">
        <v>149</v>
      </c>
      <c r="AN100" s="22">
        <v>2</v>
      </c>
      <c r="AO100" s="22">
        <v>0</v>
      </c>
      <c r="AP100" s="22">
        <v>1</v>
      </c>
      <c r="AQ100" s="22">
        <f t="shared" si="20"/>
        <v>1</v>
      </c>
      <c r="AR100" s="22">
        <v>0</v>
      </c>
      <c r="AS100" s="41"/>
    </row>
    <row r="101" spans="1:45" ht="15.75" customHeight="1" x14ac:dyDescent="0.25">
      <c r="A101" s="36"/>
      <c r="D101" s="21" t="s">
        <v>67</v>
      </c>
      <c r="E101" s="21"/>
      <c r="F101" s="21"/>
      <c r="G101" s="21" t="s">
        <v>117</v>
      </c>
      <c r="H101" s="22"/>
      <c r="I101" s="22">
        <v>20</v>
      </c>
      <c r="J101" s="22">
        <v>2</v>
      </c>
      <c r="K101" s="22">
        <v>15</v>
      </c>
      <c r="L101" s="49">
        <f t="shared" si="15"/>
        <v>17</v>
      </c>
      <c r="N101" s="22"/>
      <c r="O101" s="22"/>
      <c r="R101" s="41"/>
      <c r="S101" s="41"/>
      <c r="T101" s="27">
        <v>7</v>
      </c>
      <c r="U101" s="21" t="s">
        <v>70</v>
      </c>
      <c r="AA101" s="22">
        <v>2</v>
      </c>
      <c r="AB101" s="22">
        <v>1</v>
      </c>
      <c r="AC101" s="22">
        <v>0</v>
      </c>
      <c r="AD101" s="22">
        <f t="shared" si="19"/>
        <v>1</v>
      </c>
      <c r="AE101" s="22">
        <v>0</v>
      </c>
      <c r="AG101" s="27">
        <v>8.5</v>
      </c>
      <c r="AH101" s="21" t="s">
        <v>132</v>
      </c>
      <c r="AI101" s="21"/>
      <c r="AJ101" s="21"/>
      <c r="AN101" s="22">
        <v>4</v>
      </c>
      <c r="AO101" s="22">
        <v>0</v>
      </c>
      <c r="AP101" s="22">
        <v>2</v>
      </c>
      <c r="AQ101" s="22">
        <f t="shared" si="20"/>
        <v>2</v>
      </c>
      <c r="AR101" s="22">
        <v>0</v>
      </c>
      <c r="AS101" s="41"/>
    </row>
    <row r="102" spans="1:45" ht="15.75" customHeight="1" x14ac:dyDescent="0.25">
      <c r="A102" s="36"/>
      <c r="D102" s="21" t="s">
        <v>144</v>
      </c>
      <c r="F102" s="21"/>
      <c r="G102" s="21" t="s">
        <v>115</v>
      </c>
      <c r="H102" s="22"/>
      <c r="I102" s="22">
        <v>20</v>
      </c>
      <c r="J102" s="22">
        <v>9</v>
      </c>
      <c r="K102" s="22">
        <v>7</v>
      </c>
      <c r="L102" s="49">
        <f t="shared" si="15"/>
        <v>16</v>
      </c>
      <c r="N102" s="22"/>
      <c r="O102" s="22"/>
      <c r="R102" s="41"/>
      <c r="S102" s="41"/>
      <c r="T102" s="27">
        <v>8</v>
      </c>
      <c r="U102" s="21" t="s">
        <v>33</v>
      </c>
      <c r="V102" s="21"/>
      <c r="W102" s="21"/>
      <c r="X102" s="21"/>
      <c r="AA102" s="22">
        <v>1</v>
      </c>
      <c r="AB102" s="22">
        <v>0</v>
      </c>
      <c r="AC102" s="22">
        <v>0</v>
      </c>
      <c r="AD102" s="22">
        <f t="shared" si="19"/>
        <v>0</v>
      </c>
      <c r="AE102" s="22">
        <v>0</v>
      </c>
      <c r="AG102" s="27">
        <v>8.5</v>
      </c>
      <c r="AH102" s="21" t="s">
        <v>30</v>
      </c>
      <c r="AI102" s="21"/>
      <c r="AJ102" s="21"/>
      <c r="AN102" s="22">
        <v>1</v>
      </c>
      <c r="AO102" s="22">
        <v>0</v>
      </c>
      <c r="AP102" s="22">
        <v>0</v>
      </c>
      <c r="AQ102" s="22">
        <f t="shared" si="20"/>
        <v>0</v>
      </c>
      <c r="AR102" s="22">
        <v>0</v>
      </c>
      <c r="AS102" s="41"/>
    </row>
    <row r="103" spans="1:45" ht="15.75" customHeight="1" x14ac:dyDescent="0.25">
      <c r="A103" s="36"/>
      <c r="D103" s="21" t="s">
        <v>86</v>
      </c>
      <c r="E103" s="21"/>
      <c r="F103" s="21"/>
      <c r="G103" s="21" t="s">
        <v>17</v>
      </c>
      <c r="H103" s="22"/>
      <c r="I103" s="22">
        <v>19</v>
      </c>
      <c r="J103" s="22">
        <v>7</v>
      </c>
      <c r="K103" s="22">
        <v>9</v>
      </c>
      <c r="L103" s="49">
        <f t="shared" si="15"/>
        <v>16</v>
      </c>
      <c r="N103" s="22"/>
      <c r="O103" s="22"/>
      <c r="R103" s="41"/>
      <c r="S103" s="41"/>
      <c r="T103" s="27">
        <v>6.5</v>
      </c>
      <c r="U103" s="21" t="s">
        <v>43</v>
      </c>
      <c r="AA103" s="22">
        <v>5</v>
      </c>
      <c r="AB103" s="22">
        <v>0</v>
      </c>
      <c r="AC103" s="22">
        <v>0</v>
      </c>
      <c r="AD103" s="22">
        <f t="shared" si="19"/>
        <v>0</v>
      </c>
      <c r="AE103" s="22">
        <v>2</v>
      </c>
      <c r="AG103" s="27">
        <v>7</v>
      </c>
      <c r="AH103" s="21" t="s">
        <v>113</v>
      </c>
      <c r="AN103" s="22">
        <v>1</v>
      </c>
      <c r="AO103" s="22">
        <v>0</v>
      </c>
      <c r="AP103" s="22">
        <v>0</v>
      </c>
      <c r="AQ103" s="22">
        <f t="shared" si="20"/>
        <v>0</v>
      </c>
      <c r="AR103" s="22">
        <v>0</v>
      </c>
      <c r="AS103" s="41"/>
    </row>
    <row r="104" spans="1:45" ht="15.75" customHeight="1" x14ac:dyDescent="0.25">
      <c r="A104" s="36"/>
      <c r="D104" s="21" t="s">
        <v>66</v>
      </c>
      <c r="E104" s="21"/>
      <c r="F104" s="21"/>
      <c r="G104" s="21" t="s">
        <v>115</v>
      </c>
      <c r="H104" s="22"/>
      <c r="I104" s="22">
        <v>21</v>
      </c>
      <c r="J104" s="22">
        <v>7</v>
      </c>
      <c r="K104" s="22">
        <v>9</v>
      </c>
      <c r="L104" s="49">
        <f t="shared" si="15"/>
        <v>16</v>
      </c>
      <c r="N104" s="22"/>
      <c r="O104" s="22"/>
      <c r="R104" s="41"/>
      <c r="S104" s="41"/>
      <c r="T104" s="27">
        <v>6.5</v>
      </c>
      <c r="U104" s="21" t="s">
        <v>136</v>
      </c>
      <c r="V104" s="21"/>
      <c r="W104" s="21"/>
      <c r="X104" s="21"/>
      <c r="AA104" s="22">
        <v>5</v>
      </c>
      <c r="AB104" s="22">
        <v>0</v>
      </c>
      <c r="AC104" s="22">
        <v>1</v>
      </c>
      <c r="AD104" s="22">
        <f t="shared" si="19"/>
        <v>1</v>
      </c>
      <c r="AE104" s="22">
        <v>0</v>
      </c>
      <c r="AG104" s="27">
        <v>6.5</v>
      </c>
      <c r="AH104" s="21" t="s">
        <v>55</v>
      </c>
      <c r="AI104" s="21"/>
      <c r="AJ104" s="21"/>
      <c r="AN104" s="22">
        <v>4</v>
      </c>
      <c r="AO104" s="22">
        <v>0</v>
      </c>
      <c r="AP104" s="22">
        <v>0</v>
      </c>
      <c r="AQ104" s="22">
        <f t="shared" si="20"/>
        <v>0</v>
      </c>
      <c r="AR104" s="22">
        <v>0</v>
      </c>
      <c r="AS104" s="41"/>
    </row>
    <row r="105" spans="1:45" ht="15.75" customHeight="1" x14ac:dyDescent="0.25">
      <c r="A105" s="36"/>
      <c r="D105" s="21" t="s">
        <v>140</v>
      </c>
      <c r="E105" s="21"/>
      <c r="F105" s="21"/>
      <c r="G105" s="21" t="s">
        <v>115</v>
      </c>
      <c r="H105" s="22"/>
      <c r="I105" s="22">
        <v>19</v>
      </c>
      <c r="J105" s="22">
        <v>5</v>
      </c>
      <c r="K105" s="22">
        <v>11</v>
      </c>
      <c r="L105" s="49">
        <f t="shared" si="15"/>
        <v>16</v>
      </c>
      <c r="N105" s="22"/>
      <c r="O105" s="22"/>
      <c r="R105" s="41"/>
      <c r="S105" s="41"/>
      <c r="T105" s="27">
        <v>6.5</v>
      </c>
      <c r="U105" s="21" t="s">
        <v>44</v>
      </c>
      <c r="V105" s="21"/>
      <c r="W105" s="21"/>
      <c r="AA105" s="22">
        <v>2</v>
      </c>
      <c r="AB105" s="22">
        <v>0</v>
      </c>
      <c r="AC105" s="22">
        <v>0</v>
      </c>
      <c r="AD105" s="22">
        <f t="shared" si="19"/>
        <v>0</v>
      </c>
      <c r="AE105" s="22">
        <v>0</v>
      </c>
      <c r="AG105" s="27">
        <v>7</v>
      </c>
      <c r="AH105" s="21" t="s">
        <v>36</v>
      </c>
      <c r="AI105" s="21"/>
      <c r="AJ105" s="21"/>
      <c r="AN105" s="22">
        <v>4</v>
      </c>
      <c r="AO105" s="22">
        <v>0</v>
      </c>
      <c r="AP105" s="22">
        <v>0</v>
      </c>
      <c r="AQ105" s="22">
        <f t="shared" si="20"/>
        <v>0</v>
      </c>
      <c r="AR105" s="22">
        <v>0</v>
      </c>
      <c r="AS105" s="41"/>
    </row>
    <row r="106" spans="1:45" ht="15.75" customHeight="1" x14ac:dyDescent="0.25">
      <c r="A106" s="36"/>
      <c r="D106" s="21" t="s">
        <v>149</v>
      </c>
      <c r="G106" s="21" t="s">
        <v>154</v>
      </c>
      <c r="H106" s="22"/>
      <c r="I106" s="22">
        <v>19</v>
      </c>
      <c r="J106" s="22">
        <v>2</v>
      </c>
      <c r="K106" s="22">
        <v>14</v>
      </c>
      <c r="L106" s="49">
        <f t="shared" si="15"/>
        <v>16</v>
      </c>
      <c r="N106" s="22"/>
      <c r="O106" s="22"/>
      <c r="R106" s="41"/>
      <c r="S106" s="41"/>
      <c r="T106" s="27">
        <v>9.5</v>
      </c>
      <c r="U106" s="21" t="s">
        <v>125</v>
      </c>
      <c r="AA106" s="22">
        <v>1</v>
      </c>
      <c r="AB106" s="22">
        <v>1</v>
      </c>
      <c r="AC106" s="22">
        <v>0</v>
      </c>
      <c r="AD106" s="22">
        <f>+AB106+AC106</f>
        <v>1</v>
      </c>
      <c r="AE106" s="22">
        <v>0</v>
      </c>
      <c r="AG106" s="27">
        <v>6</v>
      </c>
      <c r="AH106" s="21" t="s">
        <v>114</v>
      </c>
      <c r="AN106" s="22">
        <v>1</v>
      </c>
      <c r="AO106" s="22">
        <v>0</v>
      </c>
      <c r="AP106" s="22">
        <v>0</v>
      </c>
      <c r="AQ106" s="22">
        <f t="shared" si="20"/>
        <v>0</v>
      </c>
      <c r="AR106" s="22">
        <v>0</v>
      </c>
      <c r="AS106" s="41"/>
    </row>
    <row r="107" spans="1:45" ht="15.75" customHeight="1" x14ac:dyDescent="0.25">
      <c r="A107" s="36"/>
      <c r="D107" s="21"/>
      <c r="E107" s="21"/>
      <c r="F107" s="21"/>
      <c r="G107" s="16"/>
      <c r="H107" s="22"/>
      <c r="I107" s="22"/>
      <c r="J107" s="22"/>
      <c r="K107" s="22"/>
      <c r="L107" s="22"/>
      <c r="N107" s="22"/>
      <c r="R107" s="41"/>
      <c r="S107" s="41"/>
      <c r="T107" s="27">
        <v>6.5</v>
      </c>
      <c r="U107" s="21" t="s">
        <v>69</v>
      </c>
      <c r="AA107" s="22">
        <v>1</v>
      </c>
      <c r="AB107" s="22">
        <v>0</v>
      </c>
      <c r="AC107" s="22">
        <v>0</v>
      </c>
      <c r="AD107" s="22">
        <f>+AB107+AC107</f>
        <v>0</v>
      </c>
      <c r="AE107" s="22">
        <v>0</v>
      </c>
      <c r="AG107" s="27">
        <v>8.5</v>
      </c>
      <c r="AH107" s="21" t="s">
        <v>140</v>
      </c>
      <c r="AI107" s="21"/>
      <c r="AN107" s="22">
        <v>1</v>
      </c>
      <c r="AO107" s="22">
        <v>0</v>
      </c>
      <c r="AP107" s="22">
        <v>0</v>
      </c>
      <c r="AQ107" s="22">
        <f t="shared" si="20"/>
        <v>0</v>
      </c>
      <c r="AR107" s="22">
        <v>0</v>
      </c>
      <c r="AS107" s="41"/>
    </row>
    <row r="108" spans="1:45" ht="15.75" customHeight="1" x14ac:dyDescent="0.25">
      <c r="A108" s="36"/>
      <c r="D108" s="21"/>
      <c r="L108" s="22"/>
      <c r="M108" s="22"/>
      <c r="N108" s="22"/>
      <c r="R108" s="41"/>
      <c r="S108" s="41"/>
      <c r="T108" s="27">
        <v>9.5</v>
      </c>
      <c r="U108" s="21" t="s">
        <v>176</v>
      </c>
      <c r="AA108" s="22">
        <v>1</v>
      </c>
      <c r="AB108" s="22">
        <v>0</v>
      </c>
      <c r="AC108" s="22">
        <v>2</v>
      </c>
      <c r="AD108" s="22">
        <f>+AB108+AC108</f>
        <v>2</v>
      </c>
      <c r="AE108" s="22">
        <v>0</v>
      </c>
      <c r="AG108" s="27">
        <v>6</v>
      </c>
      <c r="AH108" s="21" t="s">
        <v>100</v>
      </c>
      <c r="AN108" s="22">
        <v>4</v>
      </c>
      <c r="AO108" s="22">
        <v>0</v>
      </c>
      <c r="AP108" s="22">
        <v>1</v>
      </c>
      <c r="AQ108" s="22">
        <f t="shared" si="20"/>
        <v>1</v>
      </c>
      <c r="AR108" s="22">
        <v>0</v>
      </c>
      <c r="AS108" s="41"/>
    </row>
    <row r="109" spans="1:45" ht="15.75" customHeight="1" thickBot="1" x14ac:dyDescent="0.3">
      <c r="A109" s="36"/>
      <c r="D109" s="21"/>
      <c r="E109" s="2" t="s">
        <v>84</v>
      </c>
      <c r="F109" s="2"/>
      <c r="G109" s="2"/>
      <c r="H109" s="4" t="s">
        <v>1</v>
      </c>
      <c r="I109" s="4"/>
      <c r="J109" s="4" t="s">
        <v>3</v>
      </c>
      <c r="K109" s="50" t="s">
        <v>2</v>
      </c>
      <c r="L109" s="22"/>
      <c r="M109" s="22"/>
      <c r="N109" s="22"/>
      <c r="R109" s="41"/>
      <c r="S109" s="41"/>
      <c r="T109" s="27">
        <v>9</v>
      </c>
      <c r="U109" s="21" t="s">
        <v>474</v>
      </c>
      <c r="AA109" s="22">
        <v>1</v>
      </c>
      <c r="AB109" s="22">
        <v>0</v>
      </c>
      <c r="AC109" s="22">
        <v>0</v>
      </c>
      <c r="AD109" s="22">
        <f>+AB109+AC109</f>
        <v>0</v>
      </c>
      <c r="AE109" s="22">
        <v>0</v>
      </c>
      <c r="AG109" s="27">
        <v>8.5</v>
      </c>
      <c r="AH109" s="21" t="s">
        <v>164</v>
      </c>
      <c r="AN109" s="22">
        <v>1</v>
      </c>
      <c r="AO109" s="22">
        <v>0</v>
      </c>
      <c r="AP109" s="22">
        <v>0</v>
      </c>
      <c r="AQ109" s="22">
        <f>+AO109+AP109</f>
        <v>0</v>
      </c>
      <c r="AR109" s="22">
        <v>0</v>
      </c>
      <c r="AS109" s="41"/>
    </row>
    <row r="110" spans="1:45" ht="15.75" customHeight="1" thickBot="1" x14ac:dyDescent="0.3">
      <c r="A110" s="36"/>
      <c r="D110" s="21"/>
      <c r="E110" s="21" t="s">
        <v>126</v>
      </c>
      <c r="H110" s="21" t="s">
        <v>118</v>
      </c>
      <c r="I110" s="22"/>
      <c r="J110" s="22">
        <v>15</v>
      </c>
      <c r="K110" s="49">
        <v>10</v>
      </c>
      <c r="L110" s="22"/>
      <c r="M110" s="22"/>
      <c r="N110" s="22"/>
      <c r="R110" s="41"/>
      <c r="S110" s="41"/>
      <c r="T110" s="27">
        <v>6.5</v>
      </c>
      <c r="U110" s="21" t="s">
        <v>49</v>
      </c>
      <c r="AA110" s="22">
        <v>2</v>
      </c>
      <c r="AB110" s="22">
        <v>0</v>
      </c>
      <c r="AC110" s="22">
        <v>1</v>
      </c>
      <c r="AD110" s="22">
        <f>+AB110+AC110</f>
        <v>1</v>
      </c>
      <c r="AE110" s="22">
        <v>0</v>
      </c>
      <c r="AG110" s="27">
        <v>9</v>
      </c>
      <c r="AH110" s="21" t="s">
        <v>96</v>
      </c>
      <c r="AN110" s="22">
        <v>1</v>
      </c>
      <c r="AO110" s="22">
        <v>0</v>
      </c>
      <c r="AP110" s="22">
        <v>0</v>
      </c>
      <c r="AQ110" s="22">
        <f>+AO110+AP110</f>
        <v>0</v>
      </c>
      <c r="AR110" s="22">
        <v>0</v>
      </c>
      <c r="AS110" s="41"/>
    </row>
    <row r="111" spans="1:45" ht="15.75" customHeight="1" thickBot="1" x14ac:dyDescent="0.3">
      <c r="A111" s="36"/>
      <c r="B111" s="21"/>
      <c r="D111" s="21"/>
      <c r="E111" s="21" t="s">
        <v>162</v>
      </c>
      <c r="F111" s="21"/>
      <c r="G111" s="21"/>
      <c r="H111" s="21" t="s">
        <v>116</v>
      </c>
      <c r="I111" s="22"/>
      <c r="J111" s="22">
        <v>19</v>
      </c>
      <c r="K111" s="49">
        <v>8</v>
      </c>
      <c r="L111" s="22"/>
      <c r="M111" s="22"/>
      <c r="N111" s="22"/>
      <c r="R111" s="41"/>
      <c r="S111" s="41"/>
      <c r="T111" s="8"/>
      <c r="U111" s="31"/>
      <c r="V111" s="8"/>
      <c r="W111" s="8"/>
      <c r="X111" s="8"/>
      <c r="Y111" s="8"/>
      <c r="Z111" s="8"/>
      <c r="AA111" s="55"/>
      <c r="AB111" s="55"/>
      <c r="AC111" s="55"/>
      <c r="AD111" s="55"/>
      <c r="AE111" s="55"/>
      <c r="AG111" s="27">
        <v>7.5</v>
      </c>
      <c r="AH111" s="21" t="s">
        <v>50</v>
      </c>
      <c r="AN111" s="22">
        <v>1</v>
      </c>
      <c r="AO111" s="22">
        <v>0</v>
      </c>
      <c r="AP111" s="22">
        <v>0</v>
      </c>
      <c r="AQ111" s="22">
        <f>+AO111+AP111</f>
        <v>0</v>
      </c>
      <c r="AR111" s="22">
        <v>0</v>
      </c>
      <c r="AS111" s="41"/>
    </row>
    <row r="112" spans="1:45" ht="15.75" customHeight="1" x14ac:dyDescent="0.25">
      <c r="A112" s="36"/>
      <c r="B112" s="21"/>
      <c r="D112" s="21"/>
      <c r="E112" s="21" t="s">
        <v>144</v>
      </c>
      <c r="G112" s="21"/>
      <c r="H112" s="21" t="s">
        <v>115</v>
      </c>
      <c r="I112" s="22"/>
      <c r="J112" s="22">
        <v>20</v>
      </c>
      <c r="K112" s="49">
        <v>8</v>
      </c>
      <c r="L112" s="22"/>
      <c r="M112" s="22"/>
      <c r="N112" s="22"/>
      <c r="R112" s="41"/>
      <c r="S112" s="41"/>
      <c r="AG112" s="8"/>
      <c r="AH112" s="31" t="s">
        <v>211</v>
      </c>
      <c r="AI112" s="8"/>
      <c r="AJ112" s="8"/>
      <c r="AK112" s="8"/>
      <c r="AL112" s="8"/>
      <c r="AM112" s="8"/>
      <c r="AN112" s="55">
        <f>SUM(AA98:AA110)+SUM(AN98:AN111)</f>
        <v>57</v>
      </c>
      <c r="AO112" s="55">
        <f>SUM(AB98:AB110)+SUM(AO98:AO111)</f>
        <v>2</v>
      </c>
      <c r="AP112" s="55">
        <f>SUM(AC98:AC110)+SUM(AP98:AP111)</f>
        <v>14</v>
      </c>
      <c r="AQ112" s="55">
        <f>SUM(AD98:AD110)+SUM(AQ98:AQ111)</f>
        <v>16</v>
      </c>
      <c r="AR112" s="55">
        <f>SUM(AE98:AE110)+SUM(AR98:AR111)</f>
        <v>4</v>
      </c>
      <c r="AS112" s="41"/>
    </row>
    <row r="113" spans="1:45" ht="15.75" customHeight="1" x14ac:dyDescent="0.25">
      <c r="A113" s="36"/>
      <c r="B113" s="21"/>
      <c r="D113" s="21"/>
      <c r="E113" s="21" t="s">
        <v>59</v>
      </c>
      <c r="F113" s="21"/>
      <c r="G113" s="21"/>
      <c r="H113" s="21" t="s">
        <v>118</v>
      </c>
      <c r="I113" s="22"/>
      <c r="J113" s="22">
        <v>19</v>
      </c>
      <c r="K113" s="49">
        <v>6</v>
      </c>
      <c r="L113" s="22"/>
      <c r="M113" s="22"/>
      <c r="N113" s="22"/>
      <c r="R113" s="41"/>
      <c r="S113" s="41"/>
      <c r="U113" s="21" t="s">
        <v>93</v>
      </c>
      <c r="AA113" s="56">
        <f>AN95+AD133+AN112-0.3</f>
        <v>268</v>
      </c>
      <c r="AB113" s="56">
        <f>AO112+AO95</f>
        <v>80</v>
      </c>
      <c r="AC113" s="56">
        <f>AP112+AP95+AN133</f>
        <v>85</v>
      </c>
      <c r="AD113" s="56">
        <f>+AC113+AB113</f>
        <v>165</v>
      </c>
      <c r="AE113" s="56">
        <f>AR112+AR95+AO133</f>
        <v>16</v>
      </c>
      <c r="AN113" s="22"/>
      <c r="AO113" s="22"/>
      <c r="AP113" s="22"/>
      <c r="AQ113" s="22"/>
      <c r="AS113" s="41"/>
    </row>
    <row r="114" spans="1:45" ht="15.75" customHeight="1" x14ac:dyDescent="0.25">
      <c r="A114" s="36"/>
      <c r="B114" s="21"/>
      <c r="D114" s="21"/>
      <c r="E114" s="21" t="s">
        <v>86</v>
      </c>
      <c r="F114" s="21"/>
      <c r="G114" s="21"/>
      <c r="H114" s="21" t="s">
        <v>17</v>
      </c>
      <c r="I114" s="22"/>
      <c r="J114" s="22">
        <v>19</v>
      </c>
      <c r="K114" s="49">
        <v>6</v>
      </c>
      <c r="L114" s="22"/>
      <c r="M114" s="22"/>
      <c r="N114" s="22"/>
      <c r="R114" s="41"/>
      <c r="S114" s="41"/>
      <c r="U114" s="21" t="s">
        <v>82</v>
      </c>
      <c r="AA114" s="22">
        <f>+AA15+AA28+AA41+AA54+AN15+AN28+AN41+AN54</f>
        <v>268</v>
      </c>
      <c r="AB114" s="22">
        <f>+AB15+AB28+AB41+AB54+AO15+AO28+AO41+AO54</f>
        <v>80</v>
      </c>
      <c r="AC114" s="22">
        <f>+AC15+AC28+AC41+AC54+AP15+AP28+AP41+AP54</f>
        <v>85</v>
      </c>
      <c r="AD114" s="22">
        <f>+AD15+AD28+AD41+AD54+AQ15+AQ28+AQ41+AQ54</f>
        <v>165</v>
      </c>
      <c r="AE114" s="22">
        <f>+AE15+AE28+AE41+AE54+AR15+AR28+AR41+AR54</f>
        <v>16</v>
      </c>
      <c r="AN114" s="22"/>
      <c r="AO114" s="22"/>
      <c r="AP114" s="22"/>
      <c r="AQ114" s="22"/>
      <c r="AR114" s="22"/>
      <c r="AS114" s="41"/>
    </row>
    <row r="115" spans="1:45" ht="15.75" customHeight="1" x14ac:dyDescent="0.25">
      <c r="A115" s="36"/>
      <c r="B115" s="21"/>
      <c r="E115" s="21" t="s">
        <v>55</v>
      </c>
      <c r="F115" s="21"/>
      <c r="G115" s="21"/>
      <c r="H115" s="21" t="s">
        <v>117</v>
      </c>
      <c r="I115" s="22"/>
      <c r="J115" s="22">
        <v>21</v>
      </c>
      <c r="K115" s="49">
        <v>6</v>
      </c>
      <c r="L115" s="22"/>
      <c r="M115" s="22"/>
      <c r="N115" s="22"/>
      <c r="R115" s="41"/>
      <c r="S115" s="41"/>
      <c r="AN115" s="22"/>
      <c r="AO115" s="22"/>
      <c r="AP115" s="22"/>
      <c r="AQ115" s="22"/>
      <c r="AR115" s="22"/>
      <c r="AS115" s="41"/>
    </row>
    <row r="116" spans="1:45" ht="15.75" customHeight="1" x14ac:dyDescent="0.25">
      <c r="A116" s="36"/>
      <c r="B116" s="21"/>
      <c r="E116" s="21" t="s">
        <v>34</v>
      </c>
      <c r="F116" s="21"/>
      <c r="G116" s="21"/>
      <c r="H116" s="21" t="s">
        <v>106</v>
      </c>
      <c r="I116" s="22"/>
      <c r="J116" s="22">
        <v>22</v>
      </c>
      <c r="K116" s="49">
        <v>6</v>
      </c>
      <c r="L116" s="22"/>
      <c r="M116" s="22"/>
      <c r="N116" s="22"/>
      <c r="R116" s="41"/>
      <c r="S116" s="41"/>
      <c r="AQ116" s="22"/>
      <c r="AS116" s="41"/>
    </row>
    <row r="117" spans="1:45" ht="15.75" customHeight="1" x14ac:dyDescent="0.25">
      <c r="A117" s="36"/>
      <c r="B117" s="21"/>
      <c r="E117" s="21" t="s">
        <v>95</v>
      </c>
      <c r="F117" s="21"/>
      <c r="G117" s="21"/>
      <c r="H117" s="21" t="s">
        <v>118</v>
      </c>
      <c r="I117" s="22"/>
      <c r="J117" s="22">
        <v>16</v>
      </c>
      <c r="K117" s="49">
        <v>4</v>
      </c>
      <c r="L117" s="22"/>
      <c r="M117" s="22"/>
      <c r="N117" s="22"/>
      <c r="R117" s="41"/>
      <c r="S117" s="41"/>
      <c r="AP117" s="22"/>
      <c r="AS117" s="41"/>
    </row>
    <row r="118" spans="1:45" ht="15.75" customHeight="1" x14ac:dyDescent="0.25">
      <c r="A118" s="36"/>
      <c r="B118" s="21"/>
      <c r="E118" s="21" t="s">
        <v>170</v>
      </c>
      <c r="F118" s="21"/>
      <c r="G118" s="21"/>
      <c r="H118" s="21" t="s">
        <v>116</v>
      </c>
      <c r="I118" s="22"/>
      <c r="J118" s="22">
        <v>16</v>
      </c>
      <c r="K118" s="49">
        <v>4</v>
      </c>
      <c r="L118" s="22"/>
      <c r="M118" s="22"/>
      <c r="N118" s="22"/>
      <c r="R118" s="41"/>
      <c r="S118" s="41"/>
      <c r="AS118" s="41"/>
    </row>
    <row r="119" spans="1:45" ht="15.75" customHeight="1" x14ac:dyDescent="0.25">
      <c r="A119" s="36"/>
      <c r="B119" s="21"/>
      <c r="E119" s="21" t="s">
        <v>165</v>
      </c>
      <c r="H119" s="21" t="s">
        <v>17</v>
      </c>
      <c r="I119" s="22"/>
      <c r="J119" s="22">
        <v>18</v>
      </c>
      <c r="K119" s="49">
        <v>4</v>
      </c>
      <c r="L119" s="22"/>
      <c r="M119" s="22"/>
      <c r="N119" s="22"/>
      <c r="R119" s="41"/>
      <c r="S119" s="41"/>
      <c r="AP119" s="22"/>
      <c r="AS119" s="41"/>
    </row>
    <row r="120" spans="1:45" ht="15.75" customHeight="1" x14ac:dyDescent="0.25">
      <c r="A120" s="36"/>
      <c r="B120" s="21"/>
      <c r="E120" s="21" t="s">
        <v>51</v>
      </c>
      <c r="H120" s="21" t="s">
        <v>118</v>
      </c>
      <c r="I120" s="22"/>
      <c r="J120" s="22">
        <v>18</v>
      </c>
      <c r="K120" s="49">
        <v>4</v>
      </c>
      <c r="L120" s="22"/>
      <c r="M120" s="22"/>
      <c r="N120" s="22"/>
      <c r="R120" s="41"/>
      <c r="S120" s="41"/>
      <c r="AP120" s="22"/>
      <c r="AS120" s="41"/>
    </row>
    <row r="121" spans="1:45" ht="15.75" customHeight="1" x14ac:dyDescent="0.25">
      <c r="A121" s="36"/>
      <c r="B121" s="21"/>
      <c r="E121" s="21" t="s">
        <v>88</v>
      </c>
      <c r="F121" s="21"/>
      <c r="G121" s="21"/>
      <c r="H121" s="21" t="s">
        <v>116</v>
      </c>
      <c r="I121" s="22"/>
      <c r="J121" s="22">
        <v>20</v>
      </c>
      <c r="K121" s="49">
        <v>4</v>
      </c>
      <c r="L121" s="22"/>
      <c r="M121" s="22"/>
      <c r="N121" s="22"/>
      <c r="R121" s="41"/>
      <c r="S121" s="41"/>
      <c r="AP121" s="22"/>
      <c r="AS121" s="41"/>
    </row>
    <row r="122" spans="1:45" ht="15.75" customHeight="1" thickBot="1" x14ac:dyDescent="0.3">
      <c r="A122" s="36"/>
      <c r="B122" s="21"/>
      <c r="E122" s="21" t="s">
        <v>166</v>
      </c>
      <c r="F122" s="21"/>
      <c r="G122" s="21"/>
      <c r="H122" s="21" t="s">
        <v>154</v>
      </c>
      <c r="I122" s="22"/>
      <c r="J122" s="22">
        <v>20</v>
      </c>
      <c r="K122" s="49">
        <v>4</v>
      </c>
      <c r="L122" s="22"/>
      <c r="M122" s="22"/>
      <c r="N122" s="22"/>
      <c r="R122" s="41"/>
      <c r="S122" s="41"/>
      <c r="V122" s="37" t="s">
        <v>119</v>
      </c>
      <c r="W122" s="10" t="s">
        <v>129</v>
      </c>
      <c r="X122" s="10"/>
      <c r="Y122" s="10"/>
      <c r="Z122" s="10"/>
      <c r="AA122" s="10"/>
      <c r="AB122" s="10"/>
      <c r="AC122" s="10"/>
      <c r="AD122" s="37" t="s">
        <v>3</v>
      </c>
      <c r="AE122" s="37" t="s">
        <v>7</v>
      </c>
      <c r="AF122" s="37" t="s">
        <v>8</v>
      </c>
      <c r="AG122" s="37" t="s">
        <v>9</v>
      </c>
      <c r="AH122" s="82" t="s">
        <v>77</v>
      </c>
      <c r="AI122" s="82"/>
      <c r="AJ122" s="37" t="s">
        <v>4</v>
      </c>
      <c r="AK122" s="37" t="s">
        <v>6</v>
      </c>
      <c r="AL122" s="37" t="s">
        <v>5</v>
      </c>
      <c r="AM122" s="37" t="s">
        <v>78</v>
      </c>
      <c r="AN122" s="37" t="s">
        <v>24</v>
      </c>
      <c r="AO122" s="37" t="s">
        <v>2</v>
      </c>
      <c r="AP122" s="22"/>
      <c r="AS122" s="41"/>
    </row>
    <row r="123" spans="1:45" ht="15.75" customHeight="1" x14ac:dyDescent="0.25">
      <c r="A123" s="36"/>
      <c r="B123" s="21"/>
      <c r="E123" s="21" t="s">
        <v>167</v>
      </c>
      <c r="F123" s="21"/>
      <c r="G123" s="21"/>
      <c r="H123" s="21" t="s">
        <v>106</v>
      </c>
      <c r="I123" s="22"/>
      <c r="J123" s="22">
        <v>20</v>
      </c>
      <c r="K123" s="49">
        <v>4</v>
      </c>
      <c r="L123" s="22"/>
      <c r="M123" s="22"/>
      <c r="N123" s="22"/>
      <c r="R123" s="41"/>
      <c r="S123" s="41"/>
      <c r="V123" s="27">
        <v>8</v>
      </c>
      <c r="W123" s="21" t="s">
        <v>15</v>
      </c>
      <c r="AD123" s="22">
        <f>+AE123+AF123+AG123</f>
        <v>2</v>
      </c>
      <c r="AE123" s="22">
        <v>0</v>
      </c>
      <c r="AF123" s="22">
        <v>1</v>
      </c>
      <c r="AG123" s="22">
        <v>1</v>
      </c>
      <c r="AH123" s="79">
        <f t="shared" ref="AH123:AH129" si="21">+(AE123*2+AG123)/(2*AD123)</f>
        <v>0.25</v>
      </c>
      <c r="AI123" s="79"/>
      <c r="AJ123" s="22">
        <v>3</v>
      </c>
      <c r="AK123" s="22">
        <v>0</v>
      </c>
      <c r="AL123" s="22">
        <v>0</v>
      </c>
      <c r="AM123" s="24">
        <f t="shared" ref="AM123:AM129" si="22">+AJ123/AD123</f>
        <v>1.5</v>
      </c>
      <c r="AN123" s="22">
        <v>0</v>
      </c>
      <c r="AO123" s="22">
        <v>0</v>
      </c>
      <c r="AS123" s="41"/>
    </row>
    <row r="124" spans="1:45" ht="15.75" customHeight="1" x14ac:dyDescent="0.25">
      <c r="A124" s="36"/>
      <c r="B124" s="21"/>
      <c r="E124" s="21" t="s">
        <v>92</v>
      </c>
      <c r="F124" s="21"/>
      <c r="G124" s="21"/>
      <c r="H124" s="21" t="s">
        <v>115</v>
      </c>
      <c r="I124" s="22"/>
      <c r="J124" s="22">
        <v>21</v>
      </c>
      <c r="K124" s="49">
        <v>4</v>
      </c>
      <c r="L124" s="22"/>
      <c r="M124" s="22"/>
      <c r="N124" s="22"/>
      <c r="R124" s="41"/>
      <c r="S124" s="41"/>
      <c r="V124" s="27">
        <v>7</v>
      </c>
      <c r="W124" s="21" t="s">
        <v>366</v>
      </c>
      <c r="X124" s="21"/>
      <c r="Y124" s="21"/>
      <c r="Z124" s="21"/>
      <c r="AA124" s="22"/>
      <c r="AD124" s="22">
        <f>+AE124+AF124+AG124</f>
        <v>8</v>
      </c>
      <c r="AE124" s="22">
        <v>2</v>
      </c>
      <c r="AF124" s="22">
        <v>5</v>
      </c>
      <c r="AG124" s="22">
        <v>1</v>
      </c>
      <c r="AH124" s="79">
        <f t="shared" si="21"/>
        <v>0.3125</v>
      </c>
      <c r="AI124" s="79"/>
      <c r="AJ124" s="22">
        <v>23</v>
      </c>
      <c r="AK124" s="22">
        <v>1</v>
      </c>
      <c r="AL124" s="22">
        <v>0</v>
      </c>
      <c r="AM124" s="24">
        <f t="shared" si="22"/>
        <v>2.875</v>
      </c>
      <c r="AN124" s="22">
        <v>0</v>
      </c>
      <c r="AO124" s="22">
        <v>0</v>
      </c>
      <c r="AS124" s="41"/>
    </row>
    <row r="125" spans="1:45" ht="15.75" customHeight="1" x14ac:dyDescent="0.25">
      <c r="A125" s="36"/>
      <c r="B125" s="21"/>
      <c r="E125" s="21" t="s">
        <v>130</v>
      </c>
      <c r="F125" s="21"/>
      <c r="G125" s="21"/>
      <c r="H125" s="21" t="s">
        <v>115</v>
      </c>
      <c r="I125" s="22"/>
      <c r="J125" s="22">
        <v>21</v>
      </c>
      <c r="K125" s="49">
        <v>4</v>
      </c>
      <c r="L125" s="22"/>
      <c r="M125" s="22"/>
      <c r="N125" s="22"/>
      <c r="R125" s="41"/>
      <c r="S125" s="41"/>
      <c r="V125" s="27">
        <v>7</v>
      </c>
      <c r="W125" s="21" t="s">
        <v>499</v>
      </c>
      <c r="X125" s="21"/>
      <c r="Y125" s="21"/>
      <c r="Z125" s="21"/>
      <c r="AA125" s="22"/>
      <c r="AD125" s="22">
        <f>+AE125+AF125+AG125</f>
        <v>1</v>
      </c>
      <c r="AE125" s="22">
        <v>0</v>
      </c>
      <c r="AF125" s="22">
        <v>1</v>
      </c>
      <c r="AG125" s="22">
        <v>0</v>
      </c>
      <c r="AH125" s="79">
        <f t="shared" si="21"/>
        <v>0</v>
      </c>
      <c r="AI125" s="79"/>
      <c r="AJ125" s="22">
        <v>7</v>
      </c>
      <c r="AK125" s="22">
        <v>0</v>
      </c>
      <c r="AL125" s="22">
        <v>0</v>
      </c>
      <c r="AM125" s="24">
        <f t="shared" si="22"/>
        <v>7</v>
      </c>
      <c r="AN125" s="22">
        <v>0</v>
      </c>
      <c r="AO125" s="22">
        <v>0</v>
      </c>
      <c r="AS125" s="41"/>
    </row>
    <row r="126" spans="1:45" ht="15.75" customHeight="1" x14ac:dyDescent="0.25">
      <c r="A126" s="36"/>
      <c r="B126" s="21"/>
      <c r="E126" s="21" t="s">
        <v>66</v>
      </c>
      <c r="F126" s="21"/>
      <c r="G126" s="21"/>
      <c r="H126" s="21" t="s">
        <v>115</v>
      </c>
      <c r="I126" s="22"/>
      <c r="J126" s="22">
        <v>21</v>
      </c>
      <c r="K126" s="49">
        <v>4</v>
      </c>
      <c r="L126" s="22"/>
      <c r="M126" s="22"/>
      <c r="N126" s="22"/>
      <c r="R126" s="41"/>
      <c r="S126" s="41"/>
      <c r="V126" s="27">
        <v>7.5</v>
      </c>
      <c r="W126" s="21" t="s">
        <v>61</v>
      </c>
      <c r="X126" s="21"/>
      <c r="Y126" s="21"/>
      <c r="AD126" s="22">
        <f>+AE126+AF126+AG126</f>
        <v>5</v>
      </c>
      <c r="AE126" s="22">
        <v>2</v>
      </c>
      <c r="AF126" s="22">
        <v>3</v>
      </c>
      <c r="AG126" s="22">
        <v>0</v>
      </c>
      <c r="AH126" s="79">
        <f t="shared" si="21"/>
        <v>0.4</v>
      </c>
      <c r="AI126" s="79"/>
      <c r="AJ126" s="22">
        <v>9</v>
      </c>
      <c r="AK126" s="22">
        <v>1</v>
      </c>
      <c r="AL126" s="22">
        <v>1</v>
      </c>
      <c r="AM126" s="24">
        <f t="shared" si="22"/>
        <v>1.8</v>
      </c>
      <c r="AN126" s="22">
        <v>0</v>
      </c>
      <c r="AO126" s="22">
        <v>0</v>
      </c>
      <c r="AS126" s="41"/>
    </row>
    <row r="127" spans="1:45" ht="15.75" customHeight="1" x14ac:dyDescent="0.25">
      <c r="A127" s="36"/>
      <c r="E127" s="21" t="s">
        <v>185</v>
      </c>
      <c r="F127" s="21"/>
      <c r="G127" s="21"/>
      <c r="H127" s="21" t="s">
        <v>154</v>
      </c>
      <c r="I127" s="22"/>
      <c r="J127" s="22">
        <v>21</v>
      </c>
      <c r="K127" s="49">
        <v>4</v>
      </c>
      <c r="L127" s="22"/>
      <c r="M127" s="22"/>
      <c r="N127" s="22"/>
      <c r="R127" s="41"/>
      <c r="S127" s="41"/>
      <c r="V127" s="27"/>
      <c r="W127" s="21" t="s">
        <v>147</v>
      </c>
      <c r="X127" s="21"/>
      <c r="Y127" s="21"/>
      <c r="Z127" s="21"/>
      <c r="AA127" s="22"/>
      <c r="AD127" s="22">
        <f>+AE127+AF127+AG127+0.3</f>
        <v>0.3</v>
      </c>
      <c r="AE127" s="22">
        <v>0</v>
      </c>
      <c r="AF127" s="22">
        <v>0</v>
      </c>
      <c r="AG127" s="22">
        <v>0</v>
      </c>
      <c r="AH127" s="79">
        <f t="shared" si="21"/>
        <v>0</v>
      </c>
      <c r="AI127" s="79"/>
      <c r="AJ127" s="22">
        <v>0</v>
      </c>
      <c r="AK127" s="22">
        <v>0</v>
      </c>
      <c r="AL127" s="22">
        <v>0</v>
      </c>
      <c r="AM127" s="24">
        <f t="shared" si="22"/>
        <v>0</v>
      </c>
      <c r="AN127" s="22">
        <v>0</v>
      </c>
      <c r="AO127" s="22">
        <v>0</v>
      </c>
      <c r="AS127" s="41"/>
    </row>
    <row r="128" spans="1:45" ht="15.75" customHeight="1" x14ac:dyDescent="0.25">
      <c r="A128" s="36"/>
      <c r="B128" s="21"/>
      <c r="E128" s="21" t="s">
        <v>164</v>
      </c>
      <c r="F128" s="21"/>
      <c r="G128" s="21"/>
      <c r="H128" s="21" t="s">
        <v>115</v>
      </c>
      <c r="I128" s="22"/>
      <c r="J128" s="22">
        <v>22</v>
      </c>
      <c r="K128" s="49">
        <v>4</v>
      </c>
      <c r="L128" s="22"/>
      <c r="M128" s="22"/>
      <c r="N128" s="22"/>
      <c r="R128" s="41"/>
      <c r="S128" s="41"/>
      <c r="V128" s="27">
        <v>7</v>
      </c>
      <c r="W128" s="21" t="s">
        <v>74</v>
      </c>
      <c r="X128" s="21"/>
      <c r="Y128" s="21"/>
      <c r="Z128" s="21"/>
      <c r="AA128" s="22"/>
      <c r="AD128" s="22">
        <f>+AE128+AF128+AG128</f>
        <v>1</v>
      </c>
      <c r="AE128" s="22">
        <v>0</v>
      </c>
      <c r="AF128" s="22">
        <v>1</v>
      </c>
      <c r="AG128" s="22">
        <v>0</v>
      </c>
      <c r="AH128" s="79">
        <f t="shared" si="21"/>
        <v>0</v>
      </c>
      <c r="AI128" s="79"/>
      <c r="AJ128" s="22">
        <v>1</v>
      </c>
      <c r="AK128" s="22">
        <v>0</v>
      </c>
      <c r="AL128" s="22">
        <v>0</v>
      </c>
      <c r="AM128" s="24">
        <f t="shared" si="22"/>
        <v>1</v>
      </c>
      <c r="AN128" s="22">
        <v>0</v>
      </c>
      <c r="AO128" s="22">
        <v>0</v>
      </c>
      <c r="AS128" s="41"/>
    </row>
    <row r="129" spans="1:45" ht="15.75" customHeight="1" x14ac:dyDescent="0.25">
      <c r="A129" s="36"/>
      <c r="B129" s="21"/>
      <c r="E129" s="21" t="s">
        <v>125</v>
      </c>
      <c r="F129" s="21"/>
      <c r="G129" s="21"/>
      <c r="H129" s="21" t="s">
        <v>116</v>
      </c>
      <c r="I129" s="22"/>
      <c r="J129" s="22">
        <v>22</v>
      </c>
      <c r="K129" s="49">
        <v>4</v>
      </c>
      <c r="L129" s="22"/>
      <c r="M129" s="22"/>
      <c r="N129" s="22"/>
      <c r="R129" s="41"/>
      <c r="S129" s="41"/>
      <c r="V129" s="27">
        <v>8</v>
      </c>
      <c r="W129" s="21" t="s">
        <v>601</v>
      </c>
      <c r="AD129" s="22">
        <f>+AE129+AF129+AG129</f>
        <v>1</v>
      </c>
      <c r="AE129" s="22">
        <v>0</v>
      </c>
      <c r="AF129" s="22">
        <v>0</v>
      </c>
      <c r="AG129" s="22">
        <v>1</v>
      </c>
      <c r="AH129" s="79">
        <f t="shared" si="21"/>
        <v>0.5</v>
      </c>
      <c r="AI129" s="79"/>
      <c r="AJ129" s="22">
        <v>2</v>
      </c>
      <c r="AK129" s="22">
        <v>0</v>
      </c>
      <c r="AL129" s="22">
        <v>0</v>
      </c>
      <c r="AM129" s="24">
        <f t="shared" si="22"/>
        <v>2</v>
      </c>
      <c r="AN129" s="22">
        <v>0</v>
      </c>
      <c r="AO129" s="22">
        <v>0</v>
      </c>
      <c r="AS129" s="41"/>
    </row>
    <row r="130" spans="1:45" ht="15.75" customHeight="1" x14ac:dyDescent="0.25">
      <c r="A130" s="36"/>
      <c r="B130" s="21"/>
      <c r="E130" s="21" t="s">
        <v>96</v>
      </c>
      <c r="H130" s="21" t="s">
        <v>154</v>
      </c>
      <c r="I130" s="22"/>
      <c r="J130" s="22">
        <v>22</v>
      </c>
      <c r="K130" s="49">
        <v>4</v>
      </c>
      <c r="L130" s="22"/>
      <c r="M130" s="22"/>
      <c r="N130" s="22"/>
      <c r="R130" s="41"/>
      <c r="S130" s="41"/>
      <c r="V130" s="27">
        <v>7</v>
      </c>
      <c r="W130" s="21" t="s">
        <v>317</v>
      </c>
      <c r="X130" s="21"/>
      <c r="Y130" s="21"/>
      <c r="Z130" s="21"/>
      <c r="AA130" s="22"/>
      <c r="AD130" s="22">
        <f>+AE130+AF130+AG130</f>
        <v>2</v>
      </c>
      <c r="AE130" s="22">
        <v>0</v>
      </c>
      <c r="AF130" s="22">
        <v>0</v>
      </c>
      <c r="AG130" s="22">
        <v>2</v>
      </c>
      <c r="AH130" s="79">
        <f>+(AE130*2+AG130)/(2*AD130)</f>
        <v>0.5</v>
      </c>
      <c r="AI130" s="79"/>
      <c r="AJ130" s="22">
        <v>4</v>
      </c>
      <c r="AK130" s="22">
        <v>0</v>
      </c>
      <c r="AL130" s="22">
        <v>1</v>
      </c>
      <c r="AM130" s="24">
        <f>+AJ130/AD130</f>
        <v>2</v>
      </c>
      <c r="AN130" s="22">
        <v>0</v>
      </c>
      <c r="AO130" s="22">
        <v>0</v>
      </c>
      <c r="AS130" s="41"/>
    </row>
    <row r="131" spans="1:45" ht="15.75" customHeight="1" x14ac:dyDescent="0.25">
      <c r="A131" s="36"/>
      <c r="B131" s="21"/>
      <c r="E131" s="21" t="s">
        <v>41</v>
      </c>
      <c r="F131" s="21"/>
      <c r="G131" s="21"/>
      <c r="H131" s="21" t="s">
        <v>106</v>
      </c>
      <c r="I131" s="22"/>
      <c r="J131" s="22">
        <v>22</v>
      </c>
      <c r="K131" s="49">
        <v>4</v>
      </c>
      <c r="L131" s="22"/>
      <c r="M131" s="22"/>
      <c r="N131" s="22"/>
      <c r="R131" s="41"/>
      <c r="S131" s="41"/>
      <c r="T131" s="27"/>
      <c r="V131" s="27">
        <v>7.5</v>
      </c>
      <c r="W131" s="21" t="s">
        <v>75</v>
      </c>
      <c r="Y131" s="21"/>
      <c r="AD131" s="22">
        <f>+AE131+AF131+AG131</f>
        <v>1</v>
      </c>
      <c r="AE131" s="22">
        <v>0</v>
      </c>
      <c r="AF131" s="22">
        <v>0</v>
      </c>
      <c r="AG131" s="22">
        <v>1</v>
      </c>
      <c r="AH131" s="79">
        <f>+(AE131*2+AG131)/(2*AD131)</f>
        <v>0.5</v>
      </c>
      <c r="AI131" s="79"/>
      <c r="AJ131" s="22">
        <v>4</v>
      </c>
      <c r="AK131" s="22">
        <v>0</v>
      </c>
      <c r="AL131" s="22">
        <v>0</v>
      </c>
      <c r="AM131" s="24">
        <f>+AJ131/AD131</f>
        <v>4</v>
      </c>
      <c r="AN131" s="22">
        <v>1</v>
      </c>
      <c r="AO131" s="22">
        <v>0</v>
      </c>
      <c r="AS131" s="41"/>
    </row>
    <row r="132" spans="1:45" ht="15.75" customHeight="1" thickBot="1" x14ac:dyDescent="0.3">
      <c r="A132" s="36"/>
      <c r="B132" s="21"/>
      <c r="R132" s="41"/>
      <c r="S132" s="41"/>
      <c r="T132" s="27"/>
      <c r="V132" s="27">
        <v>8</v>
      </c>
      <c r="W132" s="21" t="s">
        <v>267</v>
      </c>
      <c r="Y132" s="21"/>
      <c r="Z132" s="21"/>
      <c r="AA132" s="16"/>
      <c r="AD132" s="22">
        <f>+AE132+AF132+AG132</f>
        <v>6</v>
      </c>
      <c r="AE132" s="22">
        <v>1</v>
      </c>
      <c r="AF132" s="22">
        <v>4</v>
      </c>
      <c r="AG132" s="22">
        <v>1</v>
      </c>
      <c r="AH132" s="79">
        <f>+(AE132*2+AG132)/(2*AD132)</f>
        <v>0.25</v>
      </c>
      <c r="AI132" s="79"/>
      <c r="AJ132" s="22">
        <v>16</v>
      </c>
      <c r="AK132" s="22">
        <v>1</v>
      </c>
      <c r="AL132" s="22">
        <v>0</v>
      </c>
      <c r="AM132" s="24">
        <f>+AJ132/AD132</f>
        <v>2.6666666666666665</v>
      </c>
      <c r="AN132" s="22">
        <v>0</v>
      </c>
      <c r="AO132" s="22">
        <v>0</v>
      </c>
      <c r="AS132" s="41"/>
    </row>
    <row r="133" spans="1:45" ht="15.75" customHeight="1" x14ac:dyDescent="0.25">
      <c r="A133" s="36"/>
      <c r="R133" s="41"/>
      <c r="S133" s="41"/>
      <c r="V133" s="8"/>
      <c r="W133" s="32"/>
      <c r="X133" s="31" t="s">
        <v>21</v>
      </c>
      <c r="Y133" s="32"/>
      <c r="Z133" s="32"/>
      <c r="AA133" s="15"/>
      <c r="AB133" s="8"/>
      <c r="AC133" s="8"/>
      <c r="AD133" s="15">
        <f>SUM(AD123:AD132)</f>
        <v>27.3</v>
      </c>
      <c r="AE133" s="15">
        <f>SUM(AE123:AE132)</f>
        <v>5</v>
      </c>
      <c r="AF133" s="15">
        <f>SUM(AF123:AF132)</f>
        <v>15</v>
      </c>
      <c r="AG133" s="15">
        <f>SUM(AG123:AG132)</f>
        <v>7</v>
      </c>
      <c r="AH133" s="80">
        <f>+(AE133*2+AG133)/(2*AD133)</f>
        <v>0.31135531135531136</v>
      </c>
      <c r="AI133" s="80"/>
      <c r="AJ133" s="15">
        <f>SUM(AJ123:AJ132)</f>
        <v>69</v>
      </c>
      <c r="AK133" s="15">
        <f>SUM(AK123:AK132)</f>
        <v>3</v>
      </c>
      <c r="AL133" s="15">
        <f>SUM(AL123:AL132)</f>
        <v>2</v>
      </c>
      <c r="AM133" s="33">
        <f>+AJ133/AD133</f>
        <v>2.5274725274725274</v>
      </c>
      <c r="AN133" s="15">
        <f>SUM(AN123:AN132)</f>
        <v>1</v>
      </c>
      <c r="AO133" s="15">
        <f>SUM(AO123:AO132)</f>
        <v>0</v>
      </c>
      <c r="AS133" s="41"/>
    </row>
    <row r="134" spans="1:45" ht="15.75" customHeight="1" x14ac:dyDescent="0.25">
      <c r="A134" s="36"/>
      <c r="R134" s="41"/>
      <c r="S134" s="41"/>
      <c r="AS134" s="41"/>
    </row>
    <row r="135" spans="1:45" ht="15.75" customHeight="1" x14ac:dyDescent="0.25">
      <c r="A135" s="36"/>
      <c r="R135" s="36"/>
      <c r="S135" s="36"/>
      <c r="AS135" s="36"/>
    </row>
    <row r="136" spans="1:45" ht="15.75" customHeight="1" x14ac:dyDescent="0.25">
      <c r="A136" s="36"/>
      <c r="R136" s="36"/>
      <c r="S136" s="36"/>
      <c r="AS136" s="36"/>
    </row>
    <row r="137" spans="1:45" ht="15.75" customHeight="1" x14ac:dyDescent="0.25">
      <c r="A137" s="36"/>
      <c r="R137" s="36"/>
      <c r="S137" s="36"/>
      <c r="AS137" s="36"/>
    </row>
    <row r="138" spans="1:45" ht="15.75" customHeight="1" x14ac:dyDescent="0.25">
      <c r="A138" s="36"/>
      <c r="R138" s="36"/>
      <c r="S138" s="36"/>
      <c r="T138" s="27"/>
      <c r="U138" s="21"/>
      <c r="AS138" s="36"/>
    </row>
    <row r="139" spans="1:45" ht="15.75" customHeight="1" x14ac:dyDescent="0.25">
      <c r="A139" s="36"/>
      <c r="R139" s="36"/>
      <c r="S139" s="36"/>
      <c r="T139" s="27"/>
      <c r="U139" s="21"/>
      <c r="AS139" s="36"/>
    </row>
    <row r="140" spans="1:45" ht="15.75" customHeight="1" x14ac:dyDescent="0.25">
      <c r="A140" s="36"/>
      <c r="R140" s="36"/>
      <c r="S140" s="36"/>
      <c r="T140" s="27"/>
      <c r="U140" s="21"/>
      <c r="AS140" s="36"/>
    </row>
    <row r="141" spans="1:45" ht="15.75" customHeight="1" x14ac:dyDescent="0.25">
      <c r="A141" s="36"/>
      <c r="R141" s="39"/>
      <c r="S141" s="39"/>
      <c r="AS141" s="39"/>
    </row>
    <row r="142" spans="1:45" ht="15.75" customHeight="1" x14ac:dyDescent="0.25">
      <c r="A142" s="36"/>
      <c r="H142" s="21"/>
      <c r="R142" s="39"/>
      <c r="S142" s="39"/>
      <c r="AS142" s="39"/>
    </row>
    <row r="143" spans="1:45" ht="15.75" customHeight="1" x14ac:dyDescent="0.25">
      <c r="A143" s="36"/>
      <c r="D143" s="21"/>
      <c r="E143" s="21"/>
      <c r="F143" s="21"/>
      <c r="G143" s="21"/>
      <c r="I143" s="22"/>
      <c r="J143" s="22"/>
      <c r="K143" s="22"/>
      <c r="L143" s="22"/>
      <c r="M143" s="22"/>
      <c r="N143" s="22"/>
      <c r="R143" s="39"/>
      <c r="S143" s="39"/>
      <c r="AS143" s="39"/>
    </row>
    <row r="144" spans="1:45" ht="15.75" x14ac:dyDescent="0.25">
      <c r="A144" s="36"/>
      <c r="R144" s="39"/>
      <c r="S144" s="39"/>
      <c r="AS144" s="39"/>
    </row>
    <row r="145" spans="1:45" ht="1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43"/>
    </row>
  </sheetData>
  <mergeCells count="30">
    <mergeCell ref="AH133:AI133"/>
    <mergeCell ref="AH122:AI122"/>
    <mergeCell ref="AH123:AI123"/>
    <mergeCell ref="AH124:AI124"/>
    <mergeCell ref="AH125:AI125"/>
    <mergeCell ref="AH126:AI126"/>
    <mergeCell ref="AH127:AI127"/>
    <mergeCell ref="AH128:AI128"/>
    <mergeCell ref="AH129:AI129"/>
    <mergeCell ref="AH130:AI130"/>
    <mergeCell ref="AH131:AI131"/>
    <mergeCell ref="AH132:AI132"/>
    <mergeCell ref="AH11:AI11"/>
    <mergeCell ref="E14:F14"/>
    <mergeCell ref="B73:Q73"/>
    <mergeCell ref="T73:AR73"/>
    <mergeCell ref="G74:M74"/>
    <mergeCell ref="T74:AR74"/>
    <mergeCell ref="AH10:AI10"/>
    <mergeCell ref="B1:Q1"/>
    <mergeCell ref="T1:AR1"/>
    <mergeCell ref="G2:M2"/>
    <mergeCell ref="AH2:AI2"/>
    <mergeCell ref="AH3:AI3"/>
    <mergeCell ref="AH4:AI4"/>
    <mergeCell ref="AH5:AI5"/>
    <mergeCell ref="AH6:AI6"/>
    <mergeCell ref="AH7:AI7"/>
    <mergeCell ref="AH8:AI8"/>
    <mergeCell ref="AH9:AI9"/>
  </mergeCells>
  <conditionalFormatting sqref="AA114">
    <cfRule type="cellIs" dxfId="109" priority="5" operator="notEqual">
      <formula>$AA$113</formula>
    </cfRule>
  </conditionalFormatting>
  <conditionalFormatting sqref="AB114">
    <cfRule type="cellIs" dxfId="108" priority="4" operator="notEqual">
      <formula>$AB$113</formula>
    </cfRule>
  </conditionalFormatting>
  <conditionalFormatting sqref="AC114">
    <cfRule type="cellIs" dxfId="107" priority="3" operator="notEqual">
      <formula>$AC$113</formula>
    </cfRule>
  </conditionalFormatting>
  <conditionalFormatting sqref="AD114">
    <cfRule type="cellIs" dxfId="106" priority="2" operator="notEqual">
      <formula>$AD$113</formula>
    </cfRule>
  </conditionalFormatting>
  <conditionalFormatting sqref="AE114">
    <cfRule type="cellIs" dxfId="105" priority="1" operator="notEqual">
      <formula>$AE$113</formula>
    </cfRule>
  </conditionalFormatting>
  <pageMargins left="0.25" right="0.25" top="0.25" bottom="0.25" header="0.5" footer="0.5"/>
  <pageSetup scale="65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Wk30PO8</vt:lpstr>
      <vt:lpstr>Wk29PO7</vt:lpstr>
      <vt:lpstr>Wk28PO6</vt:lpstr>
      <vt:lpstr>Wk27PO5</vt:lpstr>
      <vt:lpstr>Wk26PO4</vt:lpstr>
      <vt:lpstr>Wk25PO3</vt:lpstr>
      <vt:lpstr>Wk24PO2</vt:lpstr>
      <vt:lpstr>Wk23PO1</vt:lpstr>
      <vt:lpstr>Wk22</vt:lpstr>
      <vt:lpstr>Wk21</vt:lpstr>
      <vt:lpstr>Wk20</vt:lpstr>
      <vt:lpstr>Wk19</vt:lpstr>
      <vt:lpstr>Wk18</vt:lpstr>
      <vt:lpstr>Wk17</vt:lpstr>
      <vt:lpstr>Wk16</vt:lpstr>
      <vt:lpstr>Wk15</vt:lpstr>
      <vt:lpstr>Wk14</vt:lpstr>
      <vt:lpstr>Wk13</vt:lpstr>
      <vt:lpstr>Wk12</vt:lpstr>
      <vt:lpstr>Wk11</vt:lpstr>
      <vt:lpstr>Wk10</vt:lpstr>
      <vt:lpstr>Wk9</vt:lpstr>
      <vt:lpstr>Wk8</vt:lpstr>
      <vt:lpstr>Wk7</vt:lpstr>
      <vt:lpstr>Wk6</vt:lpstr>
      <vt:lpstr>Wk5</vt:lpstr>
      <vt:lpstr>Wk4</vt:lpstr>
      <vt:lpstr>Wk3</vt:lpstr>
      <vt:lpstr>Wk2</vt:lpstr>
      <vt:lpstr>Wk1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Yollick</dc:creator>
  <cp:lastModifiedBy>Steve Yollick</cp:lastModifiedBy>
  <cp:lastPrinted>2025-03-25T21:31:25Z</cp:lastPrinted>
  <dcterms:created xsi:type="dcterms:W3CDTF">2018-09-11T20:47:04Z</dcterms:created>
  <dcterms:modified xsi:type="dcterms:W3CDTF">2025-04-01T21:42:31Z</dcterms:modified>
</cp:coreProperties>
</file>