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pnnl.sharepoint.com/teams/TransmissioninTransportationROWs/Shared Documents/Gap Analysis Report/Appendices/For Web/"/>
    </mc:Choice>
  </mc:AlternateContent>
  <xr:revisionPtr revIDLastSave="13" documentId="8_{59BFABA2-1903-4D87-ABD0-E4CCC8E44DF2}" xr6:coauthVersionLast="47" xr6:coauthVersionMax="47" xr10:uidLastSave="{B8B5521C-E583-4CBF-9E14-2CA553A92588}"/>
  <bookViews>
    <workbookView xWindow="-110" yWindow="-110" windowWidth="19420" windowHeight="11500" xr2:uid="{3DDA08A6-970B-4748-91C2-5F63DAFC38A5}"/>
  </bookViews>
  <sheets>
    <sheet name="Read Me" sheetId="3" r:id="rId1"/>
    <sheet name="TxROW Project List" sheetId="1" r:id="rId2"/>
    <sheet name="Visual Summary" sheetId="2" r:id="rId3"/>
  </sheets>
  <externalReferences>
    <externalReference r:id="rId4"/>
  </externalReferences>
  <definedNames>
    <definedName name="_xlnm._FilterDatabase" localSheetId="1" hidden="1">'TxROW Project List'!$A$2:$J$21</definedName>
    <definedName name="_xlnm._FilterDatabase" localSheetId="2" hidden="1">'Visual Summary'!$B$3:$P$3</definedName>
    <definedName name="TypeOfCost">[1]Rates!$A$791:$A$795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2" l="1"/>
  <c r="N24" i="2"/>
  <c r="M24" i="2"/>
  <c r="F24" i="2"/>
  <c r="L24" i="2"/>
  <c r="K24" i="2"/>
  <c r="J24" i="2"/>
  <c r="I24" i="2"/>
  <c r="H24" i="2"/>
  <c r="G24" i="2"/>
  <c r="E24" i="2"/>
  <c r="P24" i="2"/>
  <c r="D24" i="2"/>
</calcChain>
</file>

<file path=xl/sharedStrings.xml><?xml version="1.0" encoding="utf-8"?>
<sst xmlns="http://schemas.openxmlformats.org/spreadsheetml/2006/main" count="335" uniqueCount="166">
  <si>
    <r>
      <rPr>
        <b/>
        <sz val="11"/>
        <color theme="1"/>
        <rFont val="Calibri"/>
        <family val="2"/>
      </rPr>
      <t xml:space="preserve">Appendix A. Transmission Projects Located Longitudinally in the Transportation Right-of-Way
</t>
    </r>
    <r>
      <rPr>
        <i/>
        <sz val="11"/>
        <color theme="1"/>
        <rFont val="Calibri"/>
        <family val="2"/>
      </rPr>
      <t>Authors: Vanessa Hamilton and Rebecca O'Neil, PNNL</t>
    </r>
    <r>
      <rPr>
        <b/>
        <sz val="11"/>
        <color theme="1"/>
        <rFont val="Calibri"/>
        <family val="2"/>
      </rPr>
      <t xml:space="preserve">
</t>
    </r>
    <r>
      <rPr>
        <sz val="11"/>
        <color theme="1"/>
        <rFont val="Calibri"/>
        <family val="2"/>
      </rPr>
      <t xml:space="preserve">
This Excel workbook is a downloadable, in-progress data resource. It contains information about all projects identified by the study team for the period 2000 to 2025, including those that were proposed but terminated for various reasons. The data was collected through online searches and vetted through multiple sources, including personal communication, local media coverage, and commercial and governmental websites. The team invites feedback, corrections, and additions to this information to the point of contact below. Please review the following notes when using this file:
</t>
    </r>
    <r>
      <rPr>
        <b/>
        <sz val="11"/>
        <color theme="1"/>
        <rFont val="Calibri"/>
        <family val="2"/>
      </rPr>
      <t>Disclaimer</t>
    </r>
    <r>
      <rPr>
        <sz val="11"/>
        <color theme="1"/>
        <rFont val="Calibri"/>
        <family val="2"/>
      </rPr>
      <t xml:space="preserve">
• The information in the table is provided for informational purposes only and is not guaranteed to be accurate, complete, current, or error-free.
• The contents are subject to change as additional projects are added and status of projects is updated.
• Ongoing research and data cleaning may also lead to updates.
</t>
    </r>
    <r>
      <rPr>
        <b/>
        <sz val="11"/>
        <color theme="1"/>
        <rFont val="Calibri"/>
        <family val="2"/>
      </rPr>
      <t>Data Filtering</t>
    </r>
    <r>
      <rPr>
        <sz val="11"/>
        <color theme="1"/>
        <rFont val="Calibri"/>
        <family val="2"/>
      </rPr>
      <t xml:space="preserve">
	•The workbook includes filters to facilitate easy data exploration.
This research is a part of the Electric Transmission in Transportation Rights-of-Way Gaps Analysis written by the U.S. Department of Transportation’s Volpe Center and the Pacific Northwest National Laboratory (PNNL) for the Joint Office of Energy and Transportation. The full report will be published late summer 2025.
</t>
    </r>
    <r>
      <rPr>
        <b/>
        <sz val="11"/>
        <color theme="1"/>
        <rFont val="Calibri"/>
        <family val="2"/>
      </rPr>
      <t>Questions or Feedback?</t>
    </r>
    <r>
      <rPr>
        <sz val="11"/>
        <color theme="1"/>
        <rFont val="Calibri"/>
        <family val="2"/>
      </rPr>
      <t xml:space="preserve">
PNNL Point of Contact:
Rebecca O'Neil
Email: rebecca.oneil@pnnl.gov</t>
    </r>
  </si>
  <si>
    <t>What was updated?</t>
  </si>
  <si>
    <t>Date</t>
  </si>
  <si>
    <t>Initial version</t>
  </si>
  <si>
    <r>
      <t>Transmission Projects Located Longitudinally in the Transportation Right-of-Way </t>
    </r>
    <r>
      <rPr>
        <sz val="9"/>
        <rFont val="Arial"/>
        <family val="2"/>
      </rPr>
      <t> </t>
    </r>
    <r>
      <rPr>
        <b/>
        <sz val="9"/>
        <rFont val="Arial"/>
        <family val="2"/>
      </rPr>
      <t xml:space="preserve">
</t>
    </r>
    <r>
      <rPr>
        <sz val="9"/>
        <rFont val="Arial"/>
        <family val="2"/>
      </rPr>
      <t>Note: The following projects were identified by a search for transmission projects within the transportation ROW from 2000-2025.</t>
    </r>
  </si>
  <si>
    <r>
      <t>Project</t>
    </r>
    <r>
      <rPr>
        <sz val="9"/>
        <rFont val="Arial"/>
        <family val="2"/>
      </rPr>
      <t> </t>
    </r>
  </si>
  <si>
    <r>
      <t>Developer</t>
    </r>
    <r>
      <rPr>
        <sz val="9"/>
        <rFont val="Arial"/>
        <family val="2"/>
      </rPr>
      <t> </t>
    </r>
  </si>
  <si>
    <r>
      <t>State</t>
    </r>
    <r>
      <rPr>
        <sz val="9"/>
        <rFont val="Arial"/>
        <family val="2"/>
      </rPr>
      <t> </t>
    </r>
  </si>
  <si>
    <r>
      <t>Voltage (kV)</t>
    </r>
    <r>
      <rPr>
        <sz val="9"/>
        <rFont val="Arial"/>
        <family val="2"/>
      </rPr>
      <t> </t>
    </r>
  </si>
  <si>
    <t>Voltage Type</t>
  </si>
  <si>
    <r>
      <t>Total Length (miles)</t>
    </r>
    <r>
      <rPr>
        <sz val="9"/>
        <rFont val="Arial"/>
        <family val="2"/>
      </rPr>
      <t> </t>
    </r>
  </si>
  <si>
    <r>
      <t>Right-of-Way Type</t>
    </r>
    <r>
      <rPr>
        <sz val="9"/>
        <rFont val="Arial"/>
        <family val="2"/>
      </rPr>
      <t> </t>
    </r>
  </si>
  <si>
    <r>
      <t>Project Status</t>
    </r>
    <r>
      <rPr>
        <sz val="9"/>
        <rFont val="Arial"/>
        <family val="2"/>
      </rPr>
      <t> </t>
    </r>
  </si>
  <si>
    <t xml:space="preserve">Construction Type of Transportation Right-of-Way Section </t>
  </si>
  <si>
    <r>
      <t>NEPA Lead Agency </t>
    </r>
    <r>
      <rPr>
        <sz val="9"/>
        <rFont val="Arial"/>
        <family val="2"/>
      </rPr>
      <t> </t>
    </r>
  </si>
  <si>
    <t>AV Solar Ranch One Project </t>
  </si>
  <si>
    <t>Constellation </t>
  </si>
  <si>
    <t>California  </t>
  </si>
  <si>
    <t>230  </t>
  </si>
  <si>
    <t>AC</t>
  </si>
  <si>
    <t>4.35  </t>
  </si>
  <si>
    <t>Road </t>
  </si>
  <si>
    <t>Commissioned </t>
  </si>
  <si>
    <t>Underground  </t>
  </si>
  <si>
    <t>Loan Guarantee Program Office  </t>
  </si>
  <si>
    <t>Lacombe to Barket </t>
  </si>
  <si>
    <t>Xcel Energy </t>
  </si>
  <si>
    <t>Colorado </t>
  </si>
  <si>
    <t>230 </t>
  </si>
  <si>
    <t>1 </t>
  </si>
  <si>
    <t>Proposed </t>
  </si>
  <si>
    <t>Underground </t>
  </si>
  <si>
    <t>N/A </t>
  </si>
  <si>
    <t>SOO Green HVDC Link  </t>
  </si>
  <si>
    <t>energyRE </t>
  </si>
  <si>
    <t>Iowa, Illinois  </t>
  </si>
  <si>
    <t>HVDC</t>
  </si>
  <si>
    <t>350 </t>
  </si>
  <si>
    <t>NEPA Approved  </t>
  </si>
  <si>
    <t>USACE  </t>
  </si>
  <si>
    <t>Dodge County Wind Project Transmission Line  </t>
  </si>
  <si>
    <t>NextEra Energy Resources </t>
  </si>
  <si>
    <t>Minnesota  </t>
  </si>
  <si>
    <t>161 </t>
  </si>
  <si>
    <t>26.7  </t>
  </si>
  <si>
    <t>Proposed  </t>
  </si>
  <si>
    <t>Overhead </t>
  </si>
  <si>
    <t>N/A  </t>
  </si>
  <si>
    <t>Mankato-Mississippi River Transmission Project </t>
  </si>
  <si>
    <t>Xcel Energy, Dairyland Power Cooperative, Rochester Public Utilities, Southern Minnesota Municipal Power Agency </t>
  </si>
  <si>
    <t>345 </t>
  </si>
  <si>
    <t>140  </t>
  </si>
  <si>
    <t>Northern Pass HVDC Transmission Line Project  </t>
  </si>
  <si>
    <t>Northern Pass Transmission LLC by Eversource </t>
  </si>
  <si>
    <t>New Hampshire </t>
  </si>
  <si>
    <t>192  </t>
  </si>
  <si>
    <t>Cancelled</t>
  </si>
  <si>
    <t>OE </t>
  </si>
  <si>
    <t>Champlain Hudson HVDC Power Express </t>
  </si>
  <si>
    <t>Transmission Developers Inc </t>
  </si>
  <si>
    <t>New York  </t>
  </si>
  <si>
    <t>336  </t>
  </si>
  <si>
    <t>Railroad </t>
  </si>
  <si>
    <t>NEPA Approved </t>
  </si>
  <si>
    <t>Clean Path NY  </t>
  </si>
  <si>
    <t>New York Power Authority, Invenergy, energyRe </t>
  </si>
  <si>
    <t>345  </t>
  </si>
  <si>
    <t>175 </t>
  </si>
  <si>
    <t>South Fork Wind </t>
  </si>
  <si>
    <t>Orsted and Eversource </t>
  </si>
  <si>
    <t>New York </t>
  </si>
  <si>
    <t>138 </t>
  </si>
  <si>
    <t>4 </t>
  </si>
  <si>
    <t>Road, Railroad </t>
  </si>
  <si>
    <t>BOEM </t>
  </si>
  <si>
    <t>Williston to Stateline Transmission Line Project </t>
  </si>
  <si>
    <t>Mountrail Williams Electric Cooperative  </t>
  </si>
  <si>
    <t>North Dakota </t>
  </si>
  <si>
    <t>115 </t>
  </si>
  <si>
    <t>16  </t>
  </si>
  <si>
    <t>Overhead  </t>
  </si>
  <si>
    <t>WAPA  </t>
  </si>
  <si>
    <t>Amtrak Zoo to Paoli Electric Transmission Line Project </t>
  </si>
  <si>
    <t>Amtrak </t>
  </si>
  <si>
    <t>Pennsylvania  </t>
  </si>
  <si>
    <t>138  </t>
  </si>
  <si>
    <t>18  </t>
  </si>
  <si>
    <t>FRA </t>
  </si>
  <si>
    <t>Lake Erie HVDC Connector Project  </t>
  </si>
  <si>
    <t>NextEra Energy  </t>
  </si>
  <si>
    <t>73  </t>
  </si>
  <si>
    <t>Big Cottonwood Canyon Wildfire Mitigation Project </t>
  </si>
  <si>
    <t>Rocky Mountain Power  </t>
  </si>
  <si>
    <t>Utah  </t>
  </si>
  <si>
    <t>Unknown </t>
  </si>
  <si>
    <t>35  </t>
  </si>
  <si>
    <t>New England HVDC Clean Power Link </t>
  </si>
  <si>
    <t> Champlain VT, LLC, d/b/a Transmission Developers Inc </t>
  </si>
  <si>
    <t>Vermont </t>
  </si>
  <si>
    <t>300-310</t>
  </si>
  <si>
    <t>154  </t>
  </si>
  <si>
    <t>Haymarket Transmission Project  </t>
  </si>
  <si>
    <t>Dominion  </t>
  </si>
  <si>
    <t>Virginia  </t>
  </si>
  <si>
    <t>5.3  </t>
  </si>
  <si>
    <t>Both  </t>
  </si>
  <si>
    <t>Badger Coulee 345 kV Transmission Line Project </t>
  </si>
  <si>
    <t>ATC LLC and Xcel Energy </t>
  </si>
  <si>
    <t>Wisconsin </t>
  </si>
  <si>
    <t>180  </t>
  </si>
  <si>
    <t>Dodge County Distribution Interconnection Project </t>
  </si>
  <si>
    <t>ATC LLC </t>
  </si>
  <si>
    <t>Wisconsin  </t>
  </si>
  <si>
    <t>15  </t>
  </si>
  <si>
    <t>Rockdale to West Middleton Transmission Project </t>
  </si>
  <si>
    <t>ATC </t>
  </si>
  <si>
    <t>32 </t>
  </si>
  <si>
    <t>Cardinal-Hickory Creek 345-kV Transmission Line Project </t>
  </si>
  <si>
    <t>ITC Midwest, ATC and Dairyland Power Cooperative </t>
  </si>
  <si>
    <t>Wisconsin, Iowa </t>
  </si>
  <si>
    <t>102  </t>
  </si>
  <si>
    <t>Road, Railway </t>
  </si>
  <si>
    <t>USDA  </t>
  </si>
  <si>
    <t>Construction Type</t>
  </si>
  <si>
    <t>ROW Type</t>
  </si>
  <si>
    <t>Status as of June 2025</t>
  </si>
  <si>
    <t>Length</t>
  </si>
  <si>
    <t>Project Name</t>
  </si>
  <si>
    <t>State(s)</t>
  </si>
  <si>
    <t>Over</t>
  </si>
  <si>
    <t>Under</t>
  </si>
  <si>
    <t>Both</t>
  </si>
  <si>
    <t>Road</t>
  </si>
  <si>
    <t>Rail</t>
  </si>
  <si>
    <t>Commissioned</t>
  </si>
  <si>
    <t>NEPA Approved</t>
  </si>
  <si>
    <t>Proposed</t>
  </si>
  <si>
    <t>Terminated</t>
  </si>
  <si>
    <t>Miles</t>
  </si>
  <si>
    <t>CA</t>
  </si>
  <si>
    <t>C</t>
  </si>
  <si>
    <t>CO</t>
  </si>
  <si>
    <t>P</t>
  </si>
  <si>
    <t>IA-IL</t>
  </si>
  <si>
    <t>DC</t>
  </si>
  <si>
    <t>NEPA</t>
  </si>
  <si>
    <t>MN</t>
  </si>
  <si>
    <t>ND</t>
  </si>
  <si>
    <t>Northern Pass Transmission Line Project  </t>
  </si>
  <si>
    <t>NH</t>
  </si>
  <si>
    <t>T</t>
  </si>
  <si>
    <t>Champlain Hudson Power Express </t>
  </si>
  <si>
    <t>NY</t>
  </si>
  <si>
    <t>Amtrak Zoo to Paoli Electric Transmission Line</t>
  </si>
  <si>
    <t>PA</t>
  </si>
  <si>
    <t>Lake Erie Connector Project  </t>
  </si>
  <si>
    <t>Big Cottonwood Canyon Wildfire Mitigation</t>
  </si>
  <si>
    <t>UT</t>
  </si>
  <si>
    <t>VA</t>
  </si>
  <si>
    <t>New England Clean Power Link </t>
  </si>
  <si>
    <t>VT</t>
  </si>
  <si>
    <t>WI</t>
  </si>
  <si>
    <t>Cardinal-Hickory Creek 345-kV Transmission Line</t>
  </si>
  <si>
    <t>WI-IA</t>
  </si>
  <si>
    <t>Total count</t>
  </si>
  <si>
    <t>O'Neil R.S., M. Baum, J. Yoshimura, G. Filosa, M.A. Cruz, V.A. Hamilton, and J.B. Kincaid. 2025. “Electric Transmission in Transportation Rights-of-Way: Gaps Analysis - Data Appendices.” PNNL-SA- 213383. Richland, WA: Pacific Northwest National Laboratory; Cambridge, MA: John A. Volpe National Transportation Systems Center.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</si>
</sst>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9"/>
      <name val="Arial"/>
      <family val="2"/>
    </font>
    <font>
      <sz val="9"/>
      <name val="Arial"/>
      <family val="2"/>
    </font>
    <font>
      <sz val="9"/>
      <color rgb="FF000000"/>
      <name val="Arial"/>
      <family val="2"/>
    </font>
    <font>
      <sz val="9"/>
      <color rgb="FF272727"/>
      <name val="Arial"/>
      <family val="2"/>
    </font>
    <font>
      <sz val="11"/>
      <color theme="1"/>
      <name val="Aptos Narrow"/>
      <family val="2"/>
      <scheme val="minor"/>
    </font>
    <font>
      <sz val="10.5"/>
      <color theme="1"/>
      <name val="Aptos Narrow"/>
      <family val="2"/>
      <scheme val="minor"/>
    </font>
    <font>
      <sz val="10.5"/>
      <color theme="1"/>
      <name val="Calibri"/>
      <family val="2"/>
    </font>
    <font>
      <sz val="11"/>
      <color theme="1"/>
      <name val="Calibri"/>
      <family val="2"/>
    </font>
    <font>
      <b/>
      <sz val="11"/>
      <color theme="0"/>
      <name val="Calibri"/>
      <family val="2"/>
    </font>
    <font>
      <b/>
      <sz val="10"/>
      <color theme="1"/>
      <name val="Calibri"/>
      <family val="2"/>
    </font>
    <font>
      <sz val="10"/>
      <name val="Arial"/>
      <family val="2"/>
    </font>
    <font>
      <sz val="10.5"/>
      <color rgb="FF000000"/>
      <name val="Calibri"/>
      <family val="2"/>
    </font>
    <font>
      <sz val="11"/>
      <color theme="4" tint="0.39997558519241921"/>
      <name val="Calibri"/>
      <family val="2"/>
    </font>
    <font>
      <sz val="11"/>
      <color theme="5" tint="0.39997558519241921"/>
      <name val="Calibri"/>
      <family val="2"/>
    </font>
    <font>
      <sz val="11"/>
      <color theme="9" tint="0.39997558519241921"/>
      <name val="Calibri"/>
      <family val="2"/>
    </font>
    <font>
      <sz val="11"/>
      <color theme="8" tint="0.39997558519241921"/>
      <name val="Calibri"/>
      <family val="2"/>
    </font>
    <font>
      <b/>
      <sz val="11"/>
      <color theme="1"/>
      <name val="Calibri"/>
      <family val="2"/>
    </font>
    <font>
      <i/>
      <sz val="11"/>
      <color theme="1"/>
      <name val="Calibri"/>
      <family val="2"/>
    </font>
  </fonts>
  <fills count="12">
    <fill>
      <patternFill patternType="none"/>
    </fill>
    <fill>
      <patternFill patternType="gray125"/>
    </fill>
    <fill>
      <patternFill patternType="solid">
        <fgColor theme="3" tint="9.9978637043366805E-2"/>
        <bgColor indexed="64"/>
      </patternFill>
    </fill>
    <fill>
      <patternFill patternType="solid">
        <fgColor theme="5" tint="-0.499984740745262"/>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79998168889431442"/>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5" fillId="0" borderId="0"/>
    <xf numFmtId="0" fontId="11" fillId="0" borderId="0"/>
  </cellStyleXfs>
  <cellXfs count="101">
    <xf numFmtId="0" fontId="0" fillId="0" borderId="0" xfId="0"/>
    <xf numFmtId="0" fontId="1"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6" fillId="0" borderId="0" xfId="1" applyFont="1"/>
    <xf numFmtId="0" fontId="5" fillId="0" borderId="0" xfId="1"/>
    <xf numFmtId="0" fontId="7" fillId="0" borderId="0" xfId="1" applyFont="1"/>
    <xf numFmtId="0" fontId="8" fillId="0" borderId="0" xfId="1" applyFont="1"/>
    <xf numFmtId="0" fontId="9" fillId="6" borderId="16" xfId="1" applyFont="1" applyFill="1" applyBorder="1" applyAlignment="1">
      <alignment horizontal="center"/>
    </xf>
    <xf numFmtId="0" fontId="10" fillId="0" borderId="17" xfId="1" applyFont="1" applyBorder="1"/>
    <xf numFmtId="0" fontId="10" fillId="0" borderId="18" xfId="1" applyFont="1" applyBorder="1"/>
    <xf numFmtId="0" fontId="10" fillId="0" borderId="19" xfId="1" applyFont="1" applyBorder="1" applyAlignment="1">
      <alignment horizontal="center" vertical="top"/>
    </xf>
    <xf numFmtId="0" fontId="10" fillId="0" borderId="20" xfId="1" applyFont="1" applyBorder="1" applyAlignment="1">
      <alignment horizontal="center" vertical="top"/>
    </xf>
    <xf numFmtId="0" fontId="10" fillId="0" borderId="18" xfId="1" applyFont="1" applyBorder="1" applyAlignment="1">
      <alignment horizontal="center" vertical="top"/>
    </xf>
    <xf numFmtId="0" fontId="10" fillId="0" borderId="17" xfId="1" applyFont="1" applyBorder="1" applyAlignment="1">
      <alignment horizontal="center" vertical="top"/>
    </xf>
    <xf numFmtId="0" fontId="10" fillId="0" borderId="18" xfId="1" applyFont="1" applyBorder="1" applyAlignment="1">
      <alignment horizontal="center" vertical="top" wrapText="1"/>
    </xf>
    <xf numFmtId="0" fontId="10" fillId="0" borderId="21" xfId="1" applyFont="1" applyBorder="1" applyAlignment="1">
      <alignment horizontal="center"/>
    </xf>
    <xf numFmtId="0" fontId="12" fillId="0" borderId="22" xfId="2" applyFont="1" applyBorder="1" applyAlignment="1">
      <alignment horizontal="left" vertical="center" wrapText="1"/>
    </xf>
    <xf numFmtId="0" fontId="8" fillId="0" borderId="23" xfId="1" applyFont="1" applyBorder="1"/>
    <xf numFmtId="0" fontId="13" fillId="7" borderId="22" xfId="1" applyFont="1" applyFill="1" applyBorder="1" applyAlignment="1">
      <alignment horizontal="center" vertical="top"/>
    </xf>
    <xf numFmtId="0" fontId="8" fillId="0" borderId="24" xfId="1" applyFont="1" applyBorder="1" applyAlignment="1">
      <alignment horizontal="center" vertical="top"/>
    </xf>
    <xf numFmtId="0" fontId="8" fillId="0" borderId="23" xfId="1" applyFont="1" applyBorder="1" applyAlignment="1">
      <alignment horizontal="center" vertical="top"/>
    </xf>
    <xf numFmtId="0" fontId="8" fillId="0" borderId="22" xfId="1" applyFont="1" applyBorder="1" applyAlignment="1">
      <alignment horizontal="center" vertical="top"/>
    </xf>
    <xf numFmtId="0" fontId="14" fillId="8" borderId="24" xfId="1" applyFont="1" applyFill="1" applyBorder="1" applyAlignment="1">
      <alignment horizontal="center" vertical="top"/>
    </xf>
    <xf numFmtId="0" fontId="15" fillId="9" borderId="22" xfId="1" applyFont="1" applyFill="1" applyBorder="1" applyAlignment="1">
      <alignment horizontal="center" vertical="top"/>
    </xf>
    <xf numFmtId="0" fontId="16" fillId="0" borderId="22" xfId="1" applyFont="1" applyBorder="1" applyAlignment="1">
      <alignment horizontal="center" vertical="top"/>
    </xf>
    <xf numFmtId="0" fontId="16" fillId="10" borderId="24" xfId="1" applyFont="1" applyFill="1" applyBorder="1" applyAlignment="1">
      <alignment horizontal="center" vertical="top"/>
    </xf>
    <xf numFmtId="0" fontId="8" fillId="0" borderId="25" xfId="1" applyFont="1" applyBorder="1" applyAlignment="1">
      <alignment horizontal="center"/>
    </xf>
    <xf numFmtId="0" fontId="8" fillId="0" borderId="22" xfId="1" applyFont="1" applyBorder="1"/>
    <xf numFmtId="0" fontId="13" fillId="7" borderId="24" xfId="1" applyFont="1" applyFill="1" applyBorder="1" applyAlignment="1">
      <alignment horizontal="center" vertical="top"/>
    </xf>
    <xf numFmtId="0" fontId="14" fillId="8" borderId="22" xfId="1" applyFont="1" applyFill="1" applyBorder="1" applyAlignment="1">
      <alignment horizontal="center" vertical="top"/>
    </xf>
    <xf numFmtId="0" fontId="8" fillId="0" borderId="24" xfId="1" applyFont="1" applyBorder="1"/>
    <xf numFmtId="0" fontId="16" fillId="10" borderId="23" xfId="1" applyFont="1" applyFill="1" applyBorder="1" applyAlignment="1">
      <alignment horizontal="center" vertical="top"/>
    </xf>
    <xf numFmtId="0" fontId="15" fillId="0" borderId="22" xfId="1" applyFont="1" applyBorder="1" applyAlignment="1">
      <alignment horizontal="center" vertical="top"/>
    </xf>
    <xf numFmtId="0" fontId="15" fillId="9" borderId="24" xfId="1" applyFont="1" applyFill="1" applyBorder="1" applyAlignment="1">
      <alignment horizontal="center" vertical="top"/>
    </xf>
    <xf numFmtId="0" fontId="15" fillId="9" borderId="23" xfId="1" applyFont="1" applyFill="1" applyBorder="1" applyAlignment="1">
      <alignment horizontal="center" vertical="top"/>
    </xf>
    <xf numFmtId="0" fontId="16" fillId="10" borderId="22" xfId="1" applyFont="1" applyFill="1" applyBorder="1" applyAlignment="1">
      <alignment horizontal="center" vertical="top"/>
    </xf>
    <xf numFmtId="0" fontId="13" fillId="0" borderId="22" xfId="1" applyFont="1" applyBorder="1" applyAlignment="1">
      <alignment horizontal="center" vertical="top"/>
    </xf>
    <xf numFmtId="0" fontId="13" fillId="0" borderId="24" xfId="1" applyFont="1" applyBorder="1" applyAlignment="1">
      <alignment horizontal="center" vertical="top"/>
    </xf>
    <xf numFmtId="0" fontId="14" fillId="8" borderId="23" xfId="1" applyFont="1" applyFill="1" applyBorder="1" applyAlignment="1">
      <alignment horizontal="center" vertical="top"/>
    </xf>
    <xf numFmtId="0" fontId="17" fillId="0" borderId="17" xfId="1" applyFont="1" applyBorder="1" applyAlignment="1">
      <alignment horizontal="center" vertical="top"/>
    </xf>
    <xf numFmtId="0" fontId="17" fillId="0" borderId="21" xfId="1" applyFont="1" applyBorder="1" applyAlignment="1">
      <alignment horizontal="center" vertical="top"/>
    </xf>
    <xf numFmtId="0" fontId="5" fillId="0" borderId="0" xfId="1" applyAlignment="1">
      <alignment horizontal="center" vertical="top"/>
    </xf>
    <xf numFmtId="0" fontId="0" fillId="0" borderId="0" xfId="1" applyFont="1"/>
    <xf numFmtId="0" fontId="0" fillId="0" borderId="0" xfId="1" applyFont="1" applyAlignment="1">
      <alignment horizontal="left" vertical="top"/>
    </xf>
    <xf numFmtId="0" fontId="17" fillId="0" borderId="21" xfId="1" applyFont="1" applyBorder="1" applyAlignment="1">
      <alignment horizontal="right"/>
    </xf>
    <xf numFmtId="0" fontId="12" fillId="0" borderId="26" xfId="2" applyFont="1" applyBorder="1" applyAlignment="1">
      <alignment horizontal="left" vertical="center" wrapText="1"/>
    </xf>
    <xf numFmtId="0" fontId="8" fillId="0" borderId="27" xfId="1" applyFont="1" applyBorder="1"/>
    <xf numFmtId="0" fontId="13" fillId="7" borderId="26" xfId="1" applyFont="1" applyFill="1" applyBorder="1" applyAlignment="1">
      <alignment horizontal="center" vertical="top"/>
    </xf>
    <xf numFmtId="0" fontId="8" fillId="0" borderId="28" xfId="1" applyFont="1" applyBorder="1" applyAlignment="1">
      <alignment horizontal="center" vertical="top"/>
    </xf>
    <xf numFmtId="0" fontId="8" fillId="0" borderId="27" xfId="1" applyFont="1" applyBorder="1" applyAlignment="1">
      <alignment horizontal="center" vertical="top"/>
    </xf>
    <xf numFmtId="0" fontId="8" fillId="0" borderId="29" xfId="1" applyFont="1" applyBorder="1" applyAlignment="1">
      <alignment horizontal="center"/>
    </xf>
    <xf numFmtId="0" fontId="12" fillId="0" borderId="30" xfId="2" applyFont="1" applyBorder="1" applyAlignment="1">
      <alignment horizontal="left" vertical="center" wrapText="1"/>
    </xf>
    <xf numFmtId="0" fontId="8" fillId="0" borderId="31" xfId="1" applyFont="1" applyBorder="1"/>
    <xf numFmtId="0" fontId="13" fillId="7" borderId="31" xfId="1" applyFont="1" applyFill="1" applyBorder="1" applyAlignment="1">
      <alignment horizontal="center" vertical="top"/>
    </xf>
    <xf numFmtId="0" fontId="8" fillId="0" borderId="31" xfId="1" applyFont="1" applyBorder="1" applyAlignment="1">
      <alignment horizontal="center" vertical="top"/>
    </xf>
    <xf numFmtId="0" fontId="14" fillId="8" borderId="31" xfId="1" applyFont="1" applyFill="1" applyBorder="1" applyAlignment="1">
      <alignment horizontal="center" vertical="top"/>
    </xf>
    <xf numFmtId="0" fontId="15" fillId="9" borderId="31" xfId="1" applyFont="1" applyFill="1" applyBorder="1" applyAlignment="1">
      <alignment horizontal="center" vertical="top"/>
    </xf>
    <xf numFmtId="0" fontId="16" fillId="10" borderId="31" xfId="1" applyFont="1" applyFill="1" applyBorder="1" applyAlignment="1">
      <alignment horizontal="center" vertical="top"/>
    </xf>
    <xf numFmtId="0" fontId="8" fillId="0" borderId="32" xfId="1" applyFont="1" applyBorder="1" applyAlignment="1">
      <alignment horizontal="center"/>
    </xf>
    <xf numFmtId="0" fontId="8" fillId="0" borderId="26" xfId="1" applyFont="1" applyBorder="1" applyAlignment="1">
      <alignment horizontal="center" vertical="top"/>
    </xf>
    <xf numFmtId="0" fontId="14" fillId="8" borderId="28" xfId="1" applyFont="1" applyFill="1" applyBorder="1" applyAlignment="1">
      <alignment horizontal="center" vertical="top"/>
    </xf>
    <xf numFmtId="0" fontId="15" fillId="9" borderId="26" xfId="1" applyFont="1" applyFill="1" applyBorder="1" applyAlignment="1">
      <alignment horizontal="center" vertical="top"/>
    </xf>
    <xf numFmtId="0" fontId="15" fillId="0" borderId="31" xfId="1" applyFont="1" applyBorder="1" applyAlignment="1">
      <alignment horizontal="center" vertical="top"/>
    </xf>
    <xf numFmtId="0" fontId="16" fillId="10" borderId="26" xfId="1" applyFont="1" applyFill="1" applyBorder="1" applyAlignment="1">
      <alignment horizontal="center" vertical="top"/>
    </xf>
    <xf numFmtId="0" fontId="7" fillId="0" borderId="33" xfId="1" applyFont="1" applyBorder="1"/>
    <xf numFmtId="0" fontId="0" fillId="0" borderId="24" xfId="0" applyBorder="1"/>
    <xf numFmtId="0" fontId="8" fillId="11" borderId="24" xfId="0" applyFont="1" applyFill="1" applyBorder="1" applyAlignment="1">
      <alignment vertical="center" wrapText="1"/>
    </xf>
    <xf numFmtId="14" fontId="8" fillId="11" borderId="24" xfId="0" applyNumberFormat="1" applyFont="1" applyFill="1" applyBorder="1" applyAlignment="1">
      <alignment horizontal="center" vertical="center" wrapText="1"/>
    </xf>
    <xf numFmtId="0" fontId="8" fillId="0" borderId="0" xfId="0" applyFont="1" applyAlignment="1">
      <alignment horizontal="left" vertical="top"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9" fillId="2" borderId="13" xfId="1" applyFont="1" applyFill="1" applyBorder="1" applyAlignment="1">
      <alignment horizontal="center"/>
    </xf>
    <xf numFmtId="0" fontId="9" fillId="2" borderId="14" xfId="1" applyFont="1" applyFill="1" applyBorder="1" applyAlignment="1">
      <alignment horizontal="center"/>
    </xf>
    <xf numFmtId="0" fontId="9" fillId="3" borderId="13" xfId="1" applyFont="1" applyFill="1" applyBorder="1" applyAlignment="1">
      <alignment horizontal="center"/>
    </xf>
    <xf numFmtId="0" fontId="9" fillId="3" borderId="14" xfId="1" applyFont="1" applyFill="1" applyBorder="1" applyAlignment="1">
      <alignment horizontal="center"/>
    </xf>
    <xf numFmtId="0" fontId="9" fillId="3" borderId="15" xfId="1" applyFont="1" applyFill="1" applyBorder="1" applyAlignment="1">
      <alignment horizontal="center"/>
    </xf>
    <xf numFmtId="0" fontId="9" fillId="4" borderId="13" xfId="1" applyFont="1" applyFill="1" applyBorder="1" applyAlignment="1">
      <alignment horizontal="center"/>
    </xf>
    <xf numFmtId="0" fontId="9" fillId="4" borderId="14" xfId="1" applyFont="1" applyFill="1" applyBorder="1" applyAlignment="1">
      <alignment horizontal="center"/>
    </xf>
    <xf numFmtId="0" fontId="9" fillId="4" borderId="15" xfId="1" applyFont="1" applyFill="1" applyBorder="1" applyAlignment="1">
      <alignment horizontal="center"/>
    </xf>
    <xf numFmtId="0" fontId="9" fillId="5" borderId="13" xfId="1" applyFont="1" applyFill="1" applyBorder="1" applyAlignment="1">
      <alignment horizontal="center"/>
    </xf>
    <xf numFmtId="0" fontId="9" fillId="5" borderId="14" xfId="1" applyFont="1" applyFill="1" applyBorder="1" applyAlignment="1">
      <alignment horizontal="center"/>
    </xf>
    <xf numFmtId="0" fontId="9" fillId="5" borderId="15" xfId="1" applyFont="1" applyFill="1" applyBorder="1" applyAlignment="1">
      <alignment horizontal="center"/>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cellXfs>
  <cellStyles count="3">
    <cellStyle name="Normal" xfId="0" builtinId="0"/>
    <cellStyle name="Normal 103" xfId="1" xr:uid="{F4180A59-D986-4FD5-ABE8-C1E28E9846B4}"/>
    <cellStyle name="Normal 2" xfId="2" xr:uid="{314E91E9-0F7D-4AFD-A963-EC842A04FD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19</xdr:row>
      <xdr:rowOff>0</xdr:rowOff>
    </xdr:from>
    <xdr:to>
      <xdr:col>14</xdr:col>
      <xdr:colOff>304800</xdr:colOff>
      <xdr:row>20</xdr:row>
      <xdr:rowOff>123825</xdr:rowOff>
    </xdr:to>
    <xdr:sp macro="" textlink="">
      <xdr:nvSpPr>
        <xdr:cNvPr id="2" name="AutoShape 1" descr="Pacific Northwest National Laboratory - Wikipedia">
          <a:extLst>
            <a:ext uri="{FF2B5EF4-FFF2-40B4-BE49-F238E27FC236}">
              <a16:creationId xmlns:a16="http://schemas.microsoft.com/office/drawing/2014/main" id="{AF1EC5D4-8FEF-44A4-9228-8293A44DC926}"/>
            </a:ext>
          </a:extLst>
        </xdr:cNvPr>
        <xdr:cNvSpPr>
          <a:spLocks noChangeAspect="1" noChangeArrowheads="1"/>
        </xdr:cNvSpPr>
      </xdr:nvSpPr>
      <xdr:spPr bwMode="auto">
        <a:xfrm>
          <a:off x="8534400" y="364490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47626</xdr:colOff>
      <xdr:row>21</xdr:row>
      <xdr:rowOff>105277</xdr:rowOff>
    </xdr:from>
    <xdr:to>
      <xdr:col>12</xdr:col>
      <xdr:colOff>552451</xdr:colOff>
      <xdr:row>25</xdr:row>
      <xdr:rowOff>120924</xdr:rowOff>
    </xdr:to>
    <xdr:pic>
      <xdr:nvPicPr>
        <xdr:cNvPr id="3" name="Picture 2">
          <a:extLst>
            <a:ext uri="{FF2B5EF4-FFF2-40B4-BE49-F238E27FC236}">
              <a16:creationId xmlns:a16="http://schemas.microsoft.com/office/drawing/2014/main" id="{58AAD476-B1B9-4D90-8770-4A205279FBCB}"/>
            </a:ext>
          </a:extLst>
        </xdr:cNvPr>
        <xdr:cNvPicPr>
          <a:picLocks noChangeAspect="1"/>
        </xdr:cNvPicPr>
      </xdr:nvPicPr>
      <xdr:blipFill>
        <a:blip xmlns:r="http://schemas.openxmlformats.org/officeDocument/2006/relationships" r:embed="rId1"/>
        <a:stretch>
          <a:fillRect/>
        </a:stretch>
      </xdr:blipFill>
      <xdr:spPr>
        <a:xfrm>
          <a:off x="6143626" y="4118477"/>
          <a:ext cx="1724025" cy="752247"/>
        </a:xfrm>
        <a:prstGeom prst="rect">
          <a:avLst/>
        </a:prstGeom>
      </xdr:spPr>
    </xdr:pic>
    <xdr:clientData/>
  </xdr:twoCellAnchor>
  <xdr:twoCellAnchor editAs="oneCell">
    <xdr:from>
      <xdr:col>6</xdr:col>
      <xdr:colOff>517524</xdr:colOff>
      <xdr:row>23</xdr:row>
      <xdr:rowOff>79374</xdr:rowOff>
    </xdr:from>
    <xdr:to>
      <xdr:col>9</xdr:col>
      <xdr:colOff>505464</xdr:colOff>
      <xdr:row>25</xdr:row>
      <xdr:rowOff>76199</xdr:rowOff>
    </xdr:to>
    <xdr:pic>
      <xdr:nvPicPr>
        <xdr:cNvPr id="4" name="Picture 3" descr="Logotypes | Volpe National Transportation Systems Center">
          <a:extLst>
            <a:ext uri="{FF2B5EF4-FFF2-40B4-BE49-F238E27FC236}">
              <a16:creationId xmlns:a16="http://schemas.microsoft.com/office/drawing/2014/main" id="{AC6A5795-7B0A-41EC-869A-22739D6DF5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75124" y="4460874"/>
          <a:ext cx="1816740" cy="36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206375</xdr:colOff>
      <xdr:row>21</xdr:row>
      <xdr:rowOff>79374</xdr:rowOff>
    </xdr:from>
    <xdr:to>
      <xdr:col>6</xdr:col>
      <xdr:colOff>407904</xdr:colOff>
      <xdr:row>25</xdr:row>
      <xdr:rowOff>126999</xdr:rowOff>
    </xdr:to>
    <xdr:pic>
      <xdr:nvPicPr>
        <xdr:cNvPr id="5" name="Picture 4" descr="About the Joint Office · Joint Office of Energy and Transportation">
          <a:extLst>
            <a:ext uri="{FF2B5EF4-FFF2-40B4-BE49-F238E27FC236}">
              <a16:creationId xmlns:a16="http://schemas.microsoft.com/office/drawing/2014/main" id="{E3D546A4-6A39-4FD3-83FF-B231DA1490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35175" y="4092574"/>
          <a:ext cx="2030329" cy="78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nnl.sharepoint.com/teams/TransmissioninTransportationROWs/Shared%20Documents/Scope/FY25%20Spend%20Plan%20-%2084854-KG.xlsx" TargetMode="External"/><Relationship Id="rId1" Type="http://schemas.openxmlformats.org/officeDocument/2006/relationships/externalLinkPath" Target="/teams/TransmissioninTransportationROWs/Shared%20Documents/Scope/FY25%20Spend%20Plan%20-%2084854-K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aps Analysis"/>
      <sheetName val="Proj Mgmt"/>
      <sheetName val="Graph"/>
      <sheetName val="Task 3"/>
      <sheetName val="Task 4"/>
      <sheetName val="Task 5"/>
      <sheetName val="Task 6"/>
      <sheetName val="Task 7"/>
      <sheetName val="Task 8"/>
      <sheetName val="Task 9"/>
      <sheetName val="Task 10"/>
      <sheetName val="Task 11"/>
      <sheetName val="Task 12"/>
      <sheetName val="Task 13"/>
      <sheetName val="Task 14"/>
      <sheetName val="Rates"/>
    </sheetNames>
    <sheetDataSet>
      <sheetData sheetId="0">
        <row r="68">
          <cell r="C68">
            <v>45590</v>
          </cell>
        </row>
      </sheetData>
      <sheetData sheetId="1">
        <row r="4">
          <cell r="A4" t="str">
            <v>FY24 carry-fwd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91">
          <cell r="A791" t="str">
            <v>Travel</v>
          </cell>
        </row>
        <row r="792">
          <cell r="A792" t="str">
            <v>Svc/Equip Centers</v>
          </cell>
        </row>
        <row r="793">
          <cell r="A793" t="str">
            <v>Procurements</v>
          </cell>
        </row>
        <row r="794">
          <cell r="A794" t="str">
            <v>P-Card</v>
          </cell>
        </row>
        <row r="795">
          <cell r="A795" t="str">
            <v>Subcontracts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F517D-161A-4E8E-AE46-D7FB971842C8}">
  <dimension ref="A1:O27"/>
  <sheetViews>
    <sheetView tabSelected="1" topLeftCell="A12" workbookViewId="0">
      <selection activeCell="A27" sqref="A27:M27"/>
    </sheetView>
  </sheetViews>
  <sheetFormatPr defaultRowHeight="14.5" x14ac:dyDescent="0.35"/>
  <cols>
    <col min="14" max="14" width="16.7265625" customWidth="1"/>
    <col min="15" max="15" width="9.453125" bestFit="1" customWidth="1"/>
  </cols>
  <sheetData>
    <row r="1" spans="1:15" x14ac:dyDescent="0.35">
      <c r="A1" s="83" t="s">
        <v>0</v>
      </c>
      <c r="B1" s="83"/>
      <c r="C1" s="83"/>
      <c r="D1" s="83"/>
      <c r="E1" s="83"/>
      <c r="F1" s="83"/>
      <c r="G1" s="83"/>
      <c r="H1" s="83"/>
      <c r="I1" s="83"/>
      <c r="J1" s="83"/>
      <c r="K1" s="83"/>
      <c r="L1" s="83"/>
      <c r="M1" s="83"/>
      <c r="N1" s="80" t="s">
        <v>1</v>
      </c>
      <c r="O1" s="80" t="s">
        <v>2</v>
      </c>
    </row>
    <row r="2" spans="1:15" x14ac:dyDescent="0.35">
      <c r="A2" s="83"/>
      <c r="B2" s="83"/>
      <c r="C2" s="83"/>
      <c r="D2" s="83"/>
      <c r="E2" s="83"/>
      <c r="F2" s="83"/>
      <c r="G2" s="83"/>
      <c r="H2" s="83"/>
      <c r="I2" s="83"/>
      <c r="J2" s="83"/>
      <c r="K2" s="83"/>
      <c r="L2" s="83"/>
      <c r="M2" s="83"/>
      <c r="N2" s="81" t="s">
        <v>3</v>
      </c>
      <c r="O2" s="82">
        <v>45823</v>
      </c>
    </row>
    <row r="3" spans="1:15" x14ac:dyDescent="0.35">
      <c r="A3" s="83"/>
      <c r="B3" s="83"/>
      <c r="C3" s="83"/>
      <c r="D3" s="83"/>
      <c r="E3" s="83"/>
      <c r="F3" s="83"/>
      <c r="G3" s="83"/>
      <c r="H3" s="83"/>
      <c r="I3" s="83"/>
      <c r="J3" s="83"/>
      <c r="K3" s="83"/>
      <c r="L3" s="83"/>
      <c r="M3" s="83"/>
      <c r="N3" s="80"/>
      <c r="O3" s="80"/>
    </row>
    <row r="4" spans="1:15" x14ac:dyDescent="0.35">
      <c r="A4" s="83"/>
      <c r="B4" s="83"/>
      <c r="C4" s="83"/>
      <c r="D4" s="83"/>
      <c r="E4" s="83"/>
      <c r="F4" s="83"/>
      <c r="G4" s="83"/>
      <c r="H4" s="83"/>
      <c r="I4" s="83"/>
      <c r="J4" s="83"/>
      <c r="K4" s="83"/>
      <c r="L4" s="83"/>
      <c r="M4" s="83"/>
      <c r="N4" s="80"/>
      <c r="O4" s="80"/>
    </row>
    <row r="5" spans="1:15" x14ac:dyDescent="0.35">
      <c r="A5" s="83"/>
      <c r="B5" s="83"/>
      <c r="C5" s="83"/>
      <c r="D5" s="83"/>
      <c r="E5" s="83"/>
      <c r="F5" s="83"/>
      <c r="G5" s="83"/>
      <c r="H5" s="83"/>
      <c r="I5" s="83"/>
      <c r="J5" s="83"/>
      <c r="K5" s="83"/>
      <c r="L5" s="83"/>
      <c r="M5" s="83"/>
      <c r="N5" s="80"/>
      <c r="O5" s="80"/>
    </row>
    <row r="6" spans="1:15" x14ac:dyDescent="0.35">
      <c r="A6" s="83"/>
      <c r="B6" s="83"/>
      <c r="C6" s="83"/>
      <c r="D6" s="83"/>
      <c r="E6" s="83"/>
      <c r="F6" s="83"/>
      <c r="G6" s="83"/>
      <c r="H6" s="83"/>
      <c r="I6" s="83"/>
      <c r="J6" s="83"/>
      <c r="K6" s="83"/>
      <c r="L6" s="83"/>
      <c r="M6" s="83"/>
      <c r="N6" s="80"/>
      <c r="O6" s="80"/>
    </row>
    <row r="7" spans="1:15" x14ac:dyDescent="0.35">
      <c r="A7" s="83"/>
      <c r="B7" s="83"/>
      <c r="C7" s="83"/>
      <c r="D7" s="83"/>
      <c r="E7" s="83"/>
      <c r="F7" s="83"/>
      <c r="G7" s="83"/>
      <c r="H7" s="83"/>
      <c r="I7" s="83"/>
      <c r="J7" s="83"/>
      <c r="K7" s="83"/>
      <c r="L7" s="83"/>
      <c r="M7" s="83"/>
      <c r="N7" s="80"/>
      <c r="O7" s="80"/>
    </row>
    <row r="8" spans="1:15" x14ac:dyDescent="0.35">
      <c r="A8" s="83"/>
      <c r="B8" s="83"/>
      <c r="C8" s="83"/>
      <c r="D8" s="83"/>
      <c r="E8" s="83"/>
      <c r="F8" s="83"/>
      <c r="G8" s="83"/>
      <c r="H8" s="83"/>
      <c r="I8" s="83"/>
      <c r="J8" s="83"/>
      <c r="K8" s="83"/>
      <c r="L8" s="83"/>
      <c r="M8" s="83"/>
      <c r="N8" s="80"/>
      <c r="O8" s="80"/>
    </row>
    <row r="9" spans="1:15" x14ac:dyDescent="0.35">
      <c r="A9" s="83"/>
      <c r="B9" s="83"/>
      <c r="C9" s="83"/>
      <c r="D9" s="83"/>
      <c r="E9" s="83"/>
      <c r="F9" s="83"/>
      <c r="G9" s="83"/>
      <c r="H9" s="83"/>
      <c r="I9" s="83"/>
      <c r="J9" s="83"/>
      <c r="K9" s="83"/>
      <c r="L9" s="83"/>
      <c r="M9" s="83"/>
    </row>
    <row r="10" spans="1:15" x14ac:dyDescent="0.35">
      <c r="A10" s="83"/>
      <c r="B10" s="83"/>
      <c r="C10" s="83"/>
      <c r="D10" s="83"/>
      <c r="E10" s="83"/>
      <c r="F10" s="83"/>
      <c r="G10" s="83"/>
      <c r="H10" s="83"/>
      <c r="I10" s="83"/>
      <c r="J10" s="83"/>
      <c r="K10" s="83"/>
      <c r="L10" s="83"/>
      <c r="M10" s="83"/>
    </row>
    <row r="11" spans="1:15" x14ac:dyDescent="0.35">
      <c r="A11" s="83"/>
      <c r="B11" s="83"/>
      <c r="C11" s="83"/>
      <c r="D11" s="83"/>
      <c r="E11" s="83"/>
      <c r="F11" s="83"/>
      <c r="G11" s="83"/>
      <c r="H11" s="83"/>
      <c r="I11" s="83"/>
      <c r="J11" s="83"/>
      <c r="K11" s="83"/>
      <c r="L11" s="83"/>
      <c r="M11" s="83"/>
    </row>
    <row r="12" spans="1:15" x14ac:dyDescent="0.35">
      <c r="A12" s="83"/>
      <c r="B12" s="83"/>
      <c r="C12" s="83"/>
      <c r="D12" s="83"/>
      <c r="E12" s="83"/>
      <c r="F12" s="83"/>
      <c r="G12" s="83"/>
      <c r="H12" s="83"/>
      <c r="I12" s="83"/>
      <c r="J12" s="83"/>
      <c r="K12" s="83"/>
      <c r="L12" s="83"/>
      <c r="M12" s="83"/>
    </row>
    <row r="13" spans="1:15" x14ac:dyDescent="0.35">
      <c r="A13" s="83"/>
      <c r="B13" s="83"/>
      <c r="C13" s="83"/>
      <c r="D13" s="83"/>
      <c r="E13" s="83"/>
      <c r="F13" s="83"/>
      <c r="G13" s="83"/>
      <c r="H13" s="83"/>
      <c r="I13" s="83"/>
      <c r="J13" s="83"/>
      <c r="K13" s="83"/>
      <c r="L13" s="83"/>
      <c r="M13" s="83"/>
    </row>
    <row r="14" spans="1:15" x14ac:dyDescent="0.35">
      <c r="A14" s="83"/>
      <c r="B14" s="83"/>
      <c r="C14" s="83"/>
      <c r="D14" s="83"/>
      <c r="E14" s="83"/>
      <c r="F14" s="83"/>
      <c r="G14" s="83"/>
      <c r="H14" s="83"/>
      <c r="I14" s="83"/>
      <c r="J14" s="83"/>
      <c r="K14" s="83"/>
      <c r="L14" s="83"/>
      <c r="M14" s="83"/>
    </row>
    <row r="15" spans="1:15" x14ac:dyDescent="0.35">
      <c r="A15" s="83"/>
      <c r="B15" s="83"/>
      <c r="C15" s="83"/>
      <c r="D15" s="83"/>
      <c r="E15" s="83"/>
      <c r="F15" s="83"/>
      <c r="G15" s="83"/>
      <c r="H15" s="83"/>
      <c r="I15" s="83"/>
      <c r="J15" s="83"/>
      <c r="K15" s="83"/>
      <c r="L15" s="83"/>
      <c r="M15" s="83"/>
    </row>
    <row r="16" spans="1:15" x14ac:dyDescent="0.35">
      <c r="A16" s="83"/>
      <c r="B16" s="83"/>
      <c r="C16" s="83"/>
      <c r="D16" s="83"/>
      <c r="E16" s="83"/>
      <c r="F16" s="83"/>
      <c r="G16" s="83"/>
      <c r="H16" s="83"/>
      <c r="I16" s="83"/>
      <c r="J16" s="83"/>
      <c r="K16" s="83"/>
      <c r="L16" s="83"/>
      <c r="M16" s="83"/>
    </row>
    <row r="17" spans="1:13" x14ac:dyDescent="0.35">
      <c r="A17" s="83"/>
      <c r="B17" s="83"/>
      <c r="C17" s="83"/>
      <c r="D17" s="83"/>
      <c r="E17" s="83"/>
      <c r="F17" s="83"/>
      <c r="G17" s="83"/>
      <c r="H17" s="83"/>
      <c r="I17" s="83"/>
      <c r="J17" s="83"/>
      <c r="K17" s="83"/>
      <c r="L17" s="83"/>
      <c r="M17" s="83"/>
    </row>
    <row r="18" spans="1:13" x14ac:dyDescent="0.35">
      <c r="A18" s="83"/>
      <c r="B18" s="83"/>
      <c r="C18" s="83"/>
      <c r="D18" s="83"/>
      <c r="E18" s="83"/>
      <c r="F18" s="83"/>
      <c r="G18" s="83"/>
      <c r="H18" s="83"/>
      <c r="I18" s="83"/>
      <c r="J18" s="83"/>
      <c r="K18" s="83"/>
      <c r="L18" s="83"/>
      <c r="M18" s="83"/>
    </row>
    <row r="19" spans="1:13" x14ac:dyDescent="0.35">
      <c r="A19" s="83"/>
      <c r="B19" s="83"/>
      <c r="C19" s="83"/>
      <c r="D19" s="83"/>
      <c r="E19" s="83"/>
      <c r="F19" s="83"/>
      <c r="G19" s="83"/>
      <c r="H19" s="83"/>
      <c r="I19" s="83"/>
      <c r="J19" s="83"/>
      <c r="K19" s="83"/>
      <c r="L19" s="83"/>
      <c r="M19" s="83"/>
    </row>
    <row r="20" spans="1:13" x14ac:dyDescent="0.35">
      <c r="A20" s="83"/>
      <c r="B20" s="83"/>
      <c r="C20" s="83"/>
      <c r="D20" s="83"/>
      <c r="E20" s="83"/>
      <c r="F20" s="83"/>
      <c r="G20" s="83"/>
      <c r="H20" s="83"/>
      <c r="I20" s="83"/>
      <c r="J20" s="83"/>
      <c r="K20" s="83"/>
      <c r="L20" s="83"/>
      <c r="M20" s="83"/>
    </row>
    <row r="21" spans="1:13" x14ac:dyDescent="0.35">
      <c r="A21" s="83"/>
      <c r="B21" s="83"/>
      <c r="C21" s="83"/>
      <c r="D21" s="83"/>
      <c r="E21" s="83"/>
      <c r="F21" s="83"/>
      <c r="G21" s="83"/>
      <c r="H21" s="83"/>
      <c r="I21" s="83"/>
      <c r="J21" s="83"/>
      <c r="K21" s="83"/>
      <c r="L21" s="83"/>
      <c r="M21" s="83"/>
    </row>
    <row r="22" spans="1:13" x14ac:dyDescent="0.35">
      <c r="A22" s="83"/>
      <c r="B22" s="83"/>
      <c r="C22" s="83"/>
      <c r="D22" s="83"/>
      <c r="E22" s="83"/>
      <c r="F22" s="83"/>
      <c r="G22" s="83"/>
      <c r="H22" s="83"/>
      <c r="I22" s="83"/>
      <c r="J22" s="83"/>
      <c r="K22" s="83"/>
      <c r="L22" s="83"/>
      <c r="M22" s="83"/>
    </row>
    <row r="23" spans="1:13" x14ac:dyDescent="0.35">
      <c r="A23" s="83"/>
      <c r="B23" s="83"/>
      <c r="C23" s="83"/>
      <c r="D23" s="83"/>
      <c r="E23" s="83"/>
      <c r="F23" s="83"/>
      <c r="G23" s="83"/>
      <c r="H23" s="83"/>
      <c r="I23" s="83"/>
      <c r="J23" s="83"/>
      <c r="K23" s="83"/>
      <c r="L23" s="83"/>
      <c r="M23" s="83"/>
    </row>
    <row r="24" spans="1:13" x14ac:dyDescent="0.35">
      <c r="A24" s="83"/>
      <c r="B24" s="83"/>
      <c r="C24" s="83"/>
      <c r="D24" s="83"/>
      <c r="E24" s="83"/>
      <c r="F24" s="83"/>
      <c r="G24" s="83"/>
      <c r="H24" s="83"/>
      <c r="I24" s="83"/>
      <c r="J24" s="83"/>
      <c r="K24" s="83"/>
      <c r="L24" s="83"/>
      <c r="M24" s="83"/>
    </row>
    <row r="25" spans="1:13" x14ac:dyDescent="0.35">
      <c r="A25" s="83"/>
      <c r="B25" s="83"/>
      <c r="C25" s="83"/>
      <c r="D25" s="83"/>
      <c r="E25" s="83"/>
      <c r="F25" s="83"/>
      <c r="G25" s="83"/>
      <c r="H25" s="83"/>
      <c r="I25" s="83"/>
      <c r="J25" s="83"/>
      <c r="K25" s="83"/>
      <c r="L25" s="83"/>
      <c r="M25" s="83"/>
    </row>
    <row r="26" spans="1:13" ht="47" customHeight="1" thickBot="1" x14ac:dyDescent="0.4">
      <c r="A26" s="83"/>
      <c r="B26" s="83"/>
      <c r="C26" s="83"/>
      <c r="D26" s="83"/>
      <c r="E26" s="83"/>
      <c r="F26" s="83"/>
      <c r="G26" s="83"/>
      <c r="H26" s="83"/>
      <c r="I26" s="83"/>
      <c r="J26" s="83"/>
      <c r="K26" s="83"/>
      <c r="L26" s="83"/>
      <c r="M26" s="83"/>
    </row>
    <row r="27" spans="1:13" ht="49" customHeight="1" thickBot="1" x14ac:dyDescent="0.4">
      <c r="A27" s="98" t="s">
        <v>165</v>
      </c>
      <c r="B27" s="99"/>
      <c r="C27" s="99"/>
      <c r="D27" s="99"/>
      <c r="E27" s="99"/>
      <c r="F27" s="99"/>
      <c r="G27" s="99"/>
      <c r="H27" s="99"/>
      <c r="I27" s="99"/>
      <c r="J27" s="99"/>
      <c r="K27" s="99"/>
      <c r="L27" s="99"/>
      <c r="M27" s="100"/>
    </row>
  </sheetData>
  <mergeCells count="2">
    <mergeCell ref="A1:M26"/>
    <mergeCell ref="A27:M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F6575-E1A9-4ED3-BB70-7EF60C838BE1}">
  <dimension ref="A1:J21"/>
  <sheetViews>
    <sheetView zoomScale="70" zoomScaleNormal="70" workbookViewId="0">
      <selection activeCell="G8" sqref="G8"/>
    </sheetView>
  </sheetViews>
  <sheetFormatPr defaultRowHeight="14.5" x14ac:dyDescent="0.35"/>
  <cols>
    <col min="1" max="10" width="18" style="15" customWidth="1"/>
  </cols>
  <sheetData>
    <row r="1" spans="1:10" ht="43.5" customHeight="1" thickBot="1" x14ac:dyDescent="0.4">
      <c r="A1" s="84" t="s">
        <v>4</v>
      </c>
      <c r="B1" s="85"/>
      <c r="C1" s="85"/>
      <c r="D1" s="85"/>
      <c r="E1" s="85"/>
      <c r="F1" s="85"/>
      <c r="G1" s="85"/>
      <c r="H1" s="85"/>
      <c r="I1" s="85"/>
      <c r="J1" s="86"/>
    </row>
    <row r="2" spans="1:10" ht="46.5" customHeight="1" thickBot="1" x14ac:dyDescent="0.4">
      <c r="A2" s="6" t="s">
        <v>5</v>
      </c>
      <c r="B2" s="1" t="s">
        <v>6</v>
      </c>
      <c r="C2" s="1" t="s">
        <v>7</v>
      </c>
      <c r="D2" s="1" t="s">
        <v>8</v>
      </c>
      <c r="E2" s="1" t="s">
        <v>9</v>
      </c>
      <c r="F2" s="1" t="s">
        <v>10</v>
      </c>
      <c r="G2" s="1" t="s">
        <v>11</v>
      </c>
      <c r="H2" s="1" t="s">
        <v>12</v>
      </c>
      <c r="I2" s="1" t="s">
        <v>13</v>
      </c>
      <c r="J2" s="7" t="s">
        <v>14</v>
      </c>
    </row>
    <row r="3" spans="1:10" ht="23.5" thickBot="1" x14ac:dyDescent="0.4">
      <c r="A3" s="8" t="s">
        <v>15</v>
      </c>
      <c r="B3" s="2" t="s">
        <v>16</v>
      </c>
      <c r="C3" s="2" t="s">
        <v>17</v>
      </c>
      <c r="D3" s="2" t="s">
        <v>18</v>
      </c>
      <c r="E3" s="2" t="s">
        <v>19</v>
      </c>
      <c r="F3" s="2" t="s">
        <v>20</v>
      </c>
      <c r="G3" s="2" t="s">
        <v>21</v>
      </c>
      <c r="H3" s="2" t="s">
        <v>22</v>
      </c>
      <c r="I3" s="2" t="s">
        <v>23</v>
      </c>
      <c r="J3" s="9" t="s">
        <v>24</v>
      </c>
    </row>
    <row r="4" spans="1:10" ht="15" thickBot="1" x14ac:dyDescent="0.4">
      <c r="A4" s="10" t="s">
        <v>25</v>
      </c>
      <c r="B4" s="3" t="s">
        <v>26</v>
      </c>
      <c r="C4" s="3" t="s">
        <v>27</v>
      </c>
      <c r="D4" s="4" t="s">
        <v>28</v>
      </c>
      <c r="E4" s="4" t="s">
        <v>19</v>
      </c>
      <c r="F4" s="3" t="s">
        <v>29</v>
      </c>
      <c r="G4" s="3" t="s">
        <v>21</v>
      </c>
      <c r="H4" s="3" t="s">
        <v>30</v>
      </c>
      <c r="I4" s="3" t="s">
        <v>31</v>
      </c>
      <c r="J4" s="11" t="s">
        <v>32</v>
      </c>
    </row>
    <row r="5" spans="1:10" ht="23.5" thickBot="1" x14ac:dyDescent="0.4">
      <c r="A5" s="8" t="s">
        <v>33</v>
      </c>
      <c r="B5" s="2" t="s">
        <v>34</v>
      </c>
      <c r="C5" s="2" t="s">
        <v>35</v>
      </c>
      <c r="D5" s="2">
        <v>525</v>
      </c>
      <c r="E5" s="2" t="s">
        <v>36</v>
      </c>
      <c r="F5" s="2" t="s">
        <v>37</v>
      </c>
      <c r="G5" s="2" t="s">
        <v>21</v>
      </c>
      <c r="H5" s="2" t="s">
        <v>38</v>
      </c>
      <c r="I5" s="2" t="s">
        <v>23</v>
      </c>
      <c r="J5" s="9" t="s">
        <v>39</v>
      </c>
    </row>
    <row r="6" spans="1:10" ht="35" thickBot="1" x14ac:dyDescent="0.4">
      <c r="A6" s="8" t="s">
        <v>40</v>
      </c>
      <c r="B6" s="2" t="s">
        <v>41</v>
      </c>
      <c r="C6" s="2" t="s">
        <v>42</v>
      </c>
      <c r="D6" s="2" t="s">
        <v>43</v>
      </c>
      <c r="E6" s="2" t="s">
        <v>19</v>
      </c>
      <c r="F6" s="2" t="s">
        <v>44</v>
      </c>
      <c r="G6" s="2" t="s">
        <v>21</v>
      </c>
      <c r="H6" s="2" t="s">
        <v>45</v>
      </c>
      <c r="I6" s="2" t="s">
        <v>46</v>
      </c>
      <c r="J6" s="9" t="s">
        <v>47</v>
      </c>
    </row>
    <row r="7" spans="1:10" ht="69.5" thickBot="1" x14ac:dyDescent="0.4">
      <c r="A7" s="10" t="s">
        <v>48</v>
      </c>
      <c r="B7" s="3" t="s">
        <v>49</v>
      </c>
      <c r="C7" s="3" t="s">
        <v>42</v>
      </c>
      <c r="D7" s="3" t="s">
        <v>50</v>
      </c>
      <c r="E7" s="3" t="s">
        <v>19</v>
      </c>
      <c r="F7" s="3" t="s">
        <v>51</v>
      </c>
      <c r="G7" s="3" t="s">
        <v>21</v>
      </c>
      <c r="H7" s="3" t="s">
        <v>45</v>
      </c>
      <c r="I7" s="3" t="s">
        <v>46</v>
      </c>
      <c r="J7" s="11" t="s">
        <v>47</v>
      </c>
    </row>
    <row r="8" spans="1:10" ht="35" thickBot="1" x14ac:dyDescent="0.4">
      <c r="A8" s="10" t="s">
        <v>52</v>
      </c>
      <c r="B8" s="3" t="s">
        <v>53</v>
      </c>
      <c r="C8" s="3" t="s">
        <v>54</v>
      </c>
      <c r="D8" s="3">
        <v>345</v>
      </c>
      <c r="E8" s="3" t="s">
        <v>36</v>
      </c>
      <c r="F8" s="3" t="s">
        <v>55</v>
      </c>
      <c r="G8" s="3" t="s">
        <v>21</v>
      </c>
      <c r="H8" s="3" t="s">
        <v>56</v>
      </c>
      <c r="I8" s="3" t="s">
        <v>23</v>
      </c>
      <c r="J8" s="11" t="s">
        <v>57</v>
      </c>
    </row>
    <row r="9" spans="1:10" ht="23.5" thickBot="1" x14ac:dyDescent="0.4">
      <c r="A9" s="10" t="s">
        <v>58</v>
      </c>
      <c r="B9" s="3" t="s">
        <v>59</v>
      </c>
      <c r="C9" s="3" t="s">
        <v>60</v>
      </c>
      <c r="D9" s="3">
        <v>345</v>
      </c>
      <c r="E9" s="3" t="s">
        <v>36</v>
      </c>
      <c r="F9" s="3" t="s">
        <v>61</v>
      </c>
      <c r="G9" s="3" t="s">
        <v>62</v>
      </c>
      <c r="H9" s="3" t="s">
        <v>63</v>
      </c>
      <c r="I9" s="3" t="s">
        <v>23</v>
      </c>
      <c r="J9" s="11" t="s">
        <v>57</v>
      </c>
    </row>
    <row r="10" spans="1:10" ht="35" thickBot="1" x14ac:dyDescent="0.4">
      <c r="A10" s="8" t="s">
        <v>64</v>
      </c>
      <c r="B10" s="2" t="s">
        <v>65</v>
      </c>
      <c r="C10" s="2" t="s">
        <v>60</v>
      </c>
      <c r="D10" s="2" t="s">
        <v>66</v>
      </c>
      <c r="E10" s="2" t="s">
        <v>19</v>
      </c>
      <c r="F10" s="16" t="s">
        <v>67</v>
      </c>
      <c r="G10" s="2" t="s">
        <v>21</v>
      </c>
      <c r="H10" s="3" t="s">
        <v>56</v>
      </c>
      <c r="I10" s="2" t="s">
        <v>23</v>
      </c>
      <c r="J10" s="9" t="s">
        <v>47</v>
      </c>
    </row>
    <row r="11" spans="1:10" ht="23.5" thickBot="1" x14ac:dyDescent="0.4">
      <c r="A11" s="8" t="s">
        <v>68</v>
      </c>
      <c r="B11" s="2" t="s">
        <v>69</v>
      </c>
      <c r="C11" s="2" t="s">
        <v>70</v>
      </c>
      <c r="D11" s="16" t="s">
        <v>71</v>
      </c>
      <c r="E11" s="16" t="s">
        <v>19</v>
      </c>
      <c r="F11" s="2" t="s">
        <v>72</v>
      </c>
      <c r="G11" s="2" t="s">
        <v>73</v>
      </c>
      <c r="H11" s="2" t="s">
        <v>22</v>
      </c>
      <c r="I11" s="2" t="s">
        <v>31</v>
      </c>
      <c r="J11" s="17" t="s">
        <v>74</v>
      </c>
    </row>
    <row r="12" spans="1:10" ht="35" thickBot="1" x14ac:dyDescent="0.4">
      <c r="A12" s="10" t="s">
        <v>75</v>
      </c>
      <c r="B12" s="3" t="s">
        <v>76</v>
      </c>
      <c r="C12" s="3" t="s">
        <v>77</v>
      </c>
      <c r="D12" s="3" t="s">
        <v>78</v>
      </c>
      <c r="E12" s="3" t="s">
        <v>19</v>
      </c>
      <c r="F12" s="3" t="s">
        <v>79</v>
      </c>
      <c r="G12" s="3" t="s">
        <v>21</v>
      </c>
      <c r="H12" s="3" t="s">
        <v>30</v>
      </c>
      <c r="I12" s="3" t="s">
        <v>80</v>
      </c>
      <c r="J12" s="11" t="s">
        <v>81</v>
      </c>
    </row>
    <row r="13" spans="1:10" ht="35" thickBot="1" x14ac:dyDescent="0.4">
      <c r="A13" s="8" t="s">
        <v>82</v>
      </c>
      <c r="B13" s="2" t="s">
        <v>83</v>
      </c>
      <c r="C13" s="2" t="s">
        <v>84</v>
      </c>
      <c r="D13" s="2" t="s">
        <v>85</v>
      </c>
      <c r="E13" s="2" t="s">
        <v>19</v>
      </c>
      <c r="F13" s="2" t="s">
        <v>86</v>
      </c>
      <c r="G13" s="2" t="s">
        <v>62</v>
      </c>
      <c r="H13" s="2" t="s">
        <v>38</v>
      </c>
      <c r="I13" s="2" t="s">
        <v>46</v>
      </c>
      <c r="J13" s="9" t="s">
        <v>87</v>
      </c>
    </row>
    <row r="14" spans="1:10" ht="23.5" thickBot="1" x14ac:dyDescent="0.4">
      <c r="A14" s="10" t="s">
        <v>88</v>
      </c>
      <c r="B14" s="3" t="s">
        <v>89</v>
      </c>
      <c r="C14" s="3" t="s">
        <v>84</v>
      </c>
      <c r="D14" s="3">
        <v>345</v>
      </c>
      <c r="E14" s="3" t="s">
        <v>36</v>
      </c>
      <c r="F14" s="3" t="s">
        <v>90</v>
      </c>
      <c r="G14" s="3" t="s">
        <v>21</v>
      </c>
      <c r="H14" s="3" t="s">
        <v>56</v>
      </c>
      <c r="I14" s="3" t="s">
        <v>23</v>
      </c>
      <c r="J14" s="11" t="s">
        <v>57</v>
      </c>
    </row>
    <row r="15" spans="1:10" ht="35" thickBot="1" x14ac:dyDescent="0.4">
      <c r="A15" s="8" t="s">
        <v>91</v>
      </c>
      <c r="B15" s="2" t="s">
        <v>92</v>
      </c>
      <c r="C15" s="2" t="s">
        <v>93</v>
      </c>
      <c r="D15" s="16" t="s">
        <v>94</v>
      </c>
      <c r="E15" s="16"/>
      <c r="F15" s="2" t="s">
        <v>95</v>
      </c>
      <c r="G15" s="2" t="s">
        <v>21</v>
      </c>
      <c r="H15" s="2" t="s">
        <v>22</v>
      </c>
      <c r="I15" s="2" t="s">
        <v>23</v>
      </c>
      <c r="J15" s="9" t="s">
        <v>47</v>
      </c>
    </row>
    <row r="16" spans="1:10" ht="35" thickBot="1" x14ac:dyDescent="0.4">
      <c r="A16" s="8" t="s">
        <v>96</v>
      </c>
      <c r="B16" s="2" t="s">
        <v>97</v>
      </c>
      <c r="C16" s="2" t="s">
        <v>98</v>
      </c>
      <c r="D16" s="2" t="s">
        <v>99</v>
      </c>
      <c r="E16" s="2" t="s">
        <v>36</v>
      </c>
      <c r="F16" s="2" t="s">
        <v>100</v>
      </c>
      <c r="G16" s="2" t="s">
        <v>21</v>
      </c>
      <c r="H16" s="2" t="s">
        <v>38</v>
      </c>
      <c r="I16" s="2" t="s">
        <v>23</v>
      </c>
      <c r="J16" s="9" t="s">
        <v>57</v>
      </c>
    </row>
    <row r="17" spans="1:10" ht="23.5" thickBot="1" x14ac:dyDescent="0.4">
      <c r="A17" s="10" t="s">
        <v>101</v>
      </c>
      <c r="B17" s="3" t="s">
        <v>102</v>
      </c>
      <c r="C17" s="3" t="s">
        <v>103</v>
      </c>
      <c r="D17" s="5" t="s">
        <v>28</v>
      </c>
      <c r="E17" s="5" t="s">
        <v>19</v>
      </c>
      <c r="F17" s="3" t="s">
        <v>104</v>
      </c>
      <c r="G17" s="3" t="s">
        <v>21</v>
      </c>
      <c r="H17" s="3" t="s">
        <v>30</v>
      </c>
      <c r="I17" s="3" t="s">
        <v>105</v>
      </c>
      <c r="J17" s="11" t="s">
        <v>47</v>
      </c>
    </row>
    <row r="18" spans="1:10" ht="35" thickBot="1" x14ac:dyDescent="0.4">
      <c r="A18" s="8" t="s">
        <v>106</v>
      </c>
      <c r="B18" s="2" t="s">
        <v>107</v>
      </c>
      <c r="C18" s="2" t="s">
        <v>108</v>
      </c>
      <c r="D18" s="2" t="s">
        <v>66</v>
      </c>
      <c r="E18" s="2" t="s">
        <v>19</v>
      </c>
      <c r="F18" s="2" t="s">
        <v>109</v>
      </c>
      <c r="G18" s="2" t="s">
        <v>21</v>
      </c>
      <c r="H18" s="2" t="s">
        <v>22</v>
      </c>
      <c r="I18" s="2" t="s">
        <v>46</v>
      </c>
      <c r="J18" s="9" t="s">
        <v>47</v>
      </c>
    </row>
    <row r="19" spans="1:10" ht="46.5" thickBot="1" x14ac:dyDescent="0.4">
      <c r="A19" s="10" t="s">
        <v>110</v>
      </c>
      <c r="B19" s="3" t="s">
        <v>111</v>
      </c>
      <c r="C19" s="3" t="s">
        <v>112</v>
      </c>
      <c r="D19" s="3" t="s">
        <v>85</v>
      </c>
      <c r="E19" s="3" t="s">
        <v>19</v>
      </c>
      <c r="F19" s="3" t="s">
        <v>113</v>
      </c>
      <c r="G19" s="3" t="s">
        <v>21</v>
      </c>
      <c r="H19" s="3" t="s">
        <v>45</v>
      </c>
      <c r="I19" s="3" t="s">
        <v>46</v>
      </c>
      <c r="J19" s="11" t="s">
        <v>47</v>
      </c>
    </row>
    <row r="20" spans="1:10" ht="35" thickBot="1" x14ac:dyDescent="0.4">
      <c r="A20" s="10" t="s">
        <v>114</v>
      </c>
      <c r="B20" s="3" t="s">
        <v>115</v>
      </c>
      <c r="C20" s="3" t="s">
        <v>112</v>
      </c>
      <c r="D20" s="3" t="s">
        <v>50</v>
      </c>
      <c r="E20" s="3" t="s">
        <v>19</v>
      </c>
      <c r="F20" s="3" t="s">
        <v>116</v>
      </c>
      <c r="G20" s="3" t="s">
        <v>21</v>
      </c>
      <c r="H20" s="3" t="s">
        <v>22</v>
      </c>
      <c r="I20" s="3" t="s">
        <v>46</v>
      </c>
      <c r="J20" s="11" t="s">
        <v>47</v>
      </c>
    </row>
    <row r="21" spans="1:10" ht="34.5" x14ac:dyDescent="0.35">
      <c r="A21" s="12" t="s">
        <v>117</v>
      </c>
      <c r="B21" s="13" t="s">
        <v>118</v>
      </c>
      <c r="C21" s="13" t="s">
        <v>119</v>
      </c>
      <c r="D21" s="13" t="s">
        <v>66</v>
      </c>
      <c r="E21" s="13" t="s">
        <v>19</v>
      </c>
      <c r="F21" s="13" t="s">
        <v>120</v>
      </c>
      <c r="G21" s="13" t="s">
        <v>121</v>
      </c>
      <c r="H21" s="13" t="s">
        <v>22</v>
      </c>
      <c r="I21" s="13" t="s">
        <v>46</v>
      </c>
      <c r="J21" s="14" t="s">
        <v>122</v>
      </c>
    </row>
  </sheetData>
  <sheetProtection algorithmName="SHA-512" hashValue="iRoEtDktNiREay7nYiOdmsxpecZgT32OzjHjdr6EXzkfhRA7Tcyt514IPoGDi7q0rhIf87d637oX/lsBfqZXBw==" saltValue="jbC1IawYeVtJKGqlscIazQ==" spinCount="100000" sheet="1" objects="1" scenarios="1" formatCells="0" formatColumns="0" formatRows="0" autoFilter="0" pivotTables="0"/>
  <autoFilter ref="A2:J21" xr:uid="{D4DF6575-E1A9-4ED3-BB70-7EF60C838BE1}">
    <sortState xmlns:xlrd2="http://schemas.microsoft.com/office/spreadsheetml/2017/richdata2" ref="A3:J21">
      <sortCondition ref="C2:C21"/>
    </sortState>
  </autoFilter>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7BB7E-9C2C-4CB8-83CE-DEA4ABF1F980}">
  <dimension ref="B1:P26"/>
  <sheetViews>
    <sheetView showGridLines="0" zoomScale="80" zoomScaleNormal="80" workbookViewId="0">
      <selection activeCell="B2" sqref="B2:P24"/>
    </sheetView>
  </sheetViews>
  <sheetFormatPr defaultColWidth="8.7265625" defaultRowHeight="14.5" x14ac:dyDescent="0.35"/>
  <cols>
    <col min="1" max="1" width="2.453125" style="19" customWidth="1"/>
    <col min="2" max="2" width="49.54296875" style="18" customWidth="1"/>
    <col min="3" max="3" width="7.54296875" style="19" customWidth="1"/>
    <col min="4" max="4" width="5.54296875" style="19" customWidth="1"/>
    <col min="5" max="5" width="6.453125" style="19" customWidth="1"/>
    <col min="6" max="6" width="4.54296875" style="19" bestFit="1" customWidth="1"/>
    <col min="7" max="7" width="5.81640625" style="19" bestFit="1" customWidth="1"/>
    <col min="8" max="8" width="5.453125" style="19" customWidth="1"/>
    <col min="9" max="9" width="5.1796875" style="19" bestFit="1" customWidth="1"/>
    <col min="10" max="10" width="4.1796875" style="19" bestFit="1" customWidth="1"/>
    <col min="11" max="11" width="4.54296875" style="19" bestFit="1" customWidth="1"/>
    <col min="12" max="12" width="12.1796875" style="19" bestFit="1" customWidth="1"/>
    <col min="13" max="13" width="12.54296875" style="19" bestFit="1" customWidth="1"/>
    <col min="14" max="14" width="10.26953125" style="19" customWidth="1"/>
    <col min="15" max="15" width="10.453125" style="19" bestFit="1" customWidth="1"/>
    <col min="16" max="16" width="14.1796875" style="19" customWidth="1"/>
    <col min="17" max="16384" width="8.7265625" style="19"/>
  </cols>
  <sheetData>
    <row r="1" spans="2:16" ht="15" thickBot="1" x14ac:dyDescent="0.4"/>
    <row r="2" spans="2:16" ht="15" thickBot="1" x14ac:dyDescent="0.4">
      <c r="B2" s="20"/>
      <c r="C2" s="21"/>
      <c r="D2" s="87" t="s">
        <v>9</v>
      </c>
      <c r="E2" s="88"/>
      <c r="F2" s="89" t="s">
        <v>123</v>
      </c>
      <c r="G2" s="90"/>
      <c r="H2" s="91"/>
      <c r="I2" s="92" t="s">
        <v>124</v>
      </c>
      <c r="J2" s="93"/>
      <c r="K2" s="94"/>
      <c r="L2" s="95" t="s">
        <v>125</v>
      </c>
      <c r="M2" s="96"/>
      <c r="N2" s="96"/>
      <c r="O2" s="97"/>
      <c r="P2" s="22" t="s">
        <v>126</v>
      </c>
    </row>
    <row r="3" spans="2:16" ht="15" thickBot="1" x14ac:dyDescent="0.4">
      <c r="B3" s="23" t="s">
        <v>127</v>
      </c>
      <c r="C3" s="24" t="s">
        <v>128</v>
      </c>
      <c r="D3" s="25" t="s">
        <v>19</v>
      </c>
      <c r="E3" s="26" t="s">
        <v>36</v>
      </c>
      <c r="F3" s="28" t="s">
        <v>129</v>
      </c>
      <c r="G3" s="26" t="s">
        <v>130</v>
      </c>
      <c r="H3" s="27" t="s">
        <v>131</v>
      </c>
      <c r="I3" s="28" t="s">
        <v>132</v>
      </c>
      <c r="J3" s="26" t="s">
        <v>133</v>
      </c>
      <c r="K3" s="27" t="s">
        <v>131</v>
      </c>
      <c r="L3" s="28" t="s">
        <v>134</v>
      </c>
      <c r="M3" s="26" t="s">
        <v>135</v>
      </c>
      <c r="N3" s="26" t="s">
        <v>136</v>
      </c>
      <c r="O3" s="29" t="s">
        <v>137</v>
      </c>
      <c r="P3" s="30" t="s">
        <v>138</v>
      </c>
    </row>
    <row r="4" spans="2:16" x14ac:dyDescent="0.35">
      <c r="B4" s="60" t="s">
        <v>15</v>
      </c>
      <c r="C4" s="61" t="s">
        <v>139</v>
      </c>
      <c r="D4" s="62" t="s">
        <v>19</v>
      </c>
      <c r="E4" s="63"/>
      <c r="F4" s="74"/>
      <c r="G4" s="75" t="s">
        <v>130</v>
      </c>
      <c r="H4" s="64"/>
      <c r="I4" s="76" t="s">
        <v>132</v>
      </c>
      <c r="J4" s="63"/>
      <c r="K4" s="64"/>
      <c r="L4" s="78" t="s">
        <v>140</v>
      </c>
      <c r="M4" s="63"/>
      <c r="N4" s="63"/>
      <c r="O4" s="64"/>
      <c r="P4" s="65">
        <v>4</v>
      </c>
    </row>
    <row r="5" spans="2:16" x14ac:dyDescent="0.35">
      <c r="B5" s="31" t="s">
        <v>25</v>
      </c>
      <c r="C5" s="32" t="s">
        <v>141</v>
      </c>
      <c r="D5" s="33" t="s">
        <v>19</v>
      </c>
      <c r="E5" s="34"/>
      <c r="F5" s="36"/>
      <c r="G5" s="37" t="s">
        <v>130</v>
      </c>
      <c r="H5" s="35"/>
      <c r="I5" s="38" t="s">
        <v>132</v>
      </c>
      <c r="J5" s="34"/>
      <c r="K5" s="35"/>
      <c r="L5" s="39"/>
      <c r="M5" s="34"/>
      <c r="N5" s="40" t="s">
        <v>142</v>
      </c>
      <c r="O5" s="35"/>
      <c r="P5" s="41">
        <v>1</v>
      </c>
    </row>
    <row r="6" spans="2:16" x14ac:dyDescent="0.35">
      <c r="B6" s="31" t="s">
        <v>33</v>
      </c>
      <c r="C6" s="32" t="s">
        <v>143</v>
      </c>
      <c r="D6" s="42"/>
      <c r="E6" s="43" t="s">
        <v>144</v>
      </c>
      <c r="F6" s="36"/>
      <c r="G6" s="37" t="s">
        <v>130</v>
      </c>
      <c r="H6" s="35"/>
      <c r="I6" s="38" t="s">
        <v>132</v>
      </c>
      <c r="J6" s="34"/>
      <c r="K6" s="35"/>
      <c r="L6" s="39"/>
      <c r="M6" s="40" t="s">
        <v>145</v>
      </c>
      <c r="N6" s="34"/>
      <c r="O6" s="35"/>
      <c r="P6" s="41">
        <v>350</v>
      </c>
    </row>
    <row r="7" spans="2:16" x14ac:dyDescent="0.35">
      <c r="B7" s="31" t="s">
        <v>40</v>
      </c>
      <c r="C7" s="32" t="s">
        <v>146</v>
      </c>
      <c r="D7" s="33" t="s">
        <v>19</v>
      </c>
      <c r="E7" s="34"/>
      <c r="F7" s="44" t="s">
        <v>129</v>
      </c>
      <c r="G7" s="34"/>
      <c r="H7" s="35"/>
      <c r="I7" s="38" t="s">
        <v>132</v>
      </c>
      <c r="J7" s="34"/>
      <c r="K7" s="35"/>
      <c r="L7" s="39"/>
      <c r="M7" s="34"/>
      <c r="N7" s="40" t="s">
        <v>142</v>
      </c>
      <c r="O7" s="35"/>
      <c r="P7" s="41">
        <v>27</v>
      </c>
    </row>
    <row r="8" spans="2:16" x14ac:dyDescent="0.35">
      <c r="B8" s="31" t="s">
        <v>48</v>
      </c>
      <c r="C8" s="32" t="s">
        <v>146</v>
      </c>
      <c r="D8" s="33" t="s">
        <v>19</v>
      </c>
      <c r="E8" s="34"/>
      <c r="F8" s="44" t="s">
        <v>129</v>
      </c>
      <c r="G8" s="34"/>
      <c r="H8" s="35"/>
      <c r="I8" s="38" t="s">
        <v>132</v>
      </c>
      <c r="J8" s="34"/>
      <c r="K8" s="35"/>
      <c r="L8" s="39"/>
      <c r="M8" s="34"/>
      <c r="N8" s="40" t="s">
        <v>142</v>
      </c>
      <c r="O8" s="35"/>
      <c r="P8" s="41">
        <v>140</v>
      </c>
    </row>
    <row r="9" spans="2:16" x14ac:dyDescent="0.35">
      <c r="B9" s="31" t="s">
        <v>75</v>
      </c>
      <c r="C9" s="32" t="s">
        <v>147</v>
      </c>
      <c r="D9" s="33" t="s">
        <v>19</v>
      </c>
      <c r="E9" s="34"/>
      <c r="F9" s="44" t="s">
        <v>129</v>
      </c>
      <c r="G9" s="34"/>
      <c r="H9" s="35"/>
      <c r="I9" s="38" t="s">
        <v>132</v>
      </c>
      <c r="J9" s="34"/>
      <c r="K9" s="35"/>
      <c r="L9" s="39"/>
      <c r="M9" s="34"/>
      <c r="N9" s="40" t="s">
        <v>142</v>
      </c>
      <c r="O9" s="35"/>
      <c r="P9" s="41">
        <v>16</v>
      </c>
    </row>
    <row r="10" spans="2:16" x14ac:dyDescent="0.35">
      <c r="B10" s="31" t="s">
        <v>148</v>
      </c>
      <c r="C10" s="32" t="s">
        <v>149</v>
      </c>
      <c r="D10" s="36"/>
      <c r="E10" s="43" t="s">
        <v>144</v>
      </c>
      <c r="F10" s="36"/>
      <c r="G10" s="37" t="s">
        <v>130</v>
      </c>
      <c r="H10" s="35"/>
      <c r="I10" s="38" t="s">
        <v>132</v>
      </c>
      <c r="J10" s="45"/>
      <c r="K10" s="32"/>
      <c r="L10" s="39"/>
      <c r="M10" s="34"/>
      <c r="N10" s="34"/>
      <c r="O10" s="46" t="s">
        <v>150</v>
      </c>
      <c r="P10" s="41">
        <v>192</v>
      </c>
    </row>
    <row r="11" spans="2:16" x14ac:dyDescent="0.35">
      <c r="B11" s="31" t="s">
        <v>151</v>
      </c>
      <c r="C11" s="32" t="s">
        <v>152</v>
      </c>
      <c r="D11" s="36"/>
      <c r="E11" s="43" t="s">
        <v>144</v>
      </c>
      <c r="F11" s="36"/>
      <c r="G11" s="37" t="s">
        <v>130</v>
      </c>
      <c r="H11" s="35"/>
      <c r="I11" s="47"/>
      <c r="J11" s="48" t="s">
        <v>133</v>
      </c>
      <c r="K11" s="32"/>
      <c r="L11" s="39"/>
      <c r="M11" s="40" t="s">
        <v>145</v>
      </c>
      <c r="N11" s="34"/>
      <c r="O11" s="35"/>
      <c r="P11" s="41">
        <v>336</v>
      </c>
    </row>
    <row r="12" spans="2:16" x14ac:dyDescent="0.35">
      <c r="B12" s="31" t="s">
        <v>64</v>
      </c>
      <c r="C12" s="32" t="s">
        <v>152</v>
      </c>
      <c r="D12" s="33" t="s">
        <v>19</v>
      </c>
      <c r="E12" s="34"/>
      <c r="F12" s="36"/>
      <c r="G12" s="37" t="s">
        <v>130</v>
      </c>
      <c r="H12" s="35"/>
      <c r="I12" s="38" t="s">
        <v>132</v>
      </c>
      <c r="J12" s="34"/>
      <c r="K12" s="35"/>
      <c r="L12" s="39"/>
      <c r="M12" s="34"/>
      <c r="N12" s="34"/>
      <c r="O12" s="46" t="s">
        <v>150</v>
      </c>
      <c r="P12" s="41">
        <v>175</v>
      </c>
    </row>
    <row r="13" spans="2:16" x14ac:dyDescent="0.35">
      <c r="B13" s="31" t="s">
        <v>68</v>
      </c>
      <c r="C13" s="32" t="s">
        <v>152</v>
      </c>
      <c r="D13" s="33" t="s">
        <v>19</v>
      </c>
      <c r="E13" s="34"/>
      <c r="F13" s="36"/>
      <c r="G13" s="37" t="s">
        <v>130</v>
      </c>
      <c r="H13" s="35"/>
      <c r="I13" s="47"/>
      <c r="J13" s="34"/>
      <c r="K13" s="49" t="s">
        <v>131</v>
      </c>
      <c r="L13" s="50" t="s">
        <v>140</v>
      </c>
      <c r="M13" s="34"/>
      <c r="N13" s="34"/>
      <c r="O13" s="35"/>
      <c r="P13" s="41">
        <v>4</v>
      </c>
    </row>
    <row r="14" spans="2:16" x14ac:dyDescent="0.35">
      <c r="B14" s="31" t="s">
        <v>153</v>
      </c>
      <c r="C14" s="32" t="s">
        <v>154</v>
      </c>
      <c r="D14" s="33" t="s">
        <v>19</v>
      </c>
      <c r="E14" s="34"/>
      <c r="F14" s="44" t="s">
        <v>129</v>
      </c>
      <c r="G14" s="34"/>
      <c r="H14" s="35"/>
      <c r="I14" s="47"/>
      <c r="J14" s="48" t="s">
        <v>133</v>
      </c>
      <c r="K14" s="35"/>
      <c r="L14" s="39"/>
      <c r="M14" s="40" t="s">
        <v>145</v>
      </c>
      <c r="N14" s="34"/>
      <c r="O14" s="35"/>
      <c r="P14" s="41">
        <v>18</v>
      </c>
    </row>
    <row r="15" spans="2:16" x14ac:dyDescent="0.35">
      <c r="B15" s="31" t="s">
        <v>155</v>
      </c>
      <c r="C15" s="32" t="s">
        <v>154</v>
      </c>
      <c r="D15" s="36"/>
      <c r="E15" s="43" t="s">
        <v>144</v>
      </c>
      <c r="F15" s="36"/>
      <c r="G15" s="37" t="s">
        <v>130</v>
      </c>
      <c r="H15" s="35"/>
      <c r="I15" s="38" t="s">
        <v>132</v>
      </c>
      <c r="J15" s="34"/>
      <c r="K15" s="35"/>
      <c r="L15" s="39"/>
      <c r="M15" s="34"/>
      <c r="N15" s="34"/>
      <c r="O15" s="46" t="s">
        <v>150</v>
      </c>
      <c r="P15" s="41">
        <v>73</v>
      </c>
    </row>
    <row r="16" spans="2:16" x14ac:dyDescent="0.35">
      <c r="B16" s="31" t="s">
        <v>156</v>
      </c>
      <c r="C16" s="32" t="s">
        <v>157</v>
      </c>
      <c r="D16" s="51"/>
      <c r="E16" s="52"/>
      <c r="F16" s="36"/>
      <c r="G16" s="37" t="s">
        <v>130</v>
      </c>
      <c r="H16" s="35"/>
      <c r="I16" s="38" t="s">
        <v>132</v>
      </c>
      <c r="J16" s="34"/>
      <c r="K16" s="35"/>
      <c r="L16" s="50" t="s">
        <v>140</v>
      </c>
      <c r="M16" s="34"/>
      <c r="N16" s="34"/>
      <c r="O16" s="35"/>
      <c r="P16" s="41">
        <v>35</v>
      </c>
    </row>
    <row r="17" spans="2:16" x14ac:dyDescent="0.35">
      <c r="B17" s="31" t="s">
        <v>101</v>
      </c>
      <c r="C17" s="32" t="s">
        <v>158</v>
      </c>
      <c r="D17" s="33" t="s">
        <v>19</v>
      </c>
      <c r="E17" s="34"/>
      <c r="F17" s="36"/>
      <c r="G17" s="34"/>
      <c r="H17" s="53" t="s">
        <v>131</v>
      </c>
      <c r="I17" s="38" t="s">
        <v>132</v>
      </c>
      <c r="J17" s="34"/>
      <c r="K17" s="35"/>
      <c r="L17" s="39"/>
      <c r="M17" s="34"/>
      <c r="N17" s="40" t="s">
        <v>142</v>
      </c>
      <c r="O17" s="35"/>
      <c r="P17" s="41">
        <v>5</v>
      </c>
    </row>
    <row r="18" spans="2:16" x14ac:dyDescent="0.35">
      <c r="B18" s="31" t="s">
        <v>159</v>
      </c>
      <c r="C18" s="32" t="s">
        <v>160</v>
      </c>
      <c r="D18" s="36"/>
      <c r="E18" s="43" t="s">
        <v>144</v>
      </c>
      <c r="F18" s="36"/>
      <c r="G18" s="37" t="s">
        <v>130</v>
      </c>
      <c r="H18" s="35"/>
      <c r="I18" s="38" t="s">
        <v>132</v>
      </c>
      <c r="J18" s="34"/>
      <c r="K18" s="35"/>
      <c r="L18" s="39"/>
      <c r="M18" s="40" t="s">
        <v>145</v>
      </c>
      <c r="N18" s="34"/>
      <c r="O18" s="35"/>
      <c r="P18" s="41">
        <v>154</v>
      </c>
    </row>
    <row r="19" spans="2:16" x14ac:dyDescent="0.35">
      <c r="B19" s="31" t="s">
        <v>106</v>
      </c>
      <c r="C19" s="32" t="s">
        <v>161</v>
      </c>
      <c r="D19" s="33" t="s">
        <v>19</v>
      </c>
      <c r="E19" s="34"/>
      <c r="F19" s="44" t="s">
        <v>129</v>
      </c>
      <c r="G19" s="34"/>
      <c r="H19" s="35"/>
      <c r="I19" s="38" t="s">
        <v>132</v>
      </c>
      <c r="J19" s="34"/>
      <c r="K19" s="35"/>
      <c r="L19" s="50" t="s">
        <v>140</v>
      </c>
      <c r="M19" s="34"/>
      <c r="N19" s="34"/>
      <c r="O19" s="35"/>
      <c r="P19" s="41">
        <v>180</v>
      </c>
    </row>
    <row r="20" spans="2:16" x14ac:dyDescent="0.35">
      <c r="B20" s="31" t="s">
        <v>110</v>
      </c>
      <c r="C20" s="32" t="s">
        <v>161</v>
      </c>
      <c r="D20" s="33" t="s">
        <v>19</v>
      </c>
      <c r="E20" s="34"/>
      <c r="F20" s="44" t="s">
        <v>129</v>
      </c>
      <c r="G20" s="34"/>
      <c r="H20" s="35"/>
      <c r="I20" s="38" t="s">
        <v>132</v>
      </c>
      <c r="J20" s="34"/>
      <c r="K20" s="35"/>
      <c r="L20" s="39"/>
      <c r="M20" s="34"/>
      <c r="N20" s="40" t="s">
        <v>142</v>
      </c>
      <c r="O20" s="35"/>
      <c r="P20" s="41">
        <v>15</v>
      </c>
    </row>
    <row r="21" spans="2:16" x14ac:dyDescent="0.35">
      <c r="B21" s="31" t="s">
        <v>114</v>
      </c>
      <c r="C21" s="32" t="s">
        <v>161</v>
      </c>
      <c r="D21" s="33" t="s">
        <v>19</v>
      </c>
      <c r="E21" s="34"/>
      <c r="F21" s="44" t="s">
        <v>129</v>
      </c>
      <c r="G21" s="34"/>
      <c r="H21" s="35"/>
      <c r="I21" s="38" t="s">
        <v>132</v>
      </c>
      <c r="J21" s="34"/>
      <c r="K21" s="35"/>
      <c r="L21" s="50" t="s">
        <v>140</v>
      </c>
      <c r="M21" s="34"/>
      <c r="N21" s="34"/>
      <c r="O21" s="35"/>
      <c r="P21" s="41">
        <v>32</v>
      </c>
    </row>
    <row r="22" spans="2:16" ht="15" thickBot="1" x14ac:dyDescent="0.4">
      <c r="B22" s="66" t="s">
        <v>162</v>
      </c>
      <c r="C22" s="67" t="s">
        <v>163</v>
      </c>
      <c r="D22" s="68" t="s">
        <v>19</v>
      </c>
      <c r="E22" s="69"/>
      <c r="F22" s="70" t="s">
        <v>129</v>
      </c>
      <c r="G22" s="69"/>
      <c r="H22" s="69"/>
      <c r="I22" s="77"/>
      <c r="J22" s="69"/>
      <c r="K22" s="71" t="s">
        <v>131</v>
      </c>
      <c r="L22" s="72" t="s">
        <v>140</v>
      </c>
      <c r="M22" s="69"/>
      <c r="N22" s="69"/>
      <c r="O22" s="69"/>
      <c r="P22" s="73">
        <v>102</v>
      </c>
    </row>
    <row r="23" spans="2:16" ht="9.65" customHeight="1" thickBot="1" x14ac:dyDescent="0.4"/>
    <row r="24" spans="2:16" ht="15" thickBot="1" x14ac:dyDescent="0.4">
      <c r="B24" s="79"/>
      <c r="C24" s="59" t="s">
        <v>164</v>
      </c>
      <c r="D24" s="54">
        <f>COUNTIF(D$4:D$22, "AC")</f>
        <v>13</v>
      </c>
      <c r="E24" s="54">
        <f>COUNTIF(E$4:E$22, "DC")</f>
        <v>5</v>
      </c>
      <c r="F24" s="54">
        <f>COUNTIF(F$4:F$22, "Over")</f>
        <v>8</v>
      </c>
      <c r="G24" s="54">
        <f>COUNTIF(G$4:G$22, "Under")</f>
        <v>10</v>
      </c>
      <c r="H24" s="54">
        <f>COUNTIF(H$4:H$22, "Both")</f>
        <v>1</v>
      </c>
      <c r="I24" s="54">
        <f>COUNTIF(I$4:I$22, "Road")</f>
        <v>15</v>
      </c>
      <c r="J24" s="54">
        <f>COUNTIF(J$4:J$22, "Rail")</f>
        <v>2</v>
      </c>
      <c r="K24" s="54">
        <f>COUNTIF(K$4:K$22, "Both")</f>
        <v>2</v>
      </c>
      <c r="L24" s="54">
        <f>COUNTIF(L$4:L$22, "C")</f>
        <v>6</v>
      </c>
      <c r="M24" s="54">
        <f>COUNTIF(M$4:M$22, "NEPA")</f>
        <v>4</v>
      </c>
      <c r="N24" s="54">
        <f>COUNTIF(N$4:N$22, "P")</f>
        <v>6</v>
      </c>
      <c r="O24" s="54">
        <f>COUNTIF(O$4:O$22, "T")</f>
        <v>3</v>
      </c>
      <c r="P24" s="55">
        <f>SUM(P$4:P$22)</f>
        <v>1859</v>
      </c>
    </row>
    <row r="25" spans="2:16" x14ac:dyDescent="0.35">
      <c r="D25" s="56"/>
      <c r="E25" s="56"/>
      <c r="F25" s="58"/>
      <c r="G25" s="56"/>
      <c r="H25" s="56"/>
      <c r="I25" s="56"/>
      <c r="J25" s="56"/>
      <c r="K25" s="56"/>
      <c r="L25" s="56"/>
      <c r="M25" s="56"/>
      <c r="N25" s="56"/>
      <c r="O25" s="56"/>
    </row>
    <row r="26" spans="2:16" x14ac:dyDescent="0.35">
      <c r="G26" s="57"/>
    </row>
  </sheetData>
  <sheetProtection algorithmName="SHA-512" hashValue="IM8cAKEgbrAA7z4+gcyMAw8MglArp21w37GwYXpCMBTTX9MA4K5Lc9XJW9heNFxcEuswYF6ChqA6DVsRbMWcFQ==" saltValue="zWD6EBLw/KUR0Zu3CrHqJg==" spinCount="100000" sheet="1" objects="1" scenarios="1" autoFilter="0"/>
  <autoFilter ref="B3:P3" xr:uid="{0847BB7E-9C2C-4CB8-83CE-DEA4ABF1F980}">
    <sortState xmlns:xlrd2="http://schemas.microsoft.com/office/spreadsheetml/2017/richdata2" ref="B4:P22">
      <sortCondition ref="C3"/>
    </sortState>
  </autoFilter>
  <mergeCells count="4">
    <mergeCell ref="D2:E2"/>
    <mergeCell ref="F2:H2"/>
    <mergeCell ref="I2:K2"/>
    <mergeCell ref="L2:O2"/>
  </mergeCells>
  <conditionalFormatting sqref="P4:P22">
    <cfRule type="dataBar" priority="1">
      <dataBar>
        <cfvo type="min"/>
        <cfvo type="max"/>
        <color rgb="FFFFB628"/>
      </dataBar>
      <extLst>
        <ext xmlns:x14="http://schemas.microsoft.com/office/spreadsheetml/2009/9/main" uri="{B025F937-C7B1-47D3-B67F-A62EFF666E3E}">
          <x14:id>{C1BEF4E3-0F8F-43A1-9961-34B421CB3A47}</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C1BEF4E3-0F8F-43A1-9961-34B421CB3A47}">
            <x14:dataBar minLength="0" maxLength="100" gradient="0">
              <x14:cfvo type="autoMin"/>
              <x14:cfvo type="autoMax"/>
              <x14:negativeFillColor rgb="FFFF0000"/>
              <x14:axisColor rgb="FF000000"/>
            </x14:dataBar>
          </x14:cfRule>
          <xm:sqref>P4:P22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E0C51AA0C9134AA6CF2F5904CF542E" ma:contentTypeVersion="12" ma:contentTypeDescription="Create a new document." ma:contentTypeScope="" ma:versionID="3862c08edcc1c72a65463a577286e2c9">
  <xsd:schema xmlns:xsd="http://www.w3.org/2001/XMLSchema" xmlns:xs="http://www.w3.org/2001/XMLSchema" xmlns:p="http://schemas.microsoft.com/office/2006/metadata/properties" xmlns:ns2="456a9b2f-f871-4843-bba2-15044ef394ce" xmlns:ns3="25dfa5b4-bc86-44ce-b7ec-b3aed1ad4067" targetNamespace="http://schemas.microsoft.com/office/2006/metadata/properties" ma:root="true" ma:fieldsID="dbac698d4bb8c2c39d75edd5b7100117" ns2:_="" ns3:_="">
    <xsd:import namespace="456a9b2f-f871-4843-bba2-15044ef394ce"/>
    <xsd:import namespace="25dfa5b4-bc86-44ce-b7ec-b3aed1ad40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a9b2f-f871-4843-bba2-15044ef394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0f1aaf-6244-4bb9-9bf9-38bf373853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dfa5b4-bc86-44ce-b7ec-b3aed1ad40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4e70a67-61e5-4497-ab5d-a0a51dba4ba0}" ma:internalName="TaxCatchAll" ma:showField="CatchAllData" ma:web="25dfa5b4-bc86-44ce-b7ec-b3aed1ad40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6a9b2f-f871-4843-bba2-15044ef394ce">
      <Terms xmlns="http://schemas.microsoft.com/office/infopath/2007/PartnerControls"/>
    </lcf76f155ced4ddcb4097134ff3c332f>
    <TaxCatchAll xmlns="25dfa5b4-bc86-44ce-b7ec-b3aed1ad4067" xsi:nil="true"/>
  </documentManagement>
</p:properties>
</file>

<file path=customXml/itemProps1.xml><?xml version="1.0" encoding="utf-8"?>
<ds:datastoreItem xmlns:ds="http://schemas.openxmlformats.org/officeDocument/2006/customXml" ds:itemID="{09AAF647-62B4-4A65-9673-F476AAAED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6a9b2f-f871-4843-bba2-15044ef394ce"/>
    <ds:schemaRef ds:uri="25dfa5b4-bc86-44ce-b7ec-b3aed1ad4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74E683-9BED-4763-93E0-B29C5E097BCD}">
  <ds:schemaRefs>
    <ds:schemaRef ds:uri="http://schemas.microsoft.com/sharepoint/v3/contenttype/forms"/>
  </ds:schemaRefs>
</ds:datastoreItem>
</file>

<file path=customXml/itemProps3.xml><?xml version="1.0" encoding="utf-8"?>
<ds:datastoreItem xmlns:ds="http://schemas.openxmlformats.org/officeDocument/2006/customXml" ds:itemID="{276C30F4-E395-4108-A3AA-090C9E538F57}">
  <ds:schemaRefs>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http://schemas.openxmlformats.org/package/2006/metadata/core-properties"/>
    <ds:schemaRef ds:uri="http://schemas.microsoft.com/office/infopath/2007/PartnerControls"/>
    <ds:schemaRef ds:uri="25dfa5b4-bc86-44ce-b7ec-b3aed1ad4067"/>
    <ds:schemaRef ds:uri="456a9b2f-f871-4843-bba2-15044ef394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TxROW Project List</vt:lpstr>
      <vt:lpstr>Visual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Hamilton, Vanessa</dc:creator>
  <cp:keywords/>
  <dc:description/>
  <cp:lastModifiedBy>Gordon, Kelly L</cp:lastModifiedBy>
  <cp:revision/>
  <dcterms:created xsi:type="dcterms:W3CDTF">2025-05-23T16:05:54Z</dcterms:created>
  <dcterms:modified xsi:type="dcterms:W3CDTF">2025-08-18T20:03:08Z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0x0101008DE0C51AA0C9134AA6CF2F5904CF542E</vt:lpwstr>
  </property>
  <property fmtid="{D5CDD505-2E9C-101B-9397-08002B2CF9AE}" pid="3" name="MediaServiceImageTags">
    <vt:lpwstr/>
  </property>
</Properties>
</file>