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usto Processo Importação" sheetId="1" r:id="rId4"/>
    <sheet state="visible" name="Agilize a emissão da sua NF-e" sheetId="2" r:id="rId5"/>
  </sheets>
  <definedNames>
    <definedName localSheetId="0" name="Print_Area_0">'Custo Processo Importação'!$A$1:$AT$45</definedName>
    <definedName localSheetId="0" name="Print_Area_0_0_0">'Custo Processo Importação'!$A$1:$AT$45</definedName>
    <definedName localSheetId="0" name="Print_Area_0_0_0_0">'Custo Processo Importação'!$A$1:$AT$45</definedName>
    <definedName localSheetId="0" name="Print_Area_0_0_0_0_0_0">'Custo Processo Importação'!$A$1:$AT$45</definedName>
    <definedName localSheetId="0" name="Print_Area_0_0">'Custo Processo Importação'!$A$1:$AT$45</definedName>
    <definedName localSheetId="0" name="Print_Area_0_0_0_0_0">'Custo Processo Importação'!$A$1:$AT$45</definedName>
    <definedName hidden="1" name="Google_Sheet_Link_1319975003_542138301">Print_Area_0_0_0_0</definedName>
    <definedName hidden="1" name="Google_Sheet_Link_1543128537_542138301">Print_Area_0_0_0_0_0</definedName>
    <definedName hidden="1" name="Google_Sheet_Link_2019556088_542138301">Print_Area_0_0_0</definedName>
    <definedName hidden="1" name="Google_Sheet_Link_2040427480_542138301">Print_Area_0_0_0_0_0_0</definedName>
    <definedName hidden="1" name="Google_Sheet_Link_418221172_542138301">Print_Area_0_0</definedName>
    <definedName hidden="1" name="Google_Sheet_Link_472359570_542138301">Print_Area_0</definedName>
  </definedNames>
  <calcPr/>
  <extLst>
    <ext uri="GoogleSheetsCustomDataVersion2">
      <go:sheetsCustomData xmlns:go="http://customooxmlschemas.google.com/" r:id="rId6" roundtripDataChecksum="vt2ICEjipZFdavNIlH0GWMLzTdkZWLrUDK0Hb6JV2iE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H4">
      <text>
        <t xml:space="preserve">======
ID#AAABFcLcTos
    (2024-02-01 19:02:32)
Frete em Reais</t>
      </text>
    </comment>
    <comment authorId="0" ref="K4">
      <text>
        <t xml:space="preserve">======
ID#AAABFcLcToo
    (2024-02-01 19:02:32)
SISCOMEX+TAXAS (valores que não tem campo próprio na DANFE)</t>
      </text>
    </comment>
    <comment authorId="0" ref="B4">
      <text>
        <t xml:space="preserve">======
ID#AAABFcLcTog
    (2024-02-01 19:02:32)
Taxa cambial em moeda estrangeira</t>
      </text>
    </comment>
    <comment authorId="0" ref="E4">
      <text>
        <t xml:space="preserve">======
ID#AAABFcLcTok
    (2024-02-01 19:02:32)
Seguro em Reais</t>
      </text>
    </comment>
    <comment authorId="0" ref="AA7">
      <text>
        <t xml:space="preserve">======
ID#AAABFcLcToc
    (2024-02-01 19:02:32)
Base de cálculo</t>
      </text>
    </comment>
    <comment authorId="0" ref="C7">
      <text>
        <t xml:space="preserve">======
ID#AAABFcLcToY
    (2024-02-01 19:02:32)
Sequência de importação</t>
      </text>
    </comment>
    <comment authorId="0" ref="AP6">
      <text>
        <t xml:space="preserve">======
ID#AAABFcLcToU
    (2024-02-01 19:02:32)
ICMS Substituição Tributária</t>
      </text>
    </comment>
    <comment authorId="0" ref="K7">
      <text>
        <t xml:space="preserve">======
ID#AAABFcLcToQ
    (2024-02-01 19:02:32)
Valor unitário em moeda estrangeira</t>
      </text>
    </comment>
    <comment authorId="0" ref="AB7">
      <text>
        <t xml:space="preserve">======
ID#AAABFcLcToM
    (2024-02-01 19:02:32)
Alíquota</t>
      </text>
    </comment>
    <comment authorId="0" ref="Z7">
      <text>
        <t xml:space="preserve">======
ID#AAABFcLcToI
    (2024-02-01 19:02:32)
Outras taxas que entrem na base de cálculo, como por exemplo, custos de armazenagem</t>
      </text>
    </comment>
    <comment authorId="0" ref="L7">
      <text>
        <t xml:space="preserve">======
ID#AAABFcLcToE
    (2024-02-01 19:02:32)
Valor unitário em Reais</t>
      </text>
    </comment>
  </commentList>
  <extLst>
    <ext uri="GoogleSheetsCustomDataVersion2">
      <go:sheetsCustomData xmlns:go="http://customooxmlschemas.google.com/" r:id="rId1" roundtripDataSignature="AMtx7mgK4S9KybLZbXRaobfbVJSysr/akA=="/>
    </ext>
  </extLst>
</comments>
</file>

<file path=xl/sharedStrings.xml><?xml version="1.0" encoding="utf-8"?>
<sst xmlns="http://schemas.openxmlformats.org/spreadsheetml/2006/main" count="120" uniqueCount="76">
  <si>
    <t>IMPORTANTE</t>
  </si>
  <si>
    <t>AS CÉLULAS COM FUNDO VERDE DEVEM SER PREENCHIDAS</t>
  </si>
  <si>
    <t>AS DEMAIS CÉLULAS SÃO CALCULADAS AUTOMATICAMENTE</t>
  </si>
  <si>
    <t>Tx Cambial $</t>
  </si>
  <si>
    <t>SEGURO R$</t>
  </si>
  <si>
    <t>Frete R$</t>
  </si>
  <si>
    <t>SISCOMEX + TXS</t>
  </si>
  <si>
    <t>CAPATAZIA (R$)</t>
  </si>
  <si>
    <t>IMPOSTOS</t>
  </si>
  <si>
    <t>VALORES PARA PREENCHIMENTO DE NOTA FISCAL ELETRÔNICA</t>
  </si>
  <si>
    <t>F.O.B.</t>
  </si>
  <si>
    <t>RATEIOS PARA FORMAÇÃO DO VALOR ADUANEIRO</t>
  </si>
  <si>
    <t>C.I.F.</t>
  </si>
  <si>
    <t>CIF + CAPATAZIA</t>
  </si>
  <si>
    <t>RATEIO</t>
  </si>
  <si>
    <t>IMPOSTO DE IMPORTAÇÃO</t>
  </si>
  <si>
    <t>IPI</t>
  </si>
  <si>
    <t>PIS</t>
  </si>
  <si>
    <t>COFINS</t>
  </si>
  <si>
    <t>ICMS</t>
  </si>
  <si>
    <t>ICMS ST</t>
  </si>
  <si>
    <t>ADIÇÃO</t>
  </si>
  <si>
    <t>SEQ. IMP.</t>
  </si>
  <si>
    <t>REF</t>
  </si>
  <si>
    <t>DESCRIÇÃO DO PRODUTO</t>
  </si>
  <si>
    <t>QUANTIDADE</t>
  </si>
  <si>
    <t>VL UNIT $</t>
  </si>
  <si>
    <t>VL UNIT R$</t>
  </si>
  <si>
    <t>PESO LIQ - KG</t>
  </si>
  <si>
    <t>FOB - USD</t>
  </si>
  <si>
    <t>FOB - R$</t>
  </si>
  <si>
    <t>FRETE UN</t>
  </si>
  <si>
    <t>FRETE TOTAL</t>
  </si>
  <si>
    <t>SEGURO UNIT</t>
  </si>
  <si>
    <t>SEGURO TOTAL</t>
  </si>
  <si>
    <t>CAPATAZIA UNIT</t>
  </si>
  <si>
    <t>CAPATAZIA TOTAL</t>
  </si>
  <si>
    <t>R$ / UNID</t>
  </si>
  <si>
    <t>R$ TOTAL</t>
  </si>
  <si>
    <t>TOTAL</t>
  </si>
  <si>
    <t>BC</t>
  </si>
  <si>
    <t>%</t>
  </si>
  <si>
    <t>VALOR</t>
  </si>
  <si>
    <t>MVA (se houver ST)</t>
  </si>
  <si>
    <t>BC ICMS ST</t>
  </si>
  <si>
    <t>VALOR ICMS ST</t>
  </si>
  <si>
    <t>Vlr Unit Produtos</t>
  </si>
  <si>
    <t>II</t>
  </si>
  <si>
    <t>Outras Despesas</t>
  </si>
  <si>
    <t>Total dos Produtos</t>
  </si>
  <si>
    <t>Total NF-e</t>
  </si>
  <si>
    <t>001</t>
  </si>
  <si>
    <t>002</t>
  </si>
  <si>
    <t>003</t>
  </si>
  <si>
    <t>TOTALIZAÇÃO</t>
  </si>
  <si>
    <t>-</t>
  </si>
  <si>
    <t>DESPESAS DE DESEMBARAÇO</t>
  </si>
  <si>
    <t>ESPELHO DO DANFE</t>
  </si>
  <si>
    <t>Despesesas de Desembaraço</t>
  </si>
  <si>
    <t>USD</t>
  </si>
  <si>
    <t>R$</t>
  </si>
  <si>
    <t>BC DO ICMS</t>
  </si>
  <si>
    <t>VALOR DO ICMS</t>
  </si>
  <si>
    <t>VALOR IMP. IMPORT.</t>
  </si>
  <si>
    <t>VALOR TOTAL DOS PRODUTOS</t>
  </si>
  <si>
    <t>Frete Internacional (DI)</t>
  </si>
  <si>
    <t>VALOR DO FRETE</t>
  </si>
  <si>
    <t>VALOR IPI</t>
  </si>
  <si>
    <t>OUTRAS DESPESAS</t>
  </si>
  <si>
    <t>Seguro Internacional (DI)</t>
  </si>
  <si>
    <t>Capatazia</t>
  </si>
  <si>
    <t>VALOR TOTAL DA NFE</t>
  </si>
  <si>
    <t>Siscomex</t>
  </si>
  <si>
    <t>VALORAÇÃO DA MERCADORIA</t>
  </si>
  <si>
    <t>VMLE total</t>
  </si>
  <si>
    <t>CIF  - R$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</si>
</sst>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9">
    <numFmt numFmtId="164" formatCode="_(&quot;R$ &quot;* #,##0.0000_);_(&quot;R$ &quot;* \(#,##0.0000\);_(&quot;R$ &quot;* \-??_);_(@_)"/>
    <numFmt numFmtId="165" formatCode="[$R$-416]\ #,##0.00;[Red]\-[$R$-416]\ #,##0.00"/>
    <numFmt numFmtId="166" formatCode="_(* #,##0_);_(* \(#,##0\);_(* \-??_);_(@_)"/>
    <numFmt numFmtId="167" formatCode="_([$$-409]* #,##0.000_);_([$$-409]* \(#,##0.000\);_([$$-409]* \-??_);_(@_)"/>
    <numFmt numFmtId="168" formatCode="_-&quot;R$ &quot;* #,##0.000_-;&quot;-R$ &quot;* #,##0.000_-;_-&quot;R$ &quot;* \-???_-;_-@"/>
    <numFmt numFmtId="169" formatCode="_([$$-409]* #,##0.00_);_([$$-409]* \(#,##0.00\);_([$$-409]* \-??_);_(@_)"/>
    <numFmt numFmtId="170" formatCode="_(&quot;R$ &quot;* #,##0.00_);_(&quot;R$ &quot;* \(#,##0.00\);_(&quot;R$ &quot;* \-??_);_(@_)"/>
    <numFmt numFmtId="171" formatCode="_(&quot;R$ &quot;* #,##0.0000000_);_(&quot;R$ &quot;* \(#,##0.0000000\);_(&quot;R$ &quot;* \-??_);_(@_)"/>
    <numFmt numFmtId="172" formatCode="_-&quot;R$ &quot;* #,##0.00_-;&quot;-R$ &quot;* #,##0.00_-;_-&quot;R$ &quot;* \-??_-;_-@"/>
    <numFmt numFmtId="173" formatCode="_(&quot;R$ &quot;* #,##0.00000_);_(&quot;R$ &quot;* \(#,##0.00000\);_(&quot;R$ &quot;* \-??_);_(@_)"/>
    <numFmt numFmtId="174" formatCode="_(&quot;R$ &quot;* #,##0.00000000_);_(&quot;R$ &quot;* \(#,##0.00000000\);_(&quot;R$ &quot;* \-??_);_(@_)"/>
    <numFmt numFmtId="175" formatCode="_(&quot;R$ &quot;* #,##0.000000_);_(&quot;R$ &quot;* \(#,##0.000000\);_(&quot;R$ &quot;* \-??_);_(@_)"/>
    <numFmt numFmtId="176" formatCode="#,##0.000"/>
    <numFmt numFmtId="177" formatCode="_([$$-409]* #,##0.0000000_);_([$$-409]* \(#,##0.0000000\);_([$$-409]* \-??_);_(@_)"/>
    <numFmt numFmtId="178" formatCode="_([$$-409]* #,##0.0000_);_([$$-409]* \(#,##0.0000\);_([$$-409]* \-??_);_(@_)"/>
    <numFmt numFmtId="179" formatCode="_(&quot;R$ &quot;* #,##0_);_(&quot;R$ &quot;* \(#,##0\);_(&quot;R$ &quot;* \-??_);_(@_)"/>
    <numFmt numFmtId="180" formatCode="_(* #,##0.00_);_(* \(#,##0.00\);_(* \-??_);_(@_)"/>
    <numFmt numFmtId="181" formatCode="_(&quot;R$ &quot;* #,##0.0000000_);_(&quot;R$ &quot;* \(#,##0.0000000\);_(&quot;R$ &quot;* \-???????_);_(@_)"/>
    <numFmt numFmtId="182" formatCode="_-* #,##0.00_-;\-* #,##0.00_-;_-* \-??_-;_-@"/>
  </numFmts>
  <fonts count="38">
    <font>
      <sz val="10.0"/>
      <color rgb="FF000000"/>
      <name val="Arial"/>
      <scheme val="minor"/>
    </font>
    <font>
      <sz val="10.0"/>
      <color rgb="FF000000"/>
      <name val="Arial"/>
    </font>
    <font>
      <b/>
      <sz val="8.0"/>
      <color rgb="FF666699"/>
      <name val="Arial"/>
    </font>
    <font>
      <b/>
      <sz val="10.0"/>
      <color rgb="FF2B511A"/>
      <name val="Arial"/>
    </font>
    <font/>
    <font>
      <b/>
      <sz val="7.0"/>
      <color rgb="FF00381F"/>
      <name val="Arial"/>
    </font>
    <font>
      <b/>
      <sz val="7.0"/>
      <color rgb="FF2B511A"/>
      <name val="Arial"/>
    </font>
    <font>
      <b/>
      <sz val="7.0"/>
      <color rgb="FF000000"/>
      <name val="Arial"/>
    </font>
    <font>
      <b/>
      <sz val="7.0"/>
      <color rgb="FFFF0000"/>
      <name val="Arial"/>
    </font>
    <font>
      <b/>
      <sz val="7.0"/>
      <color rgb="FF3366FF"/>
      <name val="Arial"/>
    </font>
    <font>
      <b/>
      <sz val="7.0"/>
      <color rgb="FFC0C0C0"/>
      <name val="Arial"/>
    </font>
    <font>
      <b/>
      <sz val="7.0"/>
      <color rgb="FF666666"/>
      <name val="Arial"/>
    </font>
    <font>
      <b/>
      <sz val="7.0"/>
      <color theme="1"/>
      <name val="Arial"/>
    </font>
    <font>
      <b/>
      <sz val="7.0"/>
      <color rgb="FF969696"/>
      <name val="Arial"/>
    </font>
    <font>
      <b/>
      <sz val="7.0"/>
      <color rgb="FF071136"/>
      <name val="Arial"/>
    </font>
    <font>
      <b/>
      <sz val="8.0"/>
      <color rgb="FF071136"/>
      <name val="Arial"/>
    </font>
    <font>
      <sz val="10.0"/>
      <color rgb="FF071136"/>
      <name val="Arial"/>
    </font>
    <font>
      <b/>
      <sz val="7.0"/>
      <color rgb="FF993366"/>
      <name val="Arial"/>
    </font>
    <font>
      <sz val="10.0"/>
      <color theme="1"/>
      <name val="Arial"/>
    </font>
    <font>
      <b/>
      <sz val="7.0"/>
      <color rgb="FFFFFFFF"/>
      <name val="Arial"/>
    </font>
    <font>
      <sz val="7.0"/>
      <color theme="1"/>
      <name val="Arial"/>
    </font>
    <font>
      <sz val="6.0"/>
      <color rgb="FF3C3C3C"/>
      <name val="Ubuntu"/>
    </font>
    <font>
      <sz val="7.0"/>
      <color theme="1"/>
      <name val="Times New Roman"/>
    </font>
    <font>
      <b/>
      <sz val="8.0"/>
      <color rgb="FF3366FF"/>
      <name val="Arial"/>
    </font>
    <font>
      <b/>
      <sz val="5.0"/>
      <color rgb="FFFF0000"/>
      <name val="Arial"/>
    </font>
    <font>
      <sz val="7.0"/>
      <color rgb="FF3366FF"/>
      <name val="Arial"/>
    </font>
    <font>
      <b/>
      <sz val="5.0"/>
      <color rgb="FF3366FF"/>
      <name val="Arial"/>
    </font>
    <font>
      <sz val="7.0"/>
      <color rgb="FFFF0000"/>
      <name val="Arial"/>
    </font>
    <font>
      <b/>
      <sz val="8.0"/>
      <color rgb="FFFFFFFF"/>
      <name val="Arial"/>
    </font>
    <font>
      <b/>
      <sz val="7.0"/>
      <color rgb="FF008000"/>
      <name val="Arial"/>
    </font>
    <font>
      <sz val="7.0"/>
      <color rgb="FF071136"/>
      <name val="Arial"/>
    </font>
    <font>
      <b/>
      <sz val="7.0"/>
      <color rgb="FF333399"/>
      <name val="Arial"/>
    </font>
    <font>
      <b/>
      <sz val="7.0"/>
      <color rgb="FF333333"/>
      <name val="Arial"/>
    </font>
    <font>
      <sz val="8.0"/>
      <color theme="1"/>
      <name val="Arial"/>
    </font>
    <font>
      <sz val="11.0"/>
      <color theme="1"/>
      <name val="Calibri"/>
    </font>
    <font>
      <sz val="14.0"/>
      <color rgb="FF000000"/>
      <name val="Calibri"/>
    </font>
    <font>
      <sz val="12.0"/>
      <color rgb="FF000000"/>
      <name val="Calibri"/>
    </font>
    <font>
      <sz val="14.0"/>
      <color theme="1"/>
      <name val="Calibri"/>
    </font>
  </fonts>
  <fills count="10">
    <fill>
      <patternFill patternType="none"/>
    </fill>
    <fill>
      <patternFill patternType="lightGray"/>
    </fill>
    <fill>
      <patternFill patternType="solid">
        <fgColor rgb="FF8CD867"/>
        <bgColor rgb="FF8CD867"/>
      </patternFill>
    </fill>
    <fill>
      <patternFill patternType="solid">
        <fgColor rgb="FFCCCCFF"/>
        <bgColor rgb="FFCCCCFF"/>
      </patternFill>
    </fill>
    <fill>
      <patternFill patternType="solid">
        <fgColor rgb="FFCCCCCC"/>
        <bgColor rgb="FFCCCCCC"/>
      </patternFill>
    </fill>
    <fill>
      <patternFill patternType="solid">
        <fgColor rgb="FF666666"/>
        <bgColor rgb="FF666666"/>
      </patternFill>
    </fill>
    <fill>
      <patternFill patternType="solid">
        <fgColor rgb="FF808080"/>
        <bgColor rgb="FF808080"/>
      </patternFill>
    </fill>
    <fill>
      <patternFill patternType="solid">
        <fgColor rgb="FF071136"/>
        <bgColor rgb="FF071136"/>
      </patternFill>
    </fill>
    <fill>
      <patternFill patternType="solid">
        <fgColor rgb="FFFFFFFF"/>
        <bgColor rgb="FFFFFFFF"/>
      </patternFill>
    </fill>
    <fill>
      <patternFill patternType="solid">
        <fgColor rgb="FFC2E0AE"/>
        <bgColor rgb="FFC2E0AE"/>
      </patternFill>
    </fill>
  </fills>
  <borders count="54">
    <border/>
    <border>
      <right style="hair">
        <color rgb="FF000000"/>
      </right>
    </border>
    <border>
      <left style="hair">
        <color rgb="FF000000"/>
      </left>
      <top style="hair">
        <color rgb="FF000000"/>
      </top>
    </border>
    <border>
      <top style="hair">
        <color rgb="FF000000"/>
      </top>
    </border>
    <border>
      <right style="hair">
        <color rgb="FF000000"/>
      </right>
      <top style="hair">
        <color rgb="FF000000"/>
      </top>
    </border>
    <border>
      <left style="hair">
        <color rgb="FF000000"/>
      </left>
      <bottom style="hair">
        <color rgb="FF000000"/>
      </bottom>
    </border>
    <border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 style="medium">
        <color rgb="FFC0C0C0"/>
      </left>
      <top style="medium">
        <color rgb="FFC0C0C0"/>
      </top>
      <bottom style="medium">
        <color rgb="FFC0C0C0"/>
      </bottom>
    </border>
    <border>
      <left/>
      <right style="medium">
        <color rgb="FFC0C0C0"/>
      </right>
      <top style="medium">
        <color rgb="FFC0C0C0"/>
      </top>
      <bottom style="medium">
        <color rgb="FFC0C0C0"/>
      </bottom>
    </border>
    <border>
      <left style="hair">
        <color rgb="FF000000"/>
      </left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top style="hair">
        <color rgb="FF000000"/>
      </top>
      <bottom style="thin">
        <color rgb="FF000000"/>
      </bottom>
    </border>
    <border>
      <top style="hair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</border>
    <border>
      <left style="hair">
        <color rgb="FFFFFFFF"/>
      </left>
      <top style="hair">
        <color rgb="FFFFFFFF"/>
      </top>
      <bottom style="hair">
        <color rgb="FFFFFFFF"/>
      </bottom>
    </border>
    <border>
      <top style="hair">
        <color rgb="FFFFFFFF"/>
      </top>
      <bottom style="hair">
        <color rgb="FFFFFFFF"/>
      </bottom>
    </border>
    <border>
      <right style="hair">
        <color rgb="FFFFFFFF"/>
      </right>
      <top style="hair">
        <color rgb="FFFFFFFF"/>
      </top>
      <bottom style="hair">
        <color rgb="FFFFFFFF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FFFFFF"/>
      </right>
      <top style="hair">
        <color rgb="FFFFFFFF"/>
      </top>
      <bottom style="hair">
        <color rgb="FFFFFFFF"/>
      </bottom>
    </border>
    <border>
      <left style="hair">
        <color rgb="FFFFFFFF"/>
      </left>
      <right style="hair">
        <color rgb="FF000000"/>
      </right>
      <top style="hair">
        <color rgb="FFFFFFFF"/>
      </top>
      <bottom style="hair">
        <color rgb="FFFFFFFF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808080"/>
      </left>
      <top style="medium">
        <color rgb="FF808080"/>
      </top>
    </border>
    <border>
      <top style="medium">
        <color rgb="FF808080"/>
      </top>
    </border>
    <border>
      <right style="medium">
        <color rgb="FF808080"/>
      </right>
      <top style="medium">
        <color rgb="FF808080"/>
      </top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808080"/>
      </bottom>
    </border>
    <border>
      <left style="medium">
        <color rgb="FF808080"/>
      </left>
    </border>
    <border>
      <right style="medium">
        <color rgb="FF808080"/>
      </right>
    </border>
    <border>
      <left style="medium">
        <color rgb="FF808080"/>
      </left>
      <bottom style="medium">
        <color rgb="FF808080"/>
      </bottom>
    </border>
    <border>
      <bottom style="medium">
        <color rgb="FF808080"/>
      </bottom>
    </border>
    <border>
      <right style="medium">
        <color rgb="FF808080"/>
      </right>
      <bottom style="medium">
        <color rgb="FF80808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179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3" numFmtId="0" xfId="0" applyAlignment="1" applyFont="1">
      <alignment horizontal="center" vertical="center"/>
    </xf>
    <xf borderId="1" fillId="0" fontId="4" numFmtId="0" xfId="0" applyBorder="1" applyFont="1"/>
    <xf borderId="2" fillId="2" fontId="5" numFmtId="0" xfId="0" applyAlignment="1" applyBorder="1" applyFill="1" applyFont="1">
      <alignment horizontal="center" shrinkToFit="0" vertical="center" wrapText="1"/>
    </xf>
    <xf borderId="3" fillId="0" fontId="4" numFmtId="0" xfId="0" applyBorder="1" applyFont="1"/>
    <xf borderId="4" fillId="0" fontId="4" numFmtId="0" xfId="0" applyBorder="1" applyFont="1"/>
    <xf borderId="2" fillId="0" fontId="6" numFmtId="0" xfId="0" applyAlignment="1" applyBorder="1" applyFont="1">
      <alignment horizontal="center" shrinkToFit="0" vertical="center" wrapText="1"/>
    </xf>
    <xf borderId="0" fillId="0" fontId="7" numFmtId="0" xfId="0" applyAlignment="1" applyFont="1">
      <alignment horizontal="left" shrinkToFit="0" vertical="center" wrapText="1"/>
    </xf>
    <xf borderId="0" fillId="0" fontId="8" numFmtId="0" xfId="0" applyAlignment="1" applyFont="1">
      <alignment horizontal="left" shrinkToFit="0" vertical="center" wrapText="1"/>
    </xf>
    <xf borderId="5" fillId="0" fontId="4" numFmtId="0" xfId="0" applyBorder="1" applyFont="1"/>
    <xf borderId="6" fillId="0" fontId="4" numFmtId="0" xfId="0" applyBorder="1" applyFont="1"/>
    <xf borderId="7" fillId="0" fontId="4" numFmtId="0" xfId="0" applyBorder="1" applyFont="1"/>
    <xf borderId="0" fillId="0" fontId="9" numFmtId="0" xfId="0" applyAlignment="1" applyFont="1">
      <alignment horizontal="right" vertical="center"/>
    </xf>
    <xf borderId="0" fillId="0" fontId="9" numFmtId="0" xfId="0" applyAlignment="1" applyFont="1">
      <alignment horizontal="left" vertical="center"/>
    </xf>
    <xf borderId="0" fillId="0" fontId="10" numFmtId="0" xfId="0" applyAlignment="1" applyFont="1">
      <alignment vertical="center"/>
    </xf>
    <xf borderId="0" fillId="0" fontId="10" numFmtId="164" xfId="0" applyAlignment="1" applyFont="1" applyNumberFormat="1">
      <alignment horizontal="right" vertical="center"/>
    </xf>
    <xf borderId="0" fillId="0" fontId="9" numFmtId="0" xfId="0" applyFont="1"/>
    <xf borderId="8" fillId="0" fontId="11" numFmtId="0" xfId="0" applyAlignment="1" applyBorder="1" applyFont="1">
      <alignment horizontal="center" vertical="center"/>
    </xf>
    <xf borderId="9" fillId="3" fontId="11" numFmtId="164" xfId="0" applyAlignment="1" applyBorder="1" applyFill="1" applyFont="1" applyNumberFormat="1">
      <alignment horizontal="right" vertical="center"/>
    </xf>
    <xf borderId="9" fillId="3" fontId="11" numFmtId="4" xfId="0" applyAlignment="1" applyBorder="1" applyFont="1" applyNumberFormat="1">
      <alignment horizontal="right" vertical="center"/>
    </xf>
    <xf borderId="0" fillId="0" fontId="12" numFmtId="0" xfId="0" applyAlignment="1" applyFont="1">
      <alignment horizontal="center"/>
    </xf>
    <xf borderId="0" fillId="0" fontId="13" numFmtId="164" xfId="0" applyAlignment="1" applyFont="1" applyNumberFormat="1">
      <alignment horizontal="right" vertical="center"/>
    </xf>
    <xf borderId="0" fillId="0" fontId="14" numFmtId="0" xfId="0" applyFont="1"/>
    <xf borderId="2" fillId="4" fontId="15" numFmtId="0" xfId="0" applyAlignment="1" applyBorder="1" applyFill="1" applyFont="1">
      <alignment horizontal="center" vertical="center"/>
    </xf>
    <xf borderId="10" fillId="0" fontId="9" numFmtId="0" xfId="0" applyBorder="1" applyFont="1"/>
    <xf borderId="0" fillId="0" fontId="16" numFmtId="0" xfId="0" applyFont="1"/>
    <xf borderId="10" fillId="0" fontId="4" numFmtId="0" xfId="0" applyBorder="1" applyFont="1"/>
    <xf borderId="11" fillId="0" fontId="17" numFmtId="0" xfId="0" applyAlignment="1" applyBorder="1" applyFont="1">
      <alignment horizontal="left" shrinkToFit="0" vertical="top" wrapText="1"/>
    </xf>
    <xf borderId="11" fillId="0" fontId="18" numFmtId="0" xfId="0" applyAlignment="1" applyBorder="1" applyFont="1">
      <alignment shrinkToFit="0" vertical="center" wrapText="1"/>
    </xf>
    <xf borderId="12" fillId="5" fontId="19" numFmtId="0" xfId="0" applyAlignment="1" applyBorder="1" applyFill="1" applyFont="1">
      <alignment horizontal="center" vertical="center"/>
    </xf>
    <xf borderId="13" fillId="0" fontId="4" numFmtId="0" xfId="0" applyBorder="1" applyFont="1"/>
    <xf borderId="14" fillId="4" fontId="14" numFmtId="0" xfId="0" applyAlignment="1" applyBorder="1" applyFont="1">
      <alignment horizontal="center" vertical="center"/>
    </xf>
    <xf borderId="15" fillId="0" fontId="4" numFmtId="0" xfId="0" applyBorder="1" applyFont="1"/>
    <xf borderId="16" fillId="0" fontId="4" numFmtId="0" xfId="0" applyBorder="1" applyFont="1"/>
    <xf borderId="14" fillId="6" fontId="19" numFmtId="0" xfId="0" applyAlignment="1" applyBorder="1" applyFill="1" applyFont="1">
      <alignment horizontal="center" vertical="center"/>
    </xf>
    <xf borderId="17" fillId="0" fontId="4" numFmtId="0" xfId="0" applyBorder="1" applyFont="1"/>
    <xf borderId="14" fillId="6" fontId="19" numFmtId="0" xfId="0" applyAlignment="1" applyBorder="1" applyFont="1">
      <alignment horizontal="center" shrinkToFit="0" vertical="center" wrapText="1"/>
    </xf>
    <xf borderId="18" fillId="4" fontId="14" numFmtId="0" xfId="0" applyAlignment="1" applyBorder="1" applyFont="1">
      <alignment horizontal="center" shrinkToFit="0" vertical="center" wrapText="1"/>
    </xf>
    <xf borderId="19" fillId="4" fontId="14" numFmtId="0" xfId="0" applyAlignment="1" applyBorder="1" applyFont="1">
      <alignment horizontal="center" vertical="center"/>
    </xf>
    <xf borderId="20" fillId="0" fontId="4" numFmtId="0" xfId="0" applyBorder="1" applyFont="1"/>
    <xf borderId="21" fillId="0" fontId="4" numFmtId="0" xfId="0" applyBorder="1" applyFont="1"/>
    <xf borderId="22" fillId="4" fontId="14" numFmtId="0" xfId="0" applyAlignment="1" applyBorder="1" applyFont="1">
      <alignment horizontal="center" vertical="center"/>
    </xf>
    <xf borderId="23" fillId="0" fontId="4" numFmtId="0" xfId="0" applyBorder="1" applyFont="1"/>
    <xf borderId="24" fillId="0" fontId="4" numFmtId="0" xfId="0" applyBorder="1" applyFont="1"/>
    <xf borderId="10" fillId="0" fontId="18" numFmtId="0" xfId="0" applyBorder="1" applyFont="1"/>
    <xf borderId="25" fillId="7" fontId="19" numFmtId="165" xfId="0" applyAlignment="1" applyBorder="1" applyFill="1" applyFont="1" applyNumberFormat="1">
      <alignment horizontal="center" vertical="center"/>
    </xf>
    <xf borderId="25" fillId="7" fontId="19" numFmtId="0" xfId="0" applyAlignment="1" applyBorder="1" applyFont="1">
      <alignment horizontal="center" vertical="center"/>
    </xf>
    <xf borderId="26" fillId="7" fontId="19" numFmtId="0" xfId="0" applyAlignment="1" applyBorder="1" applyFont="1">
      <alignment horizontal="center" vertical="center"/>
    </xf>
    <xf borderId="27" fillId="0" fontId="4" numFmtId="0" xfId="0" applyBorder="1" applyFont="1"/>
    <xf borderId="28" fillId="0" fontId="4" numFmtId="0" xfId="0" applyBorder="1" applyFont="1"/>
    <xf borderId="25" fillId="7" fontId="19" numFmtId="0" xfId="0" applyAlignment="1" applyBorder="1" applyFont="1">
      <alignment horizontal="center" shrinkToFit="0" vertical="center" wrapText="1"/>
    </xf>
    <xf borderId="29" fillId="7" fontId="19" numFmtId="0" xfId="0" applyAlignment="1" applyBorder="1" applyFont="1">
      <alignment horizontal="center" vertical="center"/>
    </xf>
    <xf borderId="29" fillId="7" fontId="19" numFmtId="10" xfId="0" applyAlignment="1" applyBorder="1" applyFont="1" applyNumberFormat="1">
      <alignment horizontal="center" vertical="center"/>
    </xf>
    <xf borderId="25" fillId="7" fontId="19" numFmtId="10" xfId="0" applyAlignment="1" applyBorder="1" applyFont="1" applyNumberFormat="1">
      <alignment horizontal="center" vertical="center"/>
    </xf>
    <xf borderId="30" fillId="7" fontId="19" numFmtId="0" xfId="0" applyAlignment="1" applyBorder="1" applyFont="1">
      <alignment horizontal="center" vertical="center"/>
    </xf>
    <xf borderId="31" fillId="7" fontId="19" numFmtId="10" xfId="0" applyAlignment="1" applyBorder="1" applyFont="1" applyNumberFormat="1">
      <alignment horizontal="center" vertical="center"/>
    </xf>
    <xf borderId="30" fillId="7" fontId="19" numFmtId="10" xfId="0" applyAlignment="1" applyBorder="1" applyFont="1" applyNumberFormat="1">
      <alignment horizontal="center" vertical="center"/>
    </xf>
    <xf borderId="0" fillId="0" fontId="20" numFmtId="0" xfId="0" applyAlignment="1" applyFont="1">
      <alignment vertical="center"/>
    </xf>
    <xf borderId="32" fillId="2" fontId="12" numFmtId="165" xfId="0" applyAlignment="1" applyBorder="1" applyFont="1" applyNumberFormat="1">
      <alignment horizontal="center" vertical="center"/>
    </xf>
    <xf borderId="32" fillId="2" fontId="12" numFmtId="0" xfId="0" applyAlignment="1" applyBorder="1" applyFont="1">
      <alignment vertical="center"/>
    </xf>
    <xf borderId="14" fillId="2" fontId="12" numFmtId="0" xfId="0" applyAlignment="1" applyBorder="1" applyFont="1">
      <alignment horizontal="left" vertical="center"/>
    </xf>
    <xf borderId="32" fillId="2" fontId="12" numFmtId="166" xfId="0" applyAlignment="1" applyBorder="1" applyFont="1" applyNumberFormat="1">
      <alignment vertical="center"/>
    </xf>
    <xf borderId="32" fillId="2" fontId="12" numFmtId="167" xfId="0" applyAlignment="1" applyBorder="1" applyFont="1" applyNumberFormat="1">
      <alignment vertical="center"/>
    </xf>
    <xf borderId="32" fillId="0" fontId="20" numFmtId="168" xfId="0" applyAlignment="1" applyBorder="1" applyFont="1" applyNumberFormat="1">
      <alignment vertical="center"/>
    </xf>
    <xf borderId="32" fillId="2" fontId="12" numFmtId="4" xfId="0" applyAlignment="1" applyBorder="1" applyFont="1" applyNumberFormat="1">
      <alignment vertical="center"/>
    </xf>
    <xf borderId="32" fillId="0" fontId="20" numFmtId="169" xfId="0" applyAlignment="1" applyBorder="1" applyFont="1" applyNumberFormat="1">
      <alignment vertical="center"/>
    </xf>
    <xf borderId="32" fillId="0" fontId="20" numFmtId="170" xfId="0" applyAlignment="1" applyBorder="1" applyFont="1" applyNumberFormat="1">
      <alignment vertical="center"/>
    </xf>
    <xf borderId="32" fillId="8" fontId="21" numFmtId="171" xfId="0" applyAlignment="1" applyBorder="1" applyFill="1" applyFont="1" applyNumberFormat="1">
      <alignment vertical="center"/>
    </xf>
    <xf borderId="32" fillId="8" fontId="20" numFmtId="171" xfId="0" applyAlignment="1" applyBorder="1" applyFont="1" applyNumberFormat="1">
      <alignment vertical="center"/>
    </xf>
    <xf borderId="32" fillId="0" fontId="12" numFmtId="172" xfId="0" applyAlignment="1" applyBorder="1" applyFont="1" applyNumberFormat="1">
      <alignment vertical="center"/>
    </xf>
    <xf borderId="32" fillId="0" fontId="12" numFmtId="173" xfId="0" applyAlignment="1" applyBorder="1" applyFont="1" applyNumberFormat="1">
      <alignment vertical="center"/>
    </xf>
    <xf borderId="14" fillId="0" fontId="20" numFmtId="174" xfId="0" applyAlignment="1" applyBorder="1" applyFont="1" applyNumberFormat="1">
      <alignment vertical="center"/>
    </xf>
    <xf borderId="29" fillId="0" fontId="20" numFmtId="175" xfId="0" applyAlignment="1" applyBorder="1" applyFont="1" applyNumberFormat="1">
      <alignment vertical="center"/>
    </xf>
    <xf borderId="29" fillId="9" fontId="20" numFmtId="10" xfId="0" applyAlignment="1" applyBorder="1" applyFill="1" applyFont="1" applyNumberFormat="1">
      <alignment vertical="center"/>
    </xf>
    <xf borderId="29" fillId="0" fontId="20" numFmtId="170" xfId="0" applyAlignment="1" applyBorder="1" applyFont="1" applyNumberFormat="1">
      <alignment vertical="center"/>
    </xf>
    <xf borderId="14" fillId="0" fontId="20" numFmtId="175" xfId="0" applyAlignment="1" applyBorder="1" applyFont="1" applyNumberFormat="1">
      <alignment vertical="center"/>
    </xf>
    <xf borderId="29" fillId="2" fontId="20" numFmtId="10" xfId="0" applyAlignment="1" applyBorder="1" applyFont="1" applyNumberFormat="1">
      <alignment vertical="center"/>
    </xf>
    <xf borderId="10" fillId="0" fontId="20" numFmtId="0" xfId="0" applyAlignment="1" applyBorder="1" applyFont="1">
      <alignment vertical="center"/>
    </xf>
    <xf borderId="14" fillId="2" fontId="12" numFmtId="0" xfId="0" applyAlignment="1" applyBorder="1" applyFont="1">
      <alignment horizontal="center" vertical="center"/>
    </xf>
    <xf borderId="32" fillId="0" fontId="7" numFmtId="173" xfId="0" applyAlignment="1" applyBorder="1" applyFont="1" applyNumberFormat="1">
      <alignment vertical="center"/>
    </xf>
    <xf borderId="32" fillId="9" fontId="12" numFmtId="165" xfId="0" applyAlignment="1" applyBorder="1" applyFont="1" applyNumberFormat="1">
      <alignment horizontal="center" vertical="center"/>
    </xf>
    <xf borderId="32" fillId="9" fontId="12" numFmtId="0" xfId="0" applyAlignment="1" applyBorder="1" applyFont="1">
      <alignment vertical="center"/>
    </xf>
    <xf borderId="14" fillId="9" fontId="12" numFmtId="0" xfId="0" applyAlignment="1" applyBorder="1" applyFont="1">
      <alignment horizontal="center" vertical="center"/>
    </xf>
    <xf borderId="32" fillId="9" fontId="12" numFmtId="166" xfId="0" applyAlignment="1" applyBorder="1" applyFont="1" applyNumberFormat="1">
      <alignment vertical="center"/>
    </xf>
    <xf borderId="32" fillId="9" fontId="12" numFmtId="167" xfId="0" applyAlignment="1" applyBorder="1" applyFont="1" applyNumberFormat="1">
      <alignment vertical="center"/>
    </xf>
    <xf borderId="32" fillId="9" fontId="12" numFmtId="4" xfId="0" applyAlignment="1" applyBorder="1" applyFont="1" applyNumberFormat="1">
      <alignment vertical="center"/>
    </xf>
    <xf borderId="0" fillId="0" fontId="12" numFmtId="0" xfId="0" applyAlignment="1" applyFont="1">
      <alignment horizontal="right" vertical="center"/>
    </xf>
    <xf borderId="29" fillId="0" fontId="17" numFmtId="4" xfId="0" applyAlignment="1" applyBorder="1" applyFont="1" applyNumberFormat="1">
      <alignment horizontal="right" vertical="center"/>
    </xf>
    <xf borderId="29" fillId="0" fontId="17" numFmtId="169" xfId="0" applyAlignment="1" applyBorder="1" applyFont="1" applyNumberFormat="1">
      <alignment vertical="center"/>
    </xf>
    <xf borderId="29" fillId="0" fontId="17" numFmtId="170" xfId="0" applyAlignment="1" applyBorder="1" applyFont="1" applyNumberFormat="1">
      <alignment vertical="center"/>
    </xf>
    <xf borderId="19" fillId="0" fontId="12" numFmtId="172" xfId="0" applyAlignment="1" applyBorder="1" applyFont="1" applyNumberFormat="1">
      <alignment horizontal="center" vertical="center"/>
    </xf>
    <xf borderId="19" fillId="0" fontId="12" numFmtId="169" xfId="0" applyAlignment="1" applyBorder="1" applyFont="1" applyNumberFormat="1">
      <alignment horizontal="center" vertical="center"/>
    </xf>
    <xf borderId="29" fillId="0" fontId="12" numFmtId="172" xfId="0" applyAlignment="1" applyBorder="1" applyFont="1" applyNumberFormat="1">
      <alignment vertical="center"/>
    </xf>
    <xf borderId="29" fillId="0" fontId="20" numFmtId="0" xfId="0" applyAlignment="1" applyBorder="1" applyFont="1">
      <alignment vertical="center"/>
    </xf>
    <xf borderId="29" fillId="0" fontId="12" numFmtId="170" xfId="0" applyAlignment="1" applyBorder="1" applyFont="1" applyNumberFormat="1">
      <alignment vertical="center"/>
    </xf>
    <xf borderId="0" fillId="0" fontId="9" numFmtId="49" xfId="0" applyAlignment="1" applyFont="1" applyNumberFormat="1">
      <alignment horizontal="center" vertical="center"/>
    </xf>
    <xf borderId="0" fillId="0" fontId="9" numFmtId="176" xfId="0" applyAlignment="1" applyFont="1" applyNumberFormat="1">
      <alignment horizontal="center" vertical="center"/>
    </xf>
    <xf borderId="0" fillId="0" fontId="17" numFmtId="4" xfId="0" applyAlignment="1" applyFont="1" applyNumberFormat="1">
      <alignment horizontal="right" vertical="center"/>
    </xf>
    <xf borderId="0" fillId="0" fontId="17" numFmtId="169" xfId="0" applyAlignment="1" applyFont="1" applyNumberFormat="1">
      <alignment vertical="center"/>
    </xf>
    <xf borderId="0" fillId="0" fontId="17" numFmtId="170" xfId="0" applyAlignment="1" applyFont="1" applyNumberFormat="1">
      <alignment vertical="center"/>
    </xf>
    <xf borderId="0" fillId="0" fontId="12" numFmtId="177" xfId="0" applyAlignment="1" applyFont="1" applyNumberFormat="1">
      <alignment vertical="center"/>
    </xf>
    <xf borderId="0" fillId="0" fontId="12" numFmtId="171" xfId="0" applyAlignment="1" applyFont="1" applyNumberFormat="1">
      <alignment vertical="center"/>
    </xf>
    <xf borderId="0" fillId="0" fontId="12" numFmtId="178" xfId="0" applyAlignment="1" applyFont="1" applyNumberFormat="1">
      <alignment vertical="center"/>
    </xf>
    <xf borderId="0" fillId="0" fontId="12" numFmtId="164" xfId="0" applyAlignment="1" applyFont="1" applyNumberFormat="1">
      <alignment vertical="center"/>
    </xf>
    <xf borderId="0" fillId="0" fontId="12" numFmtId="179" xfId="0" applyAlignment="1" applyFont="1" applyNumberFormat="1">
      <alignment vertical="center"/>
    </xf>
    <xf borderId="0" fillId="0" fontId="12" numFmtId="169" xfId="0" applyAlignment="1" applyFont="1" applyNumberFormat="1">
      <alignment vertical="center"/>
    </xf>
    <xf borderId="0" fillId="0" fontId="12" numFmtId="170" xfId="0" applyAlignment="1" applyFont="1" applyNumberFormat="1">
      <alignment vertical="center"/>
    </xf>
    <xf borderId="0" fillId="0" fontId="18" numFmtId="169" xfId="0" applyFont="1" applyNumberFormat="1"/>
    <xf borderId="0" fillId="0" fontId="12" numFmtId="180" xfId="0" applyAlignment="1" applyFont="1" applyNumberFormat="1">
      <alignment vertical="center"/>
    </xf>
    <xf borderId="0" fillId="0" fontId="20" numFmtId="170" xfId="0" applyAlignment="1" applyFont="1" applyNumberFormat="1">
      <alignment vertical="center"/>
    </xf>
    <xf borderId="0" fillId="0" fontId="22" numFmtId="3" xfId="0" applyAlignment="1" applyFont="1" applyNumberFormat="1">
      <alignment vertical="center"/>
    </xf>
    <xf borderId="0" fillId="0" fontId="23" numFmtId="176" xfId="0" applyAlignment="1" applyFont="1" applyNumberFormat="1">
      <alignment vertical="center"/>
    </xf>
    <xf borderId="0" fillId="0" fontId="9" numFmtId="176" xfId="0" applyAlignment="1" applyFont="1" applyNumberFormat="1">
      <alignment vertical="center"/>
    </xf>
    <xf borderId="0" fillId="0" fontId="9" numFmtId="4" xfId="0" applyAlignment="1" applyFont="1" applyNumberFormat="1">
      <alignment horizontal="right" vertical="center"/>
    </xf>
    <xf borderId="0" fillId="0" fontId="9" numFmtId="169" xfId="0" applyAlignment="1" applyFont="1" applyNumberFormat="1">
      <alignment vertical="center"/>
    </xf>
    <xf borderId="0" fillId="0" fontId="9" numFmtId="181" xfId="0" applyAlignment="1" applyFont="1" applyNumberFormat="1">
      <alignment vertical="center"/>
    </xf>
    <xf borderId="0" fillId="0" fontId="20" numFmtId="180" xfId="0" applyFont="1" applyNumberFormat="1"/>
    <xf borderId="0" fillId="0" fontId="20" numFmtId="169" xfId="0" applyFont="1" applyNumberFormat="1"/>
    <xf borderId="0" fillId="0" fontId="20" numFmtId="0" xfId="0" applyFont="1"/>
    <xf borderId="0" fillId="0" fontId="24" numFmtId="0" xfId="0" applyAlignment="1" applyFont="1">
      <alignment horizontal="center"/>
    </xf>
    <xf borderId="0" fillId="0" fontId="25" numFmtId="0" xfId="0" applyFont="1"/>
    <xf borderId="0" fillId="0" fontId="26" numFmtId="0" xfId="0" applyAlignment="1" applyFont="1">
      <alignment horizontal="center"/>
    </xf>
    <xf borderId="0" fillId="0" fontId="27" numFmtId="0" xfId="0" applyFont="1"/>
    <xf borderId="14" fillId="7" fontId="28" numFmtId="0" xfId="0" applyAlignment="1" applyBorder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29" numFmtId="0" xfId="0" applyAlignment="1" applyFont="1">
      <alignment horizontal="left" shrinkToFit="0" vertical="center" wrapText="1"/>
    </xf>
    <xf borderId="33" fillId="4" fontId="15" numFmtId="0" xfId="0" applyAlignment="1" applyBorder="1" applyFont="1">
      <alignment horizontal="center" shrinkToFit="0" vertical="center" wrapText="1"/>
    </xf>
    <xf borderId="34" fillId="0" fontId="4" numFmtId="0" xfId="0" applyBorder="1" applyFont="1"/>
    <xf borderId="35" fillId="0" fontId="4" numFmtId="0" xfId="0" applyBorder="1" applyFont="1"/>
    <xf borderId="36" fillId="4" fontId="15" numFmtId="0" xfId="0" applyAlignment="1" applyBorder="1" applyFont="1">
      <alignment horizontal="center" shrinkToFit="0" vertical="center" wrapText="1"/>
    </xf>
    <xf borderId="0" fillId="0" fontId="12" numFmtId="0" xfId="0" applyAlignment="1" applyFont="1">
      <alignment horizontal="center" shrinkToFit="0" vertical="center" wrapText="1"/>
    </xf>
    <xf borderId="19" fillId="0" fontId="30" numFmtId="0" xfId="0" applyAlignment="1" applyBorder="1" applyFont="1">
      <alignment horizontal="center" vertical="center"/>
    </xf>
    <xf borderId="0" fillId="0" fontId="20" numFmtId="180" xfId="0" applyAlignment="1" applyFont="1" applyNumberFormat="1">
      <alignment vertical="center"/>
    </xf>
    <xf borderId="0" fillId="0" fontId="20" numFmtId="2" xfId="0" applyAlignment="1" applyFont="1" applyNumberFormat="1">
      <alignment vertical="center"/>
    </xf>
    <xf borderId="37" fillId="0" fontId="4" numFmtId="0" xfId="0" applyBorder="1" applyFont="1"/>
    <xf borderId="11" fillId="0" fontId="4" numFmtId="0" xfId="0" applyBorder="1" applyFont="1"/>
    <xf borderId="38" fillId="0" fontId="4" numFmtId="0" xfId="0" applyBorder="1" applyFont="1"/>
    <xf borderId="39" fillId="0" fontId="4" numFmtId="0" xfId="0" applyBorder="1" applyFont="1"/>
    <xf borderId="19" fillId="0" fontId="14" numFmtId="165" xfId="0" applyAlignment="1" applyBorder="1" applyFont="1" applyNumberFormat="1">
      <alignment horizontal="center" shrinkToFit="0" vertical="center" wrapText="1"/>
    </xf>
    <xf borderId="0" fillId="0" fontId="20" numFmtId="182" xfId="0" applyAlignment="1" applyFont="1" applyNumberFormat="1">
      <alignment vertical="center"/>
    </xf>
    <xf borderId="14" fillId="0" fontId="30" numFmtId="0" xfId="0" applyAlignment="1" applyBorder="1" applyFont="1">
      <alignment horizontal="left" vertical="center"/>
    </xf>
    <xf borderId="32" fillId="0" fontId="14" numFmtId="169" xfId="0" applyAlignment="1" applyBorder="1" applyFont="1" applyNumberFormat="1">
      <alignment vertical="center"/>
    </xf>
    <xf borderId="32" fillId="0" fontId="30" numFmtId="172" xfId="0" applyAlignment="1" applyBorder="1" applyFont="1" applyNumberFormat="1">
      <alignment horizontal="right" vertical="center"/>
    </xf>
    <xf borderId="0" fillId="0" fontId="20" numFmtId="49" xfId="0" applyAlignment="1" applyFont="1" applyNumberFormat="1">
      <alignment horizontal="left" vertical="center"/>
    </xf>
    <xf borderId="19" fillId="0" fontId="30" numFmtId="0" xfId="0" applyAlignment="1" applyBorder="1" applyFont="1">
      <alignment horizontal="center" shrinkToFit="0" vertical="center" wrapText="1"/>
    </xf>
    <xf borderId="0" fillId="0" fontId="29" numFmtId="0" xfId="0" applyAlignment="1" applyFont="1">
      <alignment horizontal="center" shrinkToFit="0" vertical="center" wrapText="1"/>
    </xf>
    <xf borderId="32" fillId="0" fontId="30" numFmtId="169" xfId="0" applyAlignment="1" applyBorder="1" applyFont="1" applyNumberFormat="1">
      <alignment vertical="center"/>
    </xf>
    <xf borderId="32" fillId="0" fontId="14" numFmtId="172" xfId="0" applyAlignment="1" applyBorder="1" applyFont="1" applyNumberFormat="1">
      <alignment horizontal="right" vertical="center"/>
    </xf>
    <xf borderId="40" fillId="0" fontId="30" numFmtId="0" xfId="0" applyAlignment="1" applyBorder="1" applyFont="1">
      <alignment horizontal="left" vertical="center"/>
    </xf>
    <xf borderId="41" fillId="0" fontId="4" numFmtId="0" xfId="0" applyBorder="1" applyFont="1"/>
    <xf borderId="42" fillId="0" fontId="4" numFmtId="0" xfId="0" applyBorder="1" applyFont="1"/>
    <xf borderId="43" fillId="0" fontId="30" numFmtId="169" xfId="0" applyAlignment="1" applyBorder="1" applyFont="1" applyNumberFormat="1">
      <alignment vertical="center"/>
    </xf>
    <xf borderId="43" fillId="0" fontId="14" numFmtId="172" xfId="0" applyAlignment="1" applyBorder="1" applyFont="1" applyNumberFormat="1">
      <alignment horizontal="right" vertical="center"/>
    </xf>
    <xf borderId="0" fillId="0" fontId="20" numFmtId="172" xfId="0" applyAlignment="1" applyFont="1" applyNumberFormat="1">
      <alignment vertical="center"/>
    </xf>
    <xf borderId="0" fillId="0" fontId="31" numFmtId="2" xfId="0" applyAlignment="1" applyFont="1" applyNumberFormat="1">
      <alignment horizontal="right" vertical="center"/>
    </xf>
    <xf borderId="0" fillId="0" fontId="20" numFmtId="170" xfId="0" applyFont="1" applyNumberFormat="1"/>
    <xf borderId="44" fillId="0" fontId="32" numFmtId="0" xfId="0" applyAlignment="1" applyBorder="1" applyFont="1">
      <alignment horizontal="center" shrinkToFit="0" vertical="center" wrapText="1"/>
    </xf>
    <xf borderId="45" fillId="0" fontId="4" numFmtId="0" xfId="0" applyBorder="1" applyFont="1"/>
    <xf borderId="46" fillId="0" fontId="4" numFmtId="0" xfId="0" applyBorder="1" applyFont="1"/>
    <xf borderId="47" fillId="0" fontId="32" numFmtId="0" xfId="0" applyAlignment="1" applyBorder="1" applyFont="1">
      <alignment vertical="center"/>
    </xf>
    <xf borderId="47" fillId="0" fontId="32" numFmtId="169" xfId="0" applyAlignment="1" applyBorder="1" applyFont="1" applyNumberFormat="1">
      <alignment horizontal="right" vertical="center"/>
    </xf>
    <xf borderId="0" fillId="0" fontId="31" numFmtId="0" xfId="0" applyAlignment="1" applyFont="1">
      <alignment horizontal="left" vertical="center"/>
    </xf>
    <xf borderId="0" fillId="0" fontId="12" numFmtId="170" xfId="0" applyFont="1" applyNumberFormat="1"/>
    <xf borderId="48" fillId="0" fontId="4" numFmtId="0" xfId="0" applyBorder="1" applyFont="1"/>
    <xf borderId="49" fillId="0" fontId="4" numFmtId="0" xfId="0" applyBorder="1" applyFont="1"/>
    <xf borderId="47" fillId="0" fontId="32" numFmtId="170" xfId="0" applyAlignment="1" applyBorder="1" applyFont="1" applyNumberFormat="1">
      <alignment horizontal="right" vertical="center"/>
    </xf>
    <xf borderId="50" fillId="0" fontId="4" numFmtId="0" xfId="0" applyBorder="1" applyFont="1"/>
    <xf borderId="51" fillId="0" fontId="4" numFmtId="0" xfId="0" applyBorder="1" applyFont="1"/>
    <xf borderId="52" fillId="0" fontId="4" numFmtId="0" xfId="0" applyBorder="1" applyFont="1"/>
    <xf borderId="0" fillId="0" fontId="31" numFmtId="0" xfId="0" applyAlignment="1" applyFont="1">
      <alignment shrinkToFit="0" vertical="center" wrapText="1"/>
    </xf>
    <xf borderId="0" fillId="0" fontId="33" numFmtId="0" xfId="0" applyFont="1"/>
    <xf borderId="0" fillId="0" fontId="34" numFmtId="0" xfId="0" applyFont="1"/>
    <xf borderId="0" fillId="0" fontId="35" numFmtId="0" xfId="0" applyFont="1"/>
    <xf borderId="0" fillId="0" fontId="36" numFmtId="0" xfId="0" applyFont="1"/>
    <xf borderId="0" fillId="0" fontId="37" numFmtId="0" xfId="0" applyFont="1"/>
    <xf borderId="53" fillId="2" fontId="20" numFmtId="0" xfId="0" applyBorder="1" applyFont="1"/>
    <xf borderId="53" fillId="2" fontId="33" numFmtId="0" xfId="0" applyBorder="1" applyFont="1"/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342900</xdr:colOff>
      <xdr:row>46</xdr:row>
      <xdr:rowOff>142875</xdr:rowOff>
    </xdr:from>
    <xdr:ext cx="11791950" cy="152400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0</xdr:row>
      <xdr:rowOff>28575</xdr:rowOff>
    </xdr:from>
    <xdr:ext cx="1228725" cy="571500"/>
    <xdr:pic>
      <xdr:nvPicPr>
        <xdr:cNvPr id="0" name="image2.jp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133350</xdr:colOff>
      <xdr:row>0</xdr:row>
      <xdr:rowOff>114300</xdr:rowOff>
    </xdr:from>
    <xdr:ext cx="10182225" cy="52768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00000"/>
    <pageSetUpPr/>
  </sheetPr>
  <sheetViews>
    <sheetView showGridLines="0"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0.63"/>
    <col customWidth="1" min="2" max="3" width="9.25"/>
    <col customWidth="1" min="4" max="4" width="5.75"/>
    <col customWidth="1" min="5" max="5" width="9.75"/>
    <col customWidth="1" min="6" max="6" width="9.63"/>
    <col customWidth="1" min="7" max="7" width="9.88"/>
    <col customWidth="1" min="8" max="8" width="9.25"/>
    <col customWidth="1" min="9" max="9" width="8.63"/>
    <col customWidth="1" min="10" max="10" width="10.0"/>
    <col customWidth="1" min="11" max="11" width="11.63"/>
    <col customWidth="1" min="12" max="12" width="10.63"/>
    <col customWidth="1" min="13" max="13" width="11.0"/>
    <col customWidth="1" min="14" max="14" width="10.63"/>
    <col customWidth="1" min="15" max="15" width="12.63"/>
    <col customWidth="1" min="16" max="16" width="11.13"/>
    <col customWidth="1" min="17" max="17" width="12.25"/>
    <col customWidth="1" min="18" max="18" width="10.0"/>
    <col customWidth="1" min="19" max="19" width="12.25"/>
    <col customWidth="1" min="20" max="20" width="12.13"/>
    <col customWidth="1" min="21" max="22" width="13.13"/>
    <col customWidth="1" min="23" max="23" width="11.13"/>
    <col customWidth="1" min="24" max="24" width="10.13"/>
    <col customWidth="1" min="25" max="25" width="11.0"/>
    <col customWidth="1" min="26" max="26" width="11.25"/>
    <col customWidth="1" min="27" max="27" width="12.75"/>
    <col customWidth="1" min="28" max="28" width="5.63"/>
    <col customWidth="1" min="29" max="29" width="8.0"/>
    <col customWidth="1" min="30" max="30" width="11.88"/>
    <col customWidth="1" min="31" max="31" width="5.63"/>
    <col customWidth="1" min="32" max="32" width="9.13"/>
    <col customWidth="1" min="33" max="33" width="11.88"/>
    <col customWidth="1" min="34" max="34" width="4.88"/>
    <col customWidth="1" min="35" max="35" width="10.38"/>
    <col customWidth="1" min="36" max="36" width="11.88"/>
    <col customWidth="1" min="37" max="37" width="4.88"/>
    <col customWidth="1" min="38" max="38" width="11.0"/>
    <col customWidth="1" min="39" max="39" width="11.88"/>
    <col customWidth="1" min="40" max="40" width="5.63"/>
    <col customWidth="1" min="41" max="41" width="11.0"/>
    <col customWidth="1" min="42" max="42" width="9.63"/>
    <col customWidth="1" min="43" max="45" width="12.38"/>
    <col customWidth="1" min="46" max="46" width="11.0"/>
    <col customWidth="1" min="47" max="47" width="11.88"/>
    <col customWidth="1" min="48" max="48" width="13.0"/>
    <col customWidth="1" min="49" max="49" width="12.38"/>
    <col customWidth="1" min="50" max="50" width="11.88"/>
    <col customWidth="1" min="51" max="52" width="11.63"/>
    <col customWidth="1" min="53" max="53" width="13.25"/>
    <col customWidth="1" min="54" max="54" width="11.88"/>
    <col customWidth="1" min="55" max="64" width="8.75"/>
  </cols>
  <sheetData>
    <row r="1" ht="12.0" customHeight="1">
      <c r="A1" s="1"/>
      <c r="B1" s="1"/>
      <c r="C1" s="2"/>
      <c r="D1" s="1"/>
      <c r="E1" s="3" t="s">
        <v>0</v>
      </c>
      <c r="F1" s="4"/>
      <c r="G1" s="5" t="s">
        <v>1</v>
      </c>
      <c r="H1" s="6"/>
      <c r="I1" s="6"/>
      <c r="J1" s="7"/>
      <c r="K1" s="8" t="s">
        <v>2</v>
      </c>
      <c r="L1" s="6"/>
      <c r="M1" s="6"/>
      <c r="N1" s="7"/>
      <c r="O1" s="9"/>
      <c r="P1" s="9"/>
      <c r="Q1" s="1"/>
      <c r="R1" s="1"/>
      <c r="S1" s="1"/>
      <c r="T1" s="1"/>
      <c r="U1" s="1"/>
      <c r="V1" s="1"/>
      <c r="W1" s="1"/>
      <c r="X1" s="1"/>
      <c r="Y1" s="1"/>
      <c r="Z1" s="1"/>
      <c r="AA1" s="10"/>
      <c r="AP1" s="10"/>
      <c r="AQ1" s="10"/>
      <c r="AR1" s="10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ht="36.0" customHeight="1">
      <c r="A2" s="1"/>
      <c r="B2" s="1"/>
      <c r="C2" s="1"/>
      <c r="D2" s="1"/>
      <c r="F2" s="4"/>
      <c r="G2" s="11"/>
      <c r="H2" s="12"/>
      <c r="I2" s="12"/>
      <c r="J2" s="13"/>
      <c r="K2" s="11"/>
      <c r="L2" s="12"/>
      <c r="M2" s="12"/>
      <c r="N2" s="13"/>
      <c r="O2" s="9"/>
      <c r="P2" s="9"/>
      <c r="Q2" s="1"/>
      <c r="R2" s="1"/>
      <c r="S2" s="1"/>
      <c r="T2" s="1"/>
      <c r="U2" s="1"/>
      <c r="V2" s="1"/>
      <c r="W2" s="1"/>
      <c r="X2" s="1"/>
      <c r="Y2" s="1"/>
      <c r="Z2" s="1"/>
      <c r="AP2" s="10"/>
      <c r="AQ2" s="10"/>
      <c r="AR2" s="10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</row>
    <row r="3" ht="15.75" customHeight="1">
      <c r="A3" s="1"/>
      <c r="B3" s="1"/>
      <c r="C3" s="14"/>
      <c r="E3" s="15"/>
      <c r="K3" s="1"/>
      <c r="L3" s="16"/>
      <c r="M3" s="1"/>
      <c r="N3" s="1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P3" s="10"/>
      <c r="AQ3" s="10"/>
      <c r="AR3" s="10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ht="20.25" customHeight="1">
      <c r="A4" s="18"/>
      <c r="B4" s="19" t="s">
        <v>3</v>
      </c>
      <c r="C4" s="20">
        <v>3.0</v>
      </c>
      <c r="D4" s="18"/>
      <c r="E4" s="19" t="s">
        <v>4</v>
      </c>
      <c r="F4" s="21">
        <v>60.0</v>
      </c>
      <c r="G4" s="22"/>
      <c r="H4" s="19" t="s">
        <v>5</v>
      </c>
      <c r="I4" s="21">
        <v>50.0</v>
      </c>
      <c r="J4" s="22"/>
      <c r="K4" s="19" t="s">
        <v>6</v>
      </c>
      <c r="L4" s="20">
        <v>200.0</v>
      </c>
      <c r="M4" s="18"/>
      <c r="N4" s="19" t="s">
        <v>7</v>
      </c>
      <c r="O4" s="20">
        <v>60.0</v>
      </c>
      <c r="P4" s="18"/>
      <c r="Q4" s="18"/>
      <c r="R4" s="18"/>
      <c r="S4" s="18"/>
      <c r="T4" s="18"/>
      <c r="U4" s="18"/>
      <c r="V4" s="18"/>
      <c r="W4" s="18"/>
      <c r="X4" s="18"/>
      <c r="Y4" s="23"/>
      <c r="Z4" s="24"/>
      <c r="AA4" s="25" t="s">
        <v>8</v>
      </c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7"/>
      <c r="AS4" s="25" t="s">
        <v>9</v>
      </c>
      <c r="AT4" s="6"/>
      <c r="AU4" s="6"/>
      <c r="AV4" s="6"/>
      <c r="AW4" s="6"/>
      <c r="AX4" s="6"/>
      <c r="AY4" s="6"/>
      <c r="AZ4" s="6"/>
      <c r="BA4" s="6"/>
      <c r="BB4" s="7"/>
      <c r="BC4" s="26"/>
      <c r="BD4" s="18"/>
      <c r="BE4" s="18"/>
      <c r="BF4" s="18"/>
      <c r="BG4" s="18"/>
      <c r="BH4" s="18"/>
      <c r="BI4" s="18"/>
      <c r="BJ4" s="18"/>
      <c r="BK4" s="18"/>
      <c r="BL4" s="18"/>
    </row>
    <row r="5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27"/>
      <c r="AA5" s="11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3"/>
      <c r="AS5" s="28"/>
      <c r="BB5" s="4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ht="15.0" customHeight="1">
      <c r="A6" s="18"/>
      <c r="B6" s="18"/>
      <c r="C6" s="29"/>
      <c r="D6" s="29"/>
      <c r="E6" s="29"/>
      <c r="F6" s="29"/>
      <c r="G6" s="29"/>
      <c r="H6" s="29"/>
      <c r="I6" s="29"/>
      <c r="J6" s="29"/>
      <c r="K6" s="29"/>
      <c r="L6" s="30"/>
      <c r="M6" s="18"/>
      <c r="N6" s="31" t="s">
        <v>10</v>
      </c>
      <c r="O6" s="32"/>
      <c r="P6" s="33" t="s">
        <v>11</v>
      </c>
      <c r="Q6" s="34"/>
      <c r="R6" s="34"/>
      <c r="S6" s="34"/>
      <c r="T6" s="34"/>
      <c r="U6" s="35"/>
      <c r="V6" s="36" t="s">
        <v>12</v>
      </c>
      <c r="W6" s="37"/>
      <c r="X6" s="38" t="s">
        <v>13</v>
      </c>
      <c r="Y6" s="37"/>
      <c r="Z6" s="39" t="s">
        <v>14</v>
      </c>
      <c r="AA6" s="40" t="s">
        <v>15</v>
      </c>
      <c r="AB6" s="41"/>
      <c r="AC6" s="42"/>
      <c r="AD6" s="33" t="s">
        <v>16</v>
      </c>
      <c r="AE6" s="34"/>
      <c r="AF6" s="35"/>
      <c r="AG6" s="43" t="s">
        <v>17</v>
      </c>
      <c r="AH6" s="44"/>
      <c r="AI6" s="45"/>
      <c r="AJ6" s="33" t="s">
        <v>18</v>
      </c>
      <c r="AK6" s="34"/>
      <c r="AL6" s="35"/>
      <c r="AM6" s="33" t="s">
        <v>19</v>
      </c>
      <c r="AN6" s="34"/>
      <c r="AO6" s="35"/>
      <c r="AP6" s="40" t="s">
        <v>20</v>
      </c>
      <c r="AQ6" s="41"/>
      <c r="AR6" s="42"/>
      <c r="AS6" s="11"/>
      <c r="AT6" s="12"/>
      <c r="AU6" s="12"/>
      <c r="AV6" s="12"/>
      <c r="AW6" s="12"/>
      <c r="AX6" s="12"/>
      <c r="AY6" s="12"/>
      <c r="AZ6" s="12"/>
      <c r="BA6" s="12"/>
      <c r="BB6" s="13"/>
      <c r="BC6" s="46"/>
      <c r="BD6" s="1"/>
      <c r="BE6" s="1"/>
      <c r="BF6" s="1"/>
      <c r="BG6" s="1"/>
      <c r="BH6" s="1"/>
      <c r="BI6" s="1"/>
      <c r="BJ6" s="1"/>
      <c r="BK6" s="1"/>
      <c r="BL6" s="1"/>
    </row>
    <row r="7" ht="15.75" customHeight="1">
      <c r="A7" s="1"/>
      <c r="B7" s="47" t="s">
        <v>21</v>
      </c>
      <c r="C7" s="47" t="s">
        <v>22</v>
      </c>
      <c r="D7" s="48" t="s">
        <v>23</v>
      </c>
      <c r="E7" s="49" t="s">
        <v>24</v>
      </c>
      <c r="F7" s="50"/>
      <c r="G7" s="50"/>
      <c r="H7" s="50"/>
      <c r="I7" s="51"/>
      <c r="J7" s="48" t="s">
        <v>25</v>
      </c>
      <c r="K7" s="52" t="s">
        <v>26</v>
      </c>
      <c r="L7" s="52" t="s">
        <v>27</v>
      </c>
      <c r="M7" s="48" t="s">
        <v>28</v>
      </c>
      <c r="N7" s="48" t="s">
        <v>29</v>
      </c>
      <c r="O7" s="48" t="s">
        <v>30</v>
      </c>
      <c r="P7" s="48" t="s">
        <v>31</v>
      </c>
      <c r="Q7" s="48" t="s">
        <v>32</v>
      </c>
      <c r="R7" s="48" t="s">
        <v>33</v>
      </c>
      <c r="S7" s="48" t="s">
        <v>34</v>
      </c>
      <c r="T7" s="48" t="s">
        <v>35</v>
      </c>
      <c r="U7" s="48" t="s">
        <v>36</v>
      </c>
      <c r="V7" s="48" t="s">
        <v>37</v>
      </c>
      <c r="W7" s="48" t="s">
        <v>38</v>
      </c>
      <c r="X7" s="48" t="s">
        <v>37</v>
      </c>
      <c r="Y7" s="48" t="s">
        <v>39</v>
      </c>
      <c r="Z7" s="52" t="s">
        <v>6</v>
      </c>
      <c r="AA7" s="53" t="s">
        <v>40</v>
      </c>
      <c r="AB7" s="53" t="s">
        <v>41</v>
      </c>
      <c r="AC7" s="54" t="s">
        <v>42</v>
      </c>
      <c r="AD7" s="48" t="s">
        <v>40</v>
      </c>
      <c r="AE7" s="48" t="s">
        <v>41</v>
      </c>
      <c r="AF7" s="55" t="s">
        <v>42</v>
      </c>
      <c r="AG7" s="56" t="s">
        <v>40</v>
      </c>
      <c r="AH7" s="48" t="s">
        <v>41</v>
      </c>
      <c r="AI7" s="57" t="s">
        <v>42</v>
      </c>
      <c r="AJ7" s="48" t="s">
        <v>40</v>
      </c>
      <c r="AK7" s="48" t="s">
        <v>41</v>
      </c>
      <c r="AL7" s="55" t="s">
        <v>42</v>
      </c>
      <c r="AM7" s="48" t="s">
        <v>40</v>
      </c>
      <c r="AN7" s="48" t="s">
        <v>41</v>
      </c>
      <c r="AO7" s="55" t="s">
        <v>42</v>
      </c>
      <c r="AP7" s="58" t="s">
        <v>43</v>
      </c>
      <c r="AQ7" s="55" t="s">
        <v>44</v>
      </c>
      <c r="AR7" s="57" t="s">
        <v>45</v>
      </c>
      <c r="AS7" s="48" t="s">
        <v>46</v>
      </c>
      <c r="AT7" s="48" t="s">
        <v>47</v>
      </c>
      <c r="AU7" s="48" t="s">
        <v>16</v>
      </c>
      <c r="AV7" s="48" t="s">
        <v>17</v>
      </c>
      <c r="AW7" s="48" t="s">
        <v>18</v>
      </c>
      <c r="AX7" s="48" t="s">
        <v>19</v>
      </c>
      <c r="AY7" s="48" t="s">
        <v>20</v>
      </c>
      <c r="AZ7" s="48" t="s">
        <v>48</v>
      </c>
      <c r="BA7" s="48" t="s">
        <v>49</v>
      </c>
      <c r="BB7" s="48" t="s">
        <v>50</v>
      </c>
      <c r="BC7" s="46"/>
      <c r="BD7" s="1"/>
      <c r="BE7" s="1"/>
      <c r="BF7" s="1"/>
      <c r="BG7" s="1"/>
      <c r="BH7" s="1"/>
      <c r="BI7" s="1"/>
      <c r="BJ7" s="1"/>
      <c r="BK7" s="1"/>
      <c r="BL7" s="1"/>
    </row>
    <row r="8" ht="12.75" customHeight="1">
      <c r="A8" s="59"/>
      <c r="B8" s="60" t="s">
        <v>51</v>
      </c>
      <c r="C8" s="60" t="s">
        <v>51</v>
      </c>
      <c r="D8" s="61" t="s">
        <v>23</v>
      </c>
      <c r="E8" s="62" t="s">
        <v>24</v>
      </c>
      <c r="F8" s="34"/>
      <c r="G8" s="34"/>
      <c r="H8" s="34"/>
      <c r="I8" s="37"/>
      <c r="J8" s="63">
        <v>10.0</v>
      </c>
      <c r="K8" s="64">
        <v>100.0</v>
      </c>
      <c r="L8" s="65">
        <f t="shared" ref="L8:L28" si="2">K8*$C$4</f>
        <v>300</v>
      </c>
      <c r="M8" s="66">
        <v>5.0</v>
      </c>
      <c r="N8" s="67">
        <f t="shared" ref="N8:N28" si="3">J8*K8</f>
        <v>1000</v>
      </c>
      <c r="O8" s="68">
        <f t="shared" ref="O8:O28" si="4">N8*$C$4</f>
        <v>3000</v>
      </c>
      <c r="P8" s="69">
        <f t="shared" ref="P8:P28" si="5">IF(J8&gt;0,Q8/J8,0)</f>
        <v>0.5</v>
      </c>
      <c r="Q8" s="69">
        <f t="shared" ref="Q8:Q28" si="6">(M8/$M$29)*$G$37</f>
        <v>5</v>
      </c>
      <c r="R8" s="70">
        <f t="shared" ref="R8:R28" si="7">IF(J8&gt;0,S8/J8,0)</f>
        <v>0.8571428571</v>
      </c>
      <c r="S8" s="69">
        <f t="shared" ref="S8:S28" si="8">(O8/$O$29)*$G$38</f>
        <v>8.571428571</v>
      </c>
      <c r="T8" s="70">
        <f t="shared" ref="T8:T28" si="9">IF(J8&gt;0,U8/J8,0)</f>
        <v>0.8571428571</v>
      </c>
      <c r="U8" s="69">
        <f t="shared" ref="U8:U28" si="10">(O8/$O$29)*$G$39</f>
        <v>8.571428571</v>
      </c>
      <c r="V8" s="69">
        <f t="shared" ref="V8:V28" si="11">IF(J8&gt;0,W8/J8,0)</f>
        <v>301.3571429</v>
      </c>
      <c r="W8" s="71">
        <f t="shared" ref="W8:W28" si="12">O8+Q8+S8</f>
        <v>3013.571429</v>
      </c>
      <c r="X8" s="72">
        <f t="shared" ref="X8:Y8" si="1">V8+T8</f>
        <v>302.2142857</v>
      </c>
      <c r="Y8" s="72">
        <f t="shared" si="1"/>
        <v>3022.142857</v>
      </c>
      <c r="Z8" s="73">
        <f t="shared" ref="Z8:Z28" si="14">((W8/$G$44)*$G$40)</f>
        <v>28.55112675</v>
      </c>
      <c r="AA8" s="74">
        <f t="shared" ref="AA8:AA28" si="15">Y8</f>
        <v>3022.142857</v>
      </c>
      <c r="AB8" s="75">
        <v>0.15</v>
      </c>
      <c r="AC8" s="76">
        <f t="shared" ref="AC8:AC28" si="16">AA8*AB8</f>
        <v>453.3214286</v>
      </c>
      <c r="AD8" s="77">
        <f t="shared" ref="AD8:AD28" si="17">AA8+AC8</f>
        <v>3475.464286</v>
      </c>
      <c r="AE8" s="78">
        <v>0.1</v>
      </c>
      <c r="AF8" s="76">
        <f t="shared" ref="AF8:AF28" si="18">AD8*AE8</f>
        <v>347.5464286</v>
      </c>
      <c r="AG8" s="74">
        <f t="shared" ref="AG8:AG28" si="19">Y8</f>
        <v>3022.142857</v>
      </c>
      <c r="AH8" s="78">
        <v>0.021</v>
      </c>
      <c r="AI8" s="76">
        <f t="shared" ref="AI8:AI28" si="20">AG8*AH8</f>
        <v>63.465</v>
      </c>
      <c r="AJ8" s="74">
        <f t="shared" ref="AJ8:AJ28" si="21">Y8</f>
        <v>3022.142857</v>
      </c>
      <c r="AK8" s="78">
        <v>0.1065</v>
      </c>
      <c r="AL8" s="76">
        <f t="shared" ref="AL8:AL28" si="22">AJ8*AK8</f>
        <v>321.8582143</v>
      </c>
      <c r="AM8" s="74">
        <f t="shared" ref="AM8:AM28" si="23">(Y8+AC8+AF8+AI8+AL8+Z8)/(1-AN8)</f>
        <v>5166.932994</v>
      </c>
      <c r="AN8" s="78">
        <v>0.18</v>
      </c>
      <c r="AO8" s="76">
        <f t="shared" ref="AO8:AO28" si="24">AM8*AN8</f>
        <v>930.047939</v>
      </c>
      <c r="AP8" s="78">
        <v>0.0</v>
      </c>
      <c r="AQ8" s="76">
        <f t="shared" ref="AQ8:AQ28" si="25">IF(AP8&gt;0,AM8*(1+AP8),0)</f>
        <v>0</v>
      </c>
      <c r="AR8" s="76">
        <f t="shared" ref="AR8:AR28" si="26">IF(AP8&gt;0,AQ8*AN8-AO8,0)</f>
        <v>0</v>
      </c>
      <c r="AS8" s="77">
        <f t="shared" ref="AS8:AS28" si="27">IF(J8&gt;0,Y8/J8,0)</f>
        <v>302.2142857</v>
      </c>
      <c r="AT8" s="77">
        <f t="shared" ref="AT8:AT28" si="28">AC8</f>
        <v>453.3214286</v>
      </c>
      <c r="AU8" s="77">
        <f t="shared" ref="AU8:AU28" si="29">AF8</f>
        <v>347.5464286</v>
      </c>
      <c r="AV8" s="77">
        <f t="shared" ref="AV8:AV28" si="30">AI8</f>
        <v>63.465</v>
      </c>
      <c r="AW8" s="77">
        <f t="shared" ref="AW8:AW28" si="31">AL8</f>
        <v>321.8582143</v>
      </c>
      <c r="AX8" s="77">
        <f t="shared" ref="AX8:AX28" si="32">AO8</f>
        <v>930.047939</v>
      </c>
      <c r="AY8" s="77">
        <f t="shared" ref="AY8:AY28" si="33">AR8</f>
        <v>0</v>
      </c>
      <c r="AZ8" s="77">
        <f t="shared" ref="AZ8:AZ28" si="34">Z8+AI8+AL8</f>
        <v>413.874341</v>
      </c>
      <c r="BA8" s="77">
        <f t="shared" ref="BA8:BA28" si="35">AS8*J8</f>
        <v>3022.142857</v>
      </c>
      <c r="BB8" s="77">
        <f t="shared" ref="BB8:BB28" si="36">BA8+AT8+AU8+AX8+AZ8+AY8</f>
        <v>5166.932994</v>
      </c>
      <c r="BC8" s="79"/>
      <c r="BD8" s="59"/>
      <c r="BE8" s="59"/>
      <c r="BF8" s="59"/>
      <c r="BG8" s="59"/>
      <c r="BH8" s="59"/>
      <c r="BI8" s="59"/>
      <c r="BJ8" s="59"/>
      <c r="BK8" s="59"/>
      <c r="BL8" s="59"/>
    </row>
    <row r="9" ht="12.75" customHeight="1">
      <c r="A9" s="59"/>
      <c r="B9" s="60" t="s">
        <v>51</v>
      </c>
      <c r="C9" s="60" t="s">
        <v>52</v>
      </c>
      <c r="D9" s="61" t="s">
        <v>23</v>
      </c>
      <c r="E9" s="62" t="s">
        <v>24</v>
      </c>
      <c r="F9" s="34"/>
      <c r="G9" s="34"/>
      <c r="H9" s="34"/>
      <c r="I9" s="37"/>
      <c r="J9" s="63">
        <v>10.0</v>
      </c>
      <c r="K9" s="64">
        <v>200.0</v>
      </c>
      <c r="L9" s="65">
        <f t="shared" si="2"/>
        <v>600</v>
      </c>
      <c r="M9" s="66">
        <v>15.0</v>
      </c>
      <c r="N9" s="67">
        <f t="shared" si="3"/>
        <v>2000</v>
      </c>
      <c r="O9" s="68">
        <f t="shared" si="4"/>
        <v>6000</v>
      </c>
      <c r="P9" s="69">
        <f t="shared" si="5"/>
        <v>1.5</v>
      </c>
      <c r="Q9" s="69">
        <f t="shared" si="6"/>
        <v>15</v>
      </c>
      <c r="R9" s="70">
        <f t="shared" si="7"/>
        <v>1.714285714</v>
      </c>
      <c r="S9" s="69">
        <f t="shared" si="8"/>
        <v>17.14285714</v>
      </c>
      <c r="T9" s="70">
        <f t="shared" si="9"/>
        <v>1.714285714</v>
      </c>
      <c r="U9" s="69">
        <f t="shared" si="10"/>
        <v>17.14285714</v>
      </c>
      <c r="V9" s="69">
        <f t="shared" si="11"/>
        <v>603.2142857</v>
      </c>
      <c r="W9" s="71">
        <f t="shared" si="12"/>
        <v>6032.142857</v>
      </c>
      <c r="X9" s="72">
        <f t="shared" ref="X9:Y9" si="13">V9+T9</f>
        <v>604.9285714</v>
      </c>
      <c r="Y9" s="72">
        <f t="shared" si="13"/>
        <v>6049.285714</v>
      </c>
      <c r="Z9" s="73">
        <f t="shared" si="14"/>
        <v>57.14962442</v>
      </c>
      <c r="AA9" s="74">
        <f t="shared" si="15"/>
        <v>6049.285714</v>
      </c>
      <c r="AB9" s="75">
        <v>0.14</v>
      </c>
      <c r="AC9" s="76">
        <f t="shared" si="16"/>
        <v>846.9</v>
      </c>
      <c r="AD9" s="77">
        <f t="shared" si="17"/>
        <v>6896.185714</v>
      </c>
      <c r="AE9" s="78">
        <v>0.1</v>
      </c>
      <c r="AF9" s="76">
        <f t="shared" si="18"/>
        <v>689.6185714</v>
      </c>
      <c r="AG9" s="74">
        <f t="shared" si="19"/>
        <v>6049.285714</v>
      </c>
      <c r="AH9" s="78">
        <v>0.021</v>
      </c>
      <c r="AI9" s="76">
        <f t="shared" si="20"/>
        <v>127.035</v>
      </c>
      <c r="AJ9" s="74">
        <f t="shared" si="21"/>
        <v>6049.285714</v>
      </c>
      <c r="AK9" s="78">
        <v>0.1065</v>
      </c>
      <c r="AL9" s="76">
        <f t="shared" si="22"/>
        <v>644.2489286</v>
      </c>
      <c r="AM9" s="74">
        <f t="shared" si="23"/>
        <v>10261.26566</v>
      </c>
      <c r="AN9" s="78">
        <v>0.18</v>
      </c>
      <c r="AO9" s="76">
        <f t="shared" si="24"/>
        <v>1847.027818</v>
      </c>
      <c r="AP9" s="78">
        <v>0.0</v>
      </c>
      <c r="AQ9" s="76">
        <f t="shared" si="25"/>
        <v>0</v>
      </c>
      <c r="AR9" s="76">
        <f t="shared" si="26"/>
        <v>0</v>
      </c>
      <c r="AS9" s="77">
        <f t="shared" si="27"/>
        <v>604.9285714</v>
      </c>
      <c r="AT9" s="77">
        <f t="shared" si="28"/>
        <v>846.9</v>
      </c>
      <c r="AU9" s="77">
        <f t="shared" si="29"/>
        <v>689.6185714</v>
      </c>
      <c r="AV9" s="77">
        <f t="shared" si="30"/>
        <v>127.035</v>
      </c>
      <c r="AW9" s="77">
        <f t="shared" si="31"/>
        <v>644.2489286</v>
      </c>
      <c r="AX9" s="77">
        <f t="shared" si="32"/>
        <v>1847.027818</v>
      </c>
      <c r="AY9" s="77">
        <f t="shared" si="33"/>
        <v>0</v>
      </c>
      <c r="AZ9" s="77">
        <f t="shared" si="34"/>
        <v>828.433553</v>
      </c>
      <c r="BA9" s="77">
        <f t="shared" si="35"/>
        <v>6049.285714</v>
      </c>
      <c r="BB9" s="77">
        <f t="shared" si="36"/>
        <v>10261.26566</v>
      </c>
      <c r="BC9" s="79"/>
      <c r="BD9" s="59"/>
      <c r="BE9" s="59"/>
      <c r="BF9" s="59"/>
      <c r="BG9" s="59"/>
      <c r="BH9" s="59"/>
      <c r="BI9" s="59"/>
      <c r="BJ9" s="59"/>
      <c r="BK9" s="59"/>
      <c r="BL9" s="59"/>
    </row>
    <row r="10" ht="12.75" customHeight="1">
      <c r="A10" s="59"/>
      <c r="B10" s="60" t="s">
        <v>51</v>
      </c>
      <c r="C10" s="60" t="s">
        <v>53</v>
      </c>
      <c r="D10" s="61" t="s">
        <v>23</v>
      </c>
      <c r="E10" s="62" t="s">
        <v>24</v>
      </c>
      <c r="F10" s="34"/>
      <c r="G10" s="34"/>
      <c r="H10" s="34"/>
      <c r="I10" s="37"/>
      <c r="J10" s="63">
        <v>10.0</v>
      </c>
      <c r="K10" s="64">
        <v>100.0</v>
      </c>
      <c r="L10" s="65">
        <f t="shared" si="2"/>
        <v>300</v>
      </c>
      <c r="M10" s="66">
        <v>8.0</v>
      </c>
      <c r="N10" s="67">
        <f t="shared" si="3"/>
        <v>1000</v>
      </c>
      <c r="O10" s="68">
        <f t="shared" si="4"/>
        <v>3000</v>
      </c>
      <c r="P10" s="69">
        <f t="shared" si="5"/>
        <v>0.8</v>
      </c>
      <c r="Q10" s="69">
        <f t="shared" si="6"/>
        <v>8</v>
      </c>
      <c r="R10" s="70">
        <f t="shared" si="7"/>
        <v>0.8571428571</v>
      </c>
      <c r="S10" s="69">
        <f t="shared" si="8"/>
        <v>8.571428571</v>
      </c>
      <c r="T10" s="70">
        <f t="shared" si="9"/>
        <v>0.8571428571</v>
      </c>
      <c r="U10" s="69">
        <f t="shared" si="10"/>
        <v>8.571428571</v>
      </c>
      <c r="V10" s="69">
        <f t="shared" si="11"/>
        <v>301.6571429</v>
      </c>
      <c r="W10" s="71">
        <f t="shared" si="12"/>
        <v>3016.571429</v>
      </c>
      <c r="X10" s="72">
        <f t="shared" ref="X10:Y10" si="37">V10+T10</f>
        <v>302.5142857</v>
      </c>
      <c r="Y10" s="72">
        <f t="shared" si="37"/>
        <v>3025.142857</v>
      </c>
      <c r="Z10" s="73">
        <f t="shared" si="14"/>
        <v>28.5795493</v>
      </c>
      <c r="AA10" s="74">
        <f t="shared" si="15"/>
        <v>3025.142857</v>
      </c>
      <c r="AB10" s="75">
        <v>0.14</v>
      </c>
      <c r="AC10" s="76">
        <f t="shared" si="16"/>
        <v>423.52</v>
      </c>
      <c r="AD10" s="77">
        <f t="shared" si="17"/>
        <v>3448.662857</v>
      </c>
      <c r="AE10" s="78">
        <v>0.1</v>
      </c>
      <c r="AF10" s="76">
        <f t="shared" si="18"/>
        <v>344.8662857</v>
      </c>
      <c r="AG10" s="74">
        <f t="shared" si="19"/>
        <v>3025.142857</v>
      </c>
      <c r="AH10" s="78">
        <v>0.021</v>
      </c>
      <c r="AI10" s="76">
        <f t="shared" si="20"/>
        <v>63.528</v>
      </c>
      <c r="AJ10" s="74">
        <f t="shared" si="21"/>
        <v>3025.142857</v>
      </c>
      <c r="AK10" s="78">
        <v>0.1065</v>
      </c>
      <c r="AL10" s="76">
        <f t="shared" si="22"/>
        <v>322.1777143</v>
      </c>
      <c r="AM10" s="74">
        <f t="shared" si="23"/>
        <v>5131.480983</v>
      </c>
      <c r="AN10" s="78">
        <v>0.18</v>
      </c>
      <c r="AO10" s="76">
        <f t="shared" si="24"/>
        <v>923.666577</v>
      </c>
      <c r="AP10" s="78">
        <v>0.0</v>
      </c>
      <c r="AQ10" s="76">
        <f t="shared" si="25"/>
        <v>0</v>
      </c>
      <c r="AR10" s="76">
        <f t="shared" si="26"/>
        <v>0</v>
      </c>
      <c r="AS10" s="77">
        <f t="shared" si="27"/>
        <v>302.5142857</v>
      </c>
      <c r="AT10" s="77">
        <f t="shared" si="28"/>
        <v>423.52</v>
      </c>
      <c r="AU10" s="77">
        <f t="shared" si="29"/>
        <v>344.8662857</v>
      </c>
      <c r="AV10" s="77">
        <f t="shared" si="30"/>
        <v>63.528</v>
      </c>
      <c r="AW10" s="77">
        <f t="shared" si="31"/>
        <v>322.1777143</v>
      </c>
      <c r="AX10" s="77">
        <f t="shared" si="32"/>
        <v>923.666577</v>
      </c>
      <c r="AY10" s="77">
        <f t="shared" si="33"/>
        <v>0</v>
      </c>
      <c r="AZ10" s="77">
        <f t="shared" si="34"/>
        <v>414.2852636</v>
      </c>
      <c r="BA10" s="77">
        <f t="shared" si="35"/>
        <v>3025.142857</v>
      </c>
      <c r="BB10" s="77">
        <f t="shared" si="36"/>
        <v>5131.480983</v>
      </c>
      <c r="BC10" s="79"/>
      <c r="BD10" s="59"/>
      <c r="BE10" s="59"/>
      <c r="BF10" s="59"/>
      <c r="BG10" s="59"/>
      <c r="BH10" s="59"/>
      <c r="BI10" s="59"/>
      <c r="BJ10" s="59"/>
      <c r="BK10" s="59"/>
      <c r="BL10" s="59"/>
    </row>
    <row r="11" ht="12.75" customHeight="1">
      <c r="A11" s="59"/>
      <c r="B11" s="60" t="s">
        <v>52</v>
      </c>
      <c r="C11" s="60" t="s">
        <v>51</v>
      </c>
      <c r="D11" s="61" t="s">
        <v>23</v>
      </c>
      <c r="E11" s="62" t="s">
        <v>24</v>
      </c>
      <c r="F11" s="34"/>
      <c r="G11" s="34"/>
      <c r="H11" s="34"/>
      <c r="I11" s="37"/>
      <c r="J11" s="63">
        <v>10.0</v>
      </c>
      <c r="K11" s="64">
        <v>200.0</v>
      </c>
      <c r="L11" s="65">
        <f t="shared" si="2"/>
        <v>600</v>
      </c>
      <c r="M11" s="66">
        <v>12.0</v>
      </c>
      <c r="N11" s="67">
        <f t="shared" si="3"/>
        <v>2000</v>
      </c>
      <c r="O11" s="68">
        <f t="shared" si="4"/>
        <v>6000</v>
      </c>
      <c r="P11" s="69">
        <f t="shared" si="5"/>
        <v>1.2</v>
      </c>
      <c r="Q11" s="69">
        <f t="shared" si="6"/>
        <v>12</v>
      </c>
      <c r="R11" s="70">
        <f t="shared" si="7"/>
        <v>1.714285714</v>
      </c>
      <c r="S11" s="69">
        <f t="shared" si="8"/>
        <v>17.14285714</v>
      </c>
      <c r="T11" s="70">
        <f t="shared" si="9"/>
        <v>1.714285714</v>
      </c>
      <c r="U11" s="69">
        <f t="shared" si="10"/>
        <v>17.14285714</v>
      </c>
      <c r="V11" s="69">
        <f t="shared" si="11"/>
        <v>602.9142857</v>
      </c>
      <c r="W11" s="71">
        <f t="shared" si="12"/>
        <v>6029.142857</v>
      </c>
      <c r="X11" s="72">
        <f t="shared" ref="X11:Y11" si="38">V11+T11</f>
        <v>604.6285714</v>
      </c>
      <c r="Y11" s="72">
        <f t="shared" si="38"/>
        <v>6046.285714</v>
      </c>
      <c r="Z11" s="73">
        <f t="shared" si="14"/>
        <v>57.12120187</v>
      </c>
      <c r="AA11" s="74">
        <f t="shared" si="15"/>
        <v>6046.285714</v>
      </c>
      <c r="AB11" s="75">
        <v>0.14</v>
      </c>
      <c r="AC11" s="76">
        <f t="shared" si="16"/>
        <v>846.48</v>
      </c>
      <c r="AD11" s="77">
        <f t="shared" si="17"/>
        <v>6892.765714</v>
      </c>
      <c r="AE11" s="78">
        <v>0.1</v>
      </c>
      <c r="AF11" s="76">
        <f t="shared" si="18"/>
        <v>689.2765714</v>
      </c>
      <c r="AG11" s="74">
        <f t="shared" si="19"/>
        <v>6046.285714</v>
      </c>
      <c r="AH11" s="78">
        <v>0.021</v>
      </c>
      <c r="AI11" s="76">
        <f t="shared" si="20"/>
        <v>126.972</v>
      </c>
      <c r="AJ11" s="74">
        <f t="shared" si="21"/>
        <v>6046.285714</v>
      </c>
      <c r="AK11" s="78">
        <v>0.1065</v>
      </c>
      <c r="AL11" s="76">
        <f t="shared" si="22"/>
        <v>643.9294286</v>
      </c>
      <c r="AM11" s="74">
        <f t="shared" si="23"/>
        <v>10256.17673</v>
      </c>
      <c r="AN11" s="78">
        <v>0.18</v>
      </c>
      <c r="AO11" s="76">
        <f t="shared" si="24"/>
        <v>1846.111811</v>
      </c>
      <c r="AP11" s="78">
        <v>0.0</v>
      </c>
      <c r="AQ11" s="76">
        <f t="shared" si="25"/>
        <v>0</v>
      </c>
      <c r="AR11" s="76">
        <f t="shared" si="26"/>
        <v>0</v>
      </c>
      <c r="AS11" s="77">
        <f t="shared" si="27"/>
        <v>604.6285714</v>
      </c>
      <c r="AT11" s="77">
        <f t="shared" si="28"/>
        <v>846.48</v>
      </c>
      <c r="AU11" s="77">
        <f t="shared" si="29"/>
        <v>689.2765714</v>
      </c>
      <c r="AV11" s="77">
        <f t="shared" si="30"/>
        <v>126.972</v>
      </c>
      <c r="AW11" s="77">
        <f t="shared" si="31"/>
        <v>643.9294286</v>
      </c>
      <c r="AX11" s="77">
        <f t="shared" si="32"/>
        <v>1846.111811</v>
      </c>
      <c r="AY11" s="77">
        <f t="shared" si="33"/>
        <v>0</v>
      </c>
      <c r="AZ11" s="77">
        <f t="shared" si="34"/>
        <v>828.0226304</v>
      </c>
      <c r="BA11" s="77">
        <f t="shared" si="35"/>
        <v>6046.285714</v>
      </c>
      <c r="BB11" s="77">
        <f t="shared" si="36"/>
        <v>10256.17673</v>
      </c>
      <c r="BC11" s="79"/>
      <c r="BD11" s="59"/>
      <c r="BE11" s="59"/>
      <c r="BF11" s="59"/>
      <c r="BG11" s="59"/>
      <c r="BH11" s="59"/>
      <c r="BI11" s="59"/>
      <c r="BJ11" s="59"/>
      <c r="BK11" s="59"/>
      <c r="BL11" s="59"/>
    </row>
    <row r="12" ht="12.75" customHeight="1">
      <c r="A12" s="59"/>
      <c r="B12" s="60" t="s">
        <v>52</v>
      </c>
      <c r="C12" s="60" t="s">
        <v>52</v>
      </c>
      <c r="D12" s="61" t="s">
        <v>23</v>
      </c>
      <c r="E12" s="62" t="s">
        <v>24</v>
      </c>
      <c r="F12" s="34"/>
      <c r="G12" s="34"/>
      <c r="H12" s="34"/>
      <c r="I12" s="37"/>
      <c r="J12" s="63">
        <v>10.0</v>
      </c>
      <c r="K12" s="64">
        <v>100.0</v>
      </c>
      <c r="L12" s="65">
        <f t="shared" si="2"/>
        <v>300</v>
      </c>
      <c r="M12" s="66">
        <v>10.0</v>
      </c>
      <c r="N12" s="67">
        <f t="shared" si="3"/>
        <v>1000</v>
      </c>
      <c r="O12" s="68">
        <f t="shared" si="4"/>
        <v>3000</v>
      </c>
      <c r="P12" s="69">
        <f t="shared" si="5"/>
        <v>1</v>
      </c>
      <c r="Q12" s="69">
        <f t="shared" si="6"/>
        <v>10</v>
      </c>
      <c r="R12" s="70">
        <f t="shared" si="7"/>
        <v>0.8571428571</v>
      </c>
      <c r="S12" s="69">
        <f t="shared" si="8"/>
        <v>8.571428571</v>
      </c>
      <c r="T12" s="70">
        <f t="shared" si="9"/>
        <v>0.8571428571</v>
      </c>
      <c r="U12" s="69">
        <f t="shared" si="10"/>
        <v>8.571428571</v>
      </c>
      <c r="V12" s="69">
        <f t="shared" si="11"/>
        <v>301.8571429</v>
      </c>
      <c r="W12" s="71">
        <f t="shared" si="12"/>
        <v>3018.571429</v>
      </c>
      <c r="X12" s="72">
        <f t="shared" ref="X12:Y12" si="39">V12+T12</f>
        <v>302.7142857</v>
      </c>
      <c r="Y12" s="72">
        <f t="shared" si="39"/>
        <v>3027.142857</v>
      </c>
      <c r="Z12" s="73">
        <f t="shared" si="14"/>
        <v>28.59849767</v>
      </c>
      <c r="AA12" s="74">
        <f t="shared" si="15"/>
        <v>3027.142857</v>
      </c>
      <c r="AB12" s="75">
        <v>0.14</v>
      </c>
      <c r="AC12" s="76">
        <f t="shared" si="16"/>
        <v>423.8</v>
      </c>
      <c r="AD12" s="77">
        <f t="shared" si="17"/>
        <v>3450.942857</v>
      </c>
      <c r="AE12" s="78">
        <v>0.1</v>
      </c>
      <c r="AF12" s="76">
        <f t="shared" si="18"/>
        <v>345.0942857</v>
      </c>
      <c r="AG12" s="74">
        <f t="shared" si="19"/>
        <v>3027.142857</v>
      </c>
      <c r="AH12" s="78">
        <v>0.021</v>
      </c>
      <c r="AI12" s="76">
        <f t="shared" si="20"/>
        <v>63.57</v>
      </c>
      <c r="AJ12" s="74">
        <f t="shared" si="21"/>
        <v>3027.142857</v>
      </c>
      <c r="AK12" s="78">
        <v>0.1065</v>
      </c>
      <c r="AL12" s="76">
        <f t="shared" si="22"/>
        <v>322.3907143</v>
      </c>
      <c r="AM12" s="74">
        <f t="shared" si="23"/>
        <v>5134.873603</v>
      </c>
      <c r="AN12" s="78">
        <v>0.18</v>
      </c>
      <c r="AO12" s="76">
        <f t="shared" si="24"/>
        <v>924.2772486</v>
      </c>
      <c r="AP12" s="78">
        <v>0.0</v>
      </c>
      <c r="AQ12" s="76">
        <f t="shared" si="25"/>
        <v>0</v>
      </c>
      <c r="AR12" s="76">
        <f t="shared" si="26"/>
        <v>0</v>
      </c>
      <c r="AS12" s="77">
        <f t="shared" si="27"/>
        <v>302.7142857</v>
      </c>
      <c r="AT12" s="77">
        <f t="shared" si="28"/>
        <v>423.8</v>
      </c>
      <c r="AU12" s="77">
        <f t="shared" si="29"/>
        <v>345.0942857</v>
      </c>
      <c r="AV12" s="77">
        <f t="shared" si="30"/>
        <v>63.57</v>
      </c>
      <c r="AW12" s="77">
        <f t="shared" si="31"/>
        <v>322.3907143</v>
      </c>
      <c r="AX12" s="77">
        <f t="shared" si="32"/>
        <v>924.2772486</v>
      </c>
      <c r="AY12" s="77">
        <f t="shared" si="33"/>
        <v>0</v>
      </c>
      <c r="AZ12" s="77">
        <f t="shared" si="34"/>
        <v>414.559212</v>
      </c>
      <c r="BA12" s="77">
        <f t="shared" si="35"/>
        <v>3027.142857</v>
      </c>
      <c r="BB12" s="77">
        <f t="shared" si="36"/>
        <v>5134.873603</v>
      </c>
      <c r="BC12" s="79"/>
      <c r="BD12" s="59"/>
      <c r="BE12" s="59"/>
      <c r="BF12" s="59"/>
      <c r="BG12" s="59"/>
      <c r="BH12" s="59"/>
      <c r="BI12" s="59"/>
      <c r="BJ12" s="59"/>
      <c r="BK12" s="59"/>
      <c r="BL12" s="59"/>
    </row>
    <row r="13" ht="12.75" customHeight="1">
      <c r="A13" s="59"/>
      <c r="B13" s="60"/>
      <c r="C13" s="60"/>
      <c r="D13" s="61"/>
      <c r="E13" s="80"/>
      <c r="F13" s="34"/>
      <c r="G13" s="34"/>
      <c r="H13" s="34"/>
      <c r="I13" s="37"/>
      <c r="J13" s="63"/>
      <c r="K13" s="64"/>
      <c r="L13" s="65">
        <f t="shared" si="2"/>
        <v>0</v>
      </c>
      <c r="M13" s="66"/>
      <c r="N13" s="67">
        <f t="shared" si="3"/>
        <v>0</v>
      </c>
      <c r="O13" s="68">
        <f t="shared" si="4"/>
        <v>0</v>
      </c>
      <c r="P13" s="69">
        <f t="shared" si="5"/>
        <v>0</v>
      </c>
      <c r="Q13" s="69">
        <f t="shared" si="6"/>
        <v>0</v>
      </c>
      <c r="R13" s="70">
        <f t="shared" si="7"/>
        <v>0</v>
      </c>
      <c r="S13" s="69">
        <f t="shared" si="8"/>
        <v>0</v>
      </c>
      <c r="T13" s="70">
        <f t="shared" si="9"/>
        <v>0</v>
      </c>
      <c r="U13" s="69">
        <f t="shared" si="10"/>
        <v>0</v>
      </c>
      <c r="V13" s="69">
        <f t="shared" si="11"/>
        <v>0</v>
      </c>
      <c r="W13" s="71">
        <f t="shared" si="12"/>
        <v>0</v>
      </c>
      <c r="X13" s="72">
        <f t="shared" ref="X13:Y13" si="40">V13+T13</f>
        <v>0</v>
      </c>
      <c r="Y13" s="81">
        <f t="shared" si="40"/>
        <v>0</v>
      </c>
      <c r="Z13" s="73">
        <f t="shared" si="14"/>
        <v>0</v>
      </c>
      <c r="AA13" s="74">
        <f t="shared" si="15"/>
        <v>0</v>
      </c>
      <c r="AB13" s="75"/>
      <c r="AC13" s="76">
        <f t="shared" si="16"/>
        <v>0</v>
      </c>
      <c r="AD13" s="77">
        <f t="shared" si="17"/>
        <v>0</v>
      </c>
      <c r="AE13" s="78"/>
      <c r="AF13" s="76">
        <f t="shared" si="18"/>
        <v>0</v>
      </c>
      <c r="AG13" s="74">
        <f t="shared" si="19"/>
        <v>0</v>
      </c>
      <c r="AH13" s="78"/>
      <c r="AI13" s="76">
        <f t="shared" si="20"/>
        <v>0</v>
      </c>
      <c r="AJ13" s="74">
        <f t="shared" si="21"/>
        <v>0</v>
      </c>
      <c r="AK13" s="78"/>
      <c r="AL13" s="76">
        <f t="shared" si="22"/>
        <v>0</v>
      </c>
      <c r="AM13" s="74">
        <f t="shared" si="23"/>
        <v>0</v>
      </c>
      <c r="AN13" s="78"/>
      <c r="AO13" s="76">
        <f t="shared" si="24"/>
        <v>0</v>
      </c>
      <c r="AP13" s="78">
        <v>0.0</v>
      </c>
      <c r="AQ13" s="76">
        <f t="shared" si="25"/>
        <v>0</v>
      </c>
      <c r="AR13" s="76">
        <f t="shared" si="26"/>
        <v>0</v>
      </c>
      <c r="AS13" s="77">
        <f t="shared" si="27"/>
        <v>0</v>
      </c>
      <c r="AT13" s="77">
        <f t="shared" si="28"/>
        <v>0</v>
      </c>
      <c r="AU13" s="77">
        <f t="shared" si="29"/>
        <v>0</v>
      </c>
      <c r="AV13" s="77">
        <f t="shared" si="30"/>
        <v>0</v>
      </c>
      <c r="AW13" s="77">
        <f t="shared" si="31"/>
        <v>0</v>
      </c>
      <c r="AX13" s="77">
        <f t="shared" si="32"/>
        <v>0</v>
      </c>
      <c r="AY13" s="77">
        <f t="shared" si="33"/>
        <v>0</v>
      </c>
      <c r="AZ13" s="77">
        <f t="shared" si="34"/>
        <v>0</v>
      </c>
      <c r="BA13" s="77">
        <f t="shared" si="35"/>
        <v>0</v>
      </c>
      <c r="BB13" s="77">
        <f t="shared" si="36"/>
        <v>0</v>
      </c>
      <c r="BC13" s="79"/>
      <c r="BD13" s="1"/>
      <c r="BE13" s="1"/>
      <c r="BF13" s="1"/>
      <c r="BG13" s="1"/>
      <c r="BH13" s="1"/>
      <c r="BI13" s="1"/>
      <c r="BJ13" s="1"/>
      <c r="BK13" s="1"/>
      <c r="BL13" s="1"/>
    </row>
    <row r="14" ht="12.75" hidden="1" customHeight="1">
      <c r="A14" s="59"/>
      <c r="B14" s="82"/>
      <c r="C14" s="82"/>
      <c r="D14" s="83"/>
      <c r="E14" s="84"/>
      <c r="F14" s="34"/>
      <c r="G14" s="34"/>
      <c r="H14" s="34"/>
      <c r="I14" s="37"/>
      <c r="J14" s="85"/>
      <c r="K14" s="86"/>
      <c r="L14" s="65">
        <f t="shared" si="2"/>
        <v>0</v>
      </c>
      <c r="M14" s="87"/>
      <c r="N14" s="67">
        <f t="shared" si="3"/>
        <v>0</v>
      </c>
      <c r="O14" s="68">
        <f t="shared" si="4"/>
        <v>0</v>
      </c>
      <c r="P14" s="69">
        <f t="shared" si="5"/>
        <v>0</v>
      </c>
      <c r="Q14" s="69">
        <f t="shared" si="6"/>
        <v>0</v>
      </c>
      <c r="R14" s="70">
        <f t="shared" si="7"/>
        <v>0</v>
      </c>
      <c r="S14" s="69">
        <f t="shared" si="8"/>
        <v>0</v>
      </c>
      <c r="T14" s="70">
        <f t="shared" si="9"/>
        <v>0</v>
      </c>
      <c r="U14" s="69">
        <f t="shared" si="10"/>
        <v>0</v>
      </c>
      <c r="V14" s="69">
        <f t="shared" si="11"/>
        <v>0</v>
      </c>
      <c r="W14" s="71">
        <f t="shared" si="12"/>
        <v>0</v>
      </c>
      <c r="X14" s="72">
        <f t="shared" ref="X14:Y14" si="41">V14+T14</f>
        <v>0</v>
      </c>
      <c r="Y14" s="72">
        <f t="shared" si="41"/>
        <v>0</v>
      </c>
      <c r="Z14" s="73">
        <f t="shared" si="14"/>
        <v>0</v>
      </c>
      <c r="AA14" s="74">
        <f t="shared" si="15"/>
        <v>0</v>
      </c>
      <c r="AB14" s="75"/>
      <c r="AC14" s="76">
        <f t="shared" si="16"/>
        <v>0</v>
      </c>
      <c r="AD14" s="77">
        <f t="shared" si="17"/>
        <v>0</v>
      </c>
      <c r="AE14" s="75"/>
      <c r="AF14" s="76">
        <f t="shared" si="18"/>
        <v>0</v>
      </c>
      <c r="AG14" s="74">
        <f t="shared" si="19"/>
        <v>0</v>
      </c>
      <c r="AH14" s="75"/>
      <c r="AI14" s="76">
        <f t="shared" si="20"/>
        <v>0</v>
      </c>
      <c r="AJ14" s="74">
        <f t="shared" si="21"/>
        <v>0</v>
      </c>
      <c r="AK14" s="75"/>
      <c r="AL14" s="76">
        <f t="shared" si="22"/>
        <v>0</v>
      </c>
      <c r="AM14" s="74">
        <f t="shared" si="23"/>
        <v>0</v>
      </c>
      <c r="AN14" s="75"/>
      <c r="AO14" s="76">
        <f t="shared" si="24"/>
        <v>0</v>
      </c>
      <c r="AP14" s="75">
        <v>0.0</v>
      </c>
      <c r="AQ14" s="76">
        <f t="shared" si="25"/>
        <v>0</v>
      </c>
      <c r="AR14" s="76">
        <f t="shared" si="26"/>
        <v>0</v>
      </c>
      <c r="AS14" s="77">
        <f t="shared" si="27"/>
        <v>0</v>
      </c>
      <c r="AT14" s="77">
        <f t="shared" si="28"/>
        <v>0</v>
      </c>
      <c r="AU14" s="77">
        <f t="shared" si="29"/>
        <v>0</v>
      </c>
      <c r="AV14" s="77">
        <f t="shared" si="30"/>
        <v>0</v>
      </c>
      <c r="AW14" s="77">
        <f t="shared" si="31"/>
        <v>0</v>
      </c>
      <c r="AX14" s="77">
        <f t="shared" si="32"/>
        <v>0</v>
      </c>
      <c r="AY14" s="77">
        <f t="shared" si="33"/>
        <v>0</v>
      </c>
      <c r="AZ14" s="77">
        <f t="shared" si="34"/>
        <v>0</v>
      </c>
      <c r="BA14" s="77">
        <f t="shared" si="35"/>
        <v>0</v>
      </c>
      <c r="BB14" s="77">
        <f t="shared" si="36"/>
        <v>0</v>
      </c>
      <c r="BC14" s="79"/>
      <c r="BD14" s="1"/>
      <c r="BE14" s="1"/>
      <c r="BF14" s="1"/>
      <c r="BG14" s="1"/>
      <c r="BH14" s="1"/>
      <c r="BI14" s="1"/>
      <c r="BJ14" s="1"/>
      <c r="BK14" s="1"/>
      <c r="BL14" s="1"/>
    </row>
    <row r="15" ht="12.75" hidden="1" customHeight="1">
      <c r="A15" s="59"/>
      <c r="B15" s="82"/>
      <c r="C15" s="82"/>
      <c r="D15" s="83"/>
      <c r="E15" s="84"/>
      <c r="F15" s="34"/>
      <c r="G15" s="34"/>
      <c r="H15" s="34"/>
      <c r="I15" s="37"/>
      <c r="J15" s="85"/>
      <c r="K15" s="86"/>
      <c r="L15" s="65">
        <f t="shared" si="2"/>
        <v>0</v>
      </c>
      <c r="M15" s="87"/>
      <c r="N15" s="67">
        <f t="shared" si="3"/>
        <v>0</v>
      </c>
      <c r="O15" s="68">
        <f t="shared" si="4"/>
        <v>0</v>
      </c>
      <c r="P15" s="69">
        <f t="shared" si="5"/>
        <v>0</v>
      </c>
      <c r="Q15" s="69">
        <f t="shared" si="6"/>
        <v>0</v>
      </c>
      <c r="R15" s="70">
        <f t="shared" si="7"/>
        <v>0</v>
      </c>
      <c r="S15" s="69">
        <f t="shared" si="8"/>
        <v>0</v>
      </c>
      <c r="T15" s="70">
        <f t="shared" si="9"/>
        <v>0</v>
      </c>
      <c r="U15" s="69">
        <f t="shared" si="10"/>
        <v>0</v>
      </c>
      <c r="V15" s="69">
        <f t="shared" si="11"/>
        <v>0</v>
      </c>
      <c r="W15" s="71">
        <f t="shared" si="12"/>
        <v>0</v>
      </c>
      <c r="X15" s="72">
        <f t="shared" ref="X15:Y15" si="42">V15+T15</f>
        <v>0</v>
      </c>
      <c r="Y15" s="72">
        <f t="shared" si="42"/>
        <v>0</v>
      </c>
      <c r="Z15" s="73">
        <f t="shared" si="14"/>
        <v>0</v>
      </c>
      <c r="AA15" s="74">
        <f t="shared" si="15"/>
        <v>0</v>
      </c>
      <c r="AB15" s="75"/>
      <c r="AC15" s="76">
        <f t="shared" si="16"/>
        <v>0</v>
      </c>
      <c r="AD15" s="77">
        <f t="shared" si="17"/>
        <v>0</v>
      </c>
      <c r="AE15" s="75"/>
      <c r="AF15" s="76">
        <f t="shared" si="18"/>
        <v>0</v>
      </c>
      <c r="AG15" s="74">
        <f t="shared" si="19"/>
        <v>0</v>
      </c>
      <c r="AH15" s="75"/>
      <c r="AI15" s="76">
        <f t="shared" si="20"/>
        <v>0</v>
      </c>
      <c r="AJ15" s="74">
        <f t="shared" si="21"/>
        <v>0</v>
      </c>
      <c r="AK15" s="75"/>
      <c r="AL15" s="76">
        <f t="shared" si="22"/>
        <v>0</v>
      </c>
      <c r="AM15" s="74">
        <f t="shared" si="23"/>
        <v>0</v>
      </c>
      <c r="AN15" s="75"/>
      <c r="AO15" s="76">
        <f t="shared" si="24"/>
        <v>0</v>
      </c>
      <c r="AP15" s="75">
        <v>0.0</v>
      </c>
      <c r="AQ15" s="76">
        <f t="shared" si="25"/>
        <v>0</v>
      </c>
      <c r="AR15" s="76">
        <f t="shared" si="26"/>
        <v>0</v>
      </c>
      <c r="AS15" s="77">
        <f t="shared" si="27"/>
        <v>0</v>
      </c>
      <c r="AT15" s="77">
        <f t="shared" si="28"/>
        <v>0</v>
      </c>
      <c r="AU15" s="77">
        <f t="shared" si="29"/>
        <v>0</v>
      </c>
      <c r="AV15" s="77">
        <f t="shared" si="30"/>
        <v>0</v>
      </c>
      <c r="AW15" s="77">
        <f t="shared" si="31"/>
        <v>0</v>
      </c>
      <c r="AX15" s="77">
        <f t="shared" si="32"/>
        <v>0</v>
      </c>
      <c r="AY15" s="77">
        <f t="shared" si="33"/>
        <v>0</v>
      </c>
      <c r="AZ15" s="77">
        <f t="shared" si="34"/>
        <v>0</v>
      </c>
      <c r="BA15" s="77">
        <f t="shared" si="35"/>
        <v>0</v>
      </c>
      <c r="BB15" s="77">
        <f t="shared" si="36"/>
        <v>0</v>
      </c>
      <c r="BC15" s="79"/>
      <c r="BD15" s="1"/>
      <c r="BE15" s="1"/>
      <c r="BF15" s="1"/>
      <c r="BG15" s="1"/>
      <c r="BH15" s="1"/>
      <c r="BI15" s="1"/>
      <c r="BJ15" s="1"/>
      <c r="BK15" s="1"/>
      <c r="BL15" s="1"/>
    </row>
    <row r="16" ht="12.75" hidden="1" customHeight="1">
      <c r="A16" s="59"/>
      <c r="B16" s="82"/>
      <c r="C16" s="82"/>
      <c r="D16" s="83"/>
      <c r="E16" s="84"/>
      <c r="F16" s="34"/>
      <c r="G16" s="34"/>
      <c r="H16" s="34"/>
      <c r="I16" s="37"/>
      <c r="J16" s="85"/>
      <c r="K16" s="86"/>
      <c r="L16" s="65">
        <f t="shared" si="2"/>
        <v>0</v>
      </c>
      <c r="M16" s="87"/>
      <c r="N16" s="67">
        <f t="shared" si="3"/>
        <v>0</v>
      </c>
      <c r="O16" s="68">
        <f t="shared" si="4"/>
        <v>0</v>
      </c>
      <c r="P16" s="69">
        <f t="shared" si="5"/>
        <v>0</v>
      </c>
      <c r="Q16" s="69">
        <f t="shared" si="6"/>
        <v>0</v>
      </c>
      <c r="R16" s="70">
        <f t="shared" si="7"/>
        <v>0</v>
      </c>
      <c r="S16" s="69">
        <f t="shared" si="8"/>
        <v>0</v>
      </c>
      <c r="T16" s="70">
        <f t="shared" si="9"/>
        <v>0</v>
      </c>
      <c r="U16" s="69">
        <f t="shared" si="10"/>
        <v>0</v>
      </c>
      <c r="V16" s="69">
        <f t="shared" si="11"/>
        <v>0</v>
      </c>
      <c r="W16" s="71">
        <f t="shared" si="12"/>
        <v>0</v>
      </c>
      <c r="X16" s="72">
        <f t="shared" ref="X16:Y16" si="43">V16+T16</f>
        <v>0</v>
      </c>
      <c r="Y16" s="72">
        <f t="shared" si="43"/>
        <v>0</v>
      </c>
      <c r="Z16" s="73">
        <f t="shared" si="14"/>
        <v>0</v>
      </c>
      <c r="AA16" s="74">
        <f t="shared" si="15"/>
        <v>0</v>
      </c>
      <c r="AB16" s="75"/>
      <c r="AC16" s="76">
        <f t="shared" si="16"/>
        <v>0</v>
      </c>
      <c r="AD16" s="77">
        <f t="shared" si="17"/>
        <v>0</v>
      </c>
      <c r="AE16" s="75"/>
      <c r="AF16" s="76">
        <f t="shared" si="18"/>
        <v>0</v>
      </c>
      <c r="AG16" s="74">
        <f t="shared" si="19"/>
        <v>0</v>
      </c>
      <c r="AH16" s="75"/>
      <c r="AI16" s="76">
        <f t="shared" si="20"/>
        <v>0</v>
      </c>
      <c r="AJ16" s="74">
        <f t="shared" si="21"/>
        <v>0</v>
      </c>
      <c r="AK16" s="75"/>
      <c r="AL16" s="76">
        <f t="shared" si="22"/>
        <v>0</v>
      </c>
      <c r="AM16" s="74">
        <f t="shared" si="23"/>
        <v>0</v>
      </c>
      <c r="AN16" s="75"/>
      <c r="AO16" s="76">
        <f t="shared" si="24"/>
        <v>0</v>
      </c>
      <c r="AP16" s="75">
        <v>0.0</v>
      </c>
      <c r="AQ16" s="76">
        <f t="shared" si="25"/>
        <v>0</v>
      </c>
      <c r="AR16" s="76">
        <f t="shared" si="26"/>
        <v>0</v>
      </c>
      <c r="AS16" s="77">
        <f t="shared" si="27"/>
        <v>0</v>
      </c>
      <c r="AT16" s="77">
        <f t="shared" si="28"/>
        <v>0</v>
      </c>
      <c r="AU16" s="77">
        <f t="shared" si="29"/>
        <v>0</v>
      </c>
      <c r="AV16" s="77">
        <f t="shared" si="30"/>
        <v>0</v>
      </c>
      <c r="AW16" s="77">
        <f t="shared" si="31"/>
        <v>0</v>
      </c>
      <c r="AX16" s="77">
        <f t="shared" si="32"/>
        <v>0</v>
      </c>
      <c r="AY16" s="77">
        <f t="shared" si="33"/>
        <v>0</v>
      </c>
      <c r="AZ16" s="77">
        <f t="shared" si="34"/>
        <v>0</v>
      </c>
      <c r="BA16" s="77">
        <f t="shared" si="35"/>
        <v>0</v>
      </c>
      <c r="BB16" s="77">
        <f t="shared" si="36"/>
        <v>0</v>
      </c>
      <c r="BC16" s="79"/>
      <c r="BD16" s="1"/>
      <c r="BE16" s="1"/>
      <c r="BF16" s="1"/>
      <c r="BG16" s="1"/>
      <c r="BH16" s="1"/>
      <c r="BI16" s="1"/>
      <c r="BJ16" s="1"/>
      <c r="BK16" s="1"/>
      <c r="BL16" s="1"/>
    </row>
    <row r="17" ht="12.75" hidden="1" customHeight="1">
      <c r="A17" s="59"/>
      <c r="B17" s="82"/>
      <c r="C17" s="82"/>
      <c r="D17" s="83"/>
      <c r="E17" s="84"/>
      <c r="F17" s="34"/>
      <c r="G17" s="34"/>
      <c r="H17" s="34"/>
      <c r="I17" s="37"/>
      <c r="J17" s="85"/>
      <c r="K17" s="86"/>
      <c r="L17" s="65">
        <f t="shared" si="2"/>
        <v>0</v>
      </c>
      <c r="M17" s="87"/>
      <c r="N17" s="67">
        <f t="shared" si="3"/>
        <v>0</v>
      </c>
      <c r="O17" s="68">
        <f t="shared" si="4"/>
        <v>0</v>
      </c>
      <c r="P17" s="69">
        <f t="shared" si="5"/>
        <v>0</v>
      </c>
      <c r="Q17" s="69">
        <f t="shared" si="6"/>
        <v>0</v>
      </c>
      <c r="R17" s="70">
        <f t="shared" si="7"/>
        <v>0</v>
      </c>
      <c r="S17" s="69">
        <f t="shared" si="8"/>
        <v>0</v>
      </c>
      <c r="T17" s="70">
        <f t="shared" si="9"/>
        <v>0</v>
      </c>
      <c r="U17" s="69">
        <f t="shared" si="10"/>
        <v>0</v>
      </c>
      <c r="V17" s="69">
        <f t="shared" si="11"/>
        <v>0</v>
      </c>
      <c r="W17" s="71">
        <f t="shared" si="12"/>
        <v>0</v>
      </c>
      <c r="X17" s="72">
        <f t="shared" ref="X17:Y17" si="44">V17+T17</f>
        <v>0</v>
      </c>
      <c r="Y17" s="72">
        <f t="shared" si="44"/>
        <v>0</v>
      </c>
      <c r="Z17" s="73">
        <f t="shared" si="14"/>
        <v>0</v>
      </c>
      <c r="AA17" s="74">
        <f t="shared" si="15"/>
        <v>0</v>
      </c>
      <c r="AB17" s="75"/>
      <c r="AC17" s="76">
        <f t="shared" si="16"/>
        <v>0</v>
      </c>
      <c r="AD17" s="77">
        <f t="shared" si="17"/>
        <v>0</v>
      </c>
      <c r="AE17" s="75"/>
      <c r="AF17" s="76">
        <f t="shared" si="18"/>
        <v>0</v>
      </c>
      <c r="AG17" s="74">
        <f t="shared" si="19"/>
        <v>0</v>
      </c>
      <c r="AH17" s="75"/>
      <c r="AI17" s="76">
        <f t="shared" si="20"/>
        <v>0</v>
      </c>
      <c r="AJ17" s="74">
        <f t="shared" si="21"/>
        <v>0</v>
      </c>
      <c r="AK17" s="75"/>
      <c r="AL17" s="76">
        <f t="shared" si="22"/>
        <v>0</v>
      </c>
      <c r="AM17" s="74">
        <f t="shared" si="23"/>
        <v>0</v>
      </c>
      <c r="AN17" s="75"/>
      <c r="AO17" s="76">
        <f t="shared" si="24"/>
        <v>0</v>
      </c>
      <c r="AP17" s="75">
        <v>0.0</v>
      </c>
      <c r="AQ17" s="76">
        <f t="shared" si="25"/>
        <v>0</v>
      </c>
      <c r="AR17" s="76">
        <f t="shared" si="26"/>
        <v>0</v>
      </c>
      <c r="AS17" s="77">
        <f t="shared" si="27"/>
        <v>0</v>
      </c>
      <c r="AT17" s="77">
        <f t="shared" si="28"/>
        <v>0</v>
      </c>
      <c r="AU17" s="77">
        <f t="shared" si="29"/>
        <v>0</v>
      </c>
      <c r="AV17" s="77">
        <f t="shared" si="30"/>
        <v>0</v>
      </c>
      <c r="AW17" s="77">
        <f t="shared" si="31"/>
        <v>0</v>
      </c>
      <c r="AX17" s="77">
        <f t="shared" si="32"/>
        <v>0</v>
      </c>
      <c r="AY17" s="77">
        <f t="shared" si="33"/>
        <v>0</v>
      </c>
      <c r="AZ17" s="77">
        <f t="shared" si="34"/>
        <v>0</v>
      </c>
      <c r="BA17" s="77">
        <f t="shared" si="35"/>
        <v>0</v>
      </c>
      <c r="BB17" s="77">
        <f t="shared" si="36"/>
        <v>0</v>
      </c>
      <c r="BC17" s="79"/>
      <c r="BD17" s="1"/>
      <c r="BE17" s="1"/>
      <c r="BF17" s="1"/>
      <c r="BG17" s="1"/>
      <c r="BH17" s="1"/>
      <c r="BI17" s="1"/>
      <c r="BJ17" s="1"/>
      <c r="BK17" s="1"/>
      <c r="BL17" s="1"/>
    </row>
    <row r="18" ht="12.75" hidden="1" customHeight="1">
      <c r="A18" s="59"/>
      <c r="B18" s="82"/>
      <c r="C18" s="82"/>
      <c r="D18" s="83"/>
      <c r="E18" s="84"/>
      <c r="F18" s="34"/>
      <c r="G18" s="34"/>
      <c r="H18" s="34"/>
      <c r="I18" s="37"/>
      <c r="J18" s="85"/>
      <c r="K18" s="86"/>
      <c r="L18" s="65">
        <f t="shared" si="2"/>
        <v>0</v>
      </c>
      <c r="M18" s="87"/>
      <c r="N18" s="67">
        <f t="shared" si="3"/>
        <v>0</v>
      </c>
      <c r="O18" s="68">
        <f t="shared" si="4"/>
        <v>0</v>
      </c>
      <c r="P18" s="69">
        <f t="shared" si="5"/>
        <v>0</v>
      </c>
      <c r="Q18" s="69">
        <f t="shared" si="6"/>
        <v>0</v>
      </c>
      <c r="R18" s="70">
        <f t="shared" si="7"/>
        <v>0</v>
      </c>
      <c r="S18" s="69">
        <f t="shared" si="8"/>
        <v>0</v>
      </c>
      <c r="T18" s="70">
        <f t="shared" si="9"/>
        <v>0</v>
      </c>
      <c r="U18" s="69">
        <f t="shared" si="10"/>
        <v>0</v>
      </c>
      <c r="V18" s="69">
        <f t="shared" si="11"/>
        <v>0</v>
      </c>
      <c r="W18" s="71">
        <f t="shared" si="12"/>
        <v>0</v>
      </c>
      <c r="X18" s="72">
        <f t="shared" ref="X18:Y18" si="45">V18+T18</f>
        <v>0</v>
      </c>
      <c r="Y18" s="72">
        <f t="shared" si="45"/>
        <v>0</v>
      </c>
      <c r="Z18" s="73">
        <f t="shared" si="14"/>
        <v>0</v>
      </c>
      <c r="AA18" s="74">
        <f t="shared" si="15"/>
        <v>0</v>
      </c>
      <c r="AB18" s="75"/>
      <c r="AC18" s="76">
        <f t="shared" si="16"/>
        <v>0</v>
      </c>
      <c r="AD18" s="77">
        <f t="shared" si="17"/>
        <v>0</v>
      </c>
      <c r="AE18" s="75"/>
      <c r="AF18" s="76">
        <f t="shared" si="18"/>
        <v>0</v>
      </c>
      <c r="AG18" s="74">
        <f t="shared" si="19"/>
        <v>0</v>
      </c>
      <c r="AH18" s="75"/>
      <c r="AI18" s="76">
        <f t="shared" si="20"/>
        <v>0</v>
      </c>
      <c r="AJ18" s="74">
        <f t="shared" si="21"/>
        <v>0</v>
      </c>
      <c r="AK18" s="75"/>
      <c r="AL18" s="76">
        <f t="shared" si="22"/>
        <v>0</v>
      </c>
      <c r="AM18" s="74">
        <f t="shared" si="23"/>
        <v>0</v>
      </c>
      <c r="AN18" s="75"/>
      <c r="AO18" s="76">
        <f t="shared" si="24"/>
        <v>0</v>
      </c>
      <c r="AP18" s="75">
        <v>0.0</v>
      </c>
      <c r="AQ18" s="76">
        <f t="shared" si="25"/>
        <v>0</v>
      </c>
      <c r="AR18" s="76">
        <f t="shared" si="26"/>
        <v>0</v>
      </c>
      <c r="AS18" s="77">
        <f t="shared" si="27"/>
        <v>0</v>
      </c>
      <c r="AT18" s="77">
        <f t="shared" si="28"/>
        <v>0</v>
      </c>
      <c r="AU18" s="77">
        <f t="shared" si="29"/>
        <v>0</v>
      </c>
      <c r="AV18" s="77">
        <f t="shared" si="30"/>
        <v>0</v>
      </c>
      <c r="AW18" s="77">
        <f t="shared" si="31"/>
        <v>0</v>
      </c>
      <c r="AX18" s="77">
        <f t="shared" si="32"/>
        <v>0</v>
      </c>
      <c r="AY18" s="77">
        <f t="shared" si="33"/>
        <v>0</v>
      </c>
      <c r="AZ18" s="77">
        <f t="shared" si="34"/>
        <v>0</v>
      </c>
      <c r="BA18" s="77">
        <f t="shared" si="35"/>
        <v>0</v>
      </c>
      <c r="BB18" s="77">
        <f t="shared" si="36"/>
        <v>0</v>
      </c>
      <c r="BC18" s="79"/>
      <c r="BD18" s="1"/>
      <c r="BE18" s="1"/>
      <c r="BF18" s="1"/>
      <c r="BG18" s="1"/>
      <c r="BH18" s="1"/>
      <c r="BI18" s="1"/>
      <c r="BJ18" s="1"/>
      <c r="BK18" s="1"/>
      <c r="BL18" s="1"/>
    </row>
    <row r="19" ht="12.75" hidden="1" customHeight="1">
      <c r="A19" s="59"/>
      <c r="B19" s="82"/>
      <c r="C19" s="82"/>
      <c r="D19" s="83"/>
      <c r="E19" s="84"/>
      <c r="F19" s="34"/>
      <c r="G19" s="34"/>
      <c r="H19" s="34"/>
      <c r="I19" s="37"/>
      <c r="J19" s="85"/>
      <c r="K19" s="86"/>
      <c r="L19" s="65">
        <f t="shared" si="2"/>
        <v>0</v>
      </c>
      <c r="M19" s="87"/>
      <c r="N19" s="67">
        <f t="shared" si="3"/>
        <v>0</v>
      </c>
      <c r="O19" s="68">
        <f t="shared" si="4"/>
        <v>0</v>
      </c>
      <c r="P19" s="69">
        <f t="shared" si="5"/>
        <v>0</v>
      </c>
      <c r="Q19" s="69">
        <f t="shared" si="6"/>
        <v>0</v>
      </c>
      <c r="R19" s="70">
        <f t="shared" si="7"/>
        <v>0</v>
      </c>
      <c r="S19" s="69">
        <f t="shared" si="8"/>
        <v>0</v>
      </c>
      <c r="T19" s="70">
        <f t="shared" si="9"/>
        <v>0</v>
      </c>
      <c r="U19" s="69">
        <f t="shared" si="10"/>
        <v>0</v>
      </c>
      <c r="V19" s="69">
        <f t="shared" si="11"/>
        <v>0</v>
      </c>
      <c r="W19" s="71">
        <f t="shared" si="12"/>
        <v>0</v>
      </c>
      <c r="X19" s="72">
        <f t="shared" ref="X19:Y19" si="46">V19+T19</f>
        <v>0</v>
      </c>
      <c r="Y19" s="72">
        <f t="shared" si="46"/>
        <v>0</v>
      </c>
      <c r="Z19" s="73">
        <f t="shared" si="14"/>
        <v>0</v>
      </c>
      <c r="AA19" s="74">
        <f t="shared" si="15"/>
        <v>0</v>
      </c>
      <c r="AB19" s="75"/>
      <c r="AC19" s="76">
        <f t="shared" si="16"/>
        <v>0</v>
      </c>
      <c r="AD19" s="77">
        <f t="shared" si="17"/>
        <v>0</v>
      </c>
      <c r="AE19" s="75"/>
      <c r="AF19" s="76">
        <f t="shared" si="18"/>
        <v>0</v>
      </c>
      <c r="AG19" s="74">
        <f t="shared" si="19"/>
        <v>0</v>
      </c>
      <c r="AH19" s="75"/>
      <c r="AI19" s="76">
        <f t="shared" si="20"/>
        <v>0</v>
      </c>
      <c r="AJ19" s="74">
        <f t="shared" si="21"/>
        <v>0</v>
      </c>
      <c r="AK19" s="75"/>
      <c r="AL19" s="76">
        <f t="shared" si="22"/>
        <v>0</v>
      </c>
      <c r="AM19" s="74">
        <f t="shared" si="23"/>
        <v>0</v>
      </c>
      <c r="AN19" s="75"/>
      <c r="AO19" s="76">
        <f t="shared" si="24"/>
        <v>0</v>
      </c>
      <c r="AP19" s="75">
        <v>0.0</v>
      </c>
      <c r="AQ19" s="76">
        <f t="shared" si="25"/>
        <v>0</v>
      </c>
      <c r="AR19" s="76">
        <f t="shared" si="26"/>
        <v>0</v>
      </c>
      <c r="AS19" s="77">
        <f t="shared" si="27"/>
        <v>0</v>
      </c>
      <c r="AT19" s="77">
        <f t="shared" si="28"/>
        <v>0</v>
      </c>
      <c r="AU19" s="77">
        <f t="shared" si="29"/>
        <v>0</v>
      </c>
      <c r="AV19" s="77">
        <f t="shared" si="30"/>
        <v>0</v>
      </c>
      <c r="AW19" s="77">
        <f t="shared" si="31"/>
        <v>0</v>
      </c>
      <c r="AX19" s="77">
        <f t="shared" si="32"/>
        <v>0</v>
      </c>
      <c r="AY19" s="77">
        <f t="shared" si="33"/>
        <v>0</v>
      </c>
      <c r="AZ19" s="77">
        <f t="shared" si="34"/>
        <v>0</v>
      </c>
      <c r="BA19" s="77">
        <f t="shared" si="35"/>
        <v>0</v>
      </c>
      <c r="BB19" s="77">
        <f t="shared" si="36"/>
        <v>0</v>
      </c>
      <c r="BC19" s="79"/>
      <c r="BD19" s="1"/>
      <c r="BE19" s="1"/>
      <c r="BF19" s="1"/>
      <c r="BG19" s="1"/>
      <c r="BH19" s="1"/>
      <c r="BI19" s="1"/>
      <c r="BJ19" s="1"/>
      <c r="BK19" s="1"/>
      <c r="BL19" s="1"/>
    </row>
    <row r="20" ht="12.75" hidden="1" customHeight="1">
      <c r="A20" s="59"/>
      <c r="B20" s="82"/>
      <c r="C20" s="82"/>
      <c r="D20" s="83"/>
      <c r="E20" s="84"/>
      <c r="F20" s="34"/>
      <c r="G20" s="34"/>
      <c r="H20" s="34"/>
      <c r="I20" s="37"/>
      <c r="J20" s="85"/>
      <c r="K20" s="86"/>
      <c r="L20" s="65">
        <f t="shared" si="2"/>
        <v>0</v>
      </c>
      <c r="M20" s="87"/>
      <c r="N20" s="67">
        <f t="shared" si="3"/>
        <v>0</v>
      </c>
      <c r="O20" s="68">
        <f t="shared" si="4"/>
        <v>0</v>
      </c>
      <c r="P20" s="69">
        <f t="shared" si="5"/>
        <v>0</v>
      </c>
      <c r="Q20" s="69">
        <f t="shared" si="6"/>
        <v>0</v>
      </c>
      <c r="R20" s="70">
        <f t="shared" si="7"/>
        <v>0</v>
      </c>
      <c r="S20" s="69">
        <f t="shared" si="8"/>
        <v>0</v>
      </c>
      <c r="T20" s="70">
        <f t="shared" si="9"/>
        <v>0</v>
      </c>
      <c r="U20" s="69">
        <f t="shared" si="10"/>
        <v>0</v>
      </c>
      <c r="V20" s="69">
        <f t="shared" si="11"/>
        <v>0</v>
      </c>
      <c r="W20" s="71">
        <f t="shared" si="12"/>
        <v>0</v>
      </c>
      <c r="X20" s="72">
        <f t="shared" ref="X20:Y20" si="47">V20+T20</f>
        <v>0</v>
      </c>
      <c r="Y20" s="72">
        <f t="shared" si="47"/>
        <v>0</v>
      </c>
      <c r="Z20" s="73">
        <f t="shared" si="14"/>
        <v>0</v>
      </c>
      <c r="AA20" s="74">
        <f t="shared" si="15"/>
        <v>0</v>
      </c>
      <c r="AB20" s="75"/>
      <c r="AC20" s="76">
        <f t="shared" si="16"/>
        <v>0</v>
      </c>
      <c r="AD20" s="77">
        <f t="shared" si="17"/>
        <v>0</v>
      </c>
      <c r="AE20" s="75"/>
      <c r="AF20" s="76">
        <f t="shared" si="18"/>
        <v>0</v>
      </c>
      <c r="AG20" s="74">
        <f t="shared" si="19"/>
        <v>0</v>
      </c>
      <c r="AH20" s="75"/>
      <c r="AI20" s="76">
        <f t="shared" si="20"/>
        <v>0</v>
      </c>
      <c r="AJ20" s="74">
        <f t="shared" si="21"/>
        <v>0</v>
      </c>
      <c r="AK20" s="75"/>
      <c r="AL20" s="76">
        <f t="shared" si="22"/>
        <v>0</v>
      </c>
      <c r="AM20" s="74">
        <f t="shared" si="23"/>
        <v>0</v>
      </c>
      <c r="AN20" s="75"/>
      <c r="AO20" s="76">
        <f t="shared" si="24"/>
        <v>0</v>
      </c>
      <c r="AP20" s="75">
        <v>0.0</v>
      </c>
      <c r="AQ20" s="76">
        <f t="shared" si="25"/>
        <v>0</v>
      </c>
      <c r="AR20" s="76">
        <f t="shared" si="26"/>
        <v>0</v>
      </c>
      <c r="AS20" s="77">
        <f t="shared" si="27"/>
        <v>0</v>
      </c>
      <c r="AT20" s="77">
        <f t="shared" si="28"/>
        <v>0</v>
      </c>
      <c r="AU20" s="77">
        <f t="shared" si="29"/>
        <v>0</v>
      </c>
      <c r="AV20" s="77">
        <f t="shared" si="30"/>
        <v>0</v>
      </c>
      <c r="AW20" s="77">
        <f t="shared" si="31"/>
        <v>0</v>
      </c>
      <c r="AX20" s="77">
        <f t="shared" si="32"/>
        <v>0</v>
      </c>
      <c r="AY20" s="77">
        <f t="shared" si="33"/>
        <v>0</v>
      </c>
      <c r="AZ20" s="77">
        <f t="shared" si="34"/>
        <v>0</v>
      </c>
      <c r="BA20" s="77">
        <f t="shared" si="35"/>
        <v>0</v>
      </c>
      <c r="BB20" s="77">
        <f t="shared" si="36"/>
        <v>0</v>
      </c>
      <c r="BC20" s="79"/>
      <c r="BD20" s="1"/>
      <c r="BE20" s="1"/>
      <c r="BF20" s="1"/>
      <c r="BG20" s="1"/>
      <c r="BH20" s="1"/>
      <c r="BI20" s="1"/>
      <c r="BJ20" s="1"/>
      <c r="BK20" s="1"/>
      <c r="BL20" s="1"/>
    </row>
    <row r="21" ht="12.75" hidden="1" customHeight="1">
      <c r="A21" s="59"/>
      <c r="B21" s="82"/>
      <c r="C21" s="82"/>
      <c r="D21" s="83"/>
      <c r="E21" s="84"/>
      <c r="F21" s="34"/>
      <c r="G21" s="34"/>
      <c r="H21" s="34"/>
      <c r="I21" s="37"/>
      <c r="J21" s="85"/>
      <c r="K21" s="86"/>
      <c r="L21" s="65">
        <f t="shared" si="2"/>
        <v>0</v>
      </c>
      <c r="M21" s="87"/>
      <c r="N21" s="67">
        <f t="shared" si="3"/>
        <v>0</v>
      </c>
      <c r="O21" s="68">
        <f t="shared" si="4"/>
        <v>0</v>
      </c>
      <c r="P21" s="69">
        <f t="shared" si="5"/>
        <v>0</v>
      </c>
      <c r="Q21" s="69">
        <f t="shared" si="6"/>
        <v>0</v>
      </c>
      <c r="R21" s="70">
        <f t="shared" si="7"/>
        <v>0</v>
      </c>
      <c r="S21" s="69">
        <f t="shared" si="8"/>
        <v>0</v>
      </c>
      <c r="T21" s="70">
        <f t="shared" si="9"/>
        <v>0</v>
      </c>
      <c r="U21" s="69">
        <f t="shared" si="10"/>
        <v>0</v>
      </c>
      <c r="V21" s="69">
        <f t="shared" si="11"/>
        <v>0</v>
      </c>
      <c r="W21" s="71">
        <f t="shared" si="12"/>
        <v>0</v>
      </c>
      <c r="X21" s="72">
        <f t="shared" ref="X21:Y21" si="48">V21+T21</f>
        <v>0</v>
      </c>
      <c r="Y21" s="72">
        <f t="shared" si="48"/>
        <v>0</v>
      </c>
      <c r="Z21" s="73">
        <f t="shared" si="14"/>
        <v>0</v>
      </c>
      <c r="AA21" s="74">
        <f t="shared" si="15"/>
        <v>0</v>
      </c>
      <c r="AB21" s="75"/>
      <c r="AC21" s="76">
        <f t="shared" si="16"/>
        <v>0</v>
      </c>
      <c r="AD21" s="77">
        <f t="shared" si="17"/>
        <v>0</v>
      </c>
      <c r="AE21" s="75"/>
      <c r="AF21" s="76">
        <f t="shared" si="18"/>
        <v>0</v>
      </c>
      <c r="AG21" s="74">
        <f t="shared" si="19"/>
        <v>0</v>
      </c>
      <c r="AH21" s="75"/>
      <c r="AI21" s="76">
        <f t="shared" si="20"/>
        <v>0</v>
      </c>
      <c r="AJ21" s="74">
        <f t="shared" si="21"/>
        <v>0</v>
      </c>
      <c r="AK21" s="75"/>
      <c r="AL21" s="76">
        <f t="shared" si="22"/>
        <v>0</v>
      </c>
      <c r="AM21" s="74">
        <f t="shared" si="23"/>
        <v>0</v>
      </c>
      <c r="AN21" s="75"/>
      <c r="AO21" s="76">
        <f t="shared" si="24"/>
        <v>0</v>
      </c>
      <c r="AP21" s="75">
        <v>0.0</v>
      </c>
      <c r="AQ21" s="76">
        <f t="shared" si="25"/>
        <v>0</v>
      </c>
      <c r="AR21" s="76">
        <f t="shared" si="26"/>
        <v>0</v>
      </c>
      <c r="AS21" s="77">
        <f t="shared" si="27"/>
        <v>0</v>
      </c>
      <c r="AT21" s="77">
        <f t="shared" si="28"/>
        <v>0</v>
      </c>
      <c r="AU21" s="77">
        <f t="shared" si="29"/>
        <v>0</v>
      </c>
      <c r="AV21" s="77">
        <f t="shared" si="30"/>
        <v>0</v>
      </c>
      <c r="AW21" s="77">
        <f t="shared" si="31"/>
        <v>0</v>
      </c>
      <c r="AX21" s="77">
        <f t="shared" si="32"/>
        <v>0</v>
      </c>
      <c r="AY21" s="77">
        <f t="shared" si="33"/>
        <v>0</v>
      </c>
      <c r="AZ21" s="77">
        <f t="shared" si="34"/>
        <v>0</v>
      </c>
      <c r="BA21" s="77">
        <f t="shared" si="35"/>
        <v>0</v>
      </c>
      <c r="BB21" s="77">
        <f t="shared" si="36"/>
        <v>0</v>
      </c>
      <c r="BC21" s="79"/>
      <c r="BD21" s="1"/>
      <c r="BE21" s="1"/>
      <c r="BF21" s="1"/>
      <c r="BG21" s="1"/>
      <c r="BH21" s="1"/>
      <c r="BI21" s="1"/>
      <c r="BJ21" s="1"/>
      <c r="BK21" s="1"/>
      <c r="BL21" s="1"/>
    </row>
    <row r="22" ht="12.75" hidden="1" customHeight="1">
      <c r="A22" s="59"/>
      <c r="B22" s="82"/>
      <c r="C22" s="82"/>
      <c r="D22" s="83"/>
      <c r="E22" s="84"/>
      <c r="F22" s="34"/>
      <c r="G22" s="34"/>
      <c r="H22" s="34"/>
      <c r="I22" s="37"/>
      <c r="J22" s="85"/>
      <c r="K22" s="86"/>
      <c r="L22" s="65">
        <f t="shared" si="2"/>
        <v>0</v>
      </c>
      <c r="M22" s="87"/>
      <c r="N22" s="67">
        <f t="shared" si="3"/>
        <v>0</v>
      </c>
      <c r="O22" s="68">
        <f t="shared" si="4"/>
        <v>0</v>
      </c>
      <c r="P22" s="69">
        <f t="shared" si="5"/>
        <v>0</v>
      </c>
      <c r="Q22" s="69">
        <f t="shared" si="6"/>
        <v>0</v>
      </c>
      <c r="R22" s="70">
        <f t="shared" si="7"/>
        <v>0</v>
      </c>
      <c r="S22" s="69">
        <f t="shared" si="8"/>
        <v>0</v>
      </c>
      <c r="T22" s="70">
        <f t="shared" si="9"/>
        <v>0</v>
      </c>
      <c r="U22" s="69">
        <f t="shared" si="10"/>
        <v>0</v>
      </c>
      <c r="V22" s="69">
        <f t="shared" si="11"/>
        <v>0</v>
      </c>
      <c r="W22" s="71">
        <f t="shared" si="12"/>
        <v>0</v>
      </c>
      <c r="X22" s="72">
        <f t="shared" ref="X22:Y22" si="49">V22+T22</f>
        <v>0</v>
      </c>
      <c r="Y22" s="72">
        <f t="shared" si="49"/>
        <v>0</v>
      </c>
      <c r="Z22" s="73">
        <f t="shared" si="14"/>
        <v>0</v>
      </c>
      <c r="AA22" s="74">
        <f t="shared" si="15"/>
        <v>0</v>
      </c>
      <c r="AB22" s="75"/>
      <c r="AC22" s="76">
        <f t="shared" si="16"/>
        <v>0</v>
      </c>
      <c r="AD22" s="77">
        <f t="shared" si="17"/>
        <v>0</v>
      </c>
      <c r="AE22" s="75"/>
      <c r="AF22" s="76">
        <f t="shared" si="18"/>
        <v>0</v>
      </c>
      <c r="AG22" s="74">
        <f t="shared" si="19"/>
        <v>0</v>
      </c>
      <c r="AH22" s="75"/>
      <c r="AI22" s="76">
        <f t="shared" si="20"/>
        <v>0</v>
      </c>
      <c r="AJ22" s="74">
        <f t="shared" si="21"/>
        <v>0</v>
      </c>
      <c r="AK22" s="75"/>
      <c r="AL22" s="76">
        <f t="shared" si="22"/>
        <v>0</v>
      </c>
      <c r="AM22" s="74">
        <f t="shared" si="23"/>
        <v>0</v>
      </c>
      <c r="AN22" s="75"/>
      <c r="AO22" s="76">
        <f t="shared" si="24"/>
        <v>0</v>
      </c>
      <c r="AP22" s="75">
        <v>0.0</v>
      </c>
      <c r="AQ22" s="76">
        <f t="shared" si="25"/>
        <v>0</v>
      </c>
      <c r="AR22" s="76">
        <f t="shared" si="26"/>
        <v>0</v>
      </c>
      <c r="AS22" s="77">
        <f t="shared" si="27"/>
        <v>0</v>
      </c>
      <c r="AT22" s="77">
        <f t="shared" si="28"/>
        <v>0</v>
      </c>
      <c r="AU22" s="77">
        <f t="shared" si="29"/>
        <v>0</v>
      </c>
      <c r="AV22" s="77">
        <f t="shared" si="30"/>
        <v>0</v>
      </c>
      <c r="AW22" s="77">
        <f t="shared" si="31"/>
        <v>0</v>
      </c>
      <c r="AX22" s="77">
        <f t="shared" si="32"/>
        <v>0</v>
      </c>
      <c r="AY22" s="77">
        <f t="shared" si="33"/>
        <v>0</v>
      </c>
      <c r="AZ22" s="77">
        <f t="shared" si="34"/>
        <v>0</v>
      </c>
      <c r="BA22" s="77">
        <f t="shared" si="35"/>
        <v>0</v>
      </c>
      <c r="BB22" s="77">
        <f t="shared" si="36"/>
        <v>0</v>
      </c>
      <c r="BC22" s="79"/>
      <c r="BD22" s="1"/>
      <c r="BE22" s="1"/>
      <c r="BF22" s="1"/>
      <c r="BG22" s="1"/>
      <c r="BH22" s="1"/>
      <c r="BI22" s="1"/>
      <c r="BJ22" s="1"/>
      <c r="BK22" s="1"/>
      <c r="BL22" s="1"/>
    </row>
    <row r="23" ht="12.75" hidden="1" customHeight="1">
      <c r="A23" s="59"/>
      <c r="B23" s="82"/>
      <c r="C23" s="82"/>
      <c r="D23" s="83"/>
      <c r="E23" s="84"/>
      <c r="F23" s="34"/>
      <c r="G23" s="34"/>
      <c r="H23" s="34"/>
      <c r="I23" s="37"/>
      <c r="J23" s="85"/>
      <c r="K23" s="86"/>
      <c r="L23" s="65">
        <f t="shared" si="2"/>
        <v>0</v>
      </c>
      <c r="M23" s="87"/>
      <c r="N23" s="67">
        <f t="shared" si="3"/>
        <v>0</v>
      </c>
      <c r="O23" s="68">
        <f t="shared" si="4"/>
        <v>0</v>
      </c>
      <c r="P23" s="69">
        <f t="shared" si="5"/>
        <v>0</v>
      </c>
      <c r="Q23" s="69">
        <f t="shared" si="6"/>
        <v>0</v>
      </c>
      <c r="R23" s="70">
        <f t="shared" si="7"/>
        <v>0</v>
      </c>
      <c r="S23" s="69">
        <f t="shared" si="8"/>
        <v>0</v>
      </c>
      <c r="T23" s="70">
        <f t="shared" si="9"/>
        <v>0</v>
      </c>
      <c r="U23" s="69">
        <f t="shared" si="10"/>
        <v>0</v>
      </c>
      <c r="V23" s="69">
        <f t="shared" si="11"/>
        <v>0</v>
      </c>
      <c r="W23" s="71">
        <f t="shared" si="12"/>
        <v>0</v>
      </c>
      <c r="X23" s="72">
        <f t="shared" ref="X23:Y23" si="50">V23+T23</f>
        <v>0</v>
      </c>
      <c r="Y23" s="72">
        <f t="shared" si="50"/>
        <v>0</v>
      </c>
      <c r="Z23" s="73">
        <f t="shared" si="14"/>
        <v>0</v>
      </c>
      <c r="AA23" s="74">
        <f t="shared" si="15"/>
        <v>0</v>
      </c>
      <c r="AB23" s="75"/>
      <c r="AC23" s="76">
        <f t="shared" si="16"/>
        <v>0</v>
      </c>
      <c r="AD23" s="77">
        <f t="shared" si="17"/>
        <v>0</v>
      </c>
      <c r="AE23" s="75"/>
      <c r="AF23" s="76">
        <f t="shared" si="18"/>
        <v>0</v>
      </c>
      <c r="AG23" s="74">
        <f t="shared" si="19"/>
        <v>0</v>
      </c>
      <c r="AH23" s="75"/>
      <c r="AI23" s="76">
        <f t="shared" si="20"/>
        <v>0</v>
      </c>
      <c r="AJ23" s="74">
        <f t="shared" si="21"/>
        <v>0</v>
      </c>
      <c r="AK23" s="75"/>
      <c r="AL23" s="76">
        <f t="shared" si="22"/>
        <v>0</v>
      </c>
      <c r="AM23" s="74">
        <f t="shared" si="23"/>
        <v>0</v>
      </c>
      <c r="AN23" s="75"/>
      <c r="AO23" s="76">
        <f t="shared" si="24"/>
        <v>0</v>
      </c>
      <c r="AP23" s="75">
        <v>0.0</v>
      </c>
      <c r="AQ23" s="76">
        <f t="shared" si="25"/>
        <v>0</v>
      </c>
      <c r="AR23" s="76">
        <f t="shared" si="26"/>
        <v>0</v>
      </c>
      <c r="AS23" s="77">
        <f t="shared" si="27"/>
        <v>0</v>
      </c>
      <c r="AT23" s="77">
        <f t="shared" si="28"/>
        <v>0</v>
      </c>
      <c r="AU23" s="77">
        <f t="shared" si="29"/>
        <v>0</v>
      </c>
      <c r="AV23" s="77">
        <f t="shared" si="30"/>
        <v>0</v>
      </c>
      <c r="AW23" s="77">
        <f t="shared" si="31"/>
        <v>0</v>
      </c>
      <c r="AX23" s="77">
        <f t="shared" si="32"/>
        <v>0</v>
      </c>
      <c r="AY23" s="77">
        <f t="shared" si="33"/>
        <v>0</v>
      </c>
      <c r="AZ23" s="77">
        <f t="shared" si="34"/>
        <v>0</v>
      </c>
      <c r="BA23" s="77">
        <f t="shared" si="35"/>
        <v>0</v>
      </c>
      <c r="BB23" s="77">
        <f t="shared" si="36"/>
        <v>0</v>
      </c>
      <c r="BC23" s="79"/>
      <c r="BD23" s="1"/>
      <c r="BE23" s="1"/>
      <c r="BF23" s="1"/>
      <c r="BG23" s="1"/>
      <c r="BH23" s="1"/>
      <c r="BI23" s="1"/>
      <c r="BJ23" s="1"/>
      <c r="BK23" s="1"/>
      <c r="BL23" s="1"/>
    </row>
    <row r="24" ht="12.75" hidden="1" customHeight="1">
      <c r="A24" s="59"/>
      <c r="B24" s="82"/>
      <c r="C24" s="82"/>
      <c r="D24" s="83"/>
      <c r="E24" s="84"/>
      <c r="F24" s="34"/>
      <c r="G24" s="34"/>
      <c r="H24" s="34"/>
      <c r="I24" s="37"/>
      <c r="J24" s="85"/>
      <c r="K24" s="86"/>
      <c r="L24" s="65">
        <f t="shared" si="2"/>
        <v>0</v>
      </c>
      <c r="M24" s="87"/>
      <c r="N24" s="67">
        <f t="shared" si="3"/>
        <v>0</v>
      </c>
      <c r="O24" s="68">
        <f t="shared" si="4"/>
        <v>0</v>
      </c>
      <c r="P24" s="69">
        <f t="shared" si="5"/>
        <v>0</v>
      </c>
      <c r="Q24" s="69">
        <f t="shared" si="6"/>
        <v>0</v>
      </c>
      <c r="R24" s="70">
        <f t="shared" si="7"/>
        <v>0</v>
      </c>
      <c r="S24" s="69">
        <f t="shared" si="8"/>
        <v>0</v>
      </c>
      <c r="T24" s="70">
        <f t="shared" si="9"/>
        <v>0</v>
      </c>
      <c r="U24" s="69">
        <f t="shared" si="10"/>
        <v>0</v>
      </c>
      <c r="V24" s="69">
        <f t="shared" si="11"/>
        <v>0</v>
      </c>
      <c r="W24" s="71">
        <f t="shared" si="12"/>
        <v>0</v>
      </c>
      <c r="X24" s="72">
        <f t="shared" ref="X24:Y24" si="51">V24+T24</f>
        <v>0</v>
      </c>
      <c r="Y24" s="72">
        <f t="shared" si="51"/>
        <v>0</v>
      </c>
      <c r="Z24" s="73">
        <f t="shared" si="14"/>
        <v>0</v>
      </c>
      <c r="AA24" s="74">
        <f t="shared" si="15"/>
        <v>0</v>
      </c>
      <c r="AB24" s="75"/>
      <c r="AC24" s="76">
        <f t="shared" si="16"/>
        <v>0</v>
      </c>
      <c r="AD24" s="77">
        <f t="shared" si="17"/>
        <v>0</v>
      </c>
      <c r="AE24" s="75"/>
      <c r="AF24" s="76">
        <f t="shared" si="18"/>
        <v>0</v>
      </c>
      <c r="AG24" s="74">
        <f t="shared" si="19"/>
        <v>0</v>
      </c>
      <c r="AH24" s="75"/>
      <c r="AI24" s="76">
        <f t="shared" si="20"/>
        <v>0</v>
      </c>
      <c r="AJ24" s="74">
        <f t="shared" si="21"/>
        <v>0</v>
      </c>
      <c r="AK24" s="75"/>
      <c r="AL24" s="76">
        <f t="shared" si="22"/>
        <v>0</v>
      </c>
      <c r="AM24" s="74">
        <f t="shared" si="23"/>
        <v>0</v>
      </c>
      <c r="AN24" s="75"/>
      <c r="AO24" s="76">
        <f t="shared" si="24"/>
        <v>0</v>
      </c>
      <c r="AP24" s="75">
        <v>0.0</v>
      </c>
      <c r="AQ24" s="76">
        <f t="shared" si="25"/>
        <v>0</v>
      </c>
      <c r="AR24" s="76">
        <f t="shared" si="26"/>
        <v>0</v>
      </c>
      <c r="AS24" s="77">
        <f t="shared" si="27"/>
        <v>0</v>
      </c>
      <c r="AT24" s="77">
        <f t="shared" si="28"/>
        <v>0</v>
      </c>
      <c r="AU24" s="77">
        <f t="shared" si="29"/>
        <v>0</v>
      </c>
      <c r="AV24" s="77">
        <f t="shared" si="30"/>
        <v>0</v>
      </c>
      <c r="AW24" s="77">
        <f t="shared" si="31"/>
        <v>0</v>
      </c>
      <c r="AX24" s="77">
        <f t="shared" si="32"/>
        <v>0</v>
      </c>
      <c r="AY24" s="77">
        <f t="shared" si="33"/>
        <v>0</v>
      </c>
      <c r="AZ24" s="77">
        <f t="shared" si="34"/>
        <v>0</v>
      </c>
      <c r="BA24" s="77">
        <f t="shared" si="35"/>
        <v>0</v>
      </c>
      <c r="BB24" s="77">
        <f t="shared" si="36"/>
        <v>0</v>
      </c>
      <c r="BC24" s="79"/>
      <c r="BD24" s="1"/>
      <c r="BE24" s="1"/>
      <c r="BF24" s="1"/>
      <c r="BG24" s="1"/>
      <c r="BH24" s="1"/>
      <c r="BI24" s="1"/>
      <c r="BJ24" s="1"/>
      <c r="BK24" s="1"/>
      <c r="BL24" s="1"/>
    </row>
    <row r="25" ht="12.75" customHeight="1">
      <c r="A25" s="59"/>
      <c r="B25" s="60"/>
      <c r="C25" s="60"/>
      <c r="D25" s="61"/>
      <c r="E25" s="80"/>
      <c r="F25" s="34"/>
      <c r="G25" s="34"/>
      <c r="H25" s="34"/>
      <c r="I25" s="37"/>
      <c r="J25" s="63"/>
      <c r="K25" s="64"/>
      <c r="L25" s="65">
        <f t="shared" si="2"/>
        <v>0</v>
      </c>
      <c r="M25" s="66"/>
      <c r="N25" s="67">
        <f t="shared" si="3"/>
        <v>0</v>
      </c>
      <c r="O25" s="68">
        <f t="shared" si="4"/>
        <v>0</v>
      </c>
      <c r="P25" s="69">
        <f t="shared" si="5"/>
        <v>0</v>
      </c>
      <c r="Q25" s="69">
        <f t="shared" si="6"/>
        <v>0</v>
      </c>
      <c r="R25" s="70">
        <f t="shared" si="7"/>
        <v>0</v>
      </c>
      <c r="S25" s="69">
        <f t="shared" si="8"/>
        <v>0</v>
      </c>
      <c r="T25" s="70">
        <f t="shared" si="9"/>
        <v>0</v>
      </c>
      <c r="U25" s="69">
        <f t="shared" si="10"/>
        <v>0</v>
      </c>
      <c r="V25" s="69">
        <f t="shared" si="11"/>
        <v>0</v>
      </c>
      <c r="W25" s="71">
        <f t="shared" si="12"/>
        <v>0</v>
      </c>
      <c r="X25" s="72">
        <f t="shared" ref="X25:Y25" si="52">V25+T25</f>
        <v>0</v>
      </c>
      <c r="Y25" s="72">
        <f t="shared" si="52"/>
        <v>0</v>
      </c>
      <c r="Z25" s="73">
        <f t="shared" si="14"/>
        <v>0</v>
      </c>
      <c r="AA25" s="74">
        <f t="shared" si="15"/>
        <v>0</v>
      </c>
      <c r="AB25" s="75"/>
      <c r="AC25" s="76">
        <f t="shared" si="16"/>
        <v>0</v>
      </c>
      <c r="AD25" s="77">
        <f t="shared" si="17"/>
        <v>0</v>
      </c>
      <c r="AE25" s="78"/>
      <c r="AF25" s="76">
        <f t="shared" si="18"/>
        <v>0</v>
      </c>
      <c r="AG25" s="74">
        <f t="shared" si="19"/>
        <v>0</v>
      </c>
      <c r="AH25" s="78"/>
      <c r="AI25" s="76">
        <f t="shared" si="20"/>
        <v>0</v>
      </c>
      <c r="AJ25" s="74">
        <f t="shared" si="21"/>
        <v>0</v>
      </c>
      <c r="AK25" s="78"/>
      <c r="AL25" s="76">
        <f t="shared" si="22"/>
        <v>0</v>
      </c>
      <c r="AM25" s="74">
        <f t="shared" si="23"/>
        <v>0</v>
      </c>
      <c r="AN25" s="78"/>
      <c r="AO25" s="76">
        <f t="shared" si="24"/>
        <v>0</v>
      </c>
      <c r="AP25" s="78">
        <v>0.0</v>
      </c>
      <c r="AQ25" s="76">
        <f t="shared" si="25"/>
        <v>0</v>
      </c>
      <c r="AR25" s="76">
        <f t="shared" si="26"/>
        <v>0</v>
      </c>
      <c r="AS25" s="77">
        <f t="shared" si="27"/>
        <v>0</v>
      </c>
      <c r="AT25" s="77">
        <f t="shared" si="28"/>
        <v>0</v>
      </c>
      <c r="AU25" s="77">
        <f t="shared" si="29"/>
        <v>0</v>
      </c>
      <c r="AV25" s="77">
        <f t="shared" si="30"/>
        <v>0</v>
      </c>
      <c r="AW25" s="77">
        <f t="shared" si="31"/>
        <v>0</v>
      </c>
      <c r="AX25" s="77">
        <f t="shared" si="32"/>
        <v>0</v>
      </c>
      <c r="AY25" s="77">
        <f t="shared" si="33"/>
        <v>0</v>
      </c>
      <c r="AZ25" s="77">
        <f t="shared" si="34"/>
        <v>0</v>
      </c>
      <c r="BA25" s="77">
        <f t="shared" si="35"/>
        <v>0</v>
      </c>
      <c r="BB25" s="77">
        <f t="shared" si="36"/>
        <v>0</v>
      </c>
      <c r="BC25" s="79"/>
      <c r="BD25" s="1"/>
      <c r="BE25" s="1"/>
      <c r="BF25" s="1"/>
      <c r="BG25" s="1"/>
      <c r="BH25" s="1"/>
      <c r="BI25" s="1"/>
      <c r="BJ25" s="1"/>
      <c r="BK25" s="1"/>
      <c r="BL25" s="1"/>
    </row>
    <row r="26" ht="12.75" customHeight="1">
      <c r="A26" s="59"/>
      <c r="B26" s="60"/>
      <c r="C26" s="60"/>
      <c r="D26" s="61"/>
      <c r="E26" s="80"/>
      <c r="F26" s="34"/>
      <c r="G26" s="34"/>
      <c r="H26" s="34"/>
      <c r="I26" s="37"/>
      <c r="J26" s="63"/>
      <c r="K26" s="64"/>
      <c r="L26" s="65">
        <f t="shared" si="2"/>
        <v>0</v>
      </c>
      <c r="M26" s="66"/>
      <c r="N26" s="67">
        <f t="shared" si="3"/>
        <v>0</v>
      </c>
      <c r="O26" s="68">
        <f t="shared" si="4"/>
        <v>0</v>
      </c>
      <c r="P26" s="69">
        <f t="shared" si="5"/>
        <v>0</v>
      </c>
      <c r="Q26" s="69">
        <f t="shared" si="6"/>
        <v>0</v>
      </c>
      <c r="R26" s="70">
        <f t="shared" si="7"/>
        <v>0</v>
      </c>
      <c r="S26" s="69">
        <f t="shared" si="8"/>
        <v>0</v>
      </c>
      <c r="T26" s="70">
        <f t="shared" si="9"/>
        <v>0</v>
      </c>
      <c r="U26" s="69">
        <f t="shared" si="10"/>
        <v>0</v>
      </c>
      <c r="V26" s="69">
        <f t="shared" si="11"/>
        <v>0</v>
      </c>
      <c r="W26" s="71">
        <f t="shared" si="12"/>
        <v>0</v>
      </c>
      <c r="X26" s="72">
        <f t="shared" ref="X26:Y26" si="53">V26+T26</f>
        <v>0</v>
      </c>
      <c r="Y26" s="72">
        <f t="shared" si="53"/>
        <v>0</v>
      </c>
      <c r="Z26" s="73">
        <f t="shared" si="14"/>
        <v>0</v>
      </c>
      <c r="AA26" s="74">
        <f t="shared" si="15"/>
        <v>0</v>
      </c>
      <c r="AB26" s="75"/>
      <c r="AC26" s="76">
        <f t="shared" si="16"/>
        <v>0</v>
      </c>
      <c r="AD26" s="77">
        <f t="shared" si="17"/>
        <v>0</v>
      </c>
      <c r="AE26" s="78"/>
      <c r="AF26" s="76">
        <f t="shared" si="18"/>
        <v>0</v>
      </c>
      <c r="AG26" s="74">
        <f t="shared" si="19"/>
        <v>0</v>
      </c>
      <c r="AH26" s="78"/>
      <c r="AI26" s="76">
        <f t="shared" si="20"/>
        <v>0</v>
      </c>
      <c r="AJ26" s="74">
        <f t="shared" si="21"/>
        <v>0</v>
      </c>
      <c r="AK26" s="78"/>
      <c r="AL26" s="76">
        <f t="shared" si="22"/>
        <v>0</v>
      </c>
      <c r="AM26" s="74">
        <f t="shared" si="23"/>
        <v>0</v>
      </c>
      <c r="AN26" s="78"/>
      <c r="AO26" s="76">
        <f t="shared" si="24"/>
        <v>0</v>
      </c>
      <c r="AP26" s="78">
        <v>0.0</v>
      </c>
      <c r="AQ26" s="76">
        <f t="shared" si="25"/>
        <v>0</v>
      </c>
      <c r="AR26" s="76">
        <f t="shared" si="26"/>
        <v>0</v>
      </c>
      <c r="AS26" s="77">
        <f t="shared" si="27"/>
        <v>0</v>
      </c>
      <c r="AT26" s="77">
        <f t="shared" si="28"/>
        <v>0</v>
      </c>
      <c r="AU26" s="77">
        <f t="shared" si="29"/>
        <v>0</v>
      </c>
      <c r="AV26" s="77">
        <f t="shared" si="30"/>
        <v>0</v>
      </c>
      <c r="AW26" s="77">
        <f t="shared" si="31"/>
        <v>0</v>
      </c>
      <c r="AX26" s="77">
        <f t="shared" si="32"/>
        <v>0</v>
      </c>
      <c r="AY26" s="77">
        <f t="shared" si="33"/>
        <v>0</v>
      </c>
      <c r="AZ26" s="77">
        <f t="shared" si="34"/>
        <v>0</v>
      </c>
      <c r="BA26" s="77">
        <f t="shared" si="35"/>
        <v>0</v>
      </c>
      <c r="BB26" s="77">
        <f t="shared" si="36"/>
        <v>0</v>
      </c>
      <c r="BC26" s="79"/>
      <c r="BD26" s="1"/>
      <c r="BE26" s="1"/>
      <c r="BF26" s="1"/>
      <c r="BG26" s="1"/>
      <c r="BH26" s="1"/>
      <c r="BI26" s="1"/>
      <c r="BJ26" s="1"/>
      <c r="BK26" s="1"/>
      <c r="BL26" s="1"/>
    </row>
    <row r="27" ht="12.75" customHeight="1">
      <c r="A27" s="59"/>
      <c r="B27" s="60"/>
      <c r="C27" s="60"/>
      <c r="D27" s="61"/>
      <c r="E27" s="80"/>
      <c r="F27" s="34"/>
      <c r="G27" s="34"/>
      <c r="H27" s="34"/>
      <c r="I27" s="37"/>
      <c r="J27" s="63"/>
      <c r="K27" s="64"/>
      <c r="L27" s="65">
        <f t="shared" si="2"/>
        <v>0</v>
      </c>
      <c r="M27" s="66"/>
      <c r="N27" s="67">
        <f t="shared" si="3"/>
        <v>0</v>
      </c>
      <c r="O27" s="68">
        <f t="shared" si="4"/>
        <v>0</v>
      </c>
      <c r="P27" s="69">
        <f t="shared" si="5"/>
        <v>0</v>
      </c>
      <c r="Q27" s="69">
        <f t="shared" si="6"/>
        <v>0</v>
      </c>
      <c r="R27" s="70">
        <f t="shared" si="7"/>
        <v>0</v>
      </c>
      <c r="S27" s="69">
        <f t="shared" si="8"/>
        <v>0</v>
      </c>
      <c r="T27" s="70">
        <f t="shared" si="9"/>
        <v>0</v>
      </c>
      <c r="U27" s="69">
        <f t="shared" si="10"/>
        <v>0</v>
      </c>
      <c r="V27" s="69">
        <f t="shared" si="11"/>
        <v>0</v>
      </c>
      <c r="W27" s="71">
        <f t="shared" si="12"/>
        <v>0</v>
      </c>
      <c r="X27" s="72">
        <f t="shared" ref="X27:Y27" si="54">V27+T27</f>
        <v>0</v>
      </c>
      <c r="Y27" s="72">
        <f t="shared" si="54"/>
        <v>0</v>
      </c>
      <c r="Z27" s="73">
        <f t="shared" si="14"/>
        <v>0</v>
      </c>
      <c r="AA27" s="74">
        <f t="shared" si="15"/>
        <v>0</v>
      </c>
      <c r="AB27" s="75"/>
      <c r="AC27" s="76">
        <f t="shared" si="16"/>
        <v>0</v>
      </c>
      <c r="AD27" s="77">
        <f t="shared" si="17"/>
        <v>0</v>
      </c>
      <c r="AE27" s="78"/>
      <c r="AF27" s="76">
        <f t="shared" si="18"/>
        <v>0</v>
      </c>
      <c r="AG27" s="74">
        <f t="shared" si="19"/>
        <v>0</v>
      </c>
      <c r="AH27" s="78"/>
      <c r="AI27" s="76">
        <f t="shared" si="20"/>
        <v>0</v>
      </c>
      <c r="AJ27" s="74">
        <f t="shared" si="21"/>
        <v>0</v>
      </c>
      <c r="AK27" s="78"/>
      <c r="AL27" s="76">
        <f t="shared" si="22"/>
        <v>0</v>
      </c>
      <c r="AM27" s="74">
        <f t="shared" si="23"/>
        <v>0</v>
      </c>
      <c r="AN27" s="78"/>
      <c r="AO27" s="76">
        <f t="shared" si="24"/>
        <v>0</v>
      </c>
      <c r="AP27" s="78">
        <v>0.0</v>
      </c>
      <c r="AQ27" s="76">
        <f t="shared" si="25"/>
        <v>0</v>
      </c>
      <c r="AR27" s="76">
        <f t="shared" si="26"/>
        <v>0</v>
      </c>
      <c r="AS27" s="77">
        <f t="shared" si="27"/>
        <v>0</v>
      </c>
      <c r="AT27" s="77">
        <f t="shared" si="28"/>
        <v>0</v>
      </c>
      <c r="AU27" s="77">
        <f t="shared" si="29"/>
        <v>0</v>
      </c>
      <c r="AV27" s="77">
        <f t="shared" si="30"/>
        <v>0</v>
      </c>
      <c r="AW27" s="77">
        <f t="shared" si="31"/>
        <v>0</v>
      </c>
      <c r="AX27" s="77">
        <f t="shared" si="32"/>
        <v>0</v>
      </c>
      <c r="AY27" s="77">
        <f t="shared" si="33"/>
        <v>0</v>
      </c>
      <c r="AZ27" s="77">
        <f t="shared" si="34"/>
        <v>0</v>
      </c>
      <c r="BA27" s="77">
        <f t="shared" si="35"/>
        <v>0</v>
      </c>
      <c r="BB27" s="77">
        <f t="shared" si="36"/>
        <v>0</v>
      </c>
      <c r="BC27" s="79"/>
      <c r="BD27" s="1"/>
      <c r="BE27" s="1"/>
      <c r="BF27" s="1"/>
      <c r="BG27" s="1"/>
      <c r="BH27" s="1"/>
      <c r="BI27" s="1"/>
      <c r="BJ27" s="1"/>
      <c r="BK27" s="1"/>
      <c r="BL27" s="1"/>
    </row>
    <row r="28" ht="12.75" customHeight="1">
      <c r="A28" s="59"/>
      <c r="B28" s="60"/>
      <c r="C28" s="60"/>
      <c r="D28" s="61"/>
      <c r="E28" s="62"/>
      <c r="F28" s="34"/>
      <c r="G28" s="34"/>
      <c r="H28" s="34"/>
      <c r="I28" s="37"/>
      <c r="J28" s="63"/>
      <c r="K28" s="64"/>
      <c r="L28" s="65">
        <f t="shared" si="2"/>
        <v>0</v>
      </c>
      <c r="M28" s="66"/>
      <c r="N28" s="67">
        <f t="shared" si="3"/>
        <v>0</v>
      </c>
      <c r="O28" s="68">
        <f t="shared" si="4"/>
        <v>0</v>
      </c>
      <c r="P28" s="69">
        <f t="shared" si="5"/>
        <v>0</v>
      </c>
      <c r="Q28" s="69">
        <f t="shared" si="6"/>
        <v>0</v>
      </c>
      <c r="R28" s="70">
        <f t="shared" si="7"/>
        <v>0</v>
      </c>
      <c r="S28" s="69">
        <f t="shared" si="8"/>
        <v>0</v>
      </c>
      <c r="T28" s="70">
        <f t="shared" si="9"/>
        <v>0</v>
      </c>
      <c r="U28" s="69">
        <f t="shared" si="10"/>
        <v>0</v>
      </c>
      <c r="V28" s="69">
        <f t="shared" si="11"/>
        <v>0</v>
      </c>
      <c r="W28" s="71">
        <f t="shared" si="12"/>
        <v>0</v>
      </c>
      <c r="X28" s="72">
        <f t="shared" ref="X28:Y28" si="55">V28+T28</f>
        <v>0</v>
      </c>
      <c r="Y28" s="72">
        <f t="shared" si="55"/>
        <v>0</v>
      </c>
      <c r="Z28" s="73">
        <f t="shared" si="14"/>
        <v>0</v>
      </c>
      <c r="AA28" s="74">
        <f t="shared" si="15"/>
        <v>0</v>
      </c>
      <c r="AB28" s="75"/>
      <c r="AC28" s="76">
        <f t="shared" si="16"/>
        <v>0</v>
      </c>
      <c r="AD28" s="77">
        <f t="shared" si="17"/>
        <v>0</v>
      </c>
      <c r="AE28" s="78"/>
      <c r="AF28" s="76">
        <f t="shared" si="18"/>
        <v>0</v>
      </c>
      <c r="AG28" s="74">
        <f t="shared" si="19"/>
        <v>0</v>
      </c>
      <c r="AH28" s="78"/>
      <c r="AI28" s="76">
        <f t="shared" si="20"/>
        <v>0</v>
      </c>
      <c r="AJ28" s="74">
        <f t="shared" si="21"/>
        <v>0</v>
      </c>
      <c r="AK28" s="78"/>
      <c r="AL28" s="76">
        <f t="shared" si="22"/>
        <v>0</v>
      </c>
      <c r="AM28" s="74">
        <f t="shared" si="23"/>
        <v>0</v>
      </c>
      <c r="AN28" s="78"/>
      <c r="AO28" s="76">
        <f t="shared" si="24"/>
        <v>0</v>
      </c>
      <c r="AP28" s="78">
        <v>0.0</v>
      </c>
      <c r="AQ28" s="76">
        <f t="shared" si="25"/>
        <v>0</v>
      </c>
      <c r="AR28" s="76">
        <f t="shared" si="26"/>
        <v>0</v>
      </c>
      <c r="AS28" s="77">
        <f t="shared" si="27"/>
        <v>0</v>
      </c>
      <c r="AT28" s="77">
        <f t="shared" si="28"/>
        <v>0</v>
      </c>
      <c r="AU28" s="77">
        <f t="shared" si="29"/>
        <v>0</v>
      </c>
      <c r="AV28" s="77">
        <f t="shared" si="30"/>
        <v>0</v>
      </c>
      <c r="AW28" s="77">
        <f t="shared" si="31"/>
        <v>0</v>
      </c>
      <c r="AX28" s="77">
        <f t="shared" si="32"/>
        <v>0</v>
      </c>
      <c r="AY28" s="77">
        <f t="shared" si="33"/>
        <v>0</v>
      </c>
      <c r="AZ28" s="77">
        <f t="shared" si="34"/>
        <v>0</v>
      </c>
      <c r="BA28" s="77">
        <f t="shared" si="35"/>
        <v>0</v>
      </c>
      <c r="BB28" s="77">
        <f t="shared" si="36"/>
        <v>0</v>
      </c>
      <c r="BC28" s="79"/>
      <c r="BD28" s="1"/>
      <c r="BE28" s="1"/>
      <c r="BF28" s="1"/>
      <c r="BG28" s="1"/>
      <c r="BH28" s="1"/>
      <c r="BI28" s="1"/>
      <c r="BJ28" s="1"/>
      <c r="BK28" s="1"/>
      <c r="BL28" s="1"/>
    </row>
    <row r="29" ht="12.75" customHeight="1">
      <c r="A29" s="59"/>
      <c r="B29" s="88" t="s">
        <v>54</v>
      </c>
      <c r="M29" s="89">
        <f t="shared" ref="M29:O29" si="56">SUM(M8:M28)</f>
        <v>50</v>
      </c>
      <c r="N29" s="90">
        <f t="shared" si="56"/>
        <v>7000</v>
      </c>
      <c r="O29" s="91">
        <f t="shared" si="56"/>
        <v>21000</v>
      </c>
      <c r="P29" s="92">
        <f>SUM(Q8:Q28)</f>
        <v>50</v>
      </c>
      <c r="Q29" s="42"/>
      <c r="R29" s="92">
        <f>SUM(S8:S28)</f>
        <v>60</v>
      </c>
      <c r="S29" s="42"/>
      <c r="T29" s="92">
        <f>SUM(U8:U28)</f>
        <v>60</v>
      </c>
      <c r="U29" s="42"/>
      <c r="V29" s="93">
        <f>SUM(W8:W28)</f>
        <v>21110</v>
      </c>
      <c r="W29" s="42"/>
      <c r="X29" s="93">
        <f>SUM(Y8:Y28)</f>
        <v>21170</v>
      </c>
      <c r="Y29" s="42"/>
      <c r="Z29" s="94">
        <f t="shared" ref="Z29:AA29" si="57">SUM(Z8:Z28)</f>
        <v>200</v>
      </c>
      <c r="AA29" s="74">
        <f t="shared" si="57"/>
        <v>21170</v>
      </c>
      <c r="AB29" s="95" t="s">
        <v>55</v>
      </c>
      <c r="AC29" s="96">
        <f t="shared" ref="AC29:AD29" si="58">SUM(AC8:AC28)</f>
        <v>2994.021429</v>
      </c>
      <c r="AD29" s="74">
        <f t="shared" si="58"/>
        <v>24164.02143</v>
      </c>
      <c r="AE29" s="95" t="s">
        <v>55</v>
      </c>
      <c r="AF29" s="96">
        <f t="shared" ref="AF29:AG29" si="59">SUM(AF8:AF28)</f>
        <v>2416.402143</v>
      </c>
      <c r="AG29" s="74">
        <f t="shared" si="59"/>
        <v>21170</v>
      </c>
      <c r="AH29" s="96" t="s">
        <v>55</v>
      </c>
      <c r="AI29" s="96">
        <f t="shared" ref="AI29:AJ29" si="60">SUM(AI8:AI28)</f>
        <v>444.57</v>
      </c>
      <c r="AJ29" s="74">
        <f t="shared" si="60"/>
        <v>21170</v>
      </c>
      <c r="AK29" s="95" t="s">
        <v>55</v>
      </c>
      <c r="AL29" s="96">
        <f t="shared" ref="AL29:AM29" si="61">SUM(AL8:AL28)</f>
        <v>2254.605</v>
      </c>
      <c r="AM29" s="96">
        <f t="shared" si="61"/>
        <v>35950.72997</v>
      </c>
      <c r="AN29" s="96" t="s">
        <v>55</v>
      </c>
      <c r="AO29" s="96">
        <f>SUM(AO8:AO28)</f>
        <v>6471.131394</v>
      </c>
      <c r="AP29" s="96" t="s">
        <v>55</v>
      </c>
      <c r="AQ29" s="96">
        <f t="shared" ref="AQ29:AR29" si="62">SUM(AQ8:AQ28)</f>
        <v>0</v>
      </c>
      <c r="AR29" s="96">
        <f t="shared" si="62"/>
        <v>0</v>
      </c>
      <c r="AS29" s="96" t="s">
        <v>55</v>
      </c>
      <c r="AT29" s="96">
        <f t="shared" ref="AT29:BB29" si="63">SUM(AT8:AT28)</f>
        <v>2994.021429</v>
      </c>
      <c r="AU29" s="96">
        <f t="shared" si="63"/>
        <v>2416.402143</v>
      </c>
      <c r="AV29" s="96">
        <f t="shared" si="63"/>
        <v>444.57</v>
      </c>
      <c r="AW29" s="96">
        <f t="shared" si="63"/>
        <v>2254.605</v>
      </c>
      <c r="AX29" s="96">
        <f t="shared" si="63"/>
        <v>6471.131394</v>
      </c>
      <c r="AY29" s="96">
        <f t="shared" si="63"/>
        <v>0</v>
      </c>
      <c r="AZ29" s="96">
        <f t="shared" si="63"/>
        <v>2899.175</v>
      </c>
      <c r="BA29" s="96">
        <f t="shared" si="63"/>
        <v>21170</v>
      </c>
      <c r="BB29" s="96">
        <f t="shared" si="63"/>
        <v>35950.72997</v>
      </c>
      <c r="BC29" s="46"/>
      <c r="BD29" s="1"/>
      <c r="BE29" s="1"/>
      <c r="BF29" s="1"/>
      <c r="BG29" s="1"/>
      <c r="BH29" s="1"/>
      <c r="BI29" s="1"/>
      <c r="BJ29" s="1"/>
      <c r="BK29" s="1"/>
      <c r="BL29" s="1"/>
    </row>
    <row r="30" ht="12.75" customHeight="1">
      <c r="A30" s="59"/>
      <c r="B30" s="59"/>
      <c r="C30" s="59"/>
      <c r="D30" s="59"/>
      <c r="E30" s="59"/>
      <c r="F30" s="59"/>
      <c r="G30" s="59"/>
      <c r="H30" s="59"/>
      <c r="I30" s="59"/>
      <c r="J30" s="97"/>
      <c r="K30" s="98"/>
      <c r="L30" s="98"/>
      <c r="M30" s="99"/>
      <c r="N30" s="100"/>
      <c r="O30" s="101"/>
      <c r="P30" s="102"/>
      <c r="Q30" s="103"/>
      <c r="R30" s="104"/>
      <c r="S30" s="105"/>
      <c r="T30" s="105"/>
      <c r="U30" s="106"/>
      <c r="V30" s="107"/>
      <c r="W30" s="107"/>
      <c r="X30" s="108"/>
      <c r="Y30" s="108"/>
      <c r="Z30" s="108"/>
      <c r="AA30" s="59"/>
      <c r="AB30" s="59"/>
      <c r="AC30" s="108"/>
      <c r="AD30" s="59"/>
      <c r="AE30" s="59"/>
      <c r="AF30" s="108"/>
      <c r="AG30" s="108"/>
      <c r="AH30" s="108"/>
      <c r="AI30" s="108"/>
      <c r="AJ30" s="59"/>
      <c r="AK30" s="59"/>
      <c r="AL30" s="108"/>
      <c r="AM30" s="108"/>
      <c r="AN30" s="108"/>
      <c r="AO30" s="108"/>
      <c r="AP30" s="108"/>
      <c r="AQ30" s="108"/>
      <c r="AR30" s="108"/>
      <c r="AS30" s="59"/>
      <c r="AT30" s="1"/>
      <c r="AU30" s="1"/>
      <c r="AV30" s="1"/>
      <c r="AW30" s="1"/>
      <c r="AX30" s="1"/>
      <c r="AY30" s="1"/>
      <c r="AZ30" s="1"/>
      <c r="BA30" s="1"/>
      <c r="BB30" s="109"/>
      <c r="BC30" s="1"/>
      <c r="BD30" s="1"/>
      <c r="BE30" s="1"/>
      <c r="BF30" s="1"/>
      <c r="BG30" s="1"/>
      <c r="BH30" s="1"/>
      <c r="BI30" s="1"/>
      <c r="BJ30" s="1"/>
      <c r="BK30" s="1"/>
      <c r="BL30" s="1"/>
    </row>
    <row r="31" ht="12.75" customHeight="1">
      <c r="A31" s="59"/>
      <c r="B31" s="59"/>
      <c r="C31" s="59"/>
      <c r="D31" s="59"/>
      <c r="E31" s="59"/>
      <c r="F31" s="59"/>
      <c r="G31" s="59"/>
      <c r="H31" s="59"/>
      <c r="I31" s="59"/>
      <c r="J31" s="97"/>
      <c r="K31" s="98"/>
      <c r="L31" s="98"/>
      <c r="M31" s="99"/>
      <c r="N31" s="100"/>
      <c r="O31" s="101"/>
      <c r="P31" s="110"/>
      <c r="Q31" s="111"/>
      <c r="R31" s="104"/>
      <c r="S31" s="105"/>
      <c r="T31" s="105"/>
      <c r="U31" s="108"/>
      <c r="V31" s="107"/>
      <c r="W31" s="107"/>
      <c r="X31" s="108"/>
      <c r="Y31" s="108"/>
      <c r="Z31" s="108"/>
      <c r="AA31" s="59"/>
      <c r="AB31" s="59"/>
      <c r="AC31" s="108"/>
      <c r="AD31" s="59"/>
      <c r="AE31" s="59"/>
      <c r="AF31" s="108"/>
      <c r="AG31" s="108"/>
      <c r="AH31" s="108"/>
      <c r="AI31" s="108"/>
      <c r="AJ31" s="59"/>
      <c r="AK31" s="59"/>
      <c r="AL31" s="108"/>
      <c r="AM31" s="108"/>
      <c r="AN31" s="108"/>
      <c r="AO31" s="108"/>
      <c r="AP31" s="108"/>
      <c r="AQ31" s="108"/>
      <c r="AR31" s="108"/>
      <c r="AS31" s="59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</row>
    <row r="32" ht="4.5" customHeight="1">
      <c r="A32" s="59"/>
      <c r="B32" s="59"/>
      <c r="C32" s="1"/>
      <c r="D32" s="1"/>
      <c r="E32" s="1"/>
      <c r="F32" s="1"/>
      <c r="G32" s="1"/>
      <c r="H32" s="1"/>
      <c r="I32" s="1"/>
      <c r="J32" s="112"/>
      <c r="K32" s="113"/>
      <c r="L32" s="114"/>
      <c r="M32" s="115"/>
      <c r="N32" s="116"/>
      <c r="O32" s="116"/>
      <c r="P32" s="116"/>
      <c r="Q32" s="116"/>
      <c r="R32" s="116"/>
      <c r="S32" s="117"/>
      <c r="T32" s="117"/>
      <c r="U32" s="117"/>
      <c r="V32" s="1"/>
      <c r="W32" s="1"/>
      <c r="X32" s="1"/>
      <c r="Y32" s="1"/>
      <c r="Z32" s="1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</row>
    <row r="33" ht="9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18"/>
      <c r="O33" s="1"/>
      <c r="P33" s="100"/>
      <c r="Q33" s="119"/>
      <c r="R33" s="120"/>
      <c r="S33" s="1"/>
      <c r="T33" s="1"/>
      <c r="U33" s="1"/>
      <c r="V33" s="103"/>
      <c r="W33" s="105"/>
      <c r="X33" s="105"/>
      <c r="Y33" s="105"/>
      <c r="Z33" s="111"/>
      <c r="AA33" s="1"/>
      <c r="AB33" s="1"/>
      <c r="AC33" s="121"/>
      <c r="AD33" s="122"/>
      <c r="AE33" s="122"/>
      <c r="AF33" s="123"/>
      <c r="AG33" s="122"/>
      <c r="AH33" s="122"/>
      <c r="AI33" s="121"/>
      <c r="AJ33" s="124"/>
      <c r="AK33" s="124"/>
      <c r="AL33" s="121"/>
      <c r="AM33" s="122"/>
      <c r="AN33" s="122"/>
      <c r="AO33" s="123"/>
      <c r="AP33" s="123"/>
      <c r="AQ33" s="123"/>
      <c r="AR33" s="123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</row>
    <row r="34" ht="13.5" customHeight="1">
      <c r="A34" s="1"/>
      <c r="B34" s="1"/>
      <c r="C34" s="125" t="s">
        <v>56</v>
      </c>
      <c r="D34" s="34"/>
      <c r="E34" s="34"/>
      <c r="F34" s="34"/>
      <c r="G34" s="37"/>
      <c r="H34" s="126"/>
      <c r="I34" s="126"/>
      <c r="J34" s="125" t="s">
        <v>57</v>
      </c>
      <c r="K34" s="34"/>
      <c r="L34" s="34"/>
      <c r="M34" s="34"/>
      <c r="N34" s="34"/>
      <c r="O34" s="34"/>
      <c r="P34" s="34"/>
      <c r="Q34" s="37"/>
      <c r="R34" s="120"/>
      <c r="S34" s="1"/>
      <c r="T34" s="1"/>
      <c r="U34" s="1"/>
      <c r="V34" s="103"/>
      <c r="W34" s="105"/>
      <c r="X34" s="105"/>
      <c r="Y34" s="105"/>
      <c r="Z34" s="111"/>
      <c r="AA34" s="1"/>
      <c r="AB34" s="1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</row>
    <row r="35" ht="15.0" customHeight="1">
      <c r="A35" s="59"/>
      <c r="B35" s="59"/>
      <c r="C35" s="128" t="s">
        <v>58</v>
      </c>
      <c r="D35" s="129"/>
      <c r="E35" s="130"/>
      <c r="F35" s="131" t="s">
        <v>59</v>
      </c>
      <c r="G35" s="131" t="s">
        <v>60</v>
      </c>
      <c r="H35" s="132"/>
      <c r="I35" s="132"/>
      <c r="J35" s="133" t="s">
        <v>61</v>
      </c>
      <c r="K35" s="42"/>
      <c r="L35" s="133" t="s">
        <v>62</v>
      </c>
      <c r="M35" s="42"/>
      <c r="N35" s="133" t="s">
        <v>63</v>
      </c>
      <c r="O35" s="42"/>
      <c r="P35" s="133" t="s">
        <v>64</v>
      </c>
      <c r="Q35" s="42"/>
      <c r="R35" s="134"/>
      <c r="S35" s="134"/>
      <c r="T35" s="134"/>
      <c r="U35" s="135"/>
      <c r="V35" s="59"/>
      <c r="W35" s="59"/>
      <c r="X35" s="59"/>
      <c r="Y35" s="59"/>
      <c r="Z35" s="59"/>
      <c r="AA35" s="59"/>
      <c r="AB35" s="59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</row>
    <row r="36" ht="12.75" customHeight="1">
      <c r="A36" s="59"/>
      <c r="B36" s="59"/>
      <c r="C36" s="136"/>
      <c r="D36" s="137"/>
      <c r="E36" s="138"/>
      <c r="F36" s="139"/>
      <c r="G36" s="139"/>
      <c r="H36" s="132"/>
      <c r="I36" s="132"/>
      <c r="J36" s="140">
        <f>AM29</f>
        <v>35950.72997</v>
      </c>
      <c r="K36" s="42"/>
      <c r="L36" s="140">
        <f>AX29</f>
        <v>6471.131394</v>
      </c>
      <c r="M36" s="42"/>
      <c r="N36" s="140">
        <f>AT29</f>
        <v>2994.021429</v>
      </c>
      <c r="O36" s="42"/>
      <c r="P36" s="140">
        <f>BA29</f>
        <v>21170</v>
      </c>
      <c r="Q36" s="42"/>
      <c r="R36" s="134"/>
      <c r="S36" s="134"/>
      <c r="T36" s="134"/>
      <c r="U36" s="134"/>
      <c r="V36" s="141"/>
      <c r="W36" s="120"/>
      <c r="X36" s="120"/>
      <c r="Y36" s="120"/>
      <c r="Z36" s="120"/>
      <c r="AA36" s="120"/>
      <c r="AB36" s="120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</row>
    <row r="37" ht="15.0" customHeight="1">
      <c r="A37" s="59"/>
      <c r="B37" s="59"/>
      <c r="C37" s="142" t="s">
        <v>65</v>
      </c>
      <c r="D37" s="34"/>
      <c r="E37" s="37"/>
      <c r="F37" s="143">
        <f>G37/C4</f>
        <v>16.66666667</v>
      </c>
      <c r="G37" s="144">
        <f>I4</f>
        <v>50</v>
      </c>
      <c r="H37" s="145"/>
      <c r="I37" s="145"/>
      <c r="J37" s="146" t="s">
        <v>66</v>
      </c>
      <c r="K37" s="42"/>
      <c r="L37" s="133" t="s">
        <v>67</v>
      </c>
      <c r="M37" s="42"/>
      <c r="N37" s="133" t="s">
        <v>68</v>
      </c>
      <c r="O37" s="42"/>
      <c r="P37" s="133" t="s">
        <v>20</v>
      </c>
      <c r="Q37" s="42"/>
      <c r="R37" s="134"/>
      <c r="S37" s="134"/>
      <c r="T37" s="134"/>
      <c r="U37" s="134"/>
      <c r="V37" s="120"/>
      <c r="W37" s="120"/>
      <c r="X37" s="120"/>
      <c r="Y37" s="120"/>
      <c r="Z37" s="120"/>
      <c r="AA37" s="120"/>
      <c r="AB37" s="120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</row>
    <row r="38" ht="12.75" customHeight="1">
      <c r="A38" s="59"/>
      <c r="B38" s="59"/>
      <c r="C38" s="142" t="s">
        <v>69</v>
      </c>
      <c r="D38" s="34"/>
      <c r="E38" s="37"/>
      <c r="F38" s="143">
        <f>G38/C4</f>
        <v>20</v>
      </c>
      <c r="G38" s="144">
        <f>F4</f>
        <v>60</v>
      </c>
      <c r="H38" s="145"/>
      <c r="I38" s="145"/>
      <c r="J38" s="140">
        <f>0</f>
        <v>0</v>
      </c>
      <c r="K38" s="42"/>
      <c r="L38" s="140">
        <f>AU29</f>
        <v>2416.402143</v>
      </c>
      <c r="M38" s="42"/>
      <c r="N38" s="140">
        <f>AZ29</f>
        <v>2899.175</v>
      </c>
      <c r="O38" s="42"/>
      <c r="P38" s="140">
        <f>AY29</f>
        <v>0</v>
      </c>
      <c r="Q38" s="42"/>
      <c r="R38" s="134"/>
      <c r="S38" s="134"/>
      <c r="T38" s="134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"/>
      <c r="AK38" s="1"/>
      <c r="AL38" s="1"/>
      <c r="AM38" s="1"/>
      <c r="AN38" s="1"/>
      <c r="AO38" s="1"/>
      <c r="AP38" s="1"/>
      <c r="AQ38" s="1"/>
      <c r="AR38" s="1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</row>
    <row r="39" ht="12.75" customHeight="1">
      <c r="A39" s="59"/>
      <c r="B39" s="59"/>
      <c r="C39" s="142" t="s">
        <v>70</v>
      </c>
      <c r="D39" s="34"/>
      <c r="E39" s="37"/>
      <c r="F39" s="148">
        <v>0.0</v>
      </c>
      <c r="G39" s="149">
        <f>O4</f>
        <v>60</v>
      </c>
      <c r="H39" s="145"/>
      <c r="I39" s="145"/>
      <c r="J39" s="133" t="s">
        <v>71</v>
      </c>
      <c r="K39" s="42"/>
      <c r="L39" s="140">
        <f>BB29</f>
        <v>35950.72997</v>
      </c>
      <c r="M39" s="41"/>
      <c r="N39" s="41"/>
      <c r="O39" s="41"/>
      <c r="P39" s="41"/>
      <c r="Q39" s="42"/>
      <c r="R39" s="59"/>
      <c r="S39" s="111"/>
      <c r="T39" s="111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59"/>
      <c r="AK39" s="59"/>
      <c r="AL39" s="59"/>
      <c r="AM39" s="59"/>
      <c r="AN39" s="59"/>
      <c r="AO39" s="59"/>
      <c r="AP39" s="59"/>
      <c r="AQ39" s="59"/>
      <c r="AR39" s="59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</row>
    <row r="40" ht="12.75" customHeight="1">
      <c r="A40" s="59"/>
      <c r="B40" s="59"/>
      <c r="C40" s="150" t="s">
        <v>72</v>
      </c>
      <c r="D40" s="151"/>
      <c r="E40" s="152"/>
      <c r="F40" s="153">
        <v>0.0</v>
      </c>
      <c r="G40" s="154">
        <f>L4</f>
        <v>200</v>
      </c>
      <c r="H40" s="145"/>
      <c r="N40" s="120"/>
      <c r="O40" s="155"/>
      <c r="P40" s="111"/>
      <c r="Q40" s="111"/>
      <c r="R40" s="59"/>
      <c r="S40" s="134"/>
      <c r="T40" s="134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59"/>
      <c r="AK40" s="59"/>
      <c r="AL40" s="59"/>
      <c r="AM40" s="59"/>
      <c r="AN40" s="59"/>
      <c r="AO40" s="156"/>
      <c r="AP40" s="156"/>
      <c r="AQ40" s="156"/>
      <c r="AR40" s="156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</row>
    <row r="41" ht="3.75" customHeight="1">
      <c r="A41" s="120"/>
      <c r="B41" s="120"/>
      <c r="C41" s="1"/>
      <c r="D41" s="1"/>
      <c r="E41" s="1"/>
      <c r="F41" s="1"/>
      <c r="G41" s="1"/>
      <c r="H41" s="120"/>
      <c r="I41" s="1"/>
      <c r="J41" s="1"/>
      <c r="K41" s="1"/>
      <c r="L41" s="1"/>
      <c r="M41" s="1"/>
      <c r="N41" s="120"/>
      <c r="O41" s="118"/>
      <c r="P41" s="111"/>
      <c r="Q41" s="120"/>
      <c r="R41" s="157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</row>
    <row r="42" ht="15.0" customHeight="1">
      <c r="A42" s="120"/>
      <c r="B42" s="120"/>
      <c r="C42" s="158" t="s">
        <v>73</v>
      </c>
      <c r="D42" s="159"/>
      <c r="E42" s="160"/>
      <c r="F42" s="161" t="s">
        <v>74</v>
      </c>
      <c r="G42" s="162">
        <f>N29</f>
        <v>7000</v>
      </c>
      <c r="H42" s="120"/>
      <c r="I42" s="163"/>
      <c r="N42" s="120"/>
      <c r="O42" s="120"/>
      <c r="P42" s="120"/>
      <c r="Q42" s="120"/>
      <c r="R42" s="164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</row>
    <row r="43" ht="12.75" customHeight="1">
      <c r="A43" s="120"/>
      <c r="B43" s="120"/>
      <c r="C43" s="165"/>
      <c r="E43" s="166"/>
      <c r="F43" s="161" t="s">
        <v>74</v>
      </c>
      <c r="G43" s="167">
        <f>G42*C4</f>
        <v>21000</v>
      </c>
      <c r="H43" s="120"/>
      <c r="I43" s="163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</row>
    <row r="44" ht="12.75" customHeight="1">
      <c r="A44" s="120"/>
      <c r="B44" s="120"/>
      <c r="C44" s="168"/>
      <c r="D44" s="169"/>
      <c r="E44" s="170"/>
      <c r="F44" s="161" t="s">
        <v>75</v>
      </c>
      <c r="G44" s="167">
        <f>(N29+F37+F38)*C4</f>
        <v>21110</v>
      </c>
      <c r="H44" s="120"/>
      <c r="I44" s="171"/>
      <c r="J44" s="171"/>
      <c r="K44" s="171"/>
      <c r="L44" s="171"/>
      <c r="M44" s="171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/>
    </row>
    <row r="45" ht="12.75" customHeight="1">
      <c r="A45" s="120"/>
      <c r="B45" s="120"/>
      <c r="C45" s="120"/>
      <c r="D45" s="120"/>
      <c r="E45" s="120"/>
      <c r="F45" s="120"/>
      <c r="G45" s="120"/>
      <c r="H45" s="120"/>
      <c r="I45" s="120"/>
      <c r="J45" s="120"/>
      <c r="K45" s="172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20"/>
      <c r="BG45" s="120"/>
      <c r="BH45" s="120"/>
      <c r="BI45" s="120"/>
      <c r="BJ45" s="120"/>
      <c r="BK45" s="120"/>
      <c r="BL45" s="120"/>
    </row>
    <row r="46" ht="12.75" customHeight="1">
      <c r="A46" s="120"/>
      <c r="B46" s="120"/>
      <c r="C46" s="120"/>
      <c r="D46" s="120"/>
      <c r="E46" s="120"/>
      <c r="F46" s="120"/>
      <c r="G46" s="120"/>
      <c r="H46" s="120"/>
      <c r="I46" s="120"/>
      <c r="J46" s="120"/>
      <c r="K46" s="172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0"/>
    </row>
    <row r="47" ht="12.75" customHeight="1">
      <c r="A47" s="120"/>
      <c r="B47" s="120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</row>
    <row r="48" ht="12.75" customHeight="1">
      <c r="A48" s="120"/>
      <c r="B48" s="120"/>
      <c r="C48" s="174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</row>
    <row r="49" ht="12.75" customHeight="1">
      <c r="A49" s="120"/>
      <c r="B49" s="120"/>
      <c r="C49" s="175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</row>
    <row r="50" ht="12.75" customHeight="1">
      <c r="A50" s="120"/>
      <c r="B50" s="120"/>
      <c r="C50" s="173"/>
      <c r="D50" s="173"/>
      <c r="E50" s="120"/>
      <c r="H50" s="173"/>
      <c r="I50" s="173"/>
      <c r="J50" s="173"/>
      <c r="K50" s="173"/>
      <c r="L50" s="173"/>
      <c r="M50" s="173"/>
      <c r="N50" s="173"/>
      <c r="O50" s="173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</row>
    <row r="51" ht="18.0" customHeight="1">
      <c r="A51" s="120"/>
      <c r="B51" s="120"/>
      <c r="C51" s="173"/>
      <c r="D51" s="173"/>
      <c r="E51" s="176"/>
      <c r="J51" s="173"/>
      <c r="K51" s="173"/>
      <c r="L51" s="173"/>
      <c r="M51" s="173"/>
      <c r="N51" s="173"/>
      <c r="O51" s="173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</row>
    <row r="52" ht="21.0" customHeight="1">
      <c r="A52" s="120"/>
      <c r="B52" s="120"/>
      <c r="C52" s="173"/>
      <c r="D52" s="173"/>
      <c r="E52" s="174"/>
      <c r="I52" s="173"/>
      <c r="J52" s="173"/>
      <c r="K52" s="173"/>
      <c r="L52" s="173"/>
      <c r="M52" s="173"/>
      <c r="N52" s="173"/>
      <c r="O52" s="173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</row>
    <row r="53" ht="21.0" customHeight="1">
      <c r="A53" s="120"/>
      <c r="B53" s="120"/>
      <c r="C53" s="173"/>
      <c r="D53" s="173"/>
      <c r="E53" s="174"/>
      <c r="H53" s="173"/>
      <c r="I53" s="173"/>
      <c r="J53" s="173"/>
      <c r="K53" s="173"/>
      <c r="L53" s="173"/>
      <c r="M53" s="173"/>
      <c r="N53" s="173"/>
      <c r="O53" s="173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  <c r="BC53" s="120"/>
      <c r="BD53" s="120"/>
      <c r="BE53" s="120"/>
      <c r="BF53" s="120"/>
      <c r="BG53" s="120"/>
      <c r="BH53" s="120"/>
      <c r="BI53" s="120"/>
      <c r="BJ53" s="120"/>
      <c r="BK53" s="120"/>
      <c r="BL53" s="120"/>
    </row>
    <row r="54" ht="20.25" customHeight="1">
      <c r="A54" s="120"/>
      <c r="B54" s="120"/>
      <c r="C54" s="173"/>
      <c r="D54" s="173"/>
      <c r="E54" s="174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  <c r="BC54" s="120"/>
      <c r="BD54" s="120"/>
      <c r="BE54" s="120"/>
      <c r="BF54" s="120"/>
      <c r="BG54" s="120"/>
      <c r="BH54" s="120"/>
      <c r="BI54" s="120"/>
      <c r="BJ54" s="120"/>
      <c r="BK54" s="120"/>
      <c r="BL54" s="120"/>
    </row>
    <row r="55" ht="12.75" customHeight="1">
      <c r="A55" s="120"/>
      <c r="B55" s="120"/>
      <c r="C55" s="120"/>
      <c r="D55" s="120"/>
      <c r="E55" s="120"/>
      <c r="F55" s="120"/>
      <c r="G55" s="120"/>
      <c r="H55" s="120"/>
      <c r="I55" s="120"/>
      <c r="J55" s="120"/>
      <c r="K55" s="172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0"/>
      <c r="AP55" s="120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120"/>
      <c r="BK55" s="120"/>
      <c r="BL55" s="120"/>
    </row>
    <row r="56" ht="12.75" customHeight="1">
      <c r="A56" s="120"/>
      <c r="B56" s="120"/>
      <c r="C56" s="120"/>
      <c r="D56" s="120"/>
      <c r="E56" s="120"/>
      <c r="F56" s="120"/>
      <c r="G56" s="120"/>
      <c r="H56" s="120"/>
      <c r="I56" s="120"/>
      <c r="J56" s="120"/>
      <c r="K56" s="172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</row>
    <row r="57" ht="8.25" customHeight="1">
      <c r="A57" s="177"/>
      <c r="B57" s="177"/>
      <c r="C57" s="177"/>
      <c r="D57" s="177"/>
      <c r="E57" s="177"/>
      <c r="F57" s="177"/>
      <c r="G57" s="177"/>
      <c r="H57" s="177"/>
      <c r="I57" s="177"/>
      <c r="J57" s="177"/>
      <c r="K57" s="178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</row>
  </sheetData>
  <mergeCells count="81">
    <mergeCell ref="K1:N2"/>
    <mergeCell ref="N6:O6"/>
    <mergeCell ref="X6:Y6"/>
    <mergeCell ref="AA6:AC6"/>
    <mergeCell ref="AD6:AF6"/>
    <mergeCell ref="AG6:AI6"/>
    <mergeCell ref="AJ6:AL6"/>
    <mergeCell ref="AM6:AO6"/>
    <mergeCell ref="E1:F2"/>
    <mergeCell ref="G1:J2"/>
    <mergeCell ref="AA1:AO3"/>
    <mergeCell ref="C3:D3"/>
    <mergeCell ref="E3:J3"/>
    <mergeCell ref="AA4:AR5"/>
    <mergeCell ref="AS4:BB6"/>
    <mergeCell ref="AP6:AR6"/>
    <mergeCell ref="P6:U6"/>
    <mergeCell ref="V6:W6"/>
    <mergeCell ref="E7:I7"/>
    <mergeCell ref="E8:I8"/>
    <mergeCell ref="E9:I9"/>
    <mergeCell ref="E10:I10"/>
    <mergeCell ref="E11:I11"/>
    <mergeCell ref="E12:I12"/>
    <mergeCell ref="E13:I13"/>
    <mergeCell ref="E14:I14"/>
    <mergeCell ref="E15:I15"/>
    <mergeCell ref="E16:I16"/>
    <mergeCell ref="E17:I17"/>
    <mergeCell ref="E18:I18"/>
    <mergeCell ref="E51:I51"/>
    <mergeCell ref="E52:H52"/>
    <mergeCell ref="E53:G53"/>
    <mergeCell ref="C35:E36"/>
    <mergeCell ref="C37:E37"/>
    <mergeCell ref="C38:E38"/>
    <mergeCell ref="C39:E39"/>
    <mergeCell ref="C40:E40"/>
    <mergeCell ref="C42:E44"/>
    <mergeCell ref="E50:G50"/>
    <mergeCell ref="V29:W29"/>
    <mergeCell ref="X29:Y29"/>
    <mergeCell ref="J34:Q34"/>
    <mergeCell ref="E26:I26"/>
    <mergeCell ref="E27:I27"/>
    <mergeCell ref="E28:I28"/>
    <mergeCell ref="B29:L29"/>
    <mergeCell ref="P29:Q29"/>
    <mergeCell ref="R29:S29"/>
    <mergeCell ref="T29:U29"/>
    <mergeCell ref="E19:I19"/>
    <mergeCell ref="E20:I20"/>
    <mergeCell ref="E21:I21"/>
    <mergeCell ref="E22:I22"/>
    <mergeCell ref="E23:I23"/>
    <mergeCell ref="E24:I24"/>
    <mergeCell ref="E25:I25"/>
    <mergeCell ref="J35:K35"/>
    <mergeCell ref="J36:K36"/>
    <mergeCell ref="J37:K37"/>
    <mergeCell ref="J38:K38"/>
    <mergeCell ref="J39:K39"/>
    <mergeCell ref="C34:G34"/>
    <mergeCell ref="F35:F36"/>
    <mergeCell ref="G35:G36"/>
    <mergeCell ref="L35:M35"/>
    <mergeCell ref="N35:O35"/>
    <mergeCell ref="P35:Q35"/>
    <mergeCell ref="P36:Q36"/>
    <mergeCell ref="P38:Q38"/>
    <mergeCell ref="L39:Q39"/>
    <mergeCell ref="H40:M40"/>
    <mergeCell ref="I42:M42"/>
    <mergeCell ref="I43:M43"/>
    <mergeCell ref="L36:M36"/>
    <mergeCell ref="N36:O36"/>
    <mergeCell ref="L37:M37"/>
    <mergeCell ref="N37:O37"/>
    <mergeCell ref="P37:Q37"/>
    <mergeCell ref="L38:M38"/>
    <mergeCell ref="N38:O38"/>
  </mergeCells>
  <printOptions/>
  <pageMargins bottom="0.0" footer="0.0" header="0.0" left="0.0" right="0.0" top="0.0"/>
  <pageSetup paperSize="9" orientation="portrait"/>
  <colBreaks count="1" manualBreakCount="1">
    <brk id="22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8.63"/>
  </cols>
  <sheetData>
    <row r="1" ht="12.75" customHeight="1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ht="12.75" customHeight="1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ht="12.75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ht="12.75" customHeight="1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ht="12.75" customHeight="1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ht="12.75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ht="12.75" customHeight="1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ht="12.75" customHeight="1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ht="12.75" customHeight="1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ht="12.75" customHeight="1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ht="12.75" customHeight="1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ht="12.75" customHeight="1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ht="12.75" customHeight="1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ht="12.75" customHeight="1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ht="12.75" customHeight="1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ht="12.75" customHeight="1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ht="12.75" customHeight="1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ht="12.75" customHeight="1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ht="12.75" customHeight="1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ht="12.75" customHeight="1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ht="12.75" customHeight="1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ht="12.75" customHeight="1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ht="12.75" customHeight="1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ht="12.75" customHeight="1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ht="12.75" customHeight="1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ht="12.75" customHeight="1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ht="12.75" customHeight="1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ht="12.75" customHeight="1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ht="12.75" customHeight="1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ht="12.75" customHeight="1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ht="12.75" customHeight="1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ht="12.75" customHeight="1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ht="12.75" customHeight="1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ht="12.75" customHeight="1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87401575" footer="0.0" header="0.0" left="0.511811024" right="0.511811024" top="0.7874015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2019-08-28T15:06:11Z</dcterms:created>
  <dc:creator>Vitória Régia</dc:creator>
</cp:coreProperties>
</file>