
<file path=[Content_Types].xml><?xml version="1.0" encoding="utf-8"?>
<Types xmlns="http://schemas.openxmlformats.org/package/2006/content-types">
  <Default ContentType="image/jpeg" Extension="jpg"/>
  <Default ContentType="application/vnd.openxmlformats-officedocument.vmlDrawing" Extension="vml"/>
  <Default ContentType="application/xml" Extension="xml"/>
  <Default ContentType="application/vnd.openxmlformats-package.relationships+xml" Extension="rels"/>
  <Override ContentType="application/vnd.openxmlformats-officedocument.spreadsheetml.table+xml" PartName="/xl/tables/table1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spreadsheetml.comments+xml" PartName="/xl/comments1.xml"/>
  <Override ContentType="application/vnd.openxmlformats-officedocument.spreadsheetml.comments+xml" PartName="/xl/comments3.xml"/>
  <Override ContentType="application/vnd.openxmlformats-officedocument.spreadsheetml.comments+xml" PartName="/xl/comments2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Uma mercadoria  NCM" sheetId="1" r:id="rId4"/>
    <sheet state="visible" name="Várias mercadorias  NCMs" sheetId="2" r:id="rId5"/>
    <sheet state="visible" name="Calculadora Taxa Siscomex" sheetId="3" r:id="rId6"/>
    <sheet state="visible" name="Links Úteis" sheetId="4" r:id="rId7"/>
  </sheets>
  <definedNames>
    <definedName localSheetId="0" name="Print_Area_0_0_0_0_0">'Uma mercadoria  NCM'!$A$1:$AG$12</definedName>
    <definedName localSheetId="1" name="Print_Area_0_0_0">'Várias mercadorias  NCMs'!$A$1:$AH$22</definedName>
    <definedName localSheetId="1" name="Print_Area_0_0_0_0_0">'Várias mercadorias  NCMs'!$A$1:$AH$22</definedName>
    <definedName localSheetId="0" name="Print_Area_0_0">'Uma mercadoria  NCM'!$A$1:$AG$12</definedName>
    <definedName localSheetId="1" name="Print_Area_0">'Várias mercadorias  NCMs'!$A$1:$AH$22</definedName>
    <definedName localSheetId="0" name="Print_Area_0">'Uma mercadoria  NCM'!$A$1:$AG$12</definedName>
    <definedName localSheetId="1" name="Print_Area_0_0_0_0_0_0">'Várias mercadorias  NCMs'!$A$1:$AH$22</definedName>
    <definedName localSheetId="0" name="Print_Area_0_0_0_0_0_0">'Uma mercadoria  NCM'!$A$1:$AG$12</definedName>
    <definedName localSheetId="0" name="Print_Area_0_0_0">'Uma mercadoria  NCM'!$A$1:$AG$12</definedName>
    <definedName localSheetId="0" name="Print_Area_0_0_0_0">'Uma mercadoria  NCM'!$A$1:$AG$12</definedName>
    <definedName localSheetId="1" name="Print_Area_0_0_0_0">'Várias mercadorias  NCMs'!$A$1:$AH$22</definedName>
    <definedName localSheetId="1" name="Print_Area_0_0">'Várias mercadorias  NCMs'!$A$1:$AH$22</definedName>
    <definedName hidden="1" name="Google_Sheet_Link_1091725349_1897945807">Print_Area_0_0</definedName>
    <definedName hidden="1" name="Google_Sheet_Link_125993529_656963687">Print_Area_0_0</definedName>
    <definedName hidden="1" name="Google_Sheet_Link_1405382954_656963687">Print_Area_0_0_0</definedName>
    <definedName hidden="1" name="Google_Sheet_Link_1513642055_1897945807">Print_Area_0</definedName>
    <definedName hidden="1" name="Google_Sheet_Link_1619575797_656963687">Print_Area_0_0_0_0_0_0</definedName>
    <definedName hidden="1" name="Google_Sheet_Link_1627095961_656963687">Print_Area_0_0_0_0_0</definedName>
    <definedName hidden="1" name="Google_Sheet_Link_164543278_656963687">Print_Area_0</definedName>
    <definedName hidden="1" name="Google_Sheet_Link_2068132953_1897945807">Print_Area_0_0_0_0_0</definedName>
    <definedName hidden="1" name="Google_Sheet_Link_2142687175_1897945807">Print_Area_0_0_0_0_0_0</definedName>
    <definedName hidden="1" name="Google_Sheet_Link_256309685_1897945807">Print_Area_0_0_0</definedName>
    <definedName hidden="1" name="Google_Sheet_Link_459478671_656963687">Print_Area_0_0_0_0</definedName>
    <definedName hidden="1" name="Google_Sheet_Link_918920261_1897945807">Print_Area_0_0_0_0</definedName>
  </definedNames>
  <calcPr/>
  <extLst>
    <ext uri="GoogleSheetsCustomDataVersion2">
      <go:sheetsCustomData xmlns:go="http://customooxmlschemas.google.com/" r:id="rId8" roundtripDataChecksum="s1UQNebwdqu3lcqDVJPWzQI7NLhJL8unjLCLFXrvryw="/>
    </ext>
  </extLst>
</workbook>
</file>

<file path=xl/comments1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C9">
      <text>
        <t xml:space="preserve">Use a planilha "Calculadora Taxa Siscomex" para descobrir o valor da taxa do siscomex.
======</t>
      </text>
    </comment>
    <comment authorId="0" ref="C11">
      <text>
        <t xml:space="preserve">Somente no caso de modal marítimo.
======</t>
      </text>
    </comment>
    <comment authorId="0" ref="C13">
      <text>
        <t xml:space="preserve">Verifique no regulamento do ICMS de seu estado se existem outras despesas que compõem a base de cálculo do ICMS.
======</t>
      </text>
    </comment>
  </commentList>
</comments>
</file>

<file path=xl/comments2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D8">
      <text>
        <t xml:space="preserve">Use a planilha "Calculadora Taxa Siscomex" para descobrir o valor da taxa do siscomex.
======</t>
      </text>
    </comment>
    <comment authorId="0" ref="D10">
      <text>
        <t xml:space="preserve">Somente no caso de modal marítimo.
======</t>
      </text>
    </comment>
    <comment authorId="0" ref="D11">
      <text>
        <t xml:space="preserve">Verifique no regulamento do ICMS de seu estado se existem outras despesas que compõem a base de cálculo do ICMS.
======</t>
      </text>
    </comment>
    <comment authorId="0" ref="AG16">
      <text>
        <t xml:space="preserve">Esta alíquota depende do Estado onde a empresa mantém sua escrita fiscal.
======</t>
      </text>
    </comment>
  </commentList>
</comments>
</file>

<file path=xl/comments3.xml><?xml version="1.0" encoding="utf-8"?>
<comments xmlns:r="http://schemas.openxmlformats.org/officeDocument/2006/relationships" xmlns="http://schemas.openxmlformats.org/spreadsheetml/2006/main">
  <authors>
    <author/>
  </authors>
  <commentList>
    <comment authorId="0" ref="B4">
      <text>
        <t xml:space="preserve">Na importação, cada grupo de produtos com o mesmo NCM compõe uma adição.
Não sabe o que é NCM? Descubra em https://blog.maino.com.br/ncm-conheca-a-classificacao-fiscal-de-mercadorias/.
======</t>
      </text>
    </comment>
    <comment authorId="0" ref="H4">
      <text>
        <t xml:space="preserve">Na importação, cada grupo de produtos com o mesmo NCM compõe uma adição.
Não sabe o que é NCM? Descubra em https://blog.maino.com.br/ncm-conheca-a-classificacao-fiscal-de-mercadorias/.
======</t>
      </text>
    </comment>
    <comment authorId="0" ref="J4">
      <text>
        <t xml:space="preserve">Na importação, cada grupo de produtos com o mesmo NCM compõe uma adição.
Não sabe o que é NCM? Descubra em https://blog.maino.com.br/ncm-conheca-a-classificacao-fiscal-de-mercadorias/.
======</t>
      </text>
    </comment>
  </commentList>
</comments>
</file>

<file path=xl/sharedStrings.xml><?xml version="1.0" encoding="utf-8"?>
<sst xmlns="http://schemas.openxmlformats.org/spreadsheetml/2006/main" count="216" uniqueCount="103">
  <si>
    <t>Esta planilha foi desenvolvida por Mainô Sistemas, empresa de software de Gestão para empresas que atuam no comércio exterior. Emita uma nota grátis agora em https://www.maino.com.br/nota-fiscal-de-importacao/.</t>
  </si>
  <si>
    <t>AS CÉLULAS COM FUNDO VERDE DEVEM SER PREENCHIDAS</t>
  </si>
  <si>
    <t>AS DEMAIS CÉLULAS SÃO CALCULADAS AUTOMATICAMENTE</t>
  </si>
  <si>
    <t>Despesas que compõem a base do ICMS</t>
  </si>
  <si>
    <t>Despesas extras do processo de importação</t>
  </si>
  <si>
    <t>MODALIDADE DA EMPRESA</t>
  </si>
  <si>
    <t>Simples</t>
  </si>
  <si>
    <t>VMLE</t>
  </si>
  <si>
    <t>U$</t>
  </si>
  <si>
    <t>Despachante</t>
  </si>
  <si>
    <t>R$</t>
  </si>
  <si>
    <t>SEGURO $</t>
  </si>
  <si>
    <t>Inspeções</t>
  </si>
  <si>
    <t>IMPOSTOS</t>
  </si>
  <si>
    <t>Frete $</t>
  </si>
  <si>
    <t>Demurrage</t>
  </si>
  <si>
    <t>IMPOSTO</t>
  </si>
  <si>
    <t>APROVEITA CRÉDITO?</t>
  </si>
  <si>
    <t>ALÍQUOTA</t>
  </si>
  <si>
    <t>SISCOMEX</t>
  </si>
  <si>
    <t>Frete interno</t>
  </si>
  <si>
    <t>ICMS</t>
  </si>
  <si>
    <t>CAPATAZIA</t>
  </si>
  <si>
    <t>Armazenagem</t>
  </si>
  <si>
    <t>IPI</t>
  </si>
  <si>
    <t>AFRMM</t>
  </si>
  <si>
    <t>Outros Serviços</t>
  </si>
  <si>
    <t>PIS</t>
  </si>
  <si>
    <t>Tx Cambial</t>
  </si>
  <si>
    <t>R$ / U$</t>
  </si>
  <si>
    <t>TOTAL</t>
  </si>
  <si>
    <t>COFINS</t>
  </si>
  <si>
    <t>Outras despesas</t>
  </si>
  <si>
    <t>II</t>
  </si>
  <si>
    <t>Cálculo do Custo Total da Importação</t>
  </si>
  <si>
    <t>Despesa</t>
  </si>
  <si>
    <t>VMLE (Valor das Mercadorias no Local de Embarque)</t>
  </si>
  <si>
    <t>Seguro</t>
  </si>
  <si>
    <t>Frete</t>
  </si>
  <si>
    <t>VMLD (Valor das Mercadorias no Local de Destino)</t>
  </si>
  <si>
    <t>BC</t>
  </si>
  <si>
    <t>ALIQ</t>
  </si>
  <si>
    <t>-</t>
  </si>
  <si>
    <t>Outras despesas que compoem a base do ICMS</t>
  </si>
  <si>
    <t>Total de custos da Nota antes do ICMS</t>
  </si>
  <si>
    <t>Total da Nota Fiscal</t>
  </si>
  <si>
    <t>Despesas extras do Processo</t>
  </si>
  <si>
    <t>Total de Despesas da Importação (desembolso)</t>
  </si>
  <si>
    <t>Créditos de Impostos</t>
  </si>
  <si>
    <t>Custos das Mercadorias</t>
  </si>
  <si>
    <t>IMPORTANTE!</t>
  </si>
  <si>
    <t>Despesas que compõem a nota fiscal da mercadoria</t>
  </si>
  <si>
    <t>Aproveitamento de crédito de impostos</t>
  </si>
  <si>
    <t>LISTA DE PRODUTOS IMPORTADOS</t>
  </si>
  <si>
    <t>CUSTO EFETIVO DOS IMPOSTOS (RETIRANDO CRÉDITOS)</t>
  </si>
  <si>
    <t>CUSTO EFETIVO DAS MERCADORIA</t>
  </si>
  <si>
    <t>VMLD</t>
  </si>
  <si>
    <t>RATEIO</t>
  </si>
  <si>
    <t>IMPOSTO DE IMPORTAÇÃO</t>
  </si>
  <si>
    <t>REF</t>
  </si>
  <si>
    <t>NCM</t>
  </si>
  <si>
    <t>DESCRIÇÃO DO PRODUTO</t>
  </si>
  <si>
    <t>QUANTIDADE</t>
  </si>
  <si>
    <t>VL UNIT $</t>
  </si>
  <si>
    <t>VL UNIT R$</t>
  </si>
  <si>
    <t>PESO LIQ - KG</t>
  </si>
  <si>
    <t>USD</t>
  </si>
  <si>
    <t>FRETE TOTAL</t>
  </si>
  <si>
    <t>SEGURO TOTAL</t>
  </si>
  <si>
    <t>CAPATAZIA TOTAL</t>
  </si>
  <si>
    <t>TAXAS</t>
  </si>
  <si>
    <t>%</t>
  </si>
  <si>
    <t>VALOR</t>
  </si>
  <si>
    <t>IMPOSTOS NÃO CRED.</t>
  </si>
  <si>
    <t>DESP ACESSORIAS</t>
  </si>
  <si>
    <t>CUSTOS DO PROCESSO</t>
  </si>
  <si>
    <t>CUSTO DE IMPORTAÇÃO UNITÁRIO DO PRODUTO</t>
  </si>
  <si>
    <t>0000.00.00</t>
  </si>
  <si>
    <t>1111.11.11</t>
  </si>
  <si>
    <t>2222.22.22</t>
  </si>
  <si>
    <t>3333.33.33</t>
  </si>
  <si>
    <t>4444.44.44</t>
  </si>
  <si>
    <t>&lt;= Para incluir um novo produto inclua uma linha acima desta.</t>
  </si>
  <si>
    <t>CALCULADORA DE TAXA DO SISCOMEX</t>
  </si>
  <si>
    <t>VALORES DE TAXAS ATÉ 100 ADIÇÕES</t>
  </si>
  <si>
    <t>Quantidade de adições</t>
  </si>
  <si>
    <t>Valor da taxa do Siscomex</t>
  </si>
  <si>
    <t>Taxa do Siscomex</t>
  </si>
  <si>
    <t>CALCULADORA (NÃO ALTERAR)</t>
  </si>
  <si>
    <t>Limite inferior</t>
  </si>
  <si>
    <t>Limite superior</t>
  </si>
  <si>
    <t>Valor</t>
  </si>
  <si>
    <t>Adições</t>
  </si>
  <si>
    <t>Valor por adição</t>
  </si>
  <si>
    <t>DI</t>
  </si>
  <si>
    <t>Descrição</t>
  </si>
  <si>
    <t>Link</t>
  </si>
  <si>
    <t>Acordos comerciais do Brasil</t>
  </si>
  <si>
    <t xml:space="preserve">http://siscomex.gov.br/acordos-comerciais/
</t>
  </si>
  <si>
    <t>Alíquotas de Tributos Federais por NCM</t>
  </si>
  <si>
    <t>http://www4.receita.fazenda.gov.br/simulador/</t>
  </si>
  <si>
    <t>Emissão de 1 nota de importação grátis</t>
  </si>
  <si>
    <t>www.maino.com.br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</si>
</sst>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4">
    <numFmt numFmtId="164" formatCode="_(&quot;R$ &quot;* #,##0.0000_);_(&quot;R$ &quot;* \(#,##0.0000\);_(&quot;R$ &quot;* \-??_);_(@_)"/>
    <numFmt numFmtId="165" formatCode="[$$]#,##0.00"/>
    <numFmt numFmtId="166" formatCode="[$R$ -416]#,##0.00"/>
    <numFmt numFmtId="167" formatCode="_(* #,##0_);_(* \(#,##0\);_(* \-??_);_(@_)"/>
    <numFmt numFmtId="168" formatCode="_([$$-409]* #,##0.000_);_([$$-409]* \(#,##0.000\);_([$$-409]* \-??_);_(@_)"/>
    <numFmt numFmtId="169" formatCode="_-&quot;R$ &quot;* #,##0.000_-;&quot;-R$ &quot;* #,##0.000_-;_-&quot;R$ &quot;* \-???_-;_-@"/>
    <numFmt numFmtId="170" formatCode="_([$$-409]* #,##0.00_);_([$$-409]* \(#,##0.00\);_([$$-409]* \-??_);_(@_)"/>
    <numFmt numFmtId="171" formatCode="_(&quot;R$ &quot;* #,##0.00_);_(&quot;R$ &quot;* \(#,##0.00\);_(&quot;R$ &quot;* \-??_);_(@_)"/>
    <numFmt numFmtId="172" formatCode="_(&quot;R$ &quot;* #,##0.0000000_);_(&quot;R$ &quot;* \(#,##0.0000000\);_(&quot;R$ &quot;* \-??_);_(@_)"/>
    <numFmt numFmtId="173" formatCode="_(&quot;R$ &quot;* #,##0.00000_);_(&quot;R$ &quot;* \(#,##0.00000\);_(&quot;R$ &quot;* \-??_);_(@_)"/>
    <numFmt numFmtId="174" formatCode="_(&quot;R$ &quot;* #,##0.00000000_);_(&quot;R$ &quot;* \(#,##0.00000000\);_(&quot;R$ &quot;* \-??_);_(@_)"/>
    <numFmt numFmtId="175" formatCode="_(&quot;R$ &quot;* #,##0.000000_);_(&quot;R$ &quot;* \(#,##0.000000\);_(&quot;R$ &quot;* \-??_);_(@_)"/>
    <numFmt numFmtId="176" formatCode="yyyy.m.d"/>
    <numFmt numFmtId="177" formatCode="_-&quot;R$ &quot;* #,##0.00_-;&quot;-R$ &quot;* #,##0.00_-;_-&quot;R$ &quot;* \-??_-;_-@"/>
  </numFmts>
  <fonts count="35">
    <font>
      <sz val="10.0"/>
      <color rgb="FF000000"/>
      <name val="Arial"/>
      <scheme val="minor"/>
    </font>
    <font>
      <b/>
      <u/>
      <color rgb="FF1155CC"/>
    </font>
    <font>
      <b/>
      <sz val="7.0"/>
      <color rgb="FFFF0000"/>
      <name val="Arial"/>
    </font>
    <font>
      <u/>
      <color rgb="FF1155CC"/>
      <name val="Calibri"/>
    </font>
    <font>
      <b/>
      <sz val="7.0"/>
      <color rgb="FF3366FF"/>
      <name val="Arial"/>
    </font>
    <font>
      <b/>
      <sz val="10.0"/>
      <color rgb="FF2B511A"/>
      <name val="Arial"/>
    </font>
    <font>
      <b/>
      <sz val="7.0"/>
      <color rgb="FF00381F"/>
      <name val="Arial"/>
    </font>
    <font/>
    <font>
      <b/>
      <sz val="7.0"/>
      <color rgb="FF2B511A"/>
      <name val="Arial"/>
    </font>
    <font>
      <b/>
      <sz val="7.0"/>
      <color rgb="FF969696"/>
      <name val="Arial"/>
    </font>
    <font>
      <b/>
      <sz val="7.0"/>
      <color rgb="FF071136"/>
      <name val="Arial"/>
    </font>
    <font>
      <color theme="1"/>
      <name val="Calibri"/>
    </font>
    <font>
      <b/>
      <sz val="8.0"/>
      <color rgb="FF071136"/>
      <name val="Arial"/>
    </font>
    <font>
      <b/>
      <color theme="1"/>
      <name val="Calibri"/>
    </font>
    <font>
      <b/>
      <sz val="7.0"/>
      <color rgb="FF666666"/>
      <name val="Arial"/>
    </font>
    <font>
      <b/>
      <sz val="7.0"/>
      <color rgb="FF434343"/>
      <name val="Arial"/>
    </font>
    <font>
      <b/>
      <u/>
      <color rgb="FF1155CC"/>
      <name val="Calibri"/>
    </font>
    <font>
      <b/>
      <color rgb="FFFFFFFF"/>
      <name val="Calibri"/>
    </font>
    <font>
      <b/>
      <sz val="7.0"/>
      <color rgb="FF993366"/>
      <name val="Arial"/>
    </font>
    <font>
      <b/>
      <sz val="7.0"/>
      <color rgb="FFFFFFFF"/>
      <name val="Arial"/>
    </font>
    <font>
      <sz val="7.0"/>
      <color theme="1"/>
      <name val="Arial"/>
    </font>
    <font>
      <b/>
      <sz val="7.0"/>
      <color theme="1"/>
      <name val="Arial"/>
    </font>
    <font>
      <sz val="6.0"/>
      <color rgb="FF3C3C3C"/>
      <name val="Ubuntu"/>
    </font>
    <font>
      <sz val="11.0"/>
      <color theme="1"/>
      <name val="Calibri"/>
    </font>
    <font>
      <sz val="14.0"/>
      <color theme="1"/>
      <name val="Calibri"/>
    </font>
    <font>
      <sz val="14.0"/>
      <color rgb="FF000000"/>
      <name val="Calibri"/>
    </font>
    <font>
      <sz val="8.0"/>
      <color theme="1"/>
      <name val="Arial"/>
    </font>
    <font>
      <b/>
      <sz val="12.0"/>
      <color rgb="FFFFFFFF"/>
      <name val="Calibri"/>
    </font>
    <font>
      <u/>
      <color rgb="FF1155CC"/>
      <name val="Calibri"/>
    </font>
    <font>
      <b/>
      <sz val="13.0"/>
      <color rgb="FF212529"/>
      <name val="Effra"/>
    </font>
    <font>
      <sz val="12.0"/>
      <color theme="1"/>
      <name val="Calibri"/>
    </font>
    <font>
      <b/>
      <sz val="12.0"/>
      <color theme="1"/>
      <name val="Calibri"/>
    </font>
    <font>
      <sz val="13.0"/>
      <color rgb="FF212529"/>
      <name val="Effra"/>
    </font>
    <font>
      <u/>
      <color rgb="FF0000FF"/>
    </font>
    <font>
      <u/>
      <color rgb="FF1155CC"/>
    </font>
  </fonts>
  <fills count="13">
    <fill>
      <patternFill patternType="none"/>
    </fill>
    <fill>
      <patternFill patternType="lightGray"/>
    </fill>
    <fill>
      <patternFill patternType="solid">
        <fgColor rgb="FF8CD867"/>
        <bgColor rgb="FF8CD867"/>
      </patternFill>
    </fill>
    <fill>
      <patternFill patternType="solid">
        <fgColor rgb="FFFFFFFF"/>
        <bgColor rgb="FFFFFFFF"/>
      </patternFill>
    </fill>
    <fill>
      <patternFill patternType="solid">
        <fgColor rgb="FFBDBDBD"/>
        <bgColor rgb="FFBDBDBD"/>
      </patternFill>
    </fill>
    <fill>
      <patternFill patternType="solid">
        <fgColor rgb="FFF3F3F3"/>
        <bgColor rgb="FFF3F3F3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071136"/>
        <bgColor rgb="FF071136"/>
      </patternFill>
    </fill>
    <fill>
      <patternFill patternType="solid">
        <fgColor rgb="FF666666"/>
        <bgColor rgb="FF666666"/>
      </patternFill>
    </fill>
    <fill>
      <patternFill patternType="solid">
        <fgColor rgb="FF808080"/>
        <bgColor rgb="FF808080"/>
      </patternFill>
    </fill>
    <fill>
      <patternFill patternType="solid">
        <fgColor rgb="FFFFFF00"/>
        <bgColor rgb="FFFFFF00"/>
      </patternFill>
    </fill>
    <fill>
      <patternFill patternType="solid">
        <fgColor rgb="FF579835"/>
        <bgColor rgb="FF579835"/>
      </patternFill>
    </fill>
  </fills>
  <borders count="23">
    <border/>
    <border>
      <left style="thin">
        <color rgb="FF666666"/>
      </left>
      <top style="thin">
        <color rgb="FF666666"/>
      </top>
      <bottom style="thin">
        <color rgb="FF666666"/>
      </bottom>
    </border>
    <border>
      <top style="thin">
        <color rgb="FF666666"/>
      </top>
      <bottom style="thin">
        <color rgb="FF666666"/>
      </bottom>
    </border>
    <border>
      <right style="thin">
        <color rgb="FF666666"/>
      </right>
      <top style="thin">
        <color rgb="FF666666"/>
      </top>
      <bottom style="thin">
        <color rgb="FF666666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hair">
        <color rgb="FF000000"/>
      </top>
    </border>
    <border>
      <right style="hair">
        <color rgb="FF000000"/>
      </right>
      <top style="hair">
        <color rgb="FF000000"/>
      </top>
    </border>
    <border>
      <right style="hair">
        <color rgb="FF000000"/>
      </right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</border>
    <border>
      <right style="thin">
        <color rgb="FF000000"/>
      </right>
      <top style="thin">
        <color rgb="FF666666"/>
      </top>
      <bottom style="thin">
        <color rgb="FF666666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thin">
        <color rgb="FF666666"/>
      </left>
      <bottom style="thin">
        <color rgb="FF666666"/>
      </bottom>
    </border>
    <border>
      <bottom style="thin">
        <color rgb="FF666666"/>
      </bottom>
    </border>
    <border>
      <right style="thin">
        <color rgb="FF666666"/>
      </right>
      <bottom style="thin">
        <color rgb="FF666666"/>
      </bottom>
    </border>
    <border>
      <left style="thin">
        <color rgb="FF666666"/>
      </left>
      <top style="thin">
        <color rgb="FF666666"/>
      </top>
    </border>
    <border>
      <top style="thin">
        <color rgb="FF666666"/>
      </top>
    </border>
    <border>
      <right style="thin">
        <color rgb="FF666666"/>
      </right>
      <top style="thin">
        <color rgb="FF666666"/>
      </top>
    </border>
    <border>
      <left style="thin">
        <color rgb="FF000000"/>
      </left>
      <right style="thin">
        <color rgb="FF666666"/>
      </right>
      <top style="thin">
        <color rgb="FF666666"/>
      </top>
      <bottom style="thin">
        <color rgb="FF666666"/>
      </bottom>
    </border>
    <border>
      <right/>
      <top/>
      <bottom/>
    </border>
    <border>
      <left/>
      <right/>
      <top/>
      <bottom/>
    </border>
    <border>
      <left style="thin">
        <color rgb="FF666666"/>
      </left>
    </border>
    <border>
      <right style="thin">
        <color rgb="FF666666"/>
      </right>
    </border>
  </borders>
  <cellStyleXfs count="1">
    <xf borderId="0" fillId="0" fontId="0" numFmtId="0" applyAlignment="1" applyFont="1"/>
  </cellStyleXfs>
  <cellXfs count="157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shrinkToFit="0" wrapText="1"/>
    </xf>
    <xf borderId="0" fillId="0" fontId="2" numFmtId="0" xfId="0" applyAlignment="1" applyFont="1">
      <alignment horizontal="left" shrinkToFit="0" vertical="center" wrapText="1"/>
    </xf>
    <xf borderId="0" fillId="0" fontId="3" numFmtId="0" xfId="0" applyFont="1"/>
    <xf borderId="0" fillId="0" fontId="4" numFmtId="0" xfId="0" applyAlignment="1" applyFont="1">
      <alignment horizontal="right" shrinkToFit="0" vertical="center" wrapText="0"/>
    </xf>
    <xf borderId="0" fillId="0" fontId="4" numFmtId="0" xfId="0" applyAlignment="1" applyFont="1">
      <alignment horizontal="left" shrinkToFit="0" vertical="center" wrapText="0"/>
    </xf>
    <xf borderId="0" fillId="0" fontId="5" numFmtId="0" xfId="0" applyAlignment="1" applyFont="1">
      <alignment horizontal="center" shrinkToFit="0" vertical="center" wrapText="0"/>
    </xf>
    <xf borderId="1" fillId="2" fontId="6" numFmtId="0" xfId="0" applyAlignment="1" applyBorder="1" applyFill="1" applyFont="1">
      <alignment horizontal="center" shrinkToFit="0" vertical="center" wrapText="1"/>
    </xf>
    <xf borderId="2" fillId="0" fontId="7" numFmtId="0" xfId="0" applyBorder="1" applyFont="1"/>
    <xf borderId="3" fillId="0" fontId="7" numFmtId="0" xfId="0" applyBorder="1" applyFont="1"/>
    <xf borderId="4" fillId="0" fontId="8" numFmtId="0" xfId="0" applyAlignment="1" applyBorder="1" applyFont="1">
      <alignment horizontal="center" shrinkToFit="0" vertical="center" wrapText="1"/>
    </xf>
    <xf borderId="4" fillId="0" fontId="7" numFmtId="0" xfId="0" applyBorder="1" applyFont="1"/>
    <xf borderId="5" fillId="0" fontId="7" numFmtId="0" xfId="0" applyBorder="1" applyFont="1"/>
    <xf borderId="0" fillId="0" fontId="4" numFmtId="0" xfId="0" applyAlignment="1" applyFont="1">
      <alignment shrinkToFit="0" vertical="bottom" wrapText="0"/>
    </xf>
    <xf borderId="0" fillId="3" fontId="6" numFmtId="0" xfId="0" applyAlignment="1" applyFill="1" applyFont="1">
      <alignment horizontal="center" shrinkToFit="0" vertical="center" wrapText="1"/>
    </xf>
    <xf borderId="0" fillId="3" fontId="8" numFmtId="0" xfId="0" applyAlignment="1" applyFont="1">
      <alignment horizontal="center" shrinkToFit="0" vertical="center" wrapText="1"/>
    </xf>
    <xf borderId="0" fillId="0" fontId="9" numFmtId="164" xfId="0" applyAlignment="1" applyFont="1" applyNumberFormat="1">
      <alignment horizontal="right" shrinkToFit="0" vertical="center" wrapText="0"/>
    </xf>
    <xf borderId="0" fillId="0" fontId="10" numFmtId="0" xfId="0" applyAlignment="1" applyFont="1">
      <alignment shrinkToFit="0" vertical="bottom" wrapText="0"/>
    </xf>
    <xf borderId="0" fillId="3" fontId="11" numFmtId="0" xfId="0" applyFont="1"/>
    <xf borderId="6" fillId="3" fontId="12" numFmtId="0" xfId="0" applyAlignment="1" applyBorder="1" applyFont="1">
      <alignment horizontal="center" shrinkToFit="0" vertical="center" wrapText="0"/>
    </xf>
    <xf borderId="7" fillId="3" fontId="12" numFmtId="0" xfId="0" applyAlignment="1" applyBorder="1" applyFont="1">
      <alignment horizontal="center" shrinkToFit="0" vertical="center" wrapText="0"/>
    </xf>
    <xf borderId="1" fillId="0" fontId="13" numFmtId="0" xfId="0" applyAlignment="1" applyBorder="1" applyFont="1">
      <alignment horizontal="center" vertical="center"/>
    </xf>
    <xf borderId="1" fillId="0" fontId="13" numFmtId="0" xfId="0" applyBorder="1" applyFont="1"/>
    <xf borderId="1" fillId="2" fontId="11" numFmtId="0" xfId="0" applyBorder="1" applyFont="1"/>
    <xf borderId="0" fillId="0" fontId="13" numFmtId="0" xfId="0" applyAlignment="1" applyFont="1">
      <alignment horizontal="center" vertical="center"/>
    </xf>
    <xf borderId="0" fillId="3" fontId="12" numFmtId="0" xfId="0" applyAlignment="1" applyFont="1">
      <alignment horizontal="center" shrinkToFit="0" vertical="center" wrapText="0"/>
    </xf>
    <xf borderId="8" fillId="3" fontId="12" numFmtId="0" xfId="0" applyAlignment="1" applyBorder="1" applyFont="1">
      <alignment horizontal="center" shrinkToFit="0" vertical="center" wrapText="0"/>
    </xf>
    <xf borderId="9" fillId="0" fontId="14" numFmtId="0" xfId="0" applyAlignment="1" applyBorder="1" applyFont="1">
      <alignment horizontal="center" shrinkToFit="0" vertical="center" wrapText="0"/>
    </xf>
    <xf borderId="1" fillId="2" fontId="15" numFmtId="165" xfId="0" applyAlignment="1" applyBorder="1" applyFont="1" applyNumberFormat="1">
      <alignment horizontal="right" shrinkToFit="0" vertical="center" wrapText="0"/>
    </xf>
    <xf borderId="1" fillId="2" fontId="15" numFmtId="166" xfId="0" applyAlignment="1" applyBorder="1" applyFont="1" applyNumberFormat="1">
      <alignment horizontal="right" shrinkToFit="0" vertical="center" wrapText="0"/>
    </xf>
    <xf borderId="0" fillId="0" fontId="14" numFmtId="0" xfId="0" applyAlignment="1" applyFont="1">
      <alignment horizontal="center" shrinkToFit="0" vertical="center" wrapText="0"/>
    </xf>
    <xf borderId="1" fillId="3" fontId="14" numFmtId="166" xfId="0" applyAlignment="1" applyBorder="1" applyFont="1" applyNumberFormat="1">
      <alignment horizontal="center" shrinkToFit="0" vertical="center" wrapText="0"/>
    </xf>
    <xf borderId="10" fillId="0" fontId="7" numFmtId="0" xfId="0" applyBorder="1" applyFont="1"/>
    <xf borderId="2" fillId="2" fontId="15" numFmtId="10" xfId="0" applyAlignment="1" applyBorder="1" applyFont="1" applyNumberFormat="1">
      <alignment horizontal="right" shrinkToFit="0" vertical="center" wrapText="0"/>
    </xf>
    <xf borderId="0" fillId="0" fontId="11" numFmtId="0" xfId="0" applyFont="1"/>
    <xf borderId="1" fillId="3" fontId="14" numFmtId="166" xfId="0" applyAlignment="1" applyBorder="1" applyFont="1" applyNumberFormat="1">
      <alignment horizontal="right" shrinkToFit="0" vertical="center" wrapText="0"/>
    </xf>
    <xf borderId="9" fillId="0" fontId="14" numFmtId="0" xfId="0" applyAlignment="1" applyBorder="1" applyFont="1">
      <alignment horizontal="center" shrinkToFit="0" vertical="center" wrapText="1"/>
    </xf>
    <xf borderId="0" fillId="4" fontId="11" numFmtId="0" xfId="0" applyFill="1" applyFont="1"/>
    <xf borderId="0" fillId="3" fontId="11" numFmtId="165" xfId="0" applyFont="1" applyNumberFormat="1"/>
    <xf borderId="0" fillId="3" fontId="11" numFmtId="166" xfId="0" applyFont="1" applyNumberFormat="1"/>
    <xf borderId="0" fillId="5" fontId="11" numFmtId="0" xfId="0" applyFill="1" applyFont="1"/>
    <xf borderId="0" fillId="5" fontId="11" numFmtId="165" xfId="0" applyFont="1" applyNumberFormat="1"/>
    <xf borderId="0" fillId="5" fontId="11" numFmtId="166" xfId="0" applyFont="1" applyNumberFormat="1"/>
    <xf borderId="0" fillId="3" fontId="11" numFmtId="0" xfId="0" applyAlignment="1" applyFont="1">
      <alignment horizontal="right"/>
    </xf>
    <xf borderId="0" fillId="3" fontId="11" numFmtId="9" xfId="0" applyFont="1" applyNumberFormat="1"/>
    <xf borderId="0" fillId="5" fontId="11" numFmtId="0" xfId="0" applyAlignment="1" applyFont="1">
      <alignment horizontal="right"/>
    </xf>
    <xf borderId="0" fillId="5" fontId="11" numFmtId="9" xfId="0" applyFont="1" applyNumberFormat="1"/>
    <xf borderId="0" fillId="6" fontId="11" numFmtId="0" xfId="0" applyFill="1" applyFont="1"/>
    <xf borderId="0" fillId="7" fontId="11" numFmtId="0" xfId="0" applyFill="1" applyFont="1"/>
    <xf borderId="0" fillId="0" fontId="16" numFmtId="0" xfId="0" applyAlignment="1" applyFont="1">
      <alignment horizontal="center"/>
    </xf>
    <xf borderId="0" fillId="7" fontId="4" numFmtId="0" xfId="0" applyAlignment="1" applyFont="1">
      <alignment horizontal="right" shrinkToFit="0" vertical="center" wrapText="0"/>
    </xf>
    <xf borderId="11" fillId="2" fontId="6" numFmtId="0" xfId="0" applyAlignment="1" applyBorder="1" applyFont="1">
      <alignment horizontal="center" shrinkToFit="0" vertical="center" wrapText="1"/>
    </xf>
    <xf borderId="0" fillId="6" fontId="4" numFmtId="0" xfId="0" applyAlignment="1" applyFont="1">
      <alignment shrinkToFit="0" vertical="bottom" wrapText="0"/>
    </xf>
    <xf borderId="2" fillId="0" fontId="13" numFmtId="0" xfId="0" applyAlignment="1" applyBorder="1" applyFont="1">
      <alignment horizontal="center" vertical="center"/>
    </xf>
    <xf borderId="3" fillId="0" fontId="14" numFmtId="0" xfId="0" applyAlignment="1" applyBorder="1" applyFont="1">
      <alignment horizontal="center" shrinkToFit="0" vertical="center" wrapText="0"/>
    </xf>
    <xf borderId="3" fillId="0" fontId="14" numFmtId="0" xfId="0" applyAlignment="1" applyBorder="1" applyFont="1">
      <alignment horizontal="center" shrinkToFit="0" vertical="center" wrapText="1"/>
    </xf>
    <xf borderId="0" fillId="3" fontId="14" numFmtId="0" xfId="0" applyAlignment="1" applyFont="1">
      <alignment horizontal="center" shrinkToFit="0" vertical="center" wrapText="0"/>
    </xf>
    <xf borderId="0" fillId="3" fontId="14" numFmtId="166" xfId="0" applyAlignment="1" applyFont="1" applyNumberFormat="1">
      <alignment horizontal="right" shrinkToFit="0" vertical="center" wrapText="0"/>
    </xf>
    <xf borderId="2" fillId="3" fontId="17" numFmtId="0" xfId="0" applyAlignment="1" applyBorder="1" applyFont="1">
      <alignment horizontal="center"/>
    </xf>
    <xf borderId="0" fillId="3" fontId="17" numFmtId="0" xfId="0" applyAlignment="1" applyFont="1">
      <alignment horizontal="center"/>
    </xf>
    <xf borderId="0" fillId="3" fontId="12" numFmtId="0" xfId="0" applyAlignment="1" applyFont="1">
      <alignment horizontal="center" shrinkToFit="0" vertical="center" wrapText="1"/>
    </xf>
    <xf borderId="2" fillId="8" fontId="17" numFmtId="0" xfId="0" applyAlignment="1" applyBorder="1" applyFill="1" applyFont="1">
      <alignment horizontal="center"/>
    </xf>
    <xf borderId="12" fillId="6" fontId="12" numFmtId="0" xfId="0" applyAlignment="1" applyBorder="1" applyFont="1">
      <alignment horizontal="center" shrinkToFit="0" vertical="center" wrapText="0"/>
    </xf>
    <xf borderId="13" fillId="0" fontId="7" numFmtId="0" xfId="0" applyBorder="1" applyFont="1"/>
    <xf borderId="14" fillId="0" fontId="7" numFmtId="0" xfId="0" applyBorder="1" applyFont="1"/>
    <xf borderId="15" fillId="6" fontId="12" numFmtId="0" xfId="0" applyAlignment="1" applyBorder="1" applyFont="1">
      <alignment horizontal="center" shrinkToFit="0" vertical="center" wrapText="1"/>
    </xf>
    <xf borderId="16" fillId="0" fontId="7" numFmtId="0" xfId="0" applyBorder="1" applyFont="1"/>
    <xf borderId="17" fillId="0" fontId="7" numFmtId="0" xfId="0" applyBorder="1" applyFont="1"/>
    <xf borderId="13" fillId="7" fontId="18" numFmtId="0" xfId="0" applyAlignment="1" applyBorder="1" applyFont="1">
      <alignment horizontal="left" shrinkToFit="0" vertical="top" wrapText="1"/>
    </xf>
    <xf borderId="2" fillId="7" fontId="18" numFmtId="0" xfId="0" applyAlignment="1" applyBorder="1" applyFont="1">
      <alignment horizontal="left" shrinkToFit="0" vertical="top" wrapText="1"/>
    </xf>
    <xf borderId="3" fillId="7" fontId="18" numFmtId="0" xfId="0" applyAlignment="1" applyBorder="1" applyFont="1">
      <alignment horizontal="left" shrinkToFit="0" vertical="top" wrapText="1"/>
    </xf>
    <xf borderId="1" fillId="9" fontId="19" numFmtId="0" xfId="0" applyAlignment="1" applyBorder="1" applyFill="1" applyFont="1">
      <alignment horizontal="center" shrinkToFit="0" vertical="center" wrapText="0"/>
    </xf>
    <xf borderId="1" fillId="6" fontId="10" numFmtId="0" xfId="0" applyAlignment="1" applyBorder="1" applyFont="1">
      <alignment horizontal="center" shrinkToFit="0" vertical="center" wrapText="0"/>
    </xf>
    <xf borderId="9" fillId="10" fontId="19" numFmtId="0" xfId="0" applyAlignment="1" applyBorder="1" applyFill="1" applyFont="1">
      <alignment horizontal="center" shrinkToFit="0" vertical="center" wrapText="1"/>
    </xf>
    <xf borderId="9" fillId="6" fontId="10" numFmtId="0" xfId="0" applyAlignment="1" applyBorder="1" applyFont="1">
      <alignment horizontal="center" shrinkToFit="0" vertical="center" wrapText="1"/>
    </xf>
    <xf borderId="12" fillId="0" fontId="7" numFmtId="0" xfId="0" applyBorder="1" applyFont="1"/>
    <xf borderId="18" fillId="8" fontId="19" numFmtId="0" xfId="0" applyAlignment="1" applyBorder="1" applyFont="1">
      <alignment horizontal="center" shrinkToFit="0" vertical="center" wrapText="0"/>
    </xf>
    <xf borderId="9" fillId="8" fontId="19" numFmtId="0" xfId="0" applyAlignment="1" applyBorder="1" applyFont="1">
      <alignment horizontal="center" shrinkToFit="0" vertical="center" wrapText="0"/>
    </xf>
    <xf borderId="1" fillId="8" fontId="19" numFmtId="0" xfId="0" applyAlignment="1" applyBorder="1" applyFont="1">
      <alignment horizontal="center" shrinkToFit="0" vertical="center" wrapText="0"/>
    </xf>
    <xf borderId="9" fillId="8" fontId="19" numFmtId="0" xfId="0" applyAlignment="1" applyBorder="1" applyFont="1">
      <alignment horizontal="center" shrinkToFit="0" vertical="center" wrapText="1"/>
    </xf>
    <xf borderId="9" fillId="8" fontId="19" numFmtId="10" xfId="0" applyAlignment="1" applyBorder="1" applyFont="1" applyNumberFormat="1">
      <alignment horizontal="center" shrinkToFit="0" vertical="center" wrapText="0"/>
    </xf>
    <xf borderId="0" fillId="8" fontId="19" numFmtId="0" xfId="0" applyAlignment="1" applyFont="1">
      <alignment horizontal="center" shrinkToFit="0" vertical="center" wrapText="0"/>
    </xf>
    <xf borderId="0" fillId="8" fontId="19" numFmtId="0" xfId="0" applyAlignment="1" applyFont="1">
      <alignment horizontal="center" shrinkToFit="0" vertical="center" wrapText="1"/>
    </xf>
    <xf borderId="0" fillId="6" fontId="20" numFmtId="0" xfId="0" applyAlignment="1" applyFont="1">
      <alignment shrinkToFit="0" vertical="center" wrapText="0"/>
    </xf>
    <xf borderId="18" fillId="2" fontId="21" numFmtId="0" xfId="0" applyAlignment="1" applyBorder="1" applyFont="1">
      <alignment shrinkToFit="0" vertical="center" wrapText="0"/>
    </xf>
    <xf borderId="9" fillId="2" fontId="21" numFmtId="0" xfId="0" applyAlignment="1" applyBorder="1" applyFont="1">
      <alignment shrinkToFit="0" vertical="center" wrapText="0"/>
    </xf>
    <xf borderId="1" fillId="2" fontId="21" numFmtId="0" xfId="0" applyAlignment="1" applyBorder="1" applyFont="1">
      <alignment horizontal="left" shrinkToFit="0" vertical="center" wrapText="0"/>
    </xf>
    <xf borderId="9" fillId="2" fontId="21" numFmtId="167" xfId="0" applyAlignment="1" applyBorder="1" applyFont="1" applyNumberFormat="1">
      <alignment shrinkToFit="0" vertical="center" wrapText="0"/>
    </xf>
    <xf borderId="9" fillId="2" fontId="21" numFmtId="168" xfId="0" applyAlignment="1" applyBorder="1" applyFont="1" applyNumberFormat="1">
      <alignment shrinkToFit="0" vertical="center" wrapText="0"/>
    </xf>
    <xf borderId="9" fillId="0" fontId="20" numFmtId="169" xfId="0" applyAlignment="1" applyBorder="1" applyFont="1" applyNumberFormat="1">
      <alignment shrinkToFit="0" vertical="center" wrapText="0"/>
    </xf>
    <xf borderId="9" fillId="2" fontId="21" numFmtId="4" xfId="0" applyAlignment="1" applyBorder="1" applyFont="1" applyNumberFormat="1">
      <alignment shrinkToFit="0" vertical="center" wrapText="0"/>
    </xf>
    <xf borderId="9" fillId="0" fontId="20" numFmtId="170" xfId="0" applyAlignment="1" applyBorder="1" applyFont="1" applyNumberFormat="1">
      <alignment shrinkToFit="0" vertical="center" wrapText="0"/>
    </xf>
    <xf borderId="9" fillId="0" fontId="20" numFmtId="171" xfId="0" applyAlignment="1" applyBorder="1" applyFont="1" applyNumberFormat="1">
      <alignment shrinkToFit="0" vertical="center" wrapText="0"/>
    </xf>
    <xf borderId="9" fillId="3" fontId="22" numFmtId="172" xfId="0" applyAlignment="1" applyBorder="1" applyFont="1" applyNumberFormat="1">
      <alignment shrinkToFit="0" vertical="center" wrapText="0"/>
    </xf>
    <xf borderId="9" fillId="0" fontId="21" numFmtId="173" xfId="0" applyAlignment="1" applyBorder="1" applyFont="1" applyNumberFormat="1">
      <alignment shrinkToFit="0" vertical="center" wrapText="0"/>
    </xf>
    <xf borderId="9" fillId="0" fontId="20" numFmtId="174" xfId="0" applyAlignment="1" applyBorder="1" applyFont="1" applyNumberFormat="1">
      <alignment shrinkToFit="0" vertical="center" wrapText="0"/>
    </xf>
    <xf borderId="9" fillId="0" fontId="20" numFmtId="175" xfId="0" applyAlignment="1" applyBorder="1" applyFont="1" applyNumberFormat="1">
      <alignment shrinkToFit="0" vertical="center" wrapText="0"/>
    </xf>
    <xf borderId="9" fillId="2" fontId="20" numFmtId="10" xfId="0" applyAlignment="1" applyBorder="1" applyFont="1" applyNumberFormat="1">
      <alignment shrinkToFit="0" vertical="center" wrapText="0"/>
    </xf>
    <xf borderId="9" fillId="0" fontId="20" numFmtId="166" xfId="0" applyAlignment="1" applyBorder="1" applyFont="1" applyNumberFormat="1">
      <alignment shrinkToFit="0" vertical="center" wrapText="0"/>
    </xf>
    <xf borderId="9" fillId="0" fontId="20" numFmtId="173" xfId="0" applyAlignment="1" applyBorder="1" applyFont="1" applyNumberFormat="1">
      <alignment shrinkToFit="0" vertical="center" wrapText="0"/>
    </xf>
    <xf borderId="9" fillId="11" fontId="20" numFmtId="166" xfId="0" applyAlignment="1" applyBorder="1" applyFill="1" applyFont="1" applyNumberFormat="1">
      <alignment shrinkToFit="0" vertical="center" wrapText="0"/>
    </xf>
    <xf borderId="9" fillId="2" fontId="21" numFmtId="176" xfId="0" applyAlignment="1" applyBorder="1" applyFont="1" applyNumberFormat="1">
      <alignment shrinkToFit="0" vertical="center" wrapText="0"/>
    </xf>
    <xf borderId="2" fillId="0" fontId="21" numFmtId="0" xfId="0" applyAlignment="1" applyBorder="1" applyFont="1">
      <alignment horizontal="right" shrinkToFit="0" vertical="center" wrapText="0"/>
    </xf>
    <xf borderId="2" fillId="0" fontId="21" numFmtId="0" xfId="0" applyAlignment="1" applyBorder="1" applyFont="1">
      <alignment horizontal="left" shrinkToFit="0" vertical="center" wrapText="0"/>
    </xf>
    <xf borderId="9" fillId="0" fontId="18" numFmtId="4" xfId="0" applyAlignment="1" applyBorder="1" applyFont="1" applyNumberFormat="1">
      <alignment horizontal="right" shrinkToFit="0" vertical="center" wrapText="0"/>
    </xf>
    <xf borderId="9" fillId="0" fontId="18" numFmtId="170" xfId="0" applyAlignment="1" applyBorder="1" applyFont="1" applyNumberFormat="1">
      <alignment shrinkToFit="0" vertical="center" wrapText="0"/>
    </xf>
    <xf borderId="9" fillId="0" fontId="18" numFmtId="171" xfId="0" applyAlignment="1" applyBorder="1" applyFont="1" applyNumberFormat="1">
      <alignment shrinkToFit="0" vertical="center" wrapText="0"/>
    </xf>
    <xf borderId="9" fillId="0" fontId="21" numFmtId="177" xfId="0" applyAlignment="1" applyBorder="1" applyFont="1" applyNumberFormat="1">
      <alignment horizontal="center" shrinkToFit="0" vertical="center" wrapText="0"/>
    </xf>
    <xf borderId="9" fillId="0" fontId="21" numFmtId="170" xfId="0" applyAlignment="1" applyBorder="1" applyFont="1" applyNumberFormat="1">
      <alignment horizontal="center" shrinkToFit="0" vertical="center" wrapText="0"/>
    </xf>
    <xf borderId="9" fillId="0" fontId="21" numFmtId="177" xfId="0" applyAlignment="1" applyBorder="1" applyFont="1" applyNumberFormat="1">
      <alignment shrinkToFit="0" vertical="center" wrapText="0"/>
    </xf>
    <xf borderId="9" fillId="0" fontId="20" numFmtId="0" xfId="0" applyAlignment="1" applyBorder="1" applyFont="1">
      <alignment shrinkToFit="0" vertical="center" wrapText="0"/>
    </xf>
    <xf borderId="9" fillId="0" fontId="21" numFmtId="171" xfId="0" applyAlignment="1" applyBorder="1" applyFont="1" applyNumberFormat="1">
      <alignment shrinkToFit="0" vertical="center" wrapText="0"/>
    </xf>
    <xf borderId="9" fillId="11" fontId="21" numFmtId="171" xfId="0" applyAlignment="1" applyBorder="1" applyFont="1" applyNumberFormat="1">
      <alignment shrinkToFit="0" vertical="center" wrapText="0"/>
    </xf>
    <xf borderId="0" fillId="6" fontId="20" numFmtId="0" xfId="0" applyAlignment="1" applyFont="1">
      <alignment shrinkToFit="0" vertical="bottom" wrapText="0"/>
    </xf>
    <xf borderId="0" fillId="0" fontId="23" numFmtId="0" xfId="0" applyAlignment="1" applyFont="1">
      <alignment shrinkToFit="0" vertical="bottom" wrapText="0"/>
    </xf>
    <xf borderId="0" fillId="0" fontId="20" numFmtId="0" xfId="0" applyAlignment="1" applyFont="1">
      <alignment shrinkToFit="0" vertical="bottom" wrapText="0"/>
    </xf>
    <xf borderId="0" fillId="0" fontId="24" numFmtId="0" xfId="0" applyAlignment="1" applyFont="1">
      <alignment shrinkToFit="0" vertical="bottom" wrapText="0"/>
    </xf>
    <xf borderId="0" fillId="0" fontId="25" numFmtId="0" xfId="0" applyAlignment="1" applyFont="1">
      <alignment shrinkToFit="0" vertical="bottom" wrapText="0"/>
    </xf>
    <xf borderId="0" fillId="0" fontId="26" numFmtId="0" xfId="0" applyAlignment="1" applyFont="1">
      <alignment shrinkToFit="0" vertical="bottom" wrapText="0"/>
    </xf>
    <xf borderId="19" fillId="12" fontId="20" numFmtId="0" xfId="0" applyAlignment="1" applyBorder="1" applyFill="1" applyFont="1">
      <alignment shrinkToFit="0" vertical="bottom" wrapText="0"/>
    </xf>
    <xf borderId="20" fillId="12" fontId="20" numFmtId="0" xfId="0" applyAlignment="1" applyBorder="1" applyFont="1">
      <alignment shrinkToFit="0" vertical="bottom" wrapText="0"/>
    </xf>
    <xf borderId="20" fillId="12" fontId="26" numFmtId="0" xfId="0" applyAlignment="1" applyBorder="1" applyFont="1">
      <alignment shrinkToFit="0" vertical="bottom" wrapText="0"/>
    </xf>
    <xf borderId="0" fillId="12" fontId="20" numFmtId="0" xfId="0" applyAlignment="1" applyFont="1">
      <alignment shrinkToFit="0" vertical="bottom" wrapText="0"/>
    </xf>
    <xf borderId="0" fillId="3" fontId="27" numFmtId="0" xfId="0" applyAlignment="1" applyFont="1">
      <alignment horizontal="center"/>
    </xf>
    <xf borderId="0" fillId="0" fontId="28" numFmtId="0" xfId="0" applyAlignment="1" applyFont="1">
      <alignment horizontal="center"/>
    </xf>
    <xf borderId="0" fillId="3" fontId="13" numFmtId="0" xfId="0" applyFont="1"/>
    <xf borderId="0" fillId="0" fontId="13" numFmtId="0" xfId="0" applyFont="1"/>
    <xf borderId="0" fillId="3" fontId="29" numFmtId="0" xfId="0" applyAlignment="1" applyFont="1">
      <alignment horizontal="left"/>
    </xf>
    <xf borderId="0" fillId="0" fontId="13" numFmtId="166" xfId="0" applyFont="1" applyNumberFormat="1"/>
    <xf borderId="0" fillId="3" fontId="30" numFmtId="0" xfId="0" applyAlignment="1" applyFont="1">
      <alignment horizontal="right"/>
    </xf>
    <xf borderId="15" fillId="9" fontId="27" numFmtId="0" xfId="0" applyAlignment="1" applyBorder="1" applyFont="1">
      <alignment horizontal="center"/>
    </xf>
    <xf borderId="21" fillId="3" fontId="30" numFmtId="0" xfId="0" applyAlignment="1" applyBorder="1" applyFont="1">
      <alignment horizontal="right"/>
    </xf>
    <xf borderId="22" fillId="3" fontId="30" numFmtId="0" xfId="0" applyBorder="1" applyFont="1"/>
    <xf borderId="21" fillId="4" fontId="30" numFmtId="0" xfId="0" applyAlignment="1" applyBorder="1" applyFont="1">
      <alignment horizontal="right"/>
    </xf>
    <xf borderId="22" fillId="3" fontId="31" numFmtId="166" xfId="0" applyBorder="1" applyFont="1" applyNumberFormat="1"/>
    <xf borderId="0" fillId="3" fontId="32" numFmtId="0" xfId="0" applyAlignment="1" applyFont="1">
      <alignment horizontal="left"/>
    </xf>
    <xf borderId="0" fillId="3" fontId="11" numFmtId="0" xfId="0" applyAlignment="1" applyFont="1">
      <alignment horizontal="center"/>
    </xf>
    <xf borderId="21" fillId="9" fontId="11" numFmtId="0" xfId="0" applyBorder="1" applyFont="1"/>
    <xf borderId="22" fillId="0" fontId="7" numFmtId="0" xfId="0" applyBorder="1" applyFont="1"/>
    <xf borderId="0" fillId="5" fontId="32" numFmtId="0" xfId="0" applyAlignment="1" applyFont="1">
      <alignment horizontal="left"/>
    </xf>
    <xf borderId="1" fillId="5" fontId="11" numFmtId="0" xfId="0" applyAlignment="1" applyBorder="1" applyFont="1">
      <alignment horizontal="center"/>
    </xf>
    <xf borderId="9" fillId="4" fontId="11" numFmtId="0" xfId="0" applyAlignment="1" applyBorder="1" applyFont="1">
      <alignment horizontal="center"/>
    </xf>
    <xf borderId="9" fillId="4" fontId="11" numFmtId="166" xfId="0" applyAlignment="1" applyBorder="1" applyFont="1" applyNumberFormat="1">
      <alignment horizontal="center"/>
    </xf>
    <xf borderId="21" fillId="3" fontId="11" numFmtId="0" xfId="0" applyAlignment="1" applyBorder="1" applyFont="1">
      <alignment horizontal="center"/>
    </xf>
    <xf borderId="22" fillId="3" fontId="11" numFmtId="166" xfId="0" applyBorder="1" applyFont="1" applyNumberFormat="1"/>
    <xf borderId="21" fillId="5" fontId="11" numFmtId="0" xfId="0" applyAlignment="1" applyBorder="1" applyFont="1">
      <alignment horizontal="center"/>
    </xf>
    <xf borderId="0" fillId="5" fontId="11" numFmtId="0" xfId="0" applyAlignment="1" applyFont="1">
      <alignment horizontal="center"/>
    </xf>
    <xf borderId="22" fillId="5" fontId="11" numFmtId="166" xfId="0" applyBorder="1" applyFont="1" applyNumberFormat="1"/>
    <xf borderId="12" fillId="3" fontId="11" numFmtId="0" xfId="0" applyAlignment="1" applyBorder="1" applyFont="1">
      <alignment horizontal="center"/>
    </xf>
    <xf borderId="13" fillId="3" fontId="11" numFmtId="0" xfId="0" applyAlignment="1" applyBorder="1" applyFont="1">
      <alignment horizontal="center"/>
    </xf>
    <xf borderId="13" fillId="3" fontId="11" numFmtId="166" xfId="0" applyBorder="1" applyFont="1" applyNumberFormat="1"/>
    <xf borderId="14" fillId="3" fontId="11" numFmtId="166" xfId="0" applyBorder="1" applyFont="1" applyNumberFormat="1"/>
    <xf borderId="0" fillId="0" fontId="11" numFmtId="166" xfId="0" applyFont="1" applyNumberFormat="1"/>
    <xf borderId="0" fillId="2" fontId="13" numFmtId="0" xfId="0" applyFont="1"/>
    <xf borderId="0" fillId="0" fontId="11" numFmtId="0" xfId="0" applyFont="1"/>
    <xf borderId="0" fillId="0" fontId="33" numFmtId="0" xfId="0" applyFont="1"/>
    <xf borderId="0" fillId="0" fontId="34" numFmtId="0" xfId="0" applyFont="1"/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63D297"/>
          <bgColor rgb="FF63D297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E7F9EF"/>
          <bgColor rgb="FFE7F9EF"/>
        </patternFill>
      </fill>
      <border/>
    </dxf>
  </dxfs>
  <tableStyles count="1">
    <tableStyle count="3" pivot="0" name="Links Úteis-style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123825</xdr:colOff>
      <xdr:row>1</xdr:row>
      <xdr:rowOff>38100</xdr:rowOff>
    </xdr:from>
    <xdr:ext cx="1228725" cy="581025"/>
    <xdr:pic>
      <xdr:nvPicPr>
        <xdr:cNvPr id="0" name="image2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3</xdr:col>
      <xdr:colOff>57150</xdr:colOff>
      <xdr:row>0</xdr:row>
      <xdr:rowOff>304800</xdr:rowOff>
    </xdr:from>
    <xdr:ext cx="1447800" cy="676275"/>
    <xdr:pic>
      <xdr:nvPicPr>
        <xdr:cNvPr id="0" name="image1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95250</xdr:colOff>
      <xdr:row>0</xdr:row>
      <xdr:rowOff>314325</xdr:rowOff>
    </xdr:from>
    <xdr:ext cx="1143000" cy="542925"/>
    <xdr:pic>
      <xdr:nvPicPr>
        <xdr:cNvPr id="0" name="image3.jpg" title="Imagem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ables/table1.xml><?xml version="1.0" encoding="utf-8"?>
<table xmlns="http://schemas.openxmlformats.org/spreadsheetml/2006/main" ref="A1:B4" displayName="Table_1" id="1">
  <tableColumns count="2">
    <tableColumn name="Descrição" id="1"/>
    <tableColumn name="Link" id="2"/>
  </tableColumns>
  <tableStyleInfo name="Links Úteis-style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comments" Target="../comments1.xml"/><Relationship Id="rId2" Type="http://schemas.openxmlformats.org/officeDocument/2006/relationships/hyperlink" Target="https://www.maino.com.br/nota-fiscal-de-importacao/?utm_source=link-interno-planilha&amp;utm_medium=referral&amp;utm_campaign=inbound&amp;utm_term=calculadora-custo-importacao" TargetMode="External"/><Relationship Id="rId3" Type="http://schemas.openxmlformats.org/officeDocument/2006/relationships/drawing" Target="../drawings/drawing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hyperlink" Target="https://www.maino.com.br/nota-fiscal-de-importacao/?utm_source=link-interno-planilha&amp;utm_medium=referral&amp;utm_campaign=inbound&amp;utm_term=calculadora-custo-importacao" TargetMode="External"/><Relationship Id="rId3" Type="http://schemas.openxmlformats.org/officeDocument/2006/relationships/drawing" Target="../drawings/drawing2.xml"/><Relationship Id="rId4" Type="http://schemas.openxmlformats.org/officeDocument/2006/relationships/vmlDrawing" Target="../drawings/vmlDrawing2.v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hyperlink" Target="https://www.maino.com.br/nota-fiscal-de-importacao/?utm_source=link-interno-planilha&amp;utm_medium=referral&amp;utm_campaign=inbound&amp;utm_term=calculadora-custo-importacao" TargetMode="External"/><Relationship Id="rId3" Type="http://schemas.openxmlformats.org/officeDocument/2006/relationships/drawing" Target="../drawings/drawing3.xml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hyperlink" Target="http://siscomex.gov.br/acordos-comerciais/" TargetMode="External"/><Relationship Id="rId2" Type="http://schemas.openxmlformats.org/officeDocument/2006/relationships/hyperlink" Target="http://www4.receita.fazenda.gov.br/simulador/" TargetMode="External"/><Relationship Id="rId3" Type="http://schemas.openxmlformats.org/officeDocument/2006/relationships/hyperlink" Target="https://www.maino.com.br/?utm_source=link-interno-planilha&amp;utm_medium=referral&amp;utm_campaign=inbound&amp;utm_term=calculadora-custo-importacao" TargetMode="External"/><Relationship Id="rId4" Type="http://schemas.openxmlformats.org/officeDocument/2006/relationships/drawing" Target="../drawings/drawing4.xml"/><Relationship Id="rId6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00000"/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2.63" defaultRowHeight="15.0"/>
  <cols>
    <col customWidth="1" min="1" max="1" width="0.63"/>
    <col customWidth="1" min="2" max="2" width="5.75"/>
    <col customWidth="1" min="3" max="3" width="9.75"/>
    <col customWidth="1" min="4" max="7" width="4.75"/>
    <col customWidth="1" min="8" max="8" width="10.0"/>
    <col customWidth="1" min="9" max="9" width="3.13"/>
    <col customWidth="1" min="10" max="10" width="10.63"/>
    <col customWidth="1" min="11" max="12" width="5.63"/>
    <col customWidth="1" min="13" max="13" width="6.38"/>
    <col customWidth="1" min="14" max="14" width="6.88"/>
    <col customWidth="1" min="15" max="15" width="9.88"/>
    <col customWidth="1" min="16" max="16" width="4.75"/>
    <col customWidth="1" min="17" max="17" width="11.0"/>
    <col customWidth="1" min="18" max="18" width="12.0"/>
    <col customWidth="1" min="19" max="19" width="7.13"/>
    <col customWidth="1" min="20" max="20" width="5.63"/>
    <col customWidth="1" min="21" max="21" width="12.88"/>
    <col customWidth="1" min="22" max="22" width="11.88"/>
    <col customWidth="1" min="23" max="23" width="5.63"/>
    <col customWidth="1" min="24" max="24" width="9.13"/>
    <col customWidth="1" min="25" max="25" width="11.88"/>
    <col customWidth="1" min="26" max="26" width="4.88"/>
    <col customWidth="1" min="27" max="27" width="10.38"/>
    <col customWidth="1" min="28" max="28" width="11.88"/>
    <col customWidth="1" min="29" max="29" width="4.88"/>
    <col customWidth="1" min="30" max="30" width="11.0"/>
    <col customWidth="1" min="31" max="31" width="11.88"/>
    <col customWidth="1" min="32" max="32" width="5.63"/>
    <col customWidth="1" min="33" max="33" width="11.0"/>
    <col customWidth="1" min="34" max="37" width="8.75"/>
    <col customWidth="1" min="38" max="38" width="13.25"/>
    <col customWidth="1" min="39" max="39" width="15.0"/>
    <col customWidth="1" min="40" max="43" width="13.25"/>
  </cols>
  <sheetData>
    <row r="1" ht="24.75" customHeight="1">
      <c r="A1" s="1" t="s">
        <v>0</v>
      </c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</row>
    <row r="2" ht="11.25" customHeight="1">
      <c r="C2" s="3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42.75" customHeight="1">
      <c r="B3" s="4"/>
      <c r="C3" s="5"/>
      <c r="E3" s="5"/>
      <c r="F3" s="6"/>
      <c r="H3" s="7" t="s">
        <v>1</v>
      </c>
      <c r="I3" s="8"/>
      <c r="J3" s="8"/>
      <c r="K3" s="9"/>
      <c r="L3" s="10" t="s">
        <v>2</v>
      </c>
      <c r="M3" s="11"/>
      <c r="N3" s="11"/>
      <c r="O3" s="1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</row>
    <row r="4" ht="21.75" customHeight="1">
      <c r="A4" s="13"/>
      <c r="F4" s="6"/>
      <c r="G4" s="6"/>
      <c r="H4" s="14"/>
      <c r="I4" s="14"/>
      <c r="J4" s="14"/>
      <c r="K4" s="14"/>
      <c r="L4" s="15"/>
      <c r="M4" s="15"/>
      <c r="N4" s="15"/>
      <c r="O4" s="15"/>
      <c r="P4" s="13"/>
      <c r="Q4" s="16"/>
      <c r="R4" s="17"/>
      <c r="S4" s="18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20"/>
      <c r="AH4" s="13"/>
      <c r="AI4" s="13"/>
      <c r="AJ4" s="13"/>
      <c r="AK4" s="13"/>
      <c r="AL4" s="13"/>
      <c r="AM4" s="13"/>
      <c r="AN4" s="13"/>
      <c r="AO4" s="13"/>
      <c r="AP4" s="13"/>
      <c r="AQ4" s="13"/>
    </row>
    <row r="5" ht="21.75" customHeight="1">
      <c r="A5" s="13"/>
      <c r="C5" s="21" t="s">
        <v>3</v>
      </c>
      <c r="D5" s="8"/>
      <c r="E5" s="8"/>
      <c r="F5" s="8"/>
      <c r="G5" s="8"/>
      <c r="H5" s="9"/>
      <c r="I5" s="14"/>
      <c r="J5" s="21" t="s">
        <v>4</v>
      </c>
      <c r="K5" s="8"/>
      <c r="L5" s="8"/>
      <c r="M5" s="8"/>
      <c r="N5" s="8"/>
      <c r="O5" s="9"/>
      <c r="P5" s="13"/>
      <c r="Q5" s="22" t="s">
        <v>5</v>
      </c>
      <c r="R5" s="9"/>
      <c r="S5" s="23" t="s">
        <v>6</v>
      </c>
      <c r="T5" s="8"/>
      <c r="U5" s="9"/>
      <c r="V5" s="24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6"/>
      <c r="AH5" s="13"/>
      <c r="AI5" s="13"/>
      <c r="AJ5" s="13"/>
      <c r="AK5" s="13"/>
      <c r="AL5" s="13"/>
      <c r="AM5" s="13"/>
      <c r="AN5" s="13"/>
      <c r="AO5" s="13"/>
      <c r="AP5" s="13"/>
      <c r="AQ5" s="13"/>
    </row>
    <row r="6" ht="21.75" customHeight="1">
      <c r="C6" s="27" t="s">
        <v>7</v>
      </c>
      <c r="D6" s="28">
        <v>3000.0</v>
      </c>
      <c r="E6" s="8"/>
      <c r="F6" s="8"/>
      <c r="G6" s="9"/>
      <c r="H6" s="27" t="s">
        <v>8</v>
      </c>
      <c r="J6" s="27" t="s">
        <v>9</v>
      </c>
      <c r="K6" s="29">
        <v>300.0</v>
      </c>
      <c r="L6" s="8"/>
      <c r="M6" s="8"/>
      <c r="N6" s="9"/>
      <c r="O6" s="27" t="s">
        <v>10</v>
      </c>
      <c r="V6" s="30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6"/>
    </row>
    <row r="7" ht="21.75" customHeight="1">
      <c r="C7" s="27" t="s">
        <v>11</v>
      </c>
      <c r="D7" s="28">
        <v>60.0</v>
      </c>
      <c r="E7" s="8"/>
      <c r="F7" s="8"/>
      <c r="G7" s="9"/>
      <c r="H7" s="27" t="s">
        <v>8</v>
      </c>
      <c r="J7" s="27" t="s">
        <v>12</v>
      </c>
      <c r="K7" s="29">
        <v>500.0</v>
      </c>
      <c r="L7" s="8"/>
      <c r="M7" s="8"/>
      <c r="N7" s="9"/>
      <c r="O7" s="27" t="s">
        <v>10</v>
      </c>
      <c r="Q7" s="21" t="s">
        <v>13</v>
      </c>
      <c r="R7" s="8"/>
      <c r="S7" s="8"/>
      <c r="T7" s="8"/>
      <c r="U7" s="9"/>
      <c r="V7" s="30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6"/>
    </row>
    <row r="8" ht="21.75" customHeight="1">
      <c r="C8" s="27" t="s">
        <v>14</v>
      </c>
      <c r="D8" s="28">
        <v>50.0</v>
      </c>
      <c r="E8" s="8"/>
      <c r="F8" s="8"/>
      <c r="G8" s="9"/>
      <c r="H8" s="27" t="s">
        <v>8</v>
      </c>
      <c r="J8" s="27" t="s">
        <v>15</v>
      </c>
      <c r="K8" s="29">
        <v>0.0</v>
      </c>
      <c r="L8" s="8"/>
      <c r="M8" s="8"/>
      <c r="N8" s="9"/>
      <c r="O8" s="27" t="s">
        <v>10</v>
      </c>
      <c r="Q8" s="27" t="s">
        <v>16</v>
      </c>
      <c r="R8" s="31" t="s">
        <v>17</v>
      </c>
      <c r="S8" s="32"/>
      <c r="T8" s="31" t="s">
        <v>18</v>
      </c>
      <c r="U8" s="32"/>
      <c r="V8" s="30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6"/>
    </row>
    <row r="9" ht="21.75" customHeight="1">
      <c r="C9" s="27" t="s">
        <v>19</v>
      </c>
      <c r="D9" s="29">
        <f>'Calculadora Taxa Siscomex'!F5</f>
        <v>285.34</v>
      </c>
      <c r="E9" s="8"/>
      <c r="F9" s="8"/>
      <c r="G9" s="9"/>
      <c r="H9" s="27" t="s">
        <v>10</v>
      </c>
      <c r="J9" s="27" t="s">
        <v>20</v>
      </c>
      <c r="K9" s="29">
        <v>500.0</v>
      </c>
      <c r="L9" s="8"/>
      <c r="M9" s="8"/>
      <c r="N9" s="9"/>
      <c r="O9" s="27" t="s">
        <v>10</v>
      </c>
      <c r="Q9" s="27" t="s">
        <v>21</v>
      </c>
      <c r="R9" s="31" t="str">
        <f>IF(S5="SIMPLES","N","S")</f>
        <v>N</v>
      </c>
      <c r="S9" s="32"/>
      <c r="T9" s="33">
        <v>0.18</v>
      </c>
      <c r="U9" s="9"/>
      <c r="V9" s="30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6"/>
    </row>
    <row r="10" ht="21.75" customHeight="1">
      <c r="C10" s="27" t="s">
        <v>22</v>
      </c>
      <c r="D10" s="29">
        <v>60.0</v>
      </c>
      <c r="E10" s="8"/>
      <c r="F10" s="8"/>
      <c r="G10" s="9"/>
      <c r="H10" s="27" t="s">
        <v>10</v>
      </c>
      <c r="I10" s="34"/>
      <c r="J10" s="27" t="s">
        <v>23</v>
      </c>
      <c r="K10" s="29">
        <v>1000.0</v>
      </c>
      <c r="L10" s="8"/>
      <c r="M10" s="8"/>
      <c r="N10" s="9"/>
      <c r="O10" s="27" t="s">
        <v>10</v>
      </c>
      <c r="Q10" s="27" t="s">
        <v>24</v>
      </c>
      <c r="R10" s="31" t="str">
        <f>IF(S5="SIMPLES","N","S")</f>
        <v>N</v>
      </c>
      <c r="S10" s="32"/>
      <c r="T10" s="33">
        <v>0.1</v>
      </c>
      <c r="U10" s="9"/>
      <c r="V10" s="30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6"/>
    </row>
    <row r="11" ht="21.75" customHeight="1">
      <c r="C11" s="27" t="s">
        <v>25</v>
      </c>
      <c r="D11" s="29">
        <v>500.0</v>
      </c>
      <c r="E11" s="8"/>
      <c r="F11" s="8"/>
      <c r="G11" s="9"/>
      <c r="H11" s="27" t="s">
        <v>10</v>
      </c>
      <c r="I11" s="34"/>
      <c r="J11" s="27" t="s">
        <v>26</v>
      </c>
      <c r="K11" s="29">
        <v>0.0</v>
      </c>
      <c r="L11" s="8"/>
      <c r="M11" s="8"/>
      <c r="N11" s="9"/>
      <c r="O11" s="27" t="s">
        <v>10</v>
      </c>
      <c r="Q11" s="27" t="s">
        <v>27</v>
      </c>
      <c r="R11" s="31" t="str">
        <f>IF(S5="REAL","S","N")</f>
        <v>N</v>
      </c>
      <c r="S11" s="32"/>
      <c r="T11" s="33">
        <v>0.021</v>
      </c>
      <c r="U11" s="9"/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6"/>
    </row>
    <row r="12" ht="21.75" customHeight="1">
      <c r="C12" s="27" t="s">
        <v>28</v>
      </c>
      <c r="D12" s="29">
        <v>5.15</v>
      </c>
      <c r="E12" s="8"/>
      <c r="F12" s="8"/>
      <c r="G12" s="9"/>
      <c r="H12" s="27" t="s">
        <v>29</v>
      </c>
      <c r="J12" s="27" t="s">
        <v>30</v>
      </c>
      <c r="K12" s="35">
        <f>SUM(K6:N11)</f>
        <v>2300</v>
      </c>
      <c r="L12" s="8"/>
      <c r="M12" s="8"/>
      <c r="N12" s="9"/>
      <c r="O12" s="27" t="s">
        <v>10</v>
      </c>
      <c r="Q12" s="27" t="s">
        <v>31</v>
      </c>
      <c r="R12" s="31" t="str">
        <f t="shared" ref="R12:R13" si="1">IF(S5="REAL","S","N")</f>
        <v>N</v>
      </c>
      <c r="S12" s="32"/>
      <c r="T12" s="33">
        <v>0.1065</v>
      </c>
      <c r="U12" s="9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6"/>
    </row>
    <row r="13" ht="21.75" customHeight="1">
      <c r="C13" s="36" t="s">
        <v>32</v>
      </c>
      <c r="D13" s="29">
        <v>0.0</v>
      </c>
      <c r="E13" s="8"/>
      <c r="F13" s="8"/>
      <c r="G13" s="9"/>
      <c r="H13" s="27" t="s">
        <v>10</v>
      </c>
      <c r="Q13" s="27" t="s">
        <v>33</v>
      </c>
      <c r="R13" s="31" t="str">
        <f t="shared" si="1"/>
        <v>N</v>
      </c>
      <c r="S13" s="32"/>
      <c r="T13" s="33">
        <v>0.2</v>
      </c>
      <c r="U13" s="9"/>
    </row>
    <row r="14" ht="21.75" customHeight="1"/>
    <row r="15" ht="21.75" customHeight="1">
      <c r="C15" s="21" t="s">
        <v>34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9"/>
    </row>
    <row r="16" ht="18.0" customHeight="1">
      <c r="C16" s="37" t="s">
        <v>35</v>
      </c>
      <c r="L16" s="37"/>
      <c r="Q16" s="37" t="s">
        <v>8</v>
      </c>
      <c r="R16" s="37"/>
      <c r="S16" s="37"/>
      <c r="T16" s="37" t="s">
        <v>10</v>
      </c>
    </row>
    <row r="17" ht="18.0" customHeight="1">
      <c r="C17" s="18" t="s">
        <v>36</v>
      </c>
      <c r="L17" s="18"/>
      <c r="P17" s="18"/>
      <c r="Q17" s="38">
        <f t="shared" ref="Q17:Q19" si="2">D6</f>
        <v>3000</v>
      </c>
      <c r="R17" s="18"/>
      <c r="S17" s="39">
        <f t="shared" ref="S17:S19" si="3">Q17*$D$12</f>
        <v>15450</v>
      </c>
    </row>
    <row r="18" ht="18.0" customHeight="1">
      <c r="C18" s="40" t="s">
        <v>37</v>
      </c>
      <c r="L18" s="40"/>
      <c r="P18" s="40"/>
      <c r="Q18" s="41">
        <f t="shared" si="2"/>
        <v>60</v>
      </c>
      <c r="R18" s="40"/>
      <c r="S18" s="42">
        <f t="shared" si="3"/>
        <v>309</v>
      </c>
    </row>
    <row r="19" ht="18.0" customHeight="1">
      <c r="C19" s="18" t="s">
        <v>38</v>
      </c>
      <c r="L19" s="18"/>
      <c r="P19" s="18"/>
      <c r="Q19" s="38">
        <f t="shared" si="2"/>
        <v>50</v>
      </c>
      <c r="R19" s="18"/>
      <c r="S19" s="39">
        <f t="shared" si="3"/>
        <v>257.5</v>
      </c>
    </row>
    <row r="20" ht="18.0" customHeight="1">
      <c r="C20" s="40" t="s">
        <v>39</v>
      </c>
      <c r="D20" s="40"/>
      <c r="E20" s="40"/>
      <c r="F20" s="40"/>
      <c r="G20" s="40"/>
      <c r="H20" s="40"/>
      <c r="I20" s="40"/>
      <c r="J20" s="40"/>
      <c r="K20" s="40"/>
      <c r="L20" s="40"/>
      <c r="M20" s="40"/>
      <c r="N20" s="40"/>
      <c r="O20" s="40"/>
      <c r="P20" s="40"/>
      <c r="Q20" s="41">
        <f>SUM(P17:R19)</f>
        <v>3110</v>
      </c>
      <c r="R20" s="40"/>
      <c r="S20" s="42">
        <f>SUM(S17:U19)</f>
        <v>16016.5</v>
      </c>
    </row>
    <row r="21" ht="18.0" customHeight="1">
      <c r="C21" s="18" t="s">
        <v>33</v>
      </c>
      <c r="L21" s="18" t="s">
        <v>40</v>
      </c>
      <c r="M21" s="39">
        <f>S20</f>
        <v>16016.5</v>
      </c>
      <c r="O21" s="43" t="s">
        <v>41</v>
      </c>
      <c r="P21" s="44">
        <f>T13</f>
        <v>0.2</v>
      </c>
      <c r="Q21" s="43" t="s">
        <v>42</v>
      </c>
      <c r="R21" s="18"/>
      <c r="S21" s="39">
        <f t="shared" ref="S21:S24" si="4">M21*P21</f>
        <v>3203.3</v>
      </c>
    </row>
    <row r="22" ht="18.0" customHeight="1">
      <c r="C22" s="40" t="s">
        <v>24</v>
      </c>
      <c r="L22" s="40" t="s">
        <v>40</v>
      </c>
      <c r="M22" s="42">
        <f>S20+S21</f>
        <v>19219.8</v>
      </c>
      <c r="O22" s="45" t="s">
        <v>41</v>
      </c>
      <c r="P22" s="46">
        <f t="shared" ref="P22:P24" si="5">T10</f>
        <v>0.1</v>
      </c>
      <c r="Q22" s="45" t="s">
        <v>42</v>
      </c>
      <c r="R22" s="40"/>
      <c r="S22" s="42">
        <f t="shared" si="4"/>
        <v>1921.98</v>
      </c>
    </row>
    <row r="23" ht="18.0" customHeight="1">
      <c r="C23" s="18" t="s">
        <v>27</v>
      </c>
      <c r="L23" s="18" t="s">
        <v>40</v>
      </c>
      <c r="M23" s="39">
        <f>S20</f>
        <v>16016.5</v>
      </c>
      <c r="O23" s="43" t="s">
        <v>41</v>
      </c>
      <c r="P23" s="44">
        <f t="shared" si="5"/>
        <v>0.021</v>
      </c>
      <c r="Q23" s="43" t="s">
        <v>42</v>
      </c>
      <c r="R23" s="18"/>
      <c r="S23" s="39">
        <f t="shared" si="4"/>
        <v>336.3465</v>
      </c>
    </row>
    <row r="24" ht="18.0" customHeight="1">
      <c r="C24" s="40" t="s">
        <v>31</v>
      </c>
      <c r="L24" s="40" t="s">
        <v>40</v>
      </c>
      <c r="M24" s="42">
        <f>S20</f>
        <v>16016.5</v>
      </c>
      <c r="O24" s="45" t="s">
        <v>41</v>
      </c>
      <c r="P24" s="46">
        <f t="shared" si="5"/>
        <v>0.1065</v>
      </c>
      <c r="Q24" s="45" t="s">
        <v>42</v>
      </c>
      <c r="R24" s="40"/>
      <c r="S24" s="42">
        <f t="shared" si="4"/>
        <v>1705.75725</v>
      </c>
    </row>
    <row r="25" ht="18.0" customHeight="1">
      <c r="C25" s="18" t="s">
        <v>43</v>
      </c>
      <c r="L25" s="18"/>
      <c r="P25" s="18" t="str">
        <f>D14</f>
        <v/>
      </c>
      <c r="Q25" s="18"/>
      <c r="R25" s="18"/>
      <c r="S25" s="39">
        <f>D9+D10+D11+D13</f>
        <v>845.34</v>
      </c>
    </row>
    <row r="26" ht="18.0" customHeight="1">
      <c r="C26" s="40" t="s">
        <v>44</v>
      </c>
      <c r="L26" s="40"/>
      <c r="M26" s="40"/>
      <c r="N26" s="40"/>
      <c r="O26" s="40"/>
      <c r="P26" s="40"/>
      <c r="Q26" s="40"/>
      <c r="R26" s="40"/>
      <c r="S26" s="40"/>
      <c r="T26" s="40"/>
      <c r="U26" s="42">
        <f>SUM(S20:U25)</f>
        <v>24029.22375</v>
      </c>
    </row>
    <row r="27" ht="18.0" customHeight="1">
      <c r="C27" s="18" t="s">
        <v>21</v>
      </c>
      <c r="L27" s="18" t="s">
        <v>40</v>
      </c>
      <c r="M27" s="39">
        <f>U26/(1-P27)</f>
        <v>29303.9314</v>
      </c>
      <c r="O27" s="43" t="s">
        <v>41</v>
      </c>
      <c r="P27" s="44">
        <f>T9</f>
        <v>0.18</v>
      </c>
      <c r="Q27" s="43" t="s">
        <v>42</v>
      </c>
      <c r="R27" s="18"/>
      <c r="S27" s="39">
        <f>M27*P27</f>
        <v>5274.707652</v>
      </c>
    </row>
    <row r="28" ht="18.0" customHeight="1">
      <c r="C28" s="40" t="s">
        <v>45</v>
      </c>
      <c r="L28" s="40"/>
      <c r="M28" s="40"/>
      <c r="N28" s="40"/>
      <c r="O28" s="40"/>
      <c r="P28" s="40"/>
      <c r="Q28" s="40"/>
      <c r="R28" s="40"/>
      <c r="S28" s="40"/>
      <c r="T28" s="40"/>
      <c r="U28" s="42">
        <f>U26+S27</f>
        <v>29303.9314</v>
      </c>
    </row>
    <row r="29" ht="18.0" customHeight="1">
      <c r="C29" s="18" t="s">
        <v>46</v>
      </c>
      <c r="L29" s="18"/>
      <c r="M29" s="18"/>
      <c r="N29" s="18"/>
      <c r="O29" s="18"/>
      <c r="P29" s="18"/>
      <c r="Q29" s="18"/>
      <c r="R29" s="18"/>
      <c r="S29" s="18"/>
      <c r="T29" s="18"/>
      <c r="U29" s="39">
        <f>K12</f>
        <v>2300</v>
      </c>
    </row>
    <row r="30" ht="18.0" customHeight="1">
      <c r="C30" s="40" t="s">
        <v>47</v>
      </c>
      <c r="L30" s="40"/>
      <c r="M30" s="40"/>
      <c r="N30" s="40"/>
      <c r="O30" s="40"/>
      <c r="P30" s="40"/>
      <c r="Q30" s="40"/>
      <c r="R30" s="40"/>
      <c r="S30" s="40"/>
      <c r="T30" s="40"/>
      <c r="U30" s="42">
        <f>U28+U29</f>
        <v>31603.9314</v>
      </c>
    </row>
    <row r="31" ht="18.0" customHeight="1">
      <c r="C31" s="18" t="s">
        <v>48</v>
      </c>
      <c r="L31" s="18"/>
      <c r="M31" s="18"/>
      <c r="N31" s="18"/>
      <c r="O31" s="18"/>
      <c r="P31" s="18"/>
      <c r="Q31" s="18"/>
      <c r="R31" s="18"/>
      <c r="S31" s="18"/>
      <c r="T31" s="18"/>
      <c r="U31" s="18">
        <f>IF(R9="S",S27,0)+IF(R10="S",S22,0)+IF(R11="S",S23,0)+IF(R12="S",S24,0)</f>
        <v>0</v>
      </c>
    </row>
    <row r="32" ht="18.0" customHeight="1">
      <c r="C32" s="40" t="s">
        <v>49</v>
      </c>
      <c r="L32" s="40"/>
      <c r="M32" s="40"/>
      <c r="N32" s="40"/>
      <c r="O32" s="40"/>
      <c r="P32" s="40"/>
      <c r="Q32" s="40"/>
      <c r="R32" s="40"/>
      <c r="S32" s="40"/>
      <c r="T32" s="40"/>
      <c r="U32" s="42">
        <f>U30-U31</f>
        <v>31603.9314</v>
      </c>
    </row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</sheetData>
  <mergeCells count="75">
    <mergeCell ref="K8:N8"/>
    <mergeCell ref="K9:N9"/>
    <mergeCell ref="D10:G10"/>
    <mergeCell ref="K10:N10"/>
    <mergeCell ref="D11:G11"/>
    <mergeCell ref="K11:N11"/>
    <mergeCell ref="D12:G12"/>
    <mergeCell ref="K12:N12"/>
    <mergeCell ref="D13:G13"/>
    <mergeCell ref="C15:U15"/>
    <mergeCell ref="C16:K16"/>
    <mergeCell ref="L16:P16"/>
    <mergeCell ref="T16:U16"/>
    <mergeCell ref="C17:K17"/>
    <mergeCell ref="L17:O17"/>
    <mergeCell ref="S17:U17"/>
    <mergeCell ref="C18:K18"/>
    <mergeCell ref="L18:O18"/>
    <mergeCell ref="S18:U18"/>
    <mergeCell ref="C19:K19"/>
    <mergeCell ref="L19:O19"/>
    <mergeCell ref="S19:U19"/>
    <mergeCell ref="S20:U20"/>
    <mergeCell ref="S22:U22"/>
    <mergeCell ref="S23:U23"/>
    <mergeCell ref="S25:U25"/>
    <mergeCell ref="S27:U27"/>
    <mergeCell ref="C21:K21"/>
    <mergeCell ref="M21:N21"/>
    <mergeCell ref="S21:U21"/>
    <mergeCell ref="C22:K22"/>
    <mergeCell ref="M22:N22"/>
    <mergeCell ref="C23:K23"/>
    <mergeCell ref="S24:U24"/>
    <mergeCell ref="C29:K29"/>
    <mergeCell ref="C30:K30"/>
    <mergeCell ref="C31:K31"/>
    <mergeCell ref="C32:K32"/>
    <mergeCell ref="C24:K24"/>
    <mergeCell ref="C25:K25"/>
    <mergeCell ref="L25:O25"/>
    <mergeCell ref="C26:K26"/>
    <mergeCell ref="C27:K27"/>
    <mergeCell ref="M27:N27"/>
    <mergeCell ref="C28:K28"/>
    <mergeCell ref="Q5:R5"/>
    <mergeCell ref="S5:U5"/>
    <mergeCell ref="J5:O5"/>
    <mergeCell ref="K6:N6"/>
    <mergeCell ref="A1:U1"/>
    <mergeCell ref="C3:D3"/>
    <mergeCell ref="F3:G3"/>
    <mergeCell ref="H3:K3"/>
    <mergeCell ref="L3:O3"/>
    <mergeCell ref="C5:H5"/>
    <mergeCell ref="D6:G6"/>
    <mergeCell ref="D7:G7"/>
    <mergeCell ref="K7:N7"/>
    <mergeCell ref="Q7:U7"/>
    <mergeCell ref="D8:G8"/>
    <mergeCell ref="R8:S8"/>
    <mergeCell ref="T8:U8"/>
    <mergeCell ref="D9:G9"/>
    <mergeCell ref="R12:S12"/>
    <mergeCell ref="R13:S13"/>
    <mergeCell ref="R9:S9"/>
    <mergeCell ref="T9:U9"/>
    <mergeCell ref="R10:S10"/>
    <mergeCell ref="T10:U10"/>
    <mergeCell ref="R11:S11"/>
    <mergeCell ref="T11:U11"/>
    <mergeCell ref="T12:U12"/>
    <mergeCell ref="T13:U13"/>
    <mergeCell ref="M23:N23"/>
    <mergeCell ref="M24:N24"/>
  </mergeCells>
  <dataValidations>
    <dataValidation type="list" allowBlank="1" sqref="S5">
      <formula1>"Simples,Presumido,Real"</formula1>
    </dataValidation>
  </dataValidations>
  <hyperlinks>
    <hyperlink r:id="rId2" ref="A1"/>
  </hyperlinks>
  <printOptions/>
  <pageMargins bottom="0.0" footer="0.0" header="0.0" left="0.0" right="0.0" top="0.0"/>
  <pageSetup paperSize="9" orientation="portrait"/>
  <colBreaks count="1" manualBreakCount="1">
    <brk id="16" man="1"/>
  </col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tabColor rgb="FF800000"/>
    <pageSetUpPr/>
  </sheetPr>
  <sheetViews>
    <sheetView showGridLines="0" workbookViewId="0">
      <pane xSplit="3.0" ySplit="3.0" topLeftCell="D4" activePane="bottomRight" state="frozen"/>
      <selection activeCell="D1" sqref="D1" pane="topRight"/>
      <selection activeCell="A4" sqref="A4" pane="bottomLeft"/>
      <selection activeCell="D4" sqref="D4" pane="bottomRight"/>
    </sheetView>
  </sheetViews>
  <sheetFormatPr customHeight="1" defaultColWidth="12.63" defaultRowHeight="15.0"/>
  <cols>
    <col customWidth="1" min="1" max="1" width="0.63"/>
    <col customWidth="1" min="2" max="2" width="5.75"/>
    <col customWidth="1" min="3" max="3" width="8.88"/>
    <col customWidth="1" min="4" max="4" width="9.75"/>
    <col customWidth="1" min="5" max="5" width="9.63"/>
    <col customWidth="1" min="6" max="6" width="9.88"/>
    <col customWidth="1" min="7" max="7" width="9.25"/>
    <col customWidth="1" min="8" max="8" width="8.63"/>
    <col customWidth="1" min="9" max="9" width="10.0"/>
    <col customWidth="1" min="10" max="10" width="11.63"/>
    <col customWidth="1" min="11" max="11" width="10.63"/>
    <col customWidth="1" min="12" max="12" width="11.0"/>
    <col customWidth="1" min="13" max="13" width="10.63"/>
    <col customWidth="1" min="14" max="14" width="14.38"/>
    <col customWidth="1" min="15" max="16" width="12.25"/>
    <col customWidth="1" min="17" max="17" width="13.13"/>
    <col customWidth="1" min="18" max="18" width="11.0"/>
    <col customWidth="1" min="19" max="19" width="12.0"/>
    <col customWidth="1" min="20" max="20" width="12.75"/>
    <col customWidth="1" min="21" max="21" width="5.63"/>
    <col customWidth="1" min="22" max="22" width="8.0"/>
    <col customWidth="1" min="23" max="23" width="11.88"/>
    <col customWidth="1" min="24" max="24" width="5.63"/>
    <col customWidth="1" min="25" max="25" width="9.13"/>
    <col customWidth="1" min="26" max="26" width="11.88"/>
    <col customWidth="1" min="27" max="27" width="4.88"/>
    <col customWidth="1" min="28" max="28" width="10.38"/>
    <col customWidth="1" min="29" max="29" width="11.88"/>
    <col customWidth="1" min="30" max="30" width="4.88"/>
    <col customWidth="1" min="31" max="31" width="11.0"/>
    <col customWidth="1" min="32" max="32" width="11.88"/>
    <col customWidth="1" min="33" max="33" width="5.63"/>
    <col customWidth="1" min="34" max="34" width="11.0"/>
    <col customWidth="1" min="35" max="38" width="8.75"/>
    <col customWidth="1" min="39" max="39" width="13.25"/>
    <col customWidth="1" min="40" max="40" width="15.0"/>
    <col customWidth="1" min="41" max="43" width="13.25"/>
    <col customWidth="1" min="44" max="44" width="17.38"/>
  </cols>
  <sheetData>
    <row r="1" ht="27.75" customHeight="1">
      <c r="A1" s="47"/>
      <c r="B1" s="48"/>
      <c r="C1" s="48"/>
      <c r="D1" s="1" t="s">
        <v>0</v>
      </c>
      <c r="T1" s="49"/>
      <c r="U1" s="49"/>
      <c r="V1" s="49"/>
      <c r="W1" s="49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</row>
    <row r="2" ht="11.25" customHeight="1">
      <c r="A2" s="47"/>
      <c r="B2" s="48"/>
      <c r="C2" s="48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</row>
    <row r="3" ht="42.75" customHeight="1">
      <c r="A3" s="47"/>
      <c r="B3" s="50"/>
      <c r="C3" s="50"/>
      <c r="D3" s="5"/>
      <c r="F3" s="5"/>
      <c r="G3" s="6" t="s">
        <v>50</v>
      </c>
      <c r="I3" s="51" t="s">
        <v>1</v>
      </c>
      <c r="J3" s="11"/>
      <c r="K3" s="11"/>
      <c r="L3" s="12"/>
      <c r="M3" s="10" t="s">
        <v>2</v>
      </c>
      <c r="N3" s="11"/>
      <c r="O3" s="11"/>
      <c r="P3" s="1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</row>
    <row r="4" ht="20.25" customHeight="1">
      <c r="A4" s="52"/>
      <c r="B4" s="48"/>
      <c r="C4" s="48"/>
      <c r="G4" s="6"/>
      <c r="H4" s="6"/>
      <c r="I4" s="14"/>
      <c r="J4" s="14"/>
      <c r="K4" s="14"/>
      <c r="L4" s="14"/>
      <c r="M4" s="15"/>
      <c r="N4" s="15"/>
      <c r="O4" s="15"/>
      <c r="P4" s="15"/>
      <c r="Q4" s="13"/>
      <c r="R4" s="16"/>
      <c r="S4" s="17"/>
      <c r="T4" s="18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20"/>
      <c r="AI4" s="13"/>
      <c r="AJ4" s="13"/>
      <c r="AK4" s="13"/>
      <c r="AL4" s="13"/>
      <c r="AM4" s="13"/>
      <c r="AN4" s="13"/>
      <c r="AO4" s="13"/>
      <c r="AP4" s="13"/>
      <c r="AQ4" s="13"/>
      <c r="AR4" s="13"/>
    </row>
    <row r="5" ht="20.25" customHeight="1">
      <c r="A5" s="52"/>
      <c r="B5" s="48"/>
      <c r="C5" s="48"/>
      <c r="D5" s="53" t="s">
        <v>51</v>
      </c>
      <c r="E5" s="8"/>
      <c r="F5" s="8"/>
      <c r="G5" s="8"/>
      <c r="H5" s="8"/>
      <c r="I5" s="9"/>
      <c r="J5" s="14"/>
      <c r="K5" s="21" t="s">
        <v>4</v>
      </c>
      <c r="L5" s="8"/>
      <c r="M5" s="8"/>
      <c r="N5" s="8"/>
      <c r="O5" s="8"/>
      <c r="P5" s="9"/>
      <c r="Q5" s="13"/>
      <c r="R5" s="22" t="s">
        <v>5</v>
      </c>
      <c r="S5" s="9"/>
      <c r="T5" s="23" t="s">
        <v>6</v>
      </c>
      <c r="U5" s="8"/>
      <c r="V5" s="9"/>
      <c r="W5" s="24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6"/>
      <c r="AI5" s="13"/>
      <c r="AJ5" s="13"/>
      <c r="AK5" s="13"/>
      <c r="AL5" s="13"/>
      <c r="AM5" s="13"/>
      <c r="AN5" s="13"/>
      <c r="AO5" s="13"/>
      <c r="AP5" s="13"/>
      <c r="AQ5" s="13"/>
      <c r="AR5" s="13"/>
    </row>
    <row r="6" ht="20.25" customHeight="1">
      <c r="A6" s="47"/>
      <c r="B6" s="48"/>
      <c r="C6" s="48"/>
      <c r="D6" s="54" t="s">
        <v>11</v>
      </c>
      <c r="E6" s="28">
        <v>60.0</v>
      </c>
      <c r="F6" s="8"/>
      <c r="G6" s="8"/>
      <c r="H6" s="9"/>
      <c r="I6" s="27" t="s">
        <v>8</v>
      </c>
      <c r="K6" s="27" t="s">
        <v>9</v>
      </c>
      <c r="L6" s="29">
        <v>300.0</v>
      </c>
      <c r="M6" s="8"/>
      <c r="N6" s="8"/>
      <c r="O6" s="9"/>
      <c r="P6" s="27" t="s">
        <v>10</v>
      </c>
      <c r="W6" s="30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6"/>
    </row>
    <row r="7" ht="20.25" customHeight="1">
      <c r="A7" s="47"/>
      <c r="B7" s="48"/>
      <c r="C7" s="48"/>
      <c r="D7" s="54" t="s">
        <v>14</v>
      </c>
      <c r="E7" s="28">
        <v>50.0</v>
      </c>
      <c r="F7" s="8"/>
      <c r="G7" s="8"/>
      <c r="H7" s="9"/>
      <c r="I7" s="27" t="s">
        <v>8</v>
      </c>
      <c r="K7" s="27" t="s">
        <v>12</v>
      </c>
      <c r="L7" s="29">
        <v>500.0</v>
      </c>
      <c r="M7" s="8"/>
      <c r="N7" s="8"/>
      <c r="O7" s="9"/>
      <c r="P7" s="27" t="s">
        <v>10</v>
      </c>
      <c r="R7" s="21" t="s">
        <v>52</v>
      </c>
      <c r="S7" s="8"/>
      <c r="T7" s="8"/>
      <c r="U7" s="8"/>
      <c r="V7" s="9"/>
      <c r="W7" s="30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6"/>
    </row>
    <row r="8" ht="20.25" customHeight="1">
      <c r="A8" s="47"/>
      <c r="B8" s="48"/>
      <c r="C8" s="48"/>
      <c r="D8" s="54" t="s">
        <v>19</v>
      </c>
      <c r="E8" s="29">
        <f>'Calculadora Taxa Siscomex'!F5</f>
        <v>285.34</v>
      </c>
      <c r="F8" s="8"/>
      <c r="G8" s="8"/>
      <c r="H8" s="9"/>
      <c r="I8" s="27" t="s">
        <v>10</v>
      </c>
      <c r="K8" s="27" t="s">
        <v>15</v>
      </c>
      <c r="L8" s="29">
        <v>0.0</v>
      </c>
      <c r="M8" s="8"/>
      <c r="N8" s="8"/>
      <c r="O8" s="9"/>
      <c r="P8" s="27" t="s">
        <v>10</v>
      </c>
      <c r="R8" s="27" t="s">
        <v>21</v>
      </c>
      <c r="S8" s="29" t="str">
        <f>IF(T5="SIMPLES","N","S")</f>
        <v>N</v>
      </c>
      <c r="T8" s="8"/>
      <c r="U8" s="8"/>
      <c r="V8" s="9"/>
      <c r="W8" s="30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6"/>
    </row>
    <row r="9" ht="20.25" customHeight="1">
      <c r="A9" s="47"/>
      <c r="B9" s="48"/>
      <c r="C9" s="48"/>
      <c r="D9" s="54" t="s">
        <v>22</v>
      </c>
      <c r="E9" s="29">
        <v>60.0</v>
      </c>
      <c r="F9" s="8"/>
      <c r="G9" s="8"/>
      <c r="H9" s="9"/>
      <c r="I9" s="27" t="s">
        <v>10</v>
      </c>
      <c r="K9" s="27" t="s">
        <v>20</v>
      </c>
      <c r="L9" s="29">
        <v>1000.0</v>
      </c>
      <c r="M9" s="8"/>
      <c r="N9" s="8"/>
      <c r="O9" s="9"/>
      <c r="P9" s="27" t="s">
        <v>10</v>
      </c>
      <c r="R9" s="27" t="s">
        <v>24</v>
      </c>
      <c r="S9" s="29" t="str">
        <f>IF(T5="SIMPLES","N","S")</f>
        <v>N</v>
      </c>
      <c r="T9" s="8"/>
      <c r="U9" s="8"/>
      <c r="V9" s="9"/>
      <c r="W9" s="30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6"/>
    </row>
    <row r="10" ht="20.25" customHeight="1">
      <c r="A10" s="47"/>
      <c r="B10" s="48"/>
      <c r="C10" s="48"/>
      <c r="D10" s="54" t="s">
        <v>25</v>
      </c>
      <c r="E10" s="29">
        <v>200.0</v>
      </c>
      <c r="F10" s="8"/>
      <c r="G10" s="8"/>
      <c r="H10" s="9"/>
      <c r="I10" s="27" t="s">
        <v>10</v>
      </c>
      <c r="J10" s="34"/>
      <c r="K10" s="27" t="s">
        <v>23</v>
      </c>
      <c r="L10" s="29">
        <v>1000.0</v>
      </c>
      <c r="M10" s="8"/>
      <c r="N10" s="8"/>
      <c r="O10" s="9"/>
      <c r="P10" s="27" t="s">
        <v>10</v>
      </c>
      <c r="R10" s="27" t="s">
        <v>27</v>
      </c>
      <c r="S10" s="29" t="str">
        <f>IF(T5="REAL","S","N")</f>
        <v>N</v>
      </c>
      <c r="T10" s="8"/>
      <c r="U10" s="8"/>
      <c r="V10" s="9"/>
      <c r="W10" s="30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6"/>
    </row>
    <row r="11" ht="20.25" customHeight="1">
      <c r="A11" s="47"/>
      <c r="B11" s="48"/>
      <c r="C11" s="48"/>
      <c r="D11" s="55" t="s">
        <v>32</v>
      </c>
      <c r="E11" s="29">
        <v>0.0</v>
      </c>
      <c r="F11" s="8"/>
      <c r="G11" s="8"/>
      <c r="H11" s="9"/>
      <c r="I11" s="27" t="s">
        <v>10</v>
      </c>
      <c r="J11" s="34"/>
      <c r="K11" s="27" t="s">
        <v>26</v>
      </c>
      <c r="L11" s="29">
        <v>0.0</v>
      </c>
      <c r="M11" s="8"/>
      <c r="N11" s="8"/>
      <c r="O11" s="9"/>
      <c r="P11" s="27" t="s">
        <v>10</v>
      </c>
      <c r="R11" s="27" t="s">
        <v>31</v>
      </c>
      <c r="S11" s="29" t="str">
        <f>IF(T5="REAL","S","N")</f>
        <v>N</v>
      </c>
      <c r="T11" s="8"/>
      <c r="U11" s="8"/>
      <c r="V11" s="9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6"/>
    </row>
    <row r="12" ht="20.25" customHeight="1">
      <c r="A12" s="47"/>
      <c r="B12" s="48"/>
      <c r="C12" s="48"/>
      <c r="D12" s="54" t="s">
        <v>28</v>
      </c>
      <c r="E12" s="29">
        <v>5.0</v>
      </c>
      <c r="F12" s="8"/>
      <c r="G12" s="8"/>
      <c r="H12" s="9"/>
      <c r="I12" s="27" t="s">
        <v>29</v>
      </c>
      <c r="K12" s="27" t="s">
        <v>30</v>
      </c>
      <c r="L12" s="29">
        <f>SUM(L6:O11)</f>
        <v>2800</v>
      </c>
      <c r="M12" s="8"/>
      <c r="N12" s="8"/>
      <c r="O12" s="9"/>
      <c r="P12" s="27" t="s">
        <v>10</v>
      </c>
      <c r="R12" s="56"/>
      <c r="S12" s="57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6"/>
    </row>
    <row r="13" ht="20.25" customHeight="1">
      <c r="A13" s="47"/>
      <c r="B13" s="48"/>
      <c r="C13" s="48"/>
      <c r="D13" s="58"/>
      <c r="E13" s="58"/>
      <c r="F13" s="58"/>
      <c r="G13" s="58"/>
      <c r="H13" s="58"/>
      <c r="I13" s="58"/>
      <c r="J13" s="59"/>
      <c r="K13" s="58"/>
      <c r="L13" s="58"/>
      <c r="M13" s="58"/>
      <c r="N13" s="58"/>
      <c r="O13" s="58"/>
      <c r="P13" s="58"/>
      <c r="Q13" s="59"/>
      <c r="R13" s="59"/>
      <c r="S13" s="18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60"/>
      <c r="AJ13" s="60"/>
      <c r="AK13" s="60"/>
      <c r="AL13" s="60"/>
      <c r="AM13" s="60"/>
      <c r="AN13" s="60"/>
      <c r="AO13" s="60"/>
      <c r="AP13" s="60"/>
      <c r="AQ13" s="60"/>
      <c r="AR13" s="60"/>
    </row>
    <row r="14" ht="20.25" customHeight="1">
      <c r="A14" s="47"/>
      <c r="B14" s="48"/>
      <c r="C14" s="48"/>
      <c r="D14" s="61" t="s">
        <v>53</v>
      </c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9"/>
      <c r="T14" s="62" t="s">
        <v>13</v>
      </c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4"/>
      <c r="AI14" s="65" t="s">
        <v>54</v>
      </c>
      <c r="AJ14" s="66"/>
      <c r="AK14" s="66"/>
      <c r="AL14" s="67"/>
      <c r="AM14" s="65" t="s">
        <v>55</v>
      </c>
      <c r="AN14" s="66"/>
      <c r="AO14" s="66"/>
      <c r="AP14" s="66"/>
      <c r="AQ14" s="66"/>
      <c r="AR14" s="67"/>
    </row>
    <row r="15" ht="15.0" customHeight="1">
      <c r="A15" s="52"/>
      <c r="B15" s="68"/>
      <c r="C15" s="68"/>
      <c r="D15" s="69"/>
      <c r="E15" s="69"/>
      <c r="F15" s="69"/>
      <c r="G15" s="69"/>
      <c r="H15" s="69"/>
      <c r="I15" s="69"/>
      <c r="J15" s="69"/>
      <c r="K15" s="69"/>
      <c r="L15" s="70"/>
      <c r="M15" s="71" t="s">
        <v>7</v>
      </c>
      <c r="N15" s="9"/>
      <c r="O15" s="72"/>
      <c r="P15" s="8"/>
      <c r="Q15" s="9"/>
      <c r="R15" s="73" t="s">
        <v>56</v>
      </c>
      <c r="S15" s="74" t="s">
        <v>57</v>
      </c>
      <c r="T15" s="72" t="s">
        <v>58</v>
      </c>
      <c r="U15" s="8"/>
      <c r="V15" s="9"/>
      <c r="W15" s="72" t="s">
        <v>24</v>
      </c>
      <c r="X15" s="8"/>
      <c r="Y15" s="9"/>
      <c r="Z15" s="72" t="s">
        <v>27</v>
      </c>
      <c r="AA15" s="8"/>
      <c r="AB15" s="9"/>
      <c r="AC15" s="72" t="s">
        <v>31</v>
      </c>
      <c r="AD15" s="8"/>
      <c r="AE15" s="9"/>
      <c r="AF15" s="72" t="s">
        <v>21</v>
      </c>
      <c r="AG15" s="8"/>
      <c r="AH15" s="9"/>
      <c r="AI15" s="75"/>
      <c r="AJ15" s="63"/>
      <c r="AK15" s="63"/>
      <c r="AL15" s="64"/>
      <c r="AM15" s="75"/>
      <c r="AN15" s="63"/>
      <c r="AO15" s="63"/>
      <c r="AP15" s="63"/>
      <c r="AQ15" s="63"/>
      <c r="AR15" s="64"/>
    </row>
    <row r="16" ht="21.75" customHeight="1">
      <c r="A16" s="47"/>
      <c r="B16" s="76" t="s">
        <v>59</v>
      </c>
      <c r="C16" s="77" t="s">
        <v>60</v>
      </c>
      <c r="D16" s="78" t="s">
        <v>61</v>
      </c>
      <c r="E16" s="8"/>
      <c r="F16" s="8"/>
      <c r="G16" s="8"/>
      <c r="H16" s="9"/>
      <c r="I16" s="77" t="s">
        <v>62</v>
      </c>
      <c r="J16" s="79" t="s">
        <v>63</v>
      </c>
      <c r="K16" s="79" t="s">
        <v>64</v>
      </c>
      <c r="L16" s="77" t="s">
        <v>65</v>
      </c>
      <c r="M16" s="77" t="s">
        <v>66</v>
      </c>
      <c r="N16" s="77" t="s">
        <v>10</v>
      </c>
      <c r="O16" s="77" t="s">
        <v>67</v>
      </c>
      <c r="P16" s="77" t="s">
        <v>68</v>
      </c>
      <c r="Q16" s="77" t="s">
        <v>69</v>
      </c>
      <c r="R16" s="77" t="s">
        <v>30</v>
      </c>
      <c r="S16" s="79" t="s">
        <v>70</v>
      </c>
      <c r="T16" s="77" t="s">
        <v>40</v>
      </c>
      <c r="U16" s="77" t="s">
        <v>71</v>
      </c>
      <c r="V16" s="80" t="s">
        <v>72</v>
      </c>
      <c r="W16" s="77" t="s">
        <v>40</v>
      </c>
      <c r="X16" s="77" t="s">
        <v>71</v>
      </c>
      <c r="Y16" s="80" t="s">
        <v>72</v>
      </c>
      <c r="Z16" s="77" t="s">
        <v>40</v>
      </c>
      <c r="AA16" s="77" t="s">
        <v>71</v>
      </c>
      <c r="AB16" s="80" t="s">
        <v>72</v>
      </c>
      <c r="AC16" s="77" t="s">
        <v>40</v>
      </c>
      <c r="AD16" s="77" t="s">
        <v>71</v>
      </c>
      <c r="AE16" s="80" t="s">
        <v>72</v>
      </c>
      <c r="AF16" s="77" t="s">
        <v>40</v>
      </c>
      <c r="AG16" s="77" t="s">
        <v>71</v>
      </c>
      <c r="AH16" s="80" t="s">
        <v>72</v>
      </c>
      <c r="AI16" s="77" t="s">
        <v>21</v>
      </c>
      <c r="AJ16" s="77" t="s">
        <v>24</v>
      </c>
      <c r="AK16" s="77" t="s">
        <v>27</v>
      </c>
      <c r="AL16" s="77" t="s">
        <v>31</v>
      </c>
      <c r="AM16" s="77" t="s">
        <v>56</v>
      </c>
      <c r="AN16" s="81" t="s">
        <v>73</v>
      </c>
      <c r="AO16" s="77" t="s">
        <v>74</v>
      </c>
      <c r="AP16" s="77" t="s">
        <v>75</v>
      </c>
      <c r="AQ16" s="81" t="s">
        <v>30</v>
      </c>
      <c r="AR16" s="82" t="s">
        <v>76</v>
      </c>
    </row>
    <row r="17">
      <c r="A17" s="83"/>
      <c r="B17" s="84" t="s">
        <v>59</v>
      </c>
      <c r="C17" s="85" t="s">
        <v>77</v>
      </c>
      <c r="D17" s="86" t="s">
        <v>61</v>
      </c>
      <c r="E17" s="8"/>
      <c r="F17" s="8"/>
      <c r="G17" s="8"/>
      <c r="H17" s="9"/>
      <c r="I17" s="87">
        <v>10.0</v>
      </c>
      <c r="J17" s="88">
        <v>100.0</v>
      </c>
      <c r="K17" s="89">
        <f t="shared" ref="K17:K21" si="1">J17*$E$12</f>
        <v>500</v>
      </c>
      <c r="L17" s="90">
        <v>5.0</v>
      </c>
      <c r="M17" s="91">
        <f t="shared" ref="M17:M21" si="2">I17*J17</f>
        <v>1000</v>
      </c>
      <c r="N17" s="92">
        <f t="shared" ref="N17:N21" si="3">M17*$E$12</f>
        <v>5000</v>
      </c>
      <c r="O17" s="93">
        <f t="shared" ref="O17:O21" si="4">(L17/$L$22)*($E$7*$E$12)</f>
        <v>25</v>
      </c>
      <c r="P17" s="93">
        <f t="shared" ref="P17:P21" si="5">(M17/$M$22)*($E$6*$E$12)</f>
        <v>83.33333333</v>
      </c>
      <c r="Q17" s="93">
        <f t="shared" ref="Q17:Q21" si="6">(M17/$M$22)*($E$9)</f>
        <v>16.66666667</v>
      </c>
      <c r="R17" s="94">
        <f t="shared" ref="R17:R21" si="7">N17+O17+P17+Q17</f>
        <v>5125</v>
      </c>
      <c r="S17" s="95">
        <f t="shared" ref="S17:S21" si="8">(M17/$M$22)*($E$8+$E$10+$E$11)</f>
        <v>134.8166667</v>
      </c>
      <c r="T17" s="96">
        <f t="shared" ref="T17:T21" si="9">R17</f>
        <v>5125</v>
      </c>
      <c r="U17" s="97">
        <v>0.15</v>
      </c>
      <c r="V17" s="92">
        <f t="shared" ref="V17:V21" si="10">T17*U17</f>
        <v>768.75</v>
      </c>
      <c r="W17" s="96">
        <f t="shared" ref="W17:W21" si="11">T17+V17</f>
        <v>5893.75</v>
      </c>
      <c r="X17" s="97">
        <v>0.1</v>
      </c>
      <c r="Y17" s="92">
        <f t="shared" ref="Y17:Y21" si="12">W17*X17</f>
        <v>589.375</v>
      </c>
      <c r="Z17" s="96">
        <f t="shared" ref="Z17:Z21" si="13">R17</f>
        <v>5125</v>
      </c>
      <c r="AA17" s="97">
        <v>0.021</v>
      </c>
      <c r="AB17" s="92">
        <f t="shared" ref="AB17:AB21" si="14">Z17*AA17</f>
        <v>107.625</v>
      </c>
      <c r="AC17" s="96">
        <f t="shared" ref="AC17:AC21" si="15">R17</f>
        <v>5125</v>
      </c>
      <c r="AD17" s="97">
        <v>0.1065</v>
      </c>
      <c r="AE17" s="92">
        <f t="shared" ref="AE17:AE21" si="16">AC17*AD17</f>
        <v>545.8125</v>
      </c>
      <c r="AF17" s="96">
        <f t="shared" ref="AF17:AF21" si="17">(R17+V17+Y17+AB17+AE17+S17)/(1-AG17)</f>
        <v>8867.535569</v>
      </c>
      <c r="AG17" s="97">
        <v>0.18</v>
      </c>
      <c r="AH17" s="92">
        <f t="shared" ref="AH17:AH21" si="18">AF17*AG17</f>
        <v>1596.156402</v>
      </c>
      <c r="AI17" s="98">
        <f t="shared" ref="AI17:AI21" si="19">IF($S$8="N",AH17,0)</f>
        <v>1596.156402</v>
      </c>
      <c r="AJ17" s="98">
        <f t="shared" ref="AJ17:AJ21" si="20">IF($S$9="N",Y17,0)</f>
        <v>589.375</v>
      </c>
      <c r="AK17" s="98">
        <f t="shared" ref="AK17:AK21" si="21">IF($S$10="N",AB17,0)</f>
        <v>107.625</v>
      </c>
      <c r="AL17" s="98">
        <f t="shared" ref="AL17:AL21" si="22">IF($S$11="N",AE17,0)</f>
        <v>545.8125</v>
      </c>
      <c r="AM17" s="99">
        <f t="shared" ref="AM17:AM21" si="23">R17</f>
        <v>5125</v>
      </c>
      <c r="AN17" s="98">
        <f t="shared" ref="AN17:AN21" si="24">SUM(AI17:AL17)+V17</f>
        <v>3607.718902</v>
      </c>
      <c r="AO17" s="95">
        <f t="shared" ref="AO17:AO21" si="25">S17</f>
        <v>134.8166667</v>
      </c>
      <c r="AP17" s="98">
        <f t="shared" ref="AP17:AP21" si="26">(M17/$M$22)*$L$12</f>
        <v>777.7777778</v>
      </c>
      <c r="AQ17" s="99">
        <f t="shared" ref="AQ17:AQ21" si="27">AM17+AN17+AO17+AP17</f>
        <v>9645.313347</v>
      </c>
      <c r="AR17" s="100">
        <f t="shared" ref="AR17:AR21" si="28">AQ17/I17</f>
        <v>964.5313347</v>
      </c>
    </row>
    <row r="18">
      <c r="A18" s="83"/>
      <c r="B18" s="84" t="s">
        <v>59</v>
      </c>
      <c r="C18" s="101" t="s">
        <v>78</v>
      </c>
      <c r="D18" s="86" t="s">
        <v>61</v>
      </c>
      <c r="E18" s="8"/>
      <c r="F18" s="8"/>
      <c r="G18" s="8"/>
      <c r="H18" s="9"/>
      <c r="I18" s="87">
        <v>5.0</v>
      </c>
      <c r="J18" s="88">
        <v>200.0</v>
      </c>
      <c r="K18" s="89">
        <f t="shared" si="1"/>
        <v>1000</v>
      </c>
      <c r="L18" s="90">
        <v>15.0</v>
      </c>
      <c r="M18" s="91">
        <f t="shared" si="2"/>
        <v>1000</v>
      </c>
      <c r="N18" s="92">
        <f t="shared" si="3"/>
        <v>5000</v>
      </c>
      <c r="O18" s="93">
        <f t="shared" si="4"/>
        <v>75</v>
      </c>
      <c r="P18" s="93">
        <f t="shared" si="5"/>
        <v>83.33333333</v>
      </c>
      <c r="Q18" s="93">
        <f t="shared" si="6"/>
        <v>16.66666667</v>
      </c>
      <c r="R18" s="94">
        <f t="shared" si="7"/>
        <v>5175</v>
      </c>
      <c r="S18" s="95">
        <f t="shared" si="8"/>
        <v>134.8166667</v>
      </c>
      <c r="T18" s="96">
        <f t="shared" si="9"/>
        <v>5175</v>
      </c>
      <c r="U18" s="97">
        <v>0.14</v>
      </c>
      <c r="V18" s="92">
        <f t="shared" si="10"/>
        <v>724.5</v>
      </c>
      <c r="W18" s="96">
        <f t="shared" si="11"/>
        <v>5899.5</v>
      </c>
      <c r="X18" s="97">
        <v>0.1</v>
      </c>
      <c r="Y18" s="92">
        <f t="shared" si="12"/>
        <v>589.95</v>
      </c>
      <c r="Z18" s="96">
        <f t="shared" si="13"/>
        <v>5175</v>
      </c>
      <c r="AA18" s="97">
        <v>0.021</v>
      </c>
      <c r="AB18" s="92">
        <f t="shared" si="14"/>
        <v>108.675</v>
      </c>
      <c r="AC18" s="96">
        <f t="shared" si="15"/>
        <v>5175</v>
      </c>
      <c r="AD18" s="97">
        <v>0.1065</v>
      </c>
      <c r="AE18" s="92">
        <f t="shared" si="16"/>
        <v>551.1375</v>
      </c>
      <c r="AF18" s="96">
        <f t="shared" si="17"/>
        <v>8883.023374</v>
      </c>
      <c r="AG18" s="97">
        <v>0.18</v>
      </c>
      <c r="AH18" s="92">
        <f t="shared" si="18"/>
        <v>1598.944207</v>
      </c>
      <c r="AI18" s="98">
        <f t="shared" si="19"/>
        <v>1598.944207</v>
      </c>
      <c r="AJ18" s="98">
        <f t="shared" si="20"/>
        <v>589.95</v>
      </c>
      <c r="AK18" s="98">
        <f t="shared" si="21"/>
        <v>108.675</v>
      </c>
      <c r="AL18" s="98">
        <f t="shared" si="22"/>
        <v>551.1375</v>
      </c>
      <c r="AM18" s="99">
        <f t="shared" si="23"/>
        <v>5175</v>
      </c>
      <c r="AN18" s="98">
        <f t="shared" si="24"/>
        <v>3573.206707</v>
      </c>
      <c r="AO18" s="95">
        <f t="shared" si="25"/>
        <v>134.8166667</v>
      </c>
      <c r="AP18" s="98">
        <f t="shared" si="26"/>
        <v>777.7777778</v>
      </c>
      <c r="AQ18" s="99">
        <f t="shared" si="27"/>
        <v>9660.801152</v>
      </c>
      <c r="AR18" s="100">
        <f t="shared" si="28"/>
        <v>1932.16023</v>
      </c>
    </row>
    <row r="19">
      <c r="A19" s="83"/>
      <c r="B19" s="84" t="s">
        <v>59</v>
      </c>
      <c r="C19" s="85" t="s">
        <v>79</v>
      </c>
      <c r="D19" s="86" t="s">
        <v>61</v>
      </c>
      <c r="E19" s="8"/>
      <c r="F19" s="8"/>
      <c r="G19" s="8"/>
      <c r="H19" s="9"/>
      <c r="I19" s="87">
        <v>100.0</v>
      </c>
      <c r="J19" s="88">
        <v>5.0</v>
      </c>
      <c r="K19" s="89">
        <f t="shared" si="1"/>
        <v>25</v>
      </c>
      <c r="L19" s="90">
        <v>8.0</v>
      </c>
      <c r="M19" s="91">
        <f t="shared" si="2"/>
        <v>500</v>
      </c>
      <c r="N19" s="92">
        <f t="shared" si="3"/>
        <v>2500</v>
      </c>
      <c r="O19" s="93">
        <f t="shared" si="4"/>
        <v>40</v>
      </c>
      <c r="P19" s="93">
        <f t="shared" si="5"/>
        <v>41.66666667</v>
      </c>
      <c r="Q19" s="93">
        <f t="shared" si="6"/>
        <v>8.333333333</v>
      </c>
      <c r="R19" s="94">
        <f t="shared" si="7"/>
        <v>2590</v>
      </c>
      <c r="S19" s="95">
        <f t="shared" si="8"/>
        <v>67.40833333</v>
      </c>
      <c r="T19" s="96">
        <f t="shared" si="9"/>
        <v>2590</v>
      </c>
      <c r="U19" s="97">
        <v>0.14</v>
      </c>
      <c r="V19" s="92">
        <f t="shared" si="10"/>
        <v>362.6</v>
      </c>
      <c r="W19" s="96">
        <f t="shared" si="11"/>
        <v>2952.6</v>
      </c>
      <c r="X19" s="97">
        <v>0.1</v>
      </c>
      <c r="Y19" s="92">
        <f t="shared" si="12"/>
        <v>295.26</v>
      </c>
      <c r="Z19" s="96">
        <f t="shared" si="13"/>
        <v>2590</v>
      </c>
      <c r="AA19" s="97">
        <v>0.021</v>
      </c>
      <c r="AB19" s="92">
        <f t="shared" si="14"/>
        <v>54.39</v>
      </c>
      <c r="AC19" s="96">
        <f t="shared" si="15"/>
        <v>2590</v>
      </c>
      <c r="AD19" s="97">
        <v>0.1065</v>
      </c>
      <c r="AE19" s="92">
        <f t="shared" si="16"/>
        <v>275.835</v>
      </c>
      <c r="AF19" s="96">
        <f t="shared" si="17"/>
        <v>4445.723577</v>
      </c>
      <c r="AG19" s="97">
        <v>0.18</v>
      </c>
      <c r="AH19" s="92">
        <f t="shared" si="18"/>
        <v>800.2302439</v>
      </c>
      <c r="AI19" s="98">
        <f t="shared" si="19"/>
        <v>800.2302439</v>
      </c>
      <c r="AJ19" s="98">
        <f t="shared" si="20"/>
        <v>295.26</v>
      </c>
      <c r="AK19" s="98">
        <f t="shared" si="21"/>
        <v>54.39</v>
      </c>
      <c r="AL19" s="98">
        <f t="shared" si="22"/>
        <v>275.835</v>
      </c>
      <c r="AM19" s="99">
        <f t="shared" si="23"/>
        <v>2590</v>
      </c>
      <c r="AN19" s="98">
        <f t="shared" si="24"/>
        <v>1788.315244</v>
      </c>
      <c r="AO19" s="95">
        <f t="shared" si="25"/>
        <v>67.40833333</v>
      </c>
      <c r="AP19" s="98">
        <f t="shared" si="26"/>
        <v>388.8888889</v>
      </c>
      <c r="AQ19" s="99">
        <f t="shared" si="27"/>
        <v>4834.612466</v>
      </c>
      <c r="AR19" s="100">
        <f t="shared" si="28"/>
        <v>48.34612466</v>
      </c>
    </row>
    <row r="20">
      <c r="A20" s="83"/>
      <c r="B20" s="84" t="s">
        <v>59</v>
      </c>
      <c r="C20" s="85" t="s">
        <v>80</v>
      </c>
      <c r="D20" s="86" t="s">
        <v>61</v>
      </c>
      <c r="E20" s="8"/>
      <c r="F20" s="8"/>
      <c r="G20" s="8"/>
      <c r="H20" s="9"/>
      <c r="I20" s="87">
        <v>1.0</v>
      </c>
      <c r="J20" s="88">
        <v>1000.0</v>
      </c>
      <c r="K20" s="89">
        <f t="shared" si="1"/>
        <v>5000</v>
      </c>
      <c r="L20" s="90">
        <v>12.0</v>
      </c>
      <c r="M20" s="91">
        <f t="shared" si="2"/>
        <v>1000</v>
      </c>
      <c r="N20" s="92">
        <f t="shared" si="3"/>
        <v>5000</v>
      </c>
      <c r="O20" s="93">
        <f t="shared" si="4"/>
        <v>60</v>
      </c>
      <c r="P20" s="93">
        <f t="shared" si="5"/>
        <v>83.33333333</v>
      </c>
      <c r="Q20" s="93">
        <f t="shared" si="6"/>
        <v>16.66666667</v>
      </c>
      <c r="R20" s="94">
        <f t="shared" si="7"/>
        <v>5160</v>
      </c>
      <c r="S20" s="95">
        <f t="shared" si="8"/>
        <v>134.8166667</v>
      </c>
      <c r="T20" s="96">
        <f t="shared" si="9"/>
        <v>5160</v>
      </c>
      <c r="U20" s="97">
        <v>0.14</v>
      </c>
      <c r="V20" s="92">
        <f t="shared" si="10"/>
        <v>722.4</v>
      </c>
      <c r="W20" s="96">
        <f t="shared" si="11"/>
        <v>5882.4</v>
      </c>
      <c r="X20" s="97">
        <v>0.1</v>
      </c>
      <c r="Y20" s="92">
        <f t="shared" si="12"/>
        <v>588.24</v>
      </c>
      <c r="Z20" s="96">
        <f t="shared" si="13"/>
        <v>5160</v>
      </c>
      <c r="AA20" s="97">
        <v>0.021</v>
      </c>
      <c r="AB20" s="92">
        <f t="shared" si="14"/>
        <v>108.36</v>
      </c>
      <c r="AC20" s="96">
        <f t="shared" si="15"/>
        <v>5160</v>
      </c>
      <c r="AD20" s="97">
        <v>0.1065</v>
      </c>
      <c r="AE20" s="92">
        <f t="shared" si="16"/>
        <v>549.54</v>
      </c>
      <c r="AF20" s="96">
        <f t="shared" si="17"/>
        <v>8857.752033</v>
      </c>
      <c r="AG20" s="97">
        <v>0.18</v>
      </c>
      <c r="AH20" s="92">
        <f t="shared" si="18"/>
        <v>1594.395366</v>
      </c>
      <c r="AI20" s="98">
        <f t="shared" si="19"/>
        <v>1594.395366</v>
      </c>
      <c r="AJ20" s="98">
        <f t="shared" si="20"/>
        <v>588.24</v>
      </c>
      <c r="AK20" s="98">
        <f t="shared" si="21"/>
        <v>108.36</v>
      </c>
      <c r="AL20" s="98">
        <f t="shared" si="22"/>
        <v>549.54</v>
      </c>
      <c r="AM20" s="99">
        <f t="shared" si="23"/>
        <v>5160</v>
      </c>
      <c r="AN20" s="98">
        <f t="shared" si="24"/>
        <v>3562.935366</v>
      </c>
      <c r="AO20" s="95">
        <f t="shared" si="25"/>
        <v>134.8166667</v>
      </c>
      <c r="AP20" s="98">
        <f t="shared" si="26"/>
        <v>777.7777778</v>
      </c>
      <c r="AQ20" s="99">
        <f t="shared" si="27"/>
        <v>9635.52981</v>
      </c>
      <c r="AR20" s="100">
        <f t="shared" si="28"/>
        <v>9635.52981</v>
      </c>
    </row>
    <row r="21">
      <c r="A21" s="83"/>
      <c r="B21" s="84" t="s">
        <v>59</v>
      </c>
      <c r="C21" s="85" t="s">
        <v>81</v>
      </c>
      <c r="D21" s="86" t="s">
        <v>61</v>
      </c>
      <c r="E21" s="8"/>
      <c r="F21" s="8"/>
      <c r="G21" s="8"/>
      <c r="H21" s="9"/>
      <c r="I21" s="87">
        <v>1000.0</v>
      </c>
      <c r="J21" s="88">
        <v>0.1</v>
      </c>
      <c r="K21" s="89">
        <f t="shared" si="1"/>
        <v>0.5</v>
      </c>
      <c r="L21" s="90">
        <v>10.0</v>
      </c>
      <c r="M21" s="91">
        <f t="shared" si="2"/>
        <v>100</v>
      </c>
      <c r="N21" s="92">
        <f t="shared" si="3"/>
        <v>500</v>
      </c>
      <c r="O21" s="93">
        <f t="shared" si="4"/>
        <v>50</v>
      </c>
      <c r="P21" s="93">
        <f t="shared" si="5"/>
        <v>8.333333333</v>
      </c>
      <c r="Q21" s="93">
        <f t="shared" si="6"/>
        <v>1.666666667</v>
      </c>
      <c r="R21" s="94">
        <f t="shared" si="7"/>
        <v>560</v>
      </c>
      <c r="S21" s="95">
        <f t="shared" si="8"/>
        <v>13.48166667</v>
      </c>
      <c r="T21" s="96">
        <f t="shared" si="9"/>
        <v>560</v>
      </c>
      <c r="U21" s="97">
        <v>0.14</v>
      </c>
      <c r="V21" s="92">
        <f t="shared" si="10"/>
        <v>78.4</v>
      </c>
      <c r="W21" s="96">
        <f t="shared" si="11"/>
        <v>638.4</v>
      </c>
      <c r="X21" s="97">
        <v>0.1</v>
      </c>
      <c r="Y21" s="92">
        <f t="shared" si="12"/>
        <v>63.84</v>
      </c>
      <c r="Z21" s="96">
        <f t="shared" si="13"/>
        <v>560</v>
      </c>
      <c r="AA21" s="97">
        <v>0.021</v>
      </c>
      <c r="AB21" s="92">
        <f t="shared" si="14"/>
        <v>11.76</v>
      </c>
      <c r="AC21" s="96">
        <f t="shared" si="15"/>
        <v>560</v>
      </c>
      <c r="AD21" s="97">
        <v>0.1065</v>
      </c>
      <c r="AE21" s="92">
        <f t="shared" si="16"/>
        <v>59.64</v>
      </c>
      <c r="AF21" s="96">
        <f t="shared" si="17"/>
        <v>959.9044715</v>
      </c>
      <c r="AG21" s="97">
        <v>0.18</v>
      </c>
      <c r="AH21" s="92">
        <f t="shared" si="18"/>
        <v>172.7828049</v>
      </c>
      <c r="AI21" s="98">
        <f t="shared" si="19"/>
        <v>172.7828049</v>
      </c>
      <c r="AJ21" s="98">
        <f t="shared" si="20"/>
        <v>63.84</v>
      </c>
      <c r="AK21" s="98">
        <f t="shared" si="21"/>
        <v>11.76</v>
      </c>
      <c r="AL21" s="98">
        <f t="shared" si="22"/>
        <v>59.64</v>
      </c>
      <c r="AM21" s="99">
        <f t="shared" si="23"/>
        <v>560</v>
      </c>
      <c r="AN21" s="98">
        <f t="shared" si="24"/>
        <v>386.4228049</v>
      </c>
      <c r="AO21" s="95">
        <f t="shared" si="25"/>
        <v>13.48166667</v>
      </c>
      <c r="AP21" s="98">
        <f t="shared" si="26"/>
        <v>77.77777778</v>
      </c>
      <c r="AQ21" s="99">
        <f t="shared" si="27"/>
        <v>1037.682249</v>
      </c>
      <c r="AR21" s="100">
        <f t="shared" si="28"/>
        <v>1.037682249</v>
      </c>
    </row>
    <row r="22" ht="15.75" customHeight="1">
      <c r="A22" s="83"/>
      <c r="B22" s="102"/>
      <c r="C22" s="102"/>
      <c r="D22" s="103" t="s">
        <v>82</v>
      </c>
      <c r="E22" s="8"/>
      <c r="F22" s="8"/>
      <c r="G22" s="8"/>
      <c r="H22" s="8"/>
      <c r="I22" s="8"/>
      <c r="J22" s="8"/>
      <c r="K22" s="9"/>
      <c r="L22" s="104">
        <f t="shared" ref="L22:N22" si="29">SUM(L17:L21)</f>
        <v>50</v>
      </c>
      <c r="M22" s="105">
        <f t="shared" si="29"/>
        <v>3600</v>
      </c>
      <c r="N22" s="106">
        <f t="shared" si="29"/>
        <v>18000</v>
      </c>
      <c r="O22" s="107"/>
      <c r="P22" s="107"/>
      <c r="Q22" s="107"/>
      <c r="R22" s="108"/>
      <c r="S22" s="109">
        <f t="shared" ref="S22:T22" si="30">SUM(S17:S21)</f>
        <v>485.34</v>
      </c>
      <c r="T22" s="96">
        <f t="shared" si="30"/>
        <v>18610</v>
      </c>
      <c r="U22" s="110" t="s">
        <v>42</v>
      </c>
      <c r="V22" s="111">
        <f t="shared" ref="V22:W22" si="31">SUM(V17:V21)</f>
        <v>2656.65</v>
      </c>
      <c r="W22" s="96">
        <f t="shared" si="31"/>
        <v>21266.65</v>
      </c>
      <c r="X22" s="110" t="s">
        <v>42</v>
      </c>
      <c r="Y22" s="111">
        <f t="shared" ref="Y22:Z22" si="32">SUM(Y17:Y21)</f>
        <v>2126.665</v>
      </c>
      <c r="Z22" s="96">
        <f t="shared" si="32"/>
        <v>18610</v>
      </c>
      <c r="AA22" s="111" t="s">
        <v>42</v>
      </c>
      <c r="AB22" s="111">
        <f t="shared" ref="AB22:AC22" si="33">SUM(AB17:AB21)</f>
        <v>390.81</v>
      </c>
      <c r="AC22" s="96">
        <f t="shared" si="33"/>
        <v>18610</v>
      </c>
      <c r="AD22" s="110" t="s">
        <v>42</v>
      </c>
      <c r="AE22" s="111">
        <f t="shared" ref="AE22:AF22" si="34">SUM(AE17:AE21)</f>
        <v>1981.965</v>
      </c>
      <c r="AF22" s="111">
        <f t="shared" si="34"/>
        <v>32013.93902</v>
      </c>
      <c r="AG22" s="111" t="s">
        <v>42</v>
      </c>
      <c r="AH22" s="111">
        <f t="shared" ref="AH22:AQ22" si="35">SUM(AH17:AH21)</f>
        <v>5762.509024</v>
      </c>
      <c r="AI22" s="111">
        <f t="shared" si="35"/>
        <v>5762.509024</v>
      </c>
      <c r="AJ22" s="111">
        <f t="shared" si="35"/>
        <v>2126.665</v>
      </c>
      <c r="AK22" s="111">
        <f t="shared" si="35"/>
        <v>390.81</v>
      </c>
      <c r="AL22" s="111">
        <f t="shared" si="35"/>
        <v>1981.965</v>
      </c>
      <c r="AM22" s="111">
        <f t="shared" si="35"/>
        <v>18610</v>
      </c>
      <c r="AN22" s="111">
        <f t="shared" si="35"/>
        <v>12918.59902</v>
      </c>
      <c r="AO22" s="111">
        <f t="shared" si="35"/>
        <v>485.34</v>
      </c>
      <c r="AP22" s="111">
        <f t="shared" si="35"/>
        <v>2800</v>
      </c>
      <c r="AQ22" s="111">
        <f t="shared" si="35"/>
        <v>34813.93902</v>
      </c>
      <c r="AR22" s="112"/>
    </row>
    <row r="23" ht="12.75" customHeight="1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14"/>
      <c r="L23" s="114"/>
      <c r="M23" s="114"/>
      <c r="N23" s="114"/>
      <c r="O23" s="115"/>
      <c r="P23" s="115"/>
      <c r="Q23" s="115"/>
      <c r="R23" s="115"/>
      <c r="S23" s="115"/>
      <c r="T23" s="115"/>
      <c r="U23" s="115"/>
      <c r="V23" s="115"/>
      <c r="W23" s="115"/>
      <c r="X23" s="115"/>
      <c r="Y23" s="115"/>
      <c r="Z23" s="115"/>
      <c r="AA23" s="115"/>
      <c r="AB23" s="115"/>
      <c r="AC23" s="115"/>
      <c r="AD23" s="115"/>
      <c r="AE23" s="115"/>
      <c r="AF23" s="115"/>
      <c r="AG23" s="115"/>
      <c r="AH23" s="115"/>
      <c r="AI23" s="115"/>
      <c r="AJ23" s="115"/>
      <c r="AK23" s="115"/>
      <c r="AL23" s="115"/>
      <c r="AM23" s="115"/>
      <c r="AN23" s="115"/>
      <c r="AO23" s="115"/>
      <c r="AP23" s="115"/>
      <c r="AQ23" s="115"/>
      <c r="AR23" s="115"/>
    </row>
    <row r="24" ht="12.75" customHeight="1">
      <c r="A24" s="113"/>
      <c r="B24" s="114"/>
      <c r="C24" s="114"/>
      <c r="D24" s="114"/>
      <c r="E24" s="114"/>
      <c r="F24" s="114"/>
      <c r="G24" s="114"/>
      <c r="H24" s="114"/>
      <c r="I24" s="114"/>
      <c r="J24" s="114"/>
      <c r="K24" s="114"/>
      <c r="L24" s="114"/>
      <c r="M24" s="114"/>
      <c r="N24" s="114"/>
      <c r="O24" s="115"/>
      <c r="P24" s="115"/>
      <c r="Q24" s="115"/>
      <c r="R24" s="115"/>
      <c r="S24" s="115"/>
      <c r="T24" s="115"/>
      <c r="U24" s="115"/>
      <c r="V24" s="115"/>
      <c r="W24" s="115"/>
      <c r="X24" s="115"/>
      <c r="Y24" s="115"/>
      <c r="Z24" s="115"/>
      <c r="AA24" s="115"/>
      <c r="AB24" s="115"/>
      <c r="AC24" s="115"/>
      <c r="AD24" s="115"/>
      <c r="AE24" s="115"/>
      <c r="AF24" s="115"/>
      <c r="AG24" s="115"/>
      <c r="AH24" s="115"/>
      <c r="AI24" s="115"/>
      <c r="AJ24" s="115"/>
      <c r="AK24" s="115"/>
      <c r="AL24" s="115"/>
      <c r="AM24" s="115"/>
      <c r="AN24" s="115"/>
      <c r="AO24" s="115"/>
      <c r="AP24" s="115"/>
      <c r="AQ24" s="115"/>
      <c r="AR24" s="115"/>
    </row>
    <row r="25" ht="12.75" customHeight="1">
      <c r="A25" s="113"/>
      <c r="B25" s="114"/>
      <c r="C25" s="114"/>
      <c r="D25" s="114"/>
      <c r="E25" s="114"/>
      <c r="F25" s="114"/>
      <c r="G25" s="114"/>
      <c r="H25" s="114"/>
      <c r="I25" s="114"/>
      <c r="J25" s="114"/>
      <c r="K25" s="114"/>
      <c r="L25" s="114"/>
      <c r="M25" s="114"/>
      <c r="N25" s="114"/>
      <c r="O25" s="115"/>
      <c r="P25" s="115"/>
      <c r="Q25" s="115"/>
      <c r="R25" s="115"/>
      <c r="S25" s="115"/>
      <c r="T25" s="115"/>
      <c r="U25" s="115"/>
      <c r="V25" s="115"/>
      <c r="W25" s="115"/>
      <c r="X25" s="115"/>
      <c r="Y25" s="115"/>
      <c r="Z25" s="115"/>
      <c r="AA25" s="115"/>
      <c r="AB25" s="115"/>
      <c r="AC25" s="115"/>
      <c r="AD25" s="115"/>
      <c r="AE25" s="115"/>
      <c r="AF25" s="115"/>
      <c r="AG25" s="115"/>
      <c r="AH25" s="115"/>
      <c r="AI25" s="115"/>
      <c r="AJ25" s="115"/>
      <c r="AK25" s="115"/>
      <c r="AL25" s="115"/>
      <c r="AM25" s="115"/>
      <c r="AN25" s="115"/>
      <c r="AO25" s="115"/>
      <c r="AP25" s="115"/>
      <c r="AQ25" s="115"/>
      <c r="AR25" s="115"/>
    </row>
    <row r="26" ht="12.75" customHeight="1">
      <c r="A26" s="113"/>
      <c r="B26" s="114"/>
      <c r="C26" s="114"/>
      <c r="D26" s="115"/>
      <c r="G26" s="114"/>
      <c r="H26" s="114"/>
      <c r="I26" s="114"/>
      <c r="J26" s="114"/>
      <c r="K26" s="114"/>
      <c r="L26" s="114"/>
      <c r="M26" s="114"/>
      <c r="N26" s="114"/>
      <c r="O26" s="115"/>
      <c r="P26" s="115"/>
      <c r="Q26" s="115"/>
      <c r="R26" s="115"/>
      <c r="S26" s="115"/>
      <c r="T26" s="115"/>
      <c r="U26" s="115"/>
      <c r="V26" s="115"/>
      <c r="W26" s="115"/>
      <c r="X26" s="115"/>
      <c r="Y26" s="115"/>
      <c r="Z26" s="115"/>
      <c r="AA26" s="115"/>
      <c r="AB26" s="115"/>
      <c r="AC26" s="115"/>
      <c r="AD26" s="115"/>
      <c r="AE26" s="115"/>
      <c r="AF26" s="115"/>
      <c r="AG26" s="115"/>
      <c r="AH26" s="115"/>
      <c r="AI26" s="115"/>
      <c r="AJ26" s="115"/>
      <c r="AK26" s="115"/>
      <c r="AL26" s="115"/>
      <c r="AM26" s="115"/>
      <c r="AN26" s="115"/>
      <c r="AO26" s="115"/>
      <c r="AP26" s="115"/>
      <c r="AQ26" s="115"/>
      <c r="AR26" s="115"/>
    </row>
    <row r="27" ht="18.0" customHeight="1">
      <c r="A27" s="113"/>
      <c r="B27" s="114"/>
      <c r="C27" s="114"/>
      <c r="D27" s="116"/>
      <c r="I27" s="114"/>
      <c r="J27" s="114"/>
      <c r="K27" s="114"/>
      <c r="L27" s="114"/>
      <c r="M27" s="114"/>
      <c r="N27" s="114"/>
      <c r="O27" s="115"/>
      <c r="P27" s="115"/>
      <c r="Q27" s="115"/>
      <c r="R27" s="115"/>
      <c r="S27" s="115"/>
      <c r="T27" s="115"/>
      <c r="U27" s="115"/>
      <c r="V27" s="115"/>
      <c r="W27" s="115"/>
      <c r="X27" s="115"/>
      <c r="Y27" s="115"/>
      <c r="Z27" s="115"/>
      <c r="AA27" s="115"/>
      <c r="AB27" s="115"/>
      <c r="AC27" s="115"/>
      <c r="AD27" s="115"/>
      <c r="AE27" s="115"/>
      <c r="AF27" s="115"/>
      <c r="AG27" s="115"/>
      <c r="AH27" s="115"/>
      <c r="AI27" s="115"/>
      <c r="AJ27" s="115"/>
      <c r="AK27" s="115"/>
      <c r="AL27" s="115"/>
      <c r="AM27" s="115"/>
      <c r="AN27" s="115"/>
      <c r="AO27" s="115"/>
      <c r="AP27" s="115"/>
      <c r="AQ27" s="115"/>
      <c r="AR27" s="115"/>
    </row>
    <row r="28" ht="21.0" customHeight="1">
      <c r="A28" s="113"/>
      <c r="B28" s="114"/>
      <c r="C28" s="114"/>
      <c r="D28" s="117"/>
      <c r="H28" s="114"/>
      <c r="I28" s="114"/>
      <c r="J28" s="114"/>
      <c r="K28" s="114"/>
      <c r="L28" s="114"/>
      <c r="M28" s="114"/>
      <c r="N28" s="114"/>
      <c r="O28" s="115"/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5"/>
      <c r="AA28" s="115"/>
      <c r="AB28" s="115"/>
      <c r="AC28" s="115"/>
      <c r="AD28" s="115"/>
      <c r="AE28" s="115"/>
      <c r="AF28" s="115"/>
      <c r="AG28" s="115"/>
      <c r="AH28" s="115"/>
      <c r="AI28" s="115"/>
      <c r="AJ28" s="115"/>
      <c r="AK28" s="115"/>
      <c r="AL28" s="115"/>
      <c r="AM28" s="115"/>
      <c r="AN28" s="115"/>
      <c r="AO28" s="115"/>
      <c r="AP28" s="115"/>
      <c r="AQ28" s="115"/>
      <c r="AR28" s="115"/>
    </row>
    <row r="29" ht="21.0" customHeight="1">
      <c r="A29" s="113"/>
      <c r="B29" s="114"/>
      <c r="C29" s="114"/>
      <c r="D29" s="117"/>
      <c r="G29" s="114"/>
      <c r="H29" s="114"/>
      <c r="I29" s="114"/>
      <c r="J29" s="114"/>
      <c r="K29" s="114"/>
      <c r="L29" s="114"/>
      <c r="M29" s="114"/>
      <c r="N29" s="114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5"/>
      <c r="AO29" s="115"/>
      <c r="AP29" s="115"/>
      <c r="AQ29" s="115"/>
      <c r="AR29" s="115"/>
    </row>
    <row r="30" ht="20.25" customHeight="1">
      <c r="A30" s="113"/>
      <c r="B30" s="114"/>
      <c r="C30" s="114"/>
      <c r="D30" s="117"/>
      <c r="E30" s="114"/>
      <c r="F30" s="114"/>
      <c r="G30" s="114"/>
      <c r="H30" s="114"/>
      <c r="I30" s="114"/>
      <c r="J30" s="114"/>
      <c r="K30" s="114"/>
      <c r="L30" s="114"/>
      <c r="M30" s="114"/>
      <c r="N30" s="114"/>
      <c r="O30" s="115"/>
      <c r="P30" s="115"/>
      <c r="Q30" s="115"/>
      <c r="R30" s="115"/>
      <c r="S30" s="115"/>
      <c r="T30" s="115"/>
      <c r="U30" s="115"/>
      <c r="V30" s="115"/>
      <c r="W30" s="115"/>
      <c r="X30" s="115"/>
      <c r="Y30" s="115"/>
      <c r="Z30" s="115"/>
      <c r="AA30" s="115"/>
      <c r="AB30" s="115"/>
      <c r="AC30" s="115"/>
      <c r="AD30" s="115"/>
      <c r="AE30" s="115"/>
      <c r="AF30" s="115"/>
      <c r="AG30" s="115"/>
      <c r="AH30" s="115"/>
      <c r="AI30" s="115"/>
      <c r="AJ30" s="115"/>
      <c r="AK30" s="115"/>
      <c r="AL30" s="115"/>
      <c r="AM30" s="115"/>
      <c r="AN30" s="115"/>
      <c r="AO30" s="115"/>
      <c r="AP30" s="115"/>
      <c r="AQ30" s="115"/>
      <c r="AR30" s="115"/>
    </row>
    <row r="31" ht="12.75" customHeight="1">
      <c r="A31" s="113"/>
      <c r="B31" s="115"/>
      <c r="C31" s="115"/>
      <c r="D31" s="115"/>
      <c r="E31" s="115"/>
      <c r="F31" s="115"/>
      <c r="G31" s="115"/>
      <c r="H31" s="115"/>
      <c r="I31" s="115"/>
      <c r="J31" s="118"/>
      <c r="K31" s="115"/>
      <c r="L31" s="115"/>
      <c r="M31" s="115"/>
      <c r="N31" s="115"/>
      <c r="O31" s="115"/>
      <c r="P31" s="115"/>
      <c r="Q31" s="115"/>
      <c r="R31" s="115"/>
      <c r="S31" s="115"/>
      <c r="T31" s="115"/>
      <c r="U31" s="115"/>
      <c r="V31" s="115"/>
      <c r="W31" s="115"/>
      <c r="X31" s="115"/>
      <c r="Y31" s="115"/>
      <c r="Z31" s="115"/>
      <c r="AA31" s="115"/>
      <c r="AB31" s="115"/>
      <c r="AC31" s="115"/>
      <c r="AD31" s="115"/>
      <c r="AE31" s="115"/>
      <c r="AF31" s="115"/>
      <c r="AG31" s="115"/>
      <c r="AH31" s="115"/>
      <c r="AI31" s="115"/>
      <c r="AJ31" s="115"/>
      <c r="AK31" s="115"/>
      <c r="AL31" s="115"/>
      <c r="AM31" s="115"/>
      <c r="AN31" s="115"/>
      <c r="AO31" s="115"/>
      <c r="AP31" s="115"/>
      <c r="AQ31" s="115"/>
      <c r="AR31" s="115"/>
    </row>
    <row r="32" ht="12.75" customHeight="1">
      <c r="A32" s="113"/>
      <c r="B32" s="115"/>
      <c r="C32" s="115"/>
      <c r="D32" s="115"/>
      <c r="E32" s="115"/>
      <c r="F32" s="115"/>
      <c r="G32" s="115"/>
      <c r="H32" s="115"/>
      <c r="I32" s="115"/>
      <c r="J32" s="118"/>
      <c r="K32" s="115"/>
      <c r="L32" s="115"/>
      <c r="M32" s="115"/>
      <c r="N32" s="115"/>
      <c r="O32" s="115"/>
      <c r="P32" s="115"/>
      <c r="Q32" s="115"/>
      <c r="R32" s="115"/>
      <c r="S32" s="115"/>
      <c r="T32" s="115"/>
      <c r="U32" s="115"/>
      <c r="V32" s="115"/>
      <c r="W32" s="115"/>
      <c r="X32" s="115"/>
      <c r="Y32" s="115"/>
      <c r="Z32" s="115"/>
      <c r="AA32" s="115"/>
      <c r="AB32" s="115"/>
      <c r="AC32" s="115"/>
      <c r="AD32" s="115"/>
      <c r="AE32" s="115"/>
      <c r="AF32" s="115"/>
      <c r="AG32" s="115"/>
      <c r="AH32" s="115"/>
      <c r="AI32" s="115"/>
      <c r="AJ32" s="115"/>
      <c r="AK32" s="115"/>
      <c r="AL32" s="115"/>
      <c r="AM32" s="115"/>
      <c r="AN32" s="115"/>
      <c r="AO32" s="115"/>
      <c r="AP32" s="115"/>
      <c r="AQ32" s="115"/>
      <c r="AR32" s="115"/>
    </row>
    <row r="33" ht="8.25" customHeight="1">
      <c r="A33" s="113"/>
      <c r="B33" s="119"/>
      <c r="C33" s="120"/>
      <c r="D33" s="120"/>
      <c r="E33" s="120"/>
      <c r="F33" s="120"/>
      <c r="G33" s="120"/>
      <c r="H33" s="120"/>
      <c r="I33" s="120"/>
      <c r="J33" s="121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0"/>
      <c r="AK33" s="120"/>
      <c r="AL33" s="120"/>
      <c r="AM33" s="120"/>
      <c r="AN33" s="122"/>
      <c r="AO33" s="122"/>
      <c r="AP33" s="122"/>
      <c r="AQ33" s="122"/>
      <c r="AR33" s="122"/>
    </row>
    <row r="34" ht="12.75" customHeight="1">
      <c r="A34" s="47"/>
    </row>
    <row r="35" ht="12.75" customHeight="1">
      <c r="A35" s="47"/>
    </row>
    <row r="36" ht="12.75" customHeight="1">
      <c r="A36" s="47"/>
    </row>
    <row r="37" ht="12.75" customHeight="1">
      <c r="A37" s="47"/>
    </row>
    <row r="38" ht="12.75" customHeight="1">
      <c r="A38" s="47"/>
    </row>
    <row r="39" ht="12.75" customHeight="1">
      <c r="A39" s="47"/>
    </row>
    <row r="40" ht="12.75" customHeight="1">
      <c r="A40" s="47"/>
    </row>
    <row r="41" ht="12.75" customHeight="1">
      <c r="A41" s="47"/>
    </row>
    <row r="42" ht="12.75" customHeight="1">
      <c r="A42" s="47"/>
    </row>
    <row r="43" ht="12.75" customHeight="1">
      <c r="A43" s="47"/>
    </row>
    <row r="44" ht="12.75" customHeight="1">
      <c r="A44" s="47"/>
    </row>
    <row r="45" ht="12.75" customHeight="1">
      <c r="A45" s="47"/>
    </row>
    <row r="46" ht="12.75" customHeight="1">
      <c r="A46" s="47"/>
    </row>
    <row r="47" ht="12.75" customHeight="1">
      <c r="A47" s="47"/>
    </row>
    <row r="48" ht="12.75" customHeight="1">
      <c r="A48" s="47"/>
    </row>
    <row r="49" ht="12.75" customHeight="1">
      <c r="A49" s="47"/>
    </row>
    <row r="50" ht="12.75" customHeight="1">
      <c r="A50" s="47"/>
    </row>
    <row r="51" ht="12.75" customHeight="1">
      <c r="A51" s="47"/>
    </row>
    <row r="52" ht="12.75" customHeight="1">
      <c r="A52" s="47"/>
    </row>
    <row r="53" ht="12.75" customHeight="1">
      <c r="A53" s="47"/>
    </row>
    <row r="54" ht="12.75" customHeight="1">
      <c r="A54" s="47"/>
    </row>
    <row r="55" ht="12.75" customHeight="1">
      <c r="A55" s="47"/>
    </row>
    <row r="56" ht="12.75" customHeight="1">
      <c r="A56" s="47"/>
    </row>
    <row r="57" ht="12.75" customHeight="1">
      <c r="A57" s="47"/>
    </row>
    <row r="58" ht="12.75" customHeight="1">
      <c r="A58" s="47"/>
    </row>
    <row r="59" ht="12.75" customHeight="1">
      <c r="A59" s="47"/>
    </row>
    <row r="60" ht="12.75" customHeight="1">
      <c r="A60" s="47"/>
    </row>
    <row r="61" ht="12.75" customHeight="1">
      <c r="A61" s="47"/>
    </row>
    <row r="62" ht="12.75" customHeight="1">
      <c r="A62" s="47"/>
    </row>
    <row r="63" ht="12.75" customHeight="1">
      <c r="A63" s="47"/>
    </row>
    <row r="64" ht="12.75" customHeight="1">
      <c r="A64" s="47"/>
    </row>
    <row r="65" ht="12.75" customHeight="1">
      <c r="A65" s="47"/>
    </row>
    <row r="66" ht="12.75" customHeight="1">
      <c r="A66" s="47"/>
    </row>
    <row r="67" ht="12.75" customHeight="1">
      <c r="A67" s="47"/>
    </row>
    <row r="68" ht="12.75" customHeight="1">
      <c r="A68" s="47"/>
    </row>
    <row r="69" ht="12.75" customHeight="1">
      <c r="A69" s="47"/>
    </row>
    <row r="70" ht="12.75" customHeight="1">
      <c r="A70" s="47"/>
    </row>
    <row r="71" ht="12.75" customHeight="1">
      <c r="A71" s="47"/>
    </row>
    <row r="72" ht="12.75" customHeight="1">
      <c r="A72" s="47"/>
    </row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</sheetData>
  <mergeCells count="51">
    <mergeCell ref="T15:V15"/>
    <mergeCell ref="W15:Y15"/>
    <mergeCell ref="Z15:AB15"/>
    <mergeCell ref="AC15:AE15"/>
    <mergeCell ref="E10:H10"/>
    <mergeCell ref="E11:H11"/>
    <mergeCell ref="E12:H12"/>
    <mergeCell ref="D14:S14"/>
    <mergeCell ref="T14:AH14"/>
    <mergeCell ref="AI14:AL15"/>
    <mergeCell ref="AM14:AR15"/>
    <mergeCell ref="AF15:AH15"/>
    <mergeCell ref="R5:S5"/>
    <mergeCell ref="T5:V5"/>
    <mergeCell ref="K5:P5"/>
    <mergeCell ref="L6:O6"/>
    <mergeCell ref="D1:P1"/>
    <mergeCell ref="D3:E3"/>
    <mergeCell ref="G3:H3"/>
    <mergeCell ref="I3:L3"/>
    <mergeCell ref="M3:P3"/>
    <mergeCell ref="D5:I5"/>
    <mergeCell ref="E6:H6"/>
    <mergeCell ref="S8:V8"/>
    <mergeCell ref="S9:V9"/>
    <mergeCell ref="S11:V11"/>
    <mergeCell ref="S12:V12"/>
    <mergeCell ref="L9:O9"/>
    <mergeCell ref="L10:O10"/>
    <mergeCell ref="L11:O11"/>
    <mergeCell ref="L12:O12"/>
    <mergeCell ref="E7:H7"/>
    <mergeCell ref="L7:O7"/>
    <mergeCell ref="R7:V7"/>
    <mergeCell ref="E8:H8"/>
    <mergeCell ref="L8:O8"/>
    <mergeCell ref="E9:H9"/>
    <mergeCell ref="S10:V10"/>
    <mergeCell ref="D21:H21"/>
    <mergeCell ref="D22:K22"/>
    <mergeCell ref="D26:F26"/>
    <mergeCell ref="D27:H27"/>
    <mergeCell ref="D28:G28"/>
    <mergeCell ref="D29:F29"/>
    <mergeCell ref="M15:N15"/>
    <mergeCell ref="O15:Q15"/>
    <mergeCell ref="D16:H16"/>
    <mergeCell ref="D17:H17"/>
    <mergeCell ref="D18:H18"/>
    <mergeCell ref="D19:H19"/>
    <mergeCell ref="D20:H20"/>
  </mergeCells>
  <dataValidations>
    <dataValidation type="list" allowBlank="1" sqref="T5">
      <formula1>"Simples,Presumido,Real"</formula1>
    </dataValidation>
  </dataValidations>
  <hyperlinks>
    <hyperlink r:id="rId2" ref="D1"/>
  </hyperlinks>
  <printOptions/>
  <pageMargins bottom="0.0" footer="0.0" header="0.0" left="0.0" right="0.0" top="0.0"/>
  <pageSetup paperSize="9" orientation="portrait"/>
  <colBreaks count="1" manualBreakCount="1">
    <brk id="17" man="1"/>
  </colBreak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0.88"/>
    <col customWidth="1" min="2" max="26" width="14.38"/>
  </cols>
  <sheetData>
    <row r="1">
      <c r="A1" s="123"/>
      <c r="B1" s="1" t="s">
        <v>0</v>
      </c>
      <c r="N1" s="124"/>
      <c r="O1" s="124"/>
      <c r="P1" s="124"/>
      <c r="Q1" s="124"/>
      <c r="R1" s="124"/>
      <c r="S1" s="124"/>
      <c r="T1" s="124"/>
      <c r="U1" s="124"/>
      <c r="V1" s="124"/>
      <c r="W1" s="125"/>
      <c r="X1" s="125"/>
      <c r="Y1" s="125"/>
      <c r="Z1" s="125"/>
    </row>
    <row r="2" ht="45.75" customHeight="1">
      <c r="A2" s="123"/>
      <c r="B2" s="5"/>
      <c r="G2" s="126"/>
      <c r="H2" s="126"/>
      <c r="I2" s="126"/>
      <c r="J2" s="127"/>
      <c r="K2" s="126"/>
      <c r="L2" s="128"/>
      <c r="M2" s="126"/>
      <c r="N2" s="126"/>
      <c r="O2" s="126"/>
      <c r="P2" s="126"/>
      <c r="Q2" s="126"/>
      <c r="R2" s="126"/>
      <c r="S2" s="126"/>
      <c r="T2" s="126"/>
      <c r="U2" s="126"/>
      <c r="V2" s="126"/>
      <c r="W2" s="126"/>
      <c r="X2" s="126"/>
      <c r="Y2" s="126"/>
      <c r="Z2" s="126"/>
    </row>
    <row r="3" ht="15.75" customHeight="1">
      <c r="A3" s="129"/>
      <c r="B3" s="130" t="s">
        <v>83</v>
      </c>
      <c r="C3" s="66"/>
      <c r="D3" s="66"/>
      <c r="E3" s="66"/>
      <c r="F3" s="67"/>
      <c r="H3" s="130" t="s">
        <v>84</v>
      </c>
      <c r="I3" s="66"/>
      <c r="J3" s="66"/>
      <c r="K3" s="66"/>
      <c r="L3" s="67"/>
    </row>
    <row r="4" ht="15.75" customHeight="1">
      <c r="A4" s="129"/>
      <c r="B4" s="131" t="s">
        <v>85</v>
      </c>
      <c r="F4" s="132">
        <v>5.0</v>
      </c>
      <c r="H4" s="133" t="s">
        <v>85</v>
      </c>
      <c r="J4" s="133" t="s">
        <v>86</v>
      </c>
    </row>
    <row r="5" ht="15.75" customHeight="1">
      <c r="A5" s="18"/>
      <c r="B5" s="131" t="s">
        <v>87</v>
      </c>
      <c r="F5" s="134">
        <f>SUM(F9:F15)</f>
        <v>285.34</v>
      </c>
      <c r="H5" s="18"/>
      <c r="I5" s="18">
        <v>1.0</v>
      </c>
      <c r="J5" s="135"/>
      <c r="K5" s="18"/>
      <c r="L5" s="39">
        <v>154.23</v>
      </c>
    </row>
    <row r="6" ht="15.75" customHeight="1">
      <c r="A6" s="136"/>
      <c r="B6" s="137"/>
      <c r="F6" s="138"/>
      <c r="H6" s="40"/>
      <c r="I6" s="40">
        <v>2.0</v>
      </c>
      <c r="J6" s="139"/>
      <c r="K6" s="40"/>
      <c r="L6" s="42">
        <v>192.79</v>
      </c>
    </row>
    <row r="7" ht="15.75" customHeight="1">
      <c r="A7" s="18"/>
      <c r="B7" s="140" t="s">
        <v>88</v>
      </c>
      <c r="C7" s="8"/>
      <c r="D7" s="8"/>
      <c r="E7" s="8"/>
      <c r="F7" s="9"/>
      <c r="H7" s="18"/>
      <c r="I7" s="18">
        <v>3.0</v>
      </c>
      <c r="J7" s="135"/>
      <c r="K7" s="18"/>
      <c r="L7" s="39">
        <v>223.64000000000001</v>
      </c>
    </row>
    <row r="8" ht="15.75" customHeight="1">
      <c r="A8" s="43"/>
      <c r="B8" s="141" t="s">
        <v>89</v>
      </c>
      <c r="C8" s="141" t="s">
        <v>90</v>
      </c>
      <c r="D8" s="142" t="s">
        <v>91</v>
      </c>
      <c r="E8" s="141" t="s">
        <v>92</v>
      </c>
      <c r="F8" s="141" t="s">
        <v>93</v>
      </c>
      <c r="H8" s="40"/>
      <c r="I8" s="40">
        <v>4.0</v>
      </c>
      <c r="J8" s="139"/>
      <c r="K8" s="40"/>
      <c r="L8" s="42">
        <v>254.49</v>
      </c>
    </row>
    <row r="9" ht="15.75" customHeight="1">
      <c r="A9" s="18"/>
      <c r="B9" s="143" t="s">
        <v>94</v>
      </c>
      <c r="D9" s="39">
        <v>115.67</v>
      </c>
      <c r="E9" s="136">
        <f>F4</f>
        <v>5</v>
      </c>
      <c r="F9" s="144">
        <f>IF(E9&gt;0,D9,"PREENCHA F2")</f>
        <v>115.67</v>
      </c>
      <c r="H9" s="18"/>
      <c r="I9" s="18">
        <v>5.0</v>
      </c>
      <c r="J9" s="135"/>
      <c r="K9" s="18"/>
      <c r="L9" s="39">
        <v>285.34000000000003</v>
      </c>
    </row>
    <row r="10" ht="15.75" customHeight="1">
      <c r="A10" s="18"/>
      <c r="B10" s="145">
        <v>1.0</v>
      </c>
      <c r="C10" s="146">
        <v>2.0</v>
      </c>
      <c r="D10" s="42">
        <v>38.56</v>
      </c>
      <c r="E10" s="146">
        <f t="shared" ref="E10:E15" si="1">IF($E$9&gt;=B10,IF($E$9&lt;=C10,($E$9-B10)+1,(C10-B10+1)),0)</f>
        <v>2</v>
      </c>
      <c r="F10" s="147">
        <f t="shared" ref="F10:F15" si="2">E10*D10</f>
        <v>77.12</v>
      </c>
      <c r="H10" s="40"/>
      <c r="I10" s="40">
        <v>6.0</v>
      </c>
      <c r="J10" s="139"/>
      <c r="K10" s="40"/>
      <c r="L10" s="42">
        <v>308.48</v>
      </c>
    </row>
    <row r="11" ht="15.75" customHeight="1">
      <c r="A11" s="18"/>
      <c r="B11" s="143">
        <f t="shared" ref="B11:B15" si="3">C10+1</f>
        <v>3</v>
      </c>
      <c r="C11" s="136">
        <v>5.0</v>
      </c>
      <c r="D11" s="39">
        <v>30.85</v>
      </c>
      <c r="E11" s="136">
        <f t="shared" si="1"/>
        <v>3</v>
      </c>
      <c r="F11" s="144">
        <f t="shared" si="2"/>
        <v>92.55</v>
      </c>
      <c r="H11" s="18"/>
      <c r="I11" s="18">
        <v>7.0</v>
      </c>
      <c r="J11" s="135"/>
      <c r="K11" s="18"/>
      <c r="L11" s="39">
        <v>331.62</v>
      </c>
    </row>
    <row r="12" ht="15.75" customHeight="1">
      <c r="A12" s="18"/>
      <c r="B12" s="145">
        <f t="shared" si="3"/>
        <v>6</v>
      </c>
      <c r="C12" s="146">
        <v>10.0</v>
      </c>
      <c r="D12" s="42">
        <v>23.14</v>
      </c>
      <c r="E12" s="146">
        <f t="shared" si="1"/>
        <v>0</v>
      </c>
      <c r="F12" s="147">
        <f t="shared" si="2"/>
        <v>0</v>
      </c>
      <c r="H12" s="40"/>
      <c r="I12" s="40">
        <v>8.0</v>
      </c>
      <c r="J12" s="139"/>
      <c r="K12" s="40"/>
      <c r="L12" s="42">
        <v>354.76000000000005</v>
      </c>
    </row>
    <row r="13" ht="15.75" customHeight="1">
      <c r="A13" s="18"/>
      <c r="B13" s="143">
        <f t="shared" si="3"/>
        <v>11</v>
      </c>
      <c r="C13" s="136">
        <v>20.0</v>
      </c>
      <c r="D13" s="39">
        <v>15.42</v>
      </c>
      <c r="E13" s="136">
        <f t="shared" si="1"/>
        <v>0</v>
      </c>
      <c r="F13" s="144">
        <f t="shared" si="2"/>
        <v>0</v>
      </c>
      <c r="H13" s="18"/>
      <c r="I13" s="18">
        <v>9.0</v>
      </c>
      <c r="J13" s="135"/>
      <c r="K13" s="18"/>
      <c r="L13" s="39">
        <v>377.90000000000003</v>
      </c>
    </row>
    <row r="14" ht="15.75" customHeight="1">
      <c r="A14" s="18"/>
      <c r="B14" s="145">
        <f t="shared" si="3"/>
        <v>21</v>
      </c>
      <c r="C14" s="146">
        <v>50.0</v>
      </c>
      <c r="D14" s="42">
        <v>7.71</v>
      </c>
      <c r="E14" s="146">
        <f t="shared" si="1"/>
        <v>0</v>
      </c>
      <c r="F14" s="147">
        <f t="shared" si="2"/>
        <v>0</v>
      </c>
      <c r="H14" s="40"/>
      <c r="I14" s="40">
        <v>10.0</v>
      </c>
      <c r="J14" s="40"/>
      <c r="K14" s="40"/>
      <c r="L14" s="42">
        <v>401.04</v>
      </c>
    </row>
    <row r="15" ht="15.75" customHeight="1">
      <c r="A15" s="18"/>
      <c r="B15" s="148">
        <f t="shared" si="3"/>
        <v>51</v>
      </c>
      <c r="C15" s="149">
        <v>999.0</v>
      </c>
      <c r="D15" s="150">
        <v>3.86</v>
      </c>
      <c r="E15" s="149">
        <f t="shared" si="1"/>
        <v>0</v>
      </c>
      <c r="F15" s="151">
        <f t="shared" si="2"/>
        <v>0</v>
      </c>
      <c r="H15" s="18"/>
      <c r="I15" s="18">
        <v>11.0</v>
      </c>
      <c r="J15" s="18"/>
      <c r="K15" s="18"/>
      <c r="L15" s="39">
        <v>416.46000000000004</v>
      </c>
    </row>
    <row r="16">
      <c r="A16" s="18"/>
      <c r="B16" s="18"/>
      <c r="C16" s="18"/>
      <c r="D16" s="39"/>
      <c r="E16" s="18"/>
      <c r="F16" s="18"/>
      <c r="H16" s="40"/>
      <c r="I16" s="40">
        <v>12.0</v>
      </c>
      <c r="J16" s="40"/>
      <c r="K16" s="40"/>
      <c r="L16" s="42">
        <f t="shared" ref="L16:L24" si="4">L15+15.42</f>
        <v>431.88</v>
      </c>
    </row>
    <row r="17">
      <c r="A17" s="18"/>
      <c r="B17" s="18"/>
      <c r="C17" s="18"/>
      <c r="D17" s="39"/>
      <c r="E17" s="18"/>
      <c r="F17" s="18"/>
      <c r="H17" s="18"/>
      <c r="I17" s="18">
        <v>13.0</v>
      </c>
      <c r="J17" s="18"/>
      <c r="K17" s="18"/>
      <c r="L17" s="39">
        <f t="shared" si="4"/>
        <v>447.3</v>
      </c>
    </row>
    <row r="18">
      <c r="A18" s="18"/>
      <c r="B18" s="18"/>
      <c r="C18" s="18"/>
      <c r="D18" s="39"/>
      <c r="E18" s="18"/>
      <c r="F18" s="18"/>
      <c r="H18" s="40"/>
      <c r="I18" s="40">
        <v>14.0</v>
      </c>
      <c r="J18" s="40"/>
      <c r="K18" s="40"/>
      <c r="L18" s="42">
        <f t="shared" si="4"/>
        <v>462.72</v>
      </c>
    </row>
    <row r="19">
      <c r="A19" s="18"/>
      <c r="B19" s="18"/>
      <c r="C19" s="18"/>
      <c r="D19" s="39"/>
      <c r="E19" s="18"/>
      <c r="F19" s="18"/>
      <c r="H19" s="18"/>
      <c r="I19" s="18">
        <v>15.0</v>
      </c>
      <c r="J19" s="18"/>
      <c r="K19" s="18"/>
      <c r="L19" s="39">
        <f t="shared" si="4"/>
        <v>478.14</v>
      </c>
    </row>
    <row r="20">
      <c r="A20" s="18"/>
      <c r="B20" s="18"/>
      <c r="C20" s="18"/>
      <c r="D20" s="39"/>
      <c r="E20" s="18"/>
      <c r="F20" s="18"/>
      <c r="H20" s="40"/>
      <c r="I20" s="40">
        <v>16.0</v>
      </c>
      <c r="J20" s="40"/>
      <c r="K20" s="40"/>
      <c r="L20" s="42">
        <f t="shared" si="4"/>
        <v>493.56</v>
      </c>
    </row>
    <row r="21">
      <c r="A21" s="18"/>
      <c r="B21" s="18"/>
      <c r="C21" s="18"/>
      <c r="D21" s="39"/>
      <c r="E21" s="18"/>
      <c r="F21" s="18"/>
      <c r="H21" s="18"/>
      <c r="I21" s="18">
        <v>17.0</v>
      </c>
      <c r="J21" s="18"/>
      <c r="K21" s="18"/>
      <c r="L21" s="39">
        <f t="shared" si="4"/>
        <v>508.98</v>
      </c>
    </row>
    <row r="22">
      <c r="A22" s="18"/>
      <c r="B22" s="18"/>
      <c r="C22" s="18"/>
      <c r="D22" s="39"/>
      <c r="E22" s="18"/>
      <c r="F22" s="18"/>
      <c r="H22" s="40"/>
      <c r="I22" s="40">
        <v>18.0</v>
      </c>
      <c r="J22" s="40"/>
      <c r="K22" s="40"/>
      <c r="L22" s="42">
        <f t="shared" si="4"/>
        <v>524.4</v>
      </c>
    </row>
    <row r="23">
      <c r="A23" s="18"/>
      <c r="B23" s="18"/>
      <c r="C23" s="18"/>
      <c r="D23" s="39"/>
      <c r="E23" s="18"/>
      <c r="F23" s="18"/>
      <c r="H23" s="18"/>
      <c r="I23" s="18">
        <v>19.0</v>
      </c>
      <c r="J23" s="18"/>
      <c r="K23" s="18"/>
      <c r="L23" s="39">
        <f t="shared" si="4"/>
        <v>539.82</v>
      </c>
    </row>
    <row r="24">
      <c r="A24" s="18"/>
      <c r="B24" s="18"/>
      <c r="C24" s="18"/>
      <c r="D24" s="39"/>
      <c r="E24" s="18"/>
      <c r="F24" s="18"/>
      <c r="H24" s="40"/>
      <c r="I24" s="40">
        <v>20.0</v>
      </c>
      <c r="J24" s="40"/>
      <c r="K24" s="40"/>
      <c r="L24" s="42">
        <f t="shared" si="4"/>
        <v>555.24</v>
      </c>
    </row>
    <row r="25">
      <c r="A25" s="18"/>
      <c r="B25" s="18"/>
      <c r="C25" s="18"/>
      <c r="D25" s="39"/>
      <c r="E25" s="18"/>
      <c r="F25" s="18"/>
      <c r="H25" s="18"/>
      <c r="I25" s="18">
        <v>21.0</v>
      </c>
      <c r="J25" s="18"/>
      <c r="K25" s="18"/>
      <c r="L25" s="39">
        <f t="shared" ref="L25:L54" si="5">L24+7.71</f>
        <v>562.95</v>
      </c>
    </row>
    <row r="26">
      <c r="A26" s="18"/>
      <c r="B26" s="18"/>
      <c r="C26" s="18"/>
      <c r="D26" s="39"/>
      <c r="E26" s="18"/>
      <c r="F26" s="18"/>
      <c r="H26" s="40"/>
      <c r="I26" s="40">
        <v>22.0</v>
      </c>
      <c r="J26" s="40"/>
      <c r="K26" s="40"/>
      <c r="L26" s="42">
        <f t="shared" si="5"/>
        <v>570.66</v>
      </c>
    </row>
    <row r="27">
      <c r="A27" s="18"/>
      <c r="B27" s="18"/>
      <c r="C27" s="18"/>
      <c r="D27" s="39"/>
      <c r="E27" s="18"/>
      <c r="F27" s="18"/>
      <c r="H27" s="18"/>
      <c r="I27" s="18">
        <v>23.0</v>
      </c>
      <c r="J27" s="18"/>
      <c r="K27" s="18"/>
      <c r="L27" s="39">
        <f t="shared" si="5"/>
        <v>578.37</v>
      </c>
    </row>
    <row r="28">
      <c r="A28" s="18"/>
      <c r="B28" s="18"/>
      <c r="C28" s="18"/>
      <c r="D28" s="39"/>
      <c r="E28" s="18"/>
      <c r="F28" s="18"/>
      <c r="H28" s="40"/>
      <c r="I28" s="40">
        <v>24.0</v>
      </c>
      <c r="J28" s="40"/>
      <c r="K28" s="40"/>
      <c r="L28" s="42">
        <f t="shared" si="5"/>
        <v>586.08</v>
      </c>
    </row>
    <row r="29">
      <c r="A29" s="18"/>
      <c r="B29" s="18"/>
      <c r="C29" s="18"/>
      <c r="D29" s="39"/>
      <c r="E29" s="18"/>
      <c r="F29" s="18"/>
      <c r="H29" s="18"/>
      <c r="I29" s="18">
        <v>25.0</v>
      </c>
      <c r="J29" s="18"/>
      <c r="K29" s="18"/>
      <c r="L29" s="39">
        <f t="shared" si="5"/>
        <v>593.79</v>
      </c>
    </row>
    <row r="30">
      <c r="A30" s="18"/>
      <c r="B30" s="18"/>
      <c r="C30" s="18"/>
      <c r="D30" s="39"/>
      <c r="E30" s="18"/>
      <c r="F30" s="18"/>
      <c r="H30" s="40"/>
      <c r="I30" s="40">
        <v>26.0</v>
      </c>
      <c r="J30" s="40"/>
      <c r="K30" s="40"/>
      <c r="L30" s="42">
        <f t="shared" si="5"/>
        <v>601.5</v>
      </c>
    </row>
    <row r="31">
      <c r="A31" s="18"/>
      <c r="B31" s="18"/>
      <c r="C31" s="18"/>
      <c r="D31" s="39"/>
      <c r="E31" s="18"/>
      <c r="F31" s="18"/>
      <c r="H31" s="18"/>
      <c r="I31" s="18">
        <v>27.0</v>
      </c>
      <c r="J31" s="18"/>
      <c r="K31" s="18"/>
      <c r="L31" s="39">
        <f t="shared" si="5"/>
        <v>609.21</v>
      </c>
    </row>
    <row r="32">
      <c r="A32" s="18"/>
      <c r="B32" s="18"/>
      <c r="C32" s="18"/>
      <c r="D32" s="39"/>
      <c r="E32" s="18"/>
      <c r="F32" s="18"/>
      <c r="H32" s="40"/>
      <c r="I32" s="40">
        <v>28.0</v>
      </c>
      <c r="J32" s="40"/>
      <c r="K32" s="40"/>
      <c r="L32" s="42">
        <f t="shared" si="5"/>
        <v>616.92</v>
      </c>
    </row>
    <row r="33">
      <c r="A33" s="18"/>
      <c r="B33" s="18"/>
      <c r="C33" s="18"/>
      <c r="D33" s="39"/>
      <c r="E33" s="18"/>
      <c r="F33" s="18"/>
      <c r="H33" s="18"/>
      <c r="I33" s="18">
        <v>29.0</v>
      </c>
      <c r="J33" s="18"/>
      <c r="K33" s="18"/>
      <c r="L33" s="39">
        <f t="shared" si="5"/>
        <v>624.63</v>
      </c>
    </row>
    <row r="34">
      <c r="A34" s="18"/>
      <c r="B34" s="18"/>
      <c r="C34" s="18"/>
      <c r="D34" s="39"/>
      <c r="E34" s="18"/>
      <c r="F34" s="18"/>
      <c r="H34" s="40"/>
      <c r="I34" s="40">
        <v>30.0</v>
      </c>
      <c r="J34" s="40"/>
      <c r="K34" s="40"/>
      <c r="L34" s="42">
        <f t="shared" si="5"/>
        <v>632.34</v>
      </c>
    </row>
    <row r="35">
      <c r="A35" s="18"/>
      <c r="B35" s="18"/>
      <c r="C35" s="18"/>
      <c r="D35" s="39"/>
      <c r="E35" s="18"/>
      <c r="F35" s="18"/>
      <c r="H35" s="18"/>
      <c r="I35" s="18">
        <v>31.0</v>
      </c>
      <c r="J35" s="18"/>
      <c r="K35" s="18"/>
      <c r="L35" s="39">
        <f t="shared" si="5"/>
        <v>640.05</v>
      </c>
    </row>
    <row r="36">
      <c r="A36" s="18"/>
      <c r="B36" s="18"/>
      <c r="C36" s="18"/>
      <c r="D36" s="39"/>
      <c r="E36" s="18"/>
      <c r="F36" s="18"/>
      <c r="H36" s="40"/>
      <c r="I36" s="40">
        <v>32.0</v>
      </c>
      <c r="J36" s="40"/>
      <c r="K36" s="40"/>
      <c r="L36" s="42">
        <f t="shared" si="5"/>
        <v>647.76</v>
      </c>
    </row>
    <row r="37">
      <c r="A37" s="18"/>
      <c r="B37" s="18"/>
      <c r="C37" s="18"/>
      <c r="D37" s="39"/>
      <c r="E37" s="18"/>
      <c r="F37" s="18"/>
      <c r="H37" s="18"/>
      <c r="I37" s="18">
        <v>33.0</v>
      </c>
      <c r="J37" s="18"/>
      <c r="K37" s="18"/>
      <c r="L37" s="39">
        <f t="shared" si="5"/>
        <v>655.47</v>
      </c>
    </row>
    <row r="38">
      <c r="A38" s="18"/>
      <c r="B38" s="18"/>
      <c r="C38" s="18"/>
      <c r="D38" s="39"/>
      <c r="E38" s="18"/>
      <c r="F38" s="18"/>
      <c r="H38" s="40"/>
      <c r="I38" s="40">
        <v>34.0</v>
      </c>
      <c r="J38" s="40"/>
      <c r="K38" s="40"/>
      <c r="L38" s="42">
        <f t="shared" si="5"/>
        <v>663.18</v>
      </c>
    </row>
    <row r="39">
      <c r="A39" s="18"/>
      <c r="B39" s="18"/>
      <c r="C39" s="18"/>
      <c r="D39" s="39"/>
      <c r="E39" s="18"/>
      <c r="F39" s="18"/>
      <c r="H39" s="18"/>
      <c r="I39" s="18">
        <v>35.0</v>
      </c>
      <c r="J39" s="18"/>
      <c r="K39" s="18"/>
      <c r="L39" s="39">
        <f t="shared" si="5"/>
        <v>670.89</v>
      </c>
    </row>
    <row r="40">
      <c r="A40" s="18"/>
      <c r="B40" s="18"/>
      <c r="C40" s="18"/>
      <c r="D40" s="39"/>
      <c r="E40" s="18"/>
      <c r="F40" s="18"/>
      <c r="H40" s="40"/>
      <c r="I40" s="40">
        <v>36.0</v>
      </c>
      <c r="J40" s="40"/>
      <c r="K40" s="40"/>
      <c r="L40" s="42">
        <f t="shared" si="5"/>
        <v>678.6</v>
      </c>
    </row>
    <row r="41">
      <c r="A41" s="18"/>
      <c r="B41" s="18"/>
      <c r="C41" s="18"/>
      <c r="D41" s="39"/>
      <c r="E41" s="18"/>
      <c r="F41" s="18"/>
      <c r="H41" s="18"/>
      <c r="I41" s="18">
        <v>37.0</v>
      </c>
      <c r="J41" s="18"/>
      <c r="K41" s="18"/>
      <c r="L41" s="39">
        <f t="shared" si="5"/>
        <v>686.31</v>
      </c>
    </row>
    <row r="42">
      <c r="A42" s="18"/>
      <c r="B42" s="18"/>
      <c r="C42" s="18"/>
      <c r="D42" s="39"/>
      <c r="E42" s="18"/>
      <c r="F42" s="18"/>
      <c r="H42" s="40"/>
      <c r="I42" s="40">
        <v>38.0</v>
      </c>
      <c r="J42" s="40"/>
      <c r="K42" s="40"/>
      <c r="L42" s="42">
        <f t="shared" si="5"/>
        <v>694.02</v>
      </c>
    </row>
    <row r="43">
      <c r="A43" s="18"/>
      <c r="B43" s="18"/>
      <c r="C43" s="18"/>
      <c r="D43" s="39"/>
      <c r="E43" s="18"/>
      <c r="F43" s="18"/>
      <c r="H43" s="18"/>
      <c r="I43" s="18">
        <v>39.0</v>
      </c>
      <c r="J43" s="18"/>
      <c r="K43" s="18"/>
      <c r="L43" s="39">
        <f t="shared" si="5"/>
        <v>701.73</v>
      </c>
    </row>
    <row r="44">
      <c r="A44" s="18"/>
      <c r="B44" s="18"/>
      <c r="C44" s="18"/>
      <c r="D44" s="39"/>
      <c r="E44" s="18"/>
      <c r="F44" s="18"/>
      <c r="H44" s="40"/>
      <c r="I44" s="40">
        <v>40.0</v>
      </c>
      <c r="J44" s="40"/>
      <c r="K44" s="40"/>
      <c r="L44" s="42">
        <f t="shared" si="5"/>
        <v>709.44</v>
      </c>
    </row>
    <row r="45">
      <c r="A45" s="18"/>
      <c r="B45" s="18"/>
      <c r="C45" s="18"/>
      <c r="D45" s="39"/>
      <c r="E45" s="18"/>
      <c r="F45" s="18"/>
      <c r="H45" s="18"/>
      <c r="I45" s="18">
        <v>41.0</v>
      </c>
      <c r="J45" s="18"/>
      <c r="K45" s="18"/>
      <c r="L45" s="39">
        <f t="shared" si="5"/>
        <v>717.15</v>
      </c>
    </row>
    <row r="46">
      <c r="A46" s="18"/>
      <c r="B46" s="18"/>
      <c r="C46" s="18"/>
      <c r="D46" s="39"/>
      <c r="E46" s="18"/>
      <c r="F46" s="18"/>
      <c r="H46" s="40"/>
      <c r="I46" s="40">
        <v>42.0</v>
      </c>
      <c r="J46" s="40"/>
      <c r="K46" s="40"/>
      <c r="L46" s="42">
        <f t="shared" si="5"/>
        <v>724.86</v>
      </c>
    </row>
    <row r="47">
      <c r="A47" s="18"/>
      <c r="B47" s="18"/>
      <c r="C47" s="18"/>
      <c r="D47" s="39"/>
      <c r="E47" s="18"/>
      <c r="F47" s="18"/>
      <c r="H47" s="18"/>
      <c r="I47" s="18">
        <v>43.0</v>
      </c>
      <c r="J47" s="18"/>
      <c r="K47" s="18"/>
      <c r="L47" s="39">
        <f t="shared" si="5"/>
        <v>732.57</v>
      </c>
    </row>
    <row r="48">
      <c r="A48" s="18"/>
      <c r="B48" s="18"/>
      <c r="C48" s="18"/>
      <c r="D48" s="39"/>
      <c r="E48" s="18"/>
      <c r="F48" s="18"/>
      <c r="H48" s="40"/>
      <c r="I48" s="40">
        <v>44.0</v>
      </c>
      <c r="J48" s="40"/>
      <c r="K48" s="40"/>
      <c r="L48" s="42">
        <f t="shared" si="5"/>
        <v>740.28</v>
      </c>
    </row>
    <row r="49">
      <c r="A49" s="18"/>
      <c r="B49" s="18"/>
      <c r="C49" s="18"/>
      <c r="D49" s="39"/>
      <c r="E49" s="18"/>
      <c r="F49" s="18"/>
      <c r="H49" s="18"/>
      <c r="I49" s="18">
        <v>45.0</v>
      </c>
      <c r="J49" s="18"/>
      <c r="K49" s="18"/>
      <c r="L49" s="39">
        <f t="shared" si="5"/>
        <v>747.99</v>
      </c>
    </row>
    <row r="50">
      <c r="A50" s="18"/>
      <c r="B50" s="18"/>
      <c r="C50" s="18"/>
      <c r="D50" s="39"/>
      <c r="E50" s="18"/>
      <c r="F50" s="18"/>
      <c r="H50" s="40"/>
      <c r="I50" s="40">
        <v>46.0</v>
      </c>
      <c r="J50" s="40"/>
      <c r="K50" s="40"/>
      <c r="L50" s="42">
        <f t="shared" si="5"/>
        <v>755.7</v>
      </c>
    </row>
    <row r="51">
      <c r="A51" s="18"/>
      <c r="B51" s="18"/>
      <c r="C51" s="18"/>
      <c r="D51" s="39"/>
      <c r="E51" s="18"/>
      <c r="F51" s="18"/>
      <c r="H51" s="18"/>
      <c r="I51" s="18">
        <v>47.0</v>
      </c>
      <c r="J51" s="18"/>
      <c r="K51" s="18"/>
      <c r="L51" s="39">
        <f t="shared" si="5"/>
        <v>763.41</v>
      </c>
    </row>
    <row r="52">
      <c r="A52" s="18"/>
      <c r="B52" s="18"/>
      <c r="C52" s="18"/>
      <c r="D52" s="39"/>
      <c r="E52" s="18"/>
      <c r="F52" s="18"/>
      <c r="H52" s="40"/>
      <c r="I52" s="40">
        <v>48.0</v>
      </c>
      <c r="J52" s="40"/>
      <c r="K52" s="40"/>
      <c r="L52" s="42">
        <f t="shared" si="5"/>
        <v>771.12</v>
      </c>
    </row>
    <row r="53">
      <c r="A53" s="18"/>
      <c r="B53" s="18"/>
      <c r="C53" s="18"/>
      <c r="D53" s="39"/>
      <c r="E53" s="18"/>
      <c r="F53" s="18"/>
      <c r="H53" s="18"/>
      <c r="I53" s="18">
        <v>49.0</v>
      </c>
      <c r="J53" s="18"/>
      <c r="K53" s="18"/>
      <c r="L53" s="39">
        <f t="shared" si="5"/>
        <v>778.83</v>
      </c>
    </row>
    <row r="54">
      <c r="A54" s="18"/>
      <c r="B54" s="18"/>
      <c r="C54" s="18"/>
      <c r="D54" s="39"/>
      <c r="E54" s="18"/>
      <c r="F54" s="18"/>
      <c r="H54" s="40"/>
      <c r="I54" s="40">
        <v>50.0</v>
      </c>
      <c r="J54" s="40"/>
      <c r="K54" s="40"/>
      <c r="L54" s="42">
        <f t="shared" si="5"/>
        <v>786.54</v>
      </c>
    </row>
    <row r="55">
      <c r="A55" s="18"/>
      <c r="B55" s="18"/>
      <c r="C55" s="18"/>
      <c r="D55" s="39"/>
      <c r="E55" s="18"/>
      <c r="F55" s="18"/>
      <c r="H55" s="18"/>
      <c r="I55" s="18">
        <v>51.0</v>
      </c>
      <c r="J55" s="18"/>
      <c r="K55" s="18"/>
      <c r="L55" s="39">
        <f t="shared" ref="L55:L104" si="6">L54+3.86</f>
        <v>790.4</v>
      </c>
    </row>
    <row r="56">
      <c r="A56" s="18"/>
      <c r="B56" s="18"/>
      <c r="C56" s="18"/>
      <c r="D56" s="39"/>
      <c r="E56" s="18"/>
      <c r="F56" s="18"/>
      <c r="H56" s="40"/>
      <c r="I56" s="40">
        <v>52.0</v>
      </c>
      <c r="J56" s="40"/>
      <c r="K56" s="40"/>
      <c r="L56" s="42">
        <f t="shared" si="6"/>
        <v>794.26</v>
      </c>
    </row>
    <row r="57">
      <c r="A57" s="18"/>
      <c r="B57" s="18"/>
      <c r="C57" s="18"/>
      <c r="D57" s="39"/>
      <c r="E57" s="18"/>
      <c r="F57" s="18"/>
      <c r="H57" s="18"/>
      <c r="I57" s="18">
        <v>53.0</v>
      </c>
      <c r="J57" s="18"/>
      <c r="K57" s="18"/>
      <c r="L57" s="39">
        <f t="shared" si="6"/>
        <v>798.12</v>
      </c>
    </row>
    <row r="58">
      <c r="A58" s="18"/>
      <c r="B58" s="18"/>
      <c r="C58" s="18"/>
      <c r="D58" s="39"/>
      <c r="E58" s="18"/>
      <c r="F58" s="18"/>
      <c r="H58" s="40"/>
      <c r="I58" s="40">
        <v>54.0</v>
      </c>
      <c r="J58" s="40"/>
      <c r="K58" s="40"/>
      <c r="L58" s="42">
        <f t="shared" si="6"/>
        <v>801.98</v>
      </c>
    </row>
    <row r="59">
      <c r="A59" s="18"/>
      <c r="B59" s="18"/>
      <c r="C59" s="18"/>
      <c r="D59" s="39"/>
      <c r="E59" s="18"/>
      <c r="F59" s="18"/>
      <c r="H59" s="18"/>
      <c r="I59" s="18">
        <v>55.0</v>
      </c>
      <c r="J59" s="18"/>
      <c r="K59" s="18"/>
      <c r="L59" s="39">
        <f t="shared" si="6"/>
        <v>805.84</v>
      </c>
    </row>
    <row r="60">
      <c r="A60" s="18"/>
      <c r="B60" s="18"/>
      <c r="C60" s="18"/>
      <c r="D60" s="39"/>
      <c r="E60" s="18"/>
      <c r="F60" s="18"/>
      <c r="H60" s="40"/>
      <c r="I60" s="40">
        <v>56.0</v>
      </c>
      <c r="J60" s="40"/>
      <c r="K60" s="40"/>
      <c r="L60" s="42">
        <f t="shared" si="6"/>
        <v>809.7</v>
      </c>
    </row>
    <row r="61">
      <c r="A61" s="18"/>
      <c r="B61" s="18"/>
      <c r="C61" s="18"/>
      <c r="D61" s="39"/>
      <c r="E61" s="18"/>
      <c r="F61" s="18"/>
      <c r="H61" s="18"/>
      <c r="I61" s="18">
        <v>57.0</v>
      </c>
      <c r="J61" s="18"/>
      <c r="K61" s="18"/>
      <c r="L61" s="39">
        <f t="shared" si="6"/>
        <v>813.56</v>
      </c>
    </row>
    <row r="62">
      <c r="A62" s="18"/>
      <c r="B62" s="18"/>
      <c r="C62" s="18"/>
      <c r="D62" s="39"/>
      <c r="E62" s="18"/>
      <c r="F62" s="18"/>
      <c r="H62" s="40"/>
      <c r="I62" s="40">
        <v>58.0</v>
      </c>
      <c r="J62" s="40"/>
      <c r="K62" s="40"/>
      <c r="L62" s="42">
        <f t="shared" si="6"/>
        <v>817.42</v>
      </c>
    </row>
    <row r="63">
      <c r="A63" s="18"/>
      <c r="B63" s="18"/>
      <c r="C63" s="18"/>
      <c r="D63" s="39"/>
      <c r="E63" s="18"/>
      <c r="F63" s="18"/>
      <c r="H63" s="18"/>
      <c r="I63" s="18">
        <v>59.0</v>
      </c>
      <c r="J63" s="18"/>
      <c r="K63" s="18"/>
      <c r="L63" s="39">
        <f t="shared" si="6"/>
        <v>821.28</v>
      </c>
    </row>
    <row r="64">
      <c r="A64" s="18"/>
      <c r="B64" s="18"/>
      <c r="C64" s="18"/>
      <c r="D64" s="39"/>
      <c r="E64" s="18"/>
      <c r="F64" s="18"/>
      <c r="H64" s="40"/>
      <c r="I64" s="40">
        <v>60.0</v>
      </c>
      <c r="J64" s="40"/>
      <c r="K64" s="40"/>
      <c r="L64" s="42">
        <f t="shared" si="6"/>
        <v>825.14</v>
      </c>
    </row>
    <row r="65">
      <c r="A65" s="18"/>
      <c r="B65" s="18"/>
      <c r="C65" s="18"/>
      <c r="D65" s="39"/>
      <c r="E65" s="18"/>
      <c r="F65" s="18"/>
      <c r="H65" s="18"/>
      <c r="I65" s="18">
        <v>61.0</v>
      </c>
      <c r="J65" s="18"/>
      <c r="K65" s="18"/>
      <c r="L65" s="39">
        <f t="shared" si="6"/>
        <v>829</v>
      </c>
    </row>
    <row r="66">
      <c r="A66" s="18"/>
      <c r="B66" s="18"/>
      <c r="C66" s="18"/>
      <c r="D66" s="39"/>
      <c r="E66" s="18"/>
      <c r="F66" s="18"/>
      <c r="H66" s="40"/>
      <c r="I66" s="40">
        <v>62.0</v>
      </c>
      <c r="J66" s="40"/>
      <c r="K66" s="40"/>
      <c r="L66" s="42">
        <f t="shared" si="6"/>
        <v>832.86</v>
      </c>
    </row>
    <row r="67">
      <c r="A67" s="18"/>
      <c r="B67" s="18"/>
      <c r="C67" s="18"/>
      <c r="D67" s="39"/>
      <c r="E67" s="18"/>
      <c r="F67" s="18"/>
      <c r="H67" s="18"/>
      <c r="I67" s="18">
        <v>63.0</v>
      </c>
      <c r="J67" s="18"/>
      <c r="K67" s="18"/>
      <c r="L67" s="39">
        <f t="shared" si="6"/>
        <v>836.72</v>
      </c>
    </row>
    <row r="68">
      <c r="A68" s="18"/>
      <c r="B68" s="18"/>
      <c r="C68" s="18"/>
      <c r="D68" s="39"/>
      <c r="E68" s="18"/>
      <c r="F68" s="18"/>
      <c r="H68" s="40"/>
      <c r="I68" s="40">
        <v>64.0</v>
      </c>
      <c r="J68" s="40"/>
      <c r="K68" s="40"/>
      <c r="L68" s="42">
        <f t="shared" si="6"/>
        <v>840.58</v>
      </c>
    </row>
    <row r="69">
      <c r="A69" s="18"/>
      <c r="B69" s="18"/>
      <c r="C69" s="18"/>
      <c r="D69" s="39"/>
      <c r="E69" s="18"/>
      <c r="F69" s="18"/>
      <c r="H69" s="18"/>
      <c r="I69" s="18">
        <v>65.0</v>
      </c>
      <c r="J69" s="18"/>
      <c r="K69" s="18"/>
      <c r="L69" s="39">
        <f t="shared" si="6"/>
        <v>844.44</v>
      </c>
    </row>
    <row r="70">
      <c r="A70" s="18"/>
      <c r="B70" s="18"/>
      <c r="C70" s="18"/>
      <c r="D70" s="39"/>
      <c r="E70" s="18"/>
      <c r="F70" s="18"/>
      <c r="H70" s="40"/>
      <c r="I70" s="40">
        <v>66.0</v>
      </c>
      <c r="J70" s="40"/>
      <c r="K70" s="40"/>
      <c r="L70" s="42">
        <f t="shared" si="6"/>
        <v>848.3</v>
      </c>
    </row>
    <row r="71">
      <c r="A71" s="18"/>
      <c r="B71" s="18"/>
      <c r="C71" s="18"/>
      <c r="D71" s="39"/>
      <c r="E71" s="18"/>
      <c r="F71" s="18"/>
      <c r="H71" s="18"/>
      <c r="I71" s="18">
        <v>67.0</v>
      </c>
      <c r="J71" s="18"/>
      <c r="K71" s="18"/>
      <c r="L71" s="39">
        <f t="shared" si="6"/>
        <v>852.16</v>
      </c>
    </row>
    <row r="72">
      <c r="A72" s="18"/>
      <c r="B72" s="18"/>
      <c r="C72" s="18"/>
      <c r="D72" s="39"/>
      <c r="E72" s="18"/>
      <c r="F72" s="18"/>
      <c r="H72" s="40"/>
      <c r="I72" s="40">
        <v>68.0</v>
      </c>
      <c r="J72" s="40"/>
      <c r="K72" s="40"/>
      <c r="L72" s="42">
        <f t="shared" si="6"/>
        <v>856.02</v>
      </c>
    </row>
    <row r="73">
      <c r="A73" s="18"/>
      <c r="B73" s="18"/>
      <c r="C73" s="18"/>
      <c r="D73" s="39"/>
      <c r="E73" s="18"/>
      <c r="F73" s="18"/>
      <c r="H73" s="18"/>
      <c r="I73" s="18">
        <v>69.0</v>
      </c>
      <c r="J73" s="18"/>
      <c r="K73" s="18"/>
      <c r="L73" s="39">
        <f t="shared" si="6"/>
        <v>859.88</v>
      </c>
    </row>
    <row r="74">
      <c r="A74" s="18"/>
      <c r="B74" s="18"/>
      <c r="C74" s="18"/>
      <c r="D74" s="39"/>
      <c r="E74" s="18"/>
      <c r="F74" s="18"/>
      <c r="H74" s="40"/>
      <c r="I74" s="40">
        <v>70.0</v>
      </c>
      <c r="J74" s="40"/>
      <c r="K74" s="40"/>
      <c r="L74" s="42">
        <f t="shared" si="6"/>
        <v>863.74</v>
      </c>
    </row>
    <row r="75">
      <c r="A75" s="18"/>
      <c r="B75" s="18"/>
      <c r="C75" s="18"/>
      <c r="D75" s="39"/>
      <c r="E75" s="18"/>
      <c r="F75" s="18"/>
      <c r="H75" s="18"/>
      <c r="I75" s="18">
        <v>71.0</v>
      </c>
      <c r="J75" s="18"/>
      <c r="K75" s="18"/>
      <c r="L75" s="39">
        <f t="shared" si="6"/>
        <v>867.6</v>
      </c>
    </row>
    <row r="76">
      <c r="A76" s="18"/>
      <c r="B76" s="18"/>
      <c r="C76" s="18"/>
      <c r="D76" s="39"/>
      <c r="E76" s="18"/>
      <c r="F76" s="18"/>
      <c r="H76" s="40"/>
      <c r="I76" s="40">
        <v>72.0</v>
      </c>
      <c r="J76" s="40"/>
      <c r="K76" s="40"/>
      <c r="L76" s="42">
        <f t="shared" si="6"/>
        <v>871.46</v>
      </c>
    </row>
    <row r="77">
      <c r="A77" s="18"/>
      <c r="B77" s="18"/>
      <c r="C77" s="18"/>
      <c r="D77" s="39"/>
      <c r="E77" s="18"/>
      <c r="F77" s="18"/>
      <c r="H77" s="18"/>
      <c r="I77" s="18">
        <v>73.0</v>
      </c>
      <c r="J77" s="18"/>
      <c r="K77" s="18"/>
      <c r="L77" s="39">
        <f t="shared" si="6"/>
        <v>875.32</v>
      </c>
    </row>
    <row r="78">
      <c r="A78" s="18"/>
      <c r="B78" s="18"/>
      <c r="C78" s="18"/>
      <c r="D78" s="39"/>
      <c r="E78" s="18"/>
      <c r="F78" s="18"/>
      <c r="H78" s="40"/>
      <c r="I78" s="40">
        <v>74.0</v>
      </c>
      <c r="J78" s="40"/>
      <c r="K78" s="40"/>
      <c r="L78" s="42">
        <f t="shared" si="6"/>
        <v>879.18</v>
      </c>
    </row>
    <row r="79">
      <c r="A79" s="18"/>
      <c r="B79" s="18"/>
      <c r="C79" s="18"/>
      <c r="D79" s="39"/>
      <c r="E79" s="18"/>
      <c r="F79" s="18"/>
      <c r="H79" s="18"/>
      <c r="I79" s="18">
        <v>75.0</v>
      </c>
      <c r="J79" s="18"/>
      <c r="K79" s="18"/>
      <c r="L79" s="39">
        <f t="shared" si="6"/>
        <v>883.04</v>
      </c>
    </row>
    <row r="80">
      <c r="A80" s="18"/>
      <c r="B80" s="18"/>
      <c r="C80" s="18"/>
      <c r="D80" s="39"/>
      <c r="E80" s="18"/>
      <c r="F80" s="18"/>
      <c r="H80" s="40"/>
      <c r="I80" s="40">
        <v>76.0</v>
      </c>
      <c r="J80" s="40"/>
      <c r="K80" s="40"/>
      <c r="L80" s="42">
        <f t="shared" si="6"/>
        <v>886.9</v>
      </c>
    </row>
    <row r="81">
      <c r="A81" s="18"/>
      <c r="B81" s="18"/>
      <c r="C81" s="18"/>
      <c r="D81" s="39"/>
      <c r="E81" s="18"/>
      <c r="F81" s="18"/>
      <c r="H81" s="18"/>
      <c r="I81" s="18">
        <v>77.0</v>
      </c>
      <c r="J81" s="18"/>
      <c r="K81" s="18"/>
      <c r="L81" s="39">
        <f t="shared" si="6"/>
        <v>890.76</v>
      </c>
    </row>
    <row r="82">
      <c r="A82" s="18"/>
      <c r="B82" s="18"/>
      <c r="C82" s="18"/>
      <c r="D82" s="39"/>
      <c r="E82" s="18"/>
      <c r="F82" s="18"/>
      <c r="H82" s="40"/>
      <c r="I82" s="40">
        <v>78.0</v>
      </c>
      <c r="J82" s="40"/>
      <c r="K82" s="40"/>
      <c r="L82" s="42">
        <f t="shared" si="6"/>
        <v>894.62</v>
      </c>
    </row>
    <row r="83">
      <c r="A83" s="18"/>
      <c r="B83" s="18"/>
      <c r="C83" s="18"/>
      <c r="D83" s="39"/>
      <c r="E83" s="18"/>
      <c r="F83" s="18"/>
      <c r="H83" s="18"/>
      <c r="I83" s="18">
        <v>79.0</v>
      </c>
      <c r="J83" s="18"/>
      <c r="K83" s="18"/>
      <c r="L83" s="39">
        <f t="shared" si="6"/>
        <v>898.48</v>
      </c>
    </row>
    <row r="84">
      <c r="A84" s="18"/>
      <c r="B84" s="18"/>
      <c r="C84" s="18"/>
      <c r="D84" s="39"/>
      <c r="E84" s="18"/>
      <c r="F84" s="18"/>
      <c r="H84" s="40"/>
      <c r="I84" s="40">
        <v>80.0</v>
      </c>
      <c r="J84" s="40"/>
      <c r="K84" s="40"/>
      <c r="L84" s="42">
        <f t="shared" si="6"/>
        <v>902.34</v>
      </c>
    </row>
    <row r="85">
      <c r="A85" s="18"/>
      <c r="B85" s="18"/>
      <c r="C85" s="18"/>
      <c r="D85" s="39"/>
      <c r="E85" s="18"/>
      <c r="F85" s="18"/>
      <c r="H85" s="18"/>
      <c r="I85" s="18">
        <v>81.0</v>
      </c>
      <c r="J85" s="18"/>
      <c r="K85" s="18"/>
      <c r="L85" s="39">
        <f t="shared" si="6"/>
        <v>906.2</v>
      </c>
    </row>
    <row r="86">
      <c r="A86" s="18"/>
      <c r="B86" s="18"/>
      <c r="C86" s="18"/>
      <c r="D86" s="39"/>
      <c r="E86" s="18"/>
      <c r="F86" s="18"/>
      <c r="H86" s="40"/>
      <c r="I86" s="40">
        <v>82.0</v>
      </c>
      <c r="J86" s="40"/>
      <c r="K86" s="40"/>
      <c r="L86" s="42">
        <f t="shared" si="6"/>
        <v>910.06</v>
      </c>
    </row>
    <row r="87">
      <c r="A87" s="18"/>
      <c r="B87" s="18"/>
      <c r="C87" s="18"/>
      <c r="D87" s="39"/>
      <c r="E87" s="18"/>
      <c r="F87" s="18"/>
      <c r="H87" s="18"/>
      <c r="I87" s="18">
        <v>83.0</v>
      </c>
      <c r="J87" s="18"/>
      <c r="K87" s="18"/>
      <c r="L87" s="39">
        <f t="shared" si="6"/>
        <v>913.92</v>
      </c>
    </row>
    <row r="88">
      <c r="A88" s="18"/>
      <c r="B88" s="18"/>
      <c r="C88" s="18"/>
      <c r="D88" s="39"/>
      <c r="E88" s="18"/>
      <c r="F88" s="18"/>
      <c r="H88" s="40"/>
      <c r="I88" s="40">
        <v>84.0</v>
      </c>
      <c r="J88" s="40"/>
      <c r="K88" s="40"/>
      <c r="L88" s="42">
        <f t="shared" si="6"/>
        <v>917.78</v>
      </c>
    </row>
    <row r="89">
      <c r="A89" s="18"/>
      <c r="B89" s="18"/>
      <c r="C89" s="18"/>
      <c r="D89" s="39"/>
      <c r="E89" s="18"/>
      <c r="F89" s="18"/>
      <c r="H89" s="18"/>
      <c r="I89" s="18">
        <v>85.0</v>
      </c>
      <c r="J89" s="18"/>
      <c r="K89" s="18"/>
      <c r="L89" s="39">
        <f t="shared" si="6"/>
        <v>921.64</v>
      </c>
    </row>
    <row r="90">
      <c r="A90" s="18"/>
      <c r="B90" s="18"/>
      <c r="C90" s="18"/>
      <c r="D90" s="39"/>
      <c r="E90" s="18"/>
      <c r="F90" s="18"/>
      <c r="H90" s="40"/>
      <c r="I90" s="40">
        <v>86.0</v>
      </c>
      <c r="J90" s="40"/>
      <c r="K90" s="40"/>
      <c r="L90" s="42">
        <f t="shared" si="6"/>
        <v>925.5</v>
      </c>
    </row>
    <row r="91">
      <c r="A91" s="18"/>
      <c r="B91" s="18"/>
      <c r="C91" s="18"/>
      <c r="D91" s="39"/>
      <c r="E91" s="18"/>
      <c r="F91" s="18"/>
      <c r="H91" s="18"/>
      <c r="I91" s="18">
        <v>87.0</v>
      </c>
      <c r="J91" s="18"/>
      <c r="K91" s="18"/>
      <c r="L91" s="39">
        <f t="shared" si="6"/>
        <v>929.36</v>
      </c>
    </row>
    <row r="92">
      <c r="A92" s="18"/>
      <c r="B92" s="18"/>
      <c r="C92" s="18"/>
      <c r="D92" s="39"/>
      <c r="E92" s="18"/>
      <c r="F92" s="18"/>
      <c r="H92" s="40"/>
      <c r="I92" s="40">
        <v>88.0</v>
      </c>
      <c r="J92" s="40"/>
      <c r="K92" s="40"/>
      <c r="L92" s="42">
        <f t="shared" si="6"/>
        <v>933.22</v>
      </c>
    </row>
    <row r="93">
      <c r="A93" s="18"/>
      <c r="B93" s="18"/>
      <c r="C93" s="18"/>
      <c r="D93" s="39"/>
      <c r="E93" s="18"/>
      <c r="F93" s="18"/>
      <c r="H93" s="18"/>
      <c r="I93" s="18">
        <v>89.0</v>
      </c>
      <c r="J93" s="18"/>
      <c r="K93" s="18"/>
      <c r="L93" s="39">
        <f t="shared" si="6"/>
        <v>937.08</v>
      </c>
    </row>
    <row r="94">
      <c r="A94" s="18"/>
      <c r="B94" s="18"/>
      <c r="C94" s="18"/>
      <c r="D94" s="39"/>
      <c r="E94" s="18"/>
      <c r="F94" s="18"/>
      <c r="H94" s="40"/>
      <c r="I94" s="40">
        <v>90.0</v>
      </c>
      <c r="J94" s="40"/>
      <c r="K94" s="40"/>
      <c r="L94" s="42">
        <f t="shared" si="6"/>
        <v>940.94</v>
      </c>
    </row>
    <row r="95">
      <c r="A95" s="18"/>
      <c r="B95" s="18"/>
      <c r="C95" s="18"/>
      <c r="D95" s="39"/>
      <c r="E95" s="18"/>
      <c r="F95" s="18"/>
      <c r="H95" s="18"/>
      <c r="I95" s="18">
        <v>91.0</v>
      </c>
      <c r="J95" s="18"/>
      <c r="K95" s="18"/>
      <c r="L95" s="39">
        <f t="shared" si="6"/>
        <v>944.8</v>
      </c>
    </row>
    <row r="96">
      <c r="A96" s="18"/>
      <c r="B96" s="18"/>
      <c r="C96" s="18"/>
      <c r="D96" s="39"/>
      <c r="E96" s="18"/>
      <c r="F96" s="18"/>
      <c r="H96" s="40"/>
      <c r="I96" s="40">
        <v>92.0</v>
      </c>
      <c r="J96" s="40"/>
      <c r="K96" s="40"/>
      <c r="L96" s="42">
        <f t="shared" si="6"/>
        <v>948.66</v>
      </c>
    </row>
    <row r="97">
      <c r="A97" s="18"/>
      <c r="B97" s="18"/>
      <c r="C97" s="18"/>
      <c r="D97" s="39"/>
      <c r="E97" s="18"/>
      <c r="F97" s="18"/>
      <c r="H97" s="18"/>
      <c r="I97" s="18">
        <v>93.0</v>
      </c>
      <c r="J97" s="18"/>
      <c r="K97" s="18"/>
      <c r="L97" s="39">
        <f t="shared" si="6"/>
        <v>952.52</v>
      </c>
    </row>
    <row r="98">
      <c r="A98" s="18"/>
      <c r="B98" s="18"/>
      <c r="C98" s="18"/>
      <c r="D98" s="39"/>
      <c r="E98" s="18"/>
      <c r="F98" s="18"/>
      <c r="H98" s="40"/>
      <c r="I98" s="40">
        <v>94.0</v>
      </c>
      <c r="J98" s="40"/>
      <c r="K98" s="40"/>
      <c r="L98" s="42">
        <f t="shared" si="6"/>
        <v>956.38</v>
      </c>
    </row>
    <row r="99">
      <c r="A99" s="18"/>
      <c r="B99" s="18"/>
      <c r="C99" s="18"/>
      <c r="D99" s="39"/>
      <c r="E99" s="18"/>
      <c r="F99" s="18"/>
      <c r="H99" s="18"/>
      <c r="I99" s="18">
        <v>95.0</v>
      </c>
      <c r="J99" s="18"/>
      <c r="K99" s="18"/>
      <c r="L99" s="39">
        <f t="shared" si="6"/>
        <v>960.24</v>
      </c>
    </row>
    <row r="100">
      <c r="A100" s="18"/>
      <c r="B100" s="18"/>
      <c r="C100" s="18"/>
      <c r="D100" s="39"/>
      <c r="E100" s="18"/>
      <c r="F100" s="18"/>
      <c r="H100" s="40"/>
      <c r="I100" s="40">
        <v>96.0</v>
      </c>
      <c r="J100" s="40"/>
      <c r="K100" s="40"/>
      <c r="L100" s="42">
        <f t="shared" si="6"/>
        <v>964.1</v>
      </c>
    </row>
    <row r="101">
      <c r="A101" s="18"/>
      <c r="B101" s="18"/>
      <c r="C101" s="18"/>
      <c r="D101" s="39"/>
      <c r="E101" s="18"/>
      <c r="F101" s="18"/>
      <c r="H101" s="18"/>
      <c r="I101" s="18">
        <v>97.0</v>
      </c>
      <c r="J101" s="18"/>
      <c r="K101" s="18"/>
      <c r="L101" s="39">
        <f t="shared" si="6"/>
        <v>967.96</v>
      </c>
    </row>
    <row r="102">
      <c r="A102" s="18"/>
      <c r="B102" s="18"/>
      <c r="C102" s="18"/>
      <c r="D102" s="39"/>
      <c r="E102" s="18"/>
      <c r="F102" s="18"/>
      <c r="H102" s="40"/>
      <c r="I102" s="40">
        <v>98.0</v>
      </c>
      <c r="J102" s="40"/>
      <c r="K102" s="40"/>
      <c r="L102" s="42">
        <f t="shared" si="6"/>
        <v>971.82</v>
      </c>
    </row>
    <row r="103">
      <c r="A103" s="18"/>
      <c r="B103" s="18"/>
      <c r="C103" s="18"/>
      <c r="D103" s="39"/>
      <c r="E103" s="18"/>
      <c r="F103" s="18"/>
      <c r="H103" s="18"/>
      <c r="I103" s="18">
        <v>99.0</v>
      </c>
      <c r="J103" s="18"/>
      <c r="K103" s="18"/>
      <c r="L103" s="39">
        <f t="shared" si="6"/>
        <v>975.68</v>
      </c>
    </row>
    <row r="104">
      <c r="A104" s="18"/>
      <c r="B104" s="18"/>
      <c r="C104" s="18"/>
      <c r="D104" s="39"/>
      <c r="E104" s="18"/>
      <c r="F104" s="18"/>
      <c r="H104" s="40"/>
      <c r="I104" s="40">
        <v>100.0</v>
      </c>
      <c r="J104" s="40"/>
      <c r="K104" s="40"/>
      <c r="L104" s="42">
        <f t="shared" si="6"/>
        <v>979.54</v>
      </c>
    </row>
    <row r="105">
      <c r="A105" s="18"/>
      <c r="B105" s="18"/>
      <c r="C105" s="18"/>
      <c r="D105" s="39"/>
      <c r="E105" s="18"/>
      <c r="F105" s="18"/>
      <c r="L105" s="152"/>
    </row>
    <row r="106">
      <c r="A106" s="18"/>
      <c r="B106" s="18"/>
      <c r="C106" s="18"/>
      <c r="D106" s="39"/>
      <c r="E106" s="18"/>
      <c r="F106" s="18"/>
      <c r="L106" s="152"/>
    </row>
    <row r="107">
      <c r="A107" s="18"/>
      <c r="B107" s="18"/>
      <c r="C107" s="18"/>
      <c r="D107" s="39"/>
      <c r="E107" s="18"/>
      <c r="F107" s="18"/>
      <c r="L107" s="152"/>
    </row>
    <row r="108">
      <c r="A108" s="18"/>
      <c r="B108" s="18"/>
      <c r="C108" s="18"/>
      <c r="D108" s="39"/>
      <c r="E108" s="18"/>
      <c r="F108" s="18"/>
      <c r="L108" s="152"/>
    </row>
    <row r="109">
      <c r="A109" s="18"/>
      <c r="B109" s="18"/>
      <c r="C109" s="18"/>
      <c r="D109" s="39"/>
      <c r="E109" s="18"/>
      <c r="F109" s="18"/>
      <c r="L109" s="152"/>
    </row>
    <row r="110">
      <c r="A110" s="18"/>
      <c r="B110" s="18"/>
      <c r="C110" s="18"/>
      <c r="D110" s="39"/>
      <c r="E110" s="18"/>
      <c r="F110" s="18"/>
      <c r="L110" s="152"/>
    </row>
    <row r="111">
      <c r="A111" s="18"/>
      <c r="B111" s="18"/>
      <c r="C111" s="18"/>
      <c r="D111" s="39"/>
      <c r="E111" s="18"/>
      <c r="F111" s="18"/>
      <c r="L111" s="152"/>
    </row>
    <row r="112">
      <c r="A112" s="18"/>
      <c r="B112" s="18"/>
      <c r="C112" s="18"/>
      <c r="D112" s="39"/>
      <c r="E112" s="18"/>
      <c r="F112" s="18"/>
      <c r="L112" s="152"/>
    </row>
    <row r="113">
      <c r="A113" s="18"/>
      <c r="B113" s="18"/>
      <c r="C113" s="18"/>
      <c r="D113" s="39"/>
      <c r="E113" s="18"/>
      <c r="F113" s="18"/>
      <c r="L113" s="152"/>
    </row>
    <row r="114">
      <c r="A114" s="18"/>
      <c r="B114" s="18"/>
      <c r="C114" s="18"/>
      <c r="D114" s="39"/>
      <c r="E114" s="18"/>
      <c r="F114" s="18"/>
      <c r="L114" s="152"/>
    </row>
    <row r="115">
      <c r="A115" s="18"/>
      <c r="B115" s="18"/>
      <c r="C115" s="18"/>
      <c r="D115" s="39"/>
      <c r="E115" s="18"/>
      <c r="F115" s="18"/>
      <c r="L115" s="152"/>
    </row>
    <row r="116">
      <c r="A116" s="18"/>
      <c r="B116" s="18"/>
      <c r="C116" s="18"/>
      <c r="D116" s="39"/>
      <c r="E116" s="18"/>
      <c r="F116" s="18"/>
      <c r="L116" s="152"/>
    </row>
    <row r="117">
      <c r="A117" s="18"/>
      <c r="B117" s="18"/>
      <c r="C117" s="18"/>
      <c r="D117" s="39"/>
      <c r="E117" s="18"/>
      <c r="F117" s="18"/>
      <c r="L117" s="152"/>
    </row>
    <row r="118">
      <c r="A118" s="18"/>
      <c r="B118" s="18"/>
      <c r="C118" s="18"/>
      <c r="D118" s="39"/>
      <c r="E118" s="18"/>
      <c r="F118" s="18"/>
      <c r="L118" s="152"/>
    </row>
    <row r="119">
      <c r="A119" s="18"/>
      <c r="B119" s="18"/>
      <c r="C119" s="18"/>
      <c r="D119" s="39"/>
      <c r="E119" s="18"/>
      <c r="F119" s="18"/>
      <c r="L119" s="152"/>
    </row>
    <row r="120">
      <c r="A120" s="18"/>
      <c r="B120" s="18"/>
      <c r="C120" s="18"/>
      <c r="D120" s="39"/>
      <c r="E120" s="18"/>
      <c r="F120" s="18"/>
      <c r="L120" s="152"/>
    </row>
    <row r="121">
      <c r="A121" s="18"/>
      <c r="B121" s="18"/>
      <c r="C121" s="18"/>
      <c r="D121" s="39"/>
      <c r="E121" s="18"/>
      <c r="F121" s="18"/>
      <c r="L121" s="152"/>
    </row>
    <row r="122">
      <c r="A122" s="18"/>
      <c r="B122" s="18"/>
      <c r="C122" s="18"/>
      <c r="D122" s="39"/>
      <c r="E122" s="18"/>
      <c r="F122" s="18"/>
      <c r="L122" s="152"/>
    </row>
    <row r="123">
      <c r="A123" s="18"/>
      <c r="B123" s="18"/>
      <c r="C123" s="18"/>
      <c r="D123" s="39"/>
      <c r="E123" s="18"/>
      <c r="F123" s="18"/>
      <c r="L123" s="152"/>
    </row>
    <row r="124">
      <c r="A124" s="18"/>
      <c r="B124" s="18"/>
      <c r="C124" s="18"/>
      <c r="D124" s="39"/>
      <c r="E124" s="18"/>
      <c r="F124" s="18"/>
      <c r="L124" s="152"/>
    </row>
    <row r="125">
      <c r="A125" s="18"/>
      <c r="B125" s="18"/>
      <c r="C125" s="18"/>
      <c r="D125" s="39"/>
      <c r="E125" s="18"/>
      <c r="F125" s="18"/>
      <c r="L125" s="152"/>
    </row>
    <row r="126">
      <c r="A126" s="18"/>
      <c r="B126" s="18"/>
      <c r="C126" s="18"/>
      <c r="D126" s="39"/>
      <c r="E126" s="18"/>
      <c r="F126" s="18"/>
      <c r="L126" s="152"/>
    </row>
    <row r="127">
      <c r="A127" s="18"/>
      <c r="B127" s="18"/>
      <c r="C127" s="18"/>
      <c r="D127" s="39"/>
      <c r="E127" s="18"/>
      <c r="F127" s="18"/>
      <c r="L127" s="152"/>
    </row>
    <row r="128">
      <c r="A128" s="18"/>
      <c r="B128" s="18"/>
      <c r="C128" s="18"/>
      <c r="D128" s="39"/>
      <c r="E128" s="18"/>
      <c r="F128" s="18"/>
      <c r="L128" s="152"/>
    </row>
    <row r="129">
      <c r="A129" s="18"/>
      <c r="B129" s="18"/>
      <c r="C129" s="18"/>
      <c r="D129" s="39"/>
      <c r="E129" s="18"/>
      <c r="F129" s="18"/>
      <c r="L129" s="152"/>
    </row>
    <row r="130">
      <c r="A130" s="18"/>
      <c r="B130" s="18"/>
      <c r="C130" s="18"/>
      <c r="D130" s="39"/>
      <c r="E130" s="18"/>
      <c r="F130" s="18"/>
      <c r="L130" s="152"/>
    </row>
    <row r="131">
      <c r="A131" s="18"/>
      <c r="B131" s="18"/>
      <c r="C131" s="18"/>
      <c r="D131" s="39"/>
      <c r="E131" s="18"/>
      <c r="F131" s="18"/>
      <c r="L131" s="152"/>
    </row>
    <row r="132">
      <c r="A132" s="18"/>
      <c r="B132" s="18"/>
      <c r="C132" s="18"/>
      <c r="D132" s="39"/>
      <c r="E132" s="18"/>
      <c r="F132" s="18"/>
      <c r="L132" s="152"/>
    </row>
    <row r="133">
      <c r="A133" s="18"/>
      <c r="B133" s="18"/>
      <c r="C133" s="18"/>
      <c r="D133" s="39"/>
      <c r="E133" s="18"/>
      <c r="F133" s="18"/>
      <c r="L133" s="152"/>
    </row>
    <row r="134">
      <c r="A134" s="18"/>
      <c r="B134" s="18"/>
      <c r="C134" s="18"/>
      <c r="D134" s="39"/>
      <c r="E134" s="18"/>
      <c r="F134" s="18"/>
      <c r="L134" s="152"/>
    </row>
    <row r="135">
      <c r="A135" s="18"/>
      <c r="B135" s="18"/>
      <c r="C135" s="18"/>
      <c r="D135" s="39"/>
      <c r="E135" s="18"/>
      <c r="F135" s="18"/>
      <c r="L135" s="152"/>
    </row>
    <row r="136">
      <c r="A136" s="18"/>
      <c r="B136" s="18"/>
      <c r="C136" s="18"/>
      <c r="D136" s="39"/>
      <c r="E136" s="18"/>
      <c r="F136" s="18"/>
      <c r="L136" s="152"/>
    </row>
    <row r="137">
      <c r="A137" s="18"/>
      <c r="B137" s="18"/>
      <c r="C137" s="18"/>
      <c r="D137" s="39"/>
      <c r="E137" s="18"/>
      <c r="F137" s="18"/>
      <c r="L137" s="152"/>
    </row>
    <row r="138">
      <c r="A138" s="18"/>
      <c r="B138" s="18"/>
      <c r="C138" s="18"/>
      <c r="D138" s="39"/>
      <c r="E138" s="18"/>
      <c r="F138" s="18"/>
      <c r="L138" s="152"/>
    </row>
    <row r="139">
      <c r="A139" s="18"/>
      <c r="B139" s="18"/>
      <c r="C139" s="18"/>
      <c r="D139" s="39"/>
      <c r="E139" s="18"/>
      <c r="F139" s="18"/>
      <c r="L139" s="152"/>
    </row>
    <row r="140">
      <c r="A140" s="18"/>
      <c r="B140" s="18"/>
      <c r="C140" s="18"/>
      <c r="D140" s="39"/>
      <c r="E140" s="18"/>
      <c r="F140" s="18"/>
      <c r="L140" s="152"/>
    </row>
    <row r="141">
      <c r="A141" s="18"/>
      <c r="B141" s="18"/>
      <c r="C141" s="18"/>
      <c r="D141" s="39"/>
      <c r="E141" s="18"/>
      <c r="F141" s="18"/>
      <c r="L141" s="152"/>
    </row>
    <row r="142">
      <c r="A142" s="18"/>
      <c r="B142" s="18"/>
      <c r="C142" s="18"/>
      <c r="D142" s="39"/>
      <c r="E142" s="18"/>
      <c r="F142" s="18"/>
      <c r="L142" s="152"/>
    </row>
    <row r="143">
      <c r="A143" s="18"/>
      <c r="B143" s="18"/>
      <c r="C143" s="18"/>
      <c r="D143" s="39"/>
      <c r="E143" s="18"/>
      <c r="F143" s="18"/>
      <c r="L143" s="152"/>
    </row>
    <row r="144">
      <c r="A144" s="18"/>
      <c r="B144" s="18"/>
      <c r="C144" s="18"/>
      <c r="D144" s="39"/>
      <c r="E144" s="18"/>
      <c r="F144" s="18"/>
      <c r="L144" s="152"/>
    </row>
    <row r="145">
      <c r="A145" s="18"/>
      <c r="B145" s="18"/>
      <c r="C145" s="18"/>
      <c r="D145" s="39"/>
      <c r="E145" s="18"/>
      <c r="F145" s="18"/>
      <c r="L145" s="152"/>
    </row>
    <row r="146">
      <c r="A146" s="18"/>
      <c r="B146" s="18"/>
      <c r="C146" s="18"/>
      <c r="D146" s="39"/>
      <c r="E146" s="18"/>
      <c r="F146" s="18"/>
      <c r="L146" s="152"/>
    </row>
    <row r="147">
      <c r="A147" s="18"/>
      <c r="B147" s="18"/>
      <c r="C147" s="18"/>
      <c r="D147" s="39"/>
      <c r="E147" s="18"/>
      <c r="F147" s="18"/>
      <c r="L147" s="152"/>
    </row>
    <row r="148">
      <c r="A148" s="18"/>
      <c r="B148" s="18"/>
      <c r="C148" s="18"/>
      <c r="D148" s="39"/>
      <c r="E148" s="18"/>
      <c r="F148" s="18"/>
      <c r="L148" s="152"/>
    </row>
    <row r="149">
      <c r="A149" s="18"/>
      <c r="B149" s="18"/>
      <c r="C149" s="18"/>
      <c r="D149" s="39"/>
      <c r="E149" s="18"/>
      <c r="F149" s="18"/>
      <c r="L149" s="152"/>
    </row>
    <row r="150">
      <c r="A150" s="18"/>
      <c r="B150" s="18"/>
      <c r="C150" s="18"/>
      <c r="D150" s="39"/>
      <c r="E150" s="18"/>
      <c r="F150" s="18"/>
      <c r="L150" s="152"/>
    </row>
    <row r="151">
      <c r="A151" s="18"/>
      <c r="B151" s="18"/>
      <c r="C151" s="18"/>
      <c r="D151" s="39"/>
      <c r="E151" s="18"/>
      <c r="F151" s="18"/>
      <c r="L151" s="152"/>
    </row>
    <row r="152">
      <c r="A152" s="18"/>
      <c r="B152" s="18"/>
      <c r="C152" s="18"/>
      <c r="D152" s="39"/>
      <c r="E152" s="18"/>
      <c r="F152" s="18"/>
      <c r="L152" s="152"/>
    </row>
    <row r="153">
      <c r="A153" s="18"/>
      <c r="B153" s="18"/>
      <c r="C153" s="18"/>
      <c r="D153" s="39"/>
      <c r="E153" s="18"/>
      <c r="F153" s="18"/>
      <c r="L153" s="152"/>
    </row>
    <row r="154">
      <c r="A154" s="18"/>
      <c r="B154" s="18"/>
      <c r="C154" s="18"/>
      <c r="D154" s="39"/>
      <c r="E154" s="18"/>
      <c r="F154" s="18"/>
      <c r="L154" s="152"/>
    </row>
    <row r="155">
      <c r="A155" s="18"/>
      <c r="B155" s="18"/>
      <c r="C155" s="18"/>
      <c r="D155" s="39"/>
      <c r="E155" s="18"/>
      <c r="F155" s="18"/>
      <c r="L155" s="152"/>
    </row>
    <row r="156">
      <c r="A156" s="18"/>
      <c r="B156" s="18"/>
      <c r="C156" s="18"/>
      <c r="D156" s="39"/>
      <c r="E156" s="18"/>
      <c r="F156" s="18"/>
      <c r="L156" s="152"/>
    </row>
    <row r="157">
      <c r="A157" s="18"/>
      <c r="B157" s="18"/>
      <c r="C157" s="18"/>
      <c r="D157" s="39"/>
      <c r="E157" s="18"/>
      <c r="F157" s="18"/>
      <c r="L157" s="152"/>
    </row>
    <row r="158">
      <c r="A158" s="18"/>
      <c r="B158" s="18"/>
      <c r="C158" s="18"/>
      <c r="D158" s="39"/>
      <c r="E158" s="18"/>
      <c r="F158" s="18"/>
      <c r="L158" s="152"/>
    </row>
    <row r="159">
      <c r="A159" s="18"/>
      <c r="B159" s="18"/>
      <c r="C159" s="18"/>
      <c r="D159" s="39"/>
      <c r="E159" s="18"/>
      <c r="F159" s="18"/>
      <c r="L159" s="152"/>
    </row>
    <row r="160">
      <c r="A160" s="18"/>
      <c r="B160" s="18"/>
      <c r="C160" s="18"/>
      <c r="D160" s="39"/>
      <c r="E160" s="18"/>
      <c r="F160" s="18"/>
      <c r="L160" s="152"/>
    </row>
    <row r="161">
      <c r="A161" s="18"/>
      <c r="B161" s="18"/>
      <c r="C161" s="18"/>
      <c r="D161" s="39"/>
      <c r="E161" s="18"/>
      <c r="F161" s="18"/>
      <c r="L161" s="152"/>
    </row>
    <row r="162">
      <c r="A162" s="18"/>
      <c r="B162" s="18"/>
      <c r="C162" s="18"/>
      <c r="D162" s="39"/>
      <c r="E162" s="18"/>
      <c r="F162" s="18"/>
      <c r="L162" s="152"/>
    </row>
    <row r="163">
      <c r="A163" s="18"/>
      <c r="B163" s="18"/>
      <c r="C163" s="18"/>
      <c r="D163" s="39"/>
      <c r="E163" s="18"/>
      <c r="F163" s="18"/>
      <c r="L163" s="152"/>
    </row>
    <row r="164">
      <c r="A164" s="18"/>
      <c r="B164" s="18"/>
      <c r="C164" s="18"/>
      <c r="D164" s="39"/>
      <c r="E164" s="18"/>
      <c r="F164" s="18"/>
      <c r="L164" s="152"/>
    </row>
    <row r="165">
      <c r="A165" s="18"/>
      <c r="B165" s="18"/>
      <c r="C165" s="18"/>
      <c r="D165" s="39"/>
      <c r="E165" s="18"/>
      <c r="F165" s="18"/>
      <c r="L165" s="152"/>
    </row>
    <row r="166">
      <c r="A166" s="18"/>
      <c r="B166" s="18"/>
      <c r="C166" s="18"/>
      <c r="D166" s="39"/>
      <c r="E166" s="18"/>
      <c r="F166" s="18"/>
      <c r="L166" s="152"/>
    </row>
    <row r="167">
      <c r="A167" s="18"/>
      <c r="B167" s="18"/>
      <c r="C167" s="18"/>
      <c r="D167" s="39"/>
      <c r="E167" s="18"/>
      <c r="F167" s="18"/>
      <c r="L167" s="152"/>
    </row>
    <row r="168">
      <c r="A168" s="18"/>
      <c r="B168" s="18"/>
      <c r="C168" s="18"/>
      <c r="D168" s="39"/>
      <c r="E168" s="18"/>
      <c r="F168" s="18"/>
      <c r="L168" s="152"/>
    </row>
    <row r="169">
      <c r="A169" s="18"/>
      <c r="B169" s="18"/>
      <c r="C169" s="18"/>
      <c r="D169" s="39"/>
      <c r="E169" s="18"/>
      <c r="F169" s="18"/>
      <c r="L169" s="152"/>
    </row>
    <row r="170">
      <c r="A170" s="18"/>
      <c r="B170" s="18"/>
      <c r="C170" s="18"/>
      <c r="D170" s="39"/>
      <c r="E170" s="18"/>
      <c r="F170" s="18"/>
      <c r="L170" s="152"/>
    </row>
    <row r="171">
      <c r="A171" s="18"/>
      <c r="B171" s="18"/>
      <c r="C171" s="18"/>
      <c r="D171" s="39"/>
      <c r="E171" s="18"/>
      <c r="F171" s="18"/>
      <c r="L171" s="152"/>
    </row>
    <row r="172">
      <c r="A172" s="18"/>
      <c r="B172" s="18"/>
      <c r="C172" s="18"/>
      <c r="D172" s="39"/>
      <c r="E172" s="18"/>
      <c r="F172" s="18"/>
      <c r="L172" s="152"/>
    </row>
    <row r="173">
      <c r="A173" s="18"/>
      <c r="B173" s="18"/>
      <c r="C173" s="18"/>
      <c r="D173" s="39"/>
      <c r="E173" s="18"/>
      <c r="F173" s="18"/>
      <c r="L173" s="152"/>
    </row>
    <row r="174">
      <c r="A174" s="18"/>
      <c r="B174" s="18"/>
      <c r="C174" s="18"/>
      <c r="D174" s="39"/>
      <c r="E174" s="18"/>
      <c r="F174" s="18"/>
      <c r="L174" s="152"/>
    </row>
    <row r="175">
      <c r="A175" s="18"/>
      <c r="B175" s="18"/>
      <c r="C175" s="18"/>
      <c r="D175" s="39"/>
      <c r="E175" s="18"/>
      <c r="F175" s="18"/>
      <c r="L175" s="152"/>
    </row>
    <row r="176">
      <c r="A176" s="18"/>
      <c r="B176" s="18"/>
      <c r="C176" s="18"/>
      <c r="D176" s="39"/>
      <c r="E176" s="18"/>
      <c r="F176" s="18"/>
      <c r="L176" s="152"/>
    </row>
    <row r="177">
      <c r="A177" s="18"/>
      <c r="B177" s="18"/>
      <c r="C177" s="18"/>
      <c r="D177" s="39"/>
      <c r="E177" s="18"/>
      <c r="F177" s="18"/>
      <c r="L177" s="152"/>
    </row>
    <row r="178">
      <c r="A178" s="18"/>
      <c r="B178" s="18"/>
      <c r="C178" s="18"/>
      <c r="D178" s="39"/>
      <c r="E178" s="18"/>
      <c r="F178" s="18"/>
      <c r="L178" s="152"/>
    </row>
    <row r="179">
      <c r="A179" s="18"/>
      <c r="B179" s="18"/>
      <c r="C179" s="18"/>
      <c r="D179" s="39"/>
      <c r="E179" s="18"/>
      <c r="F179" s="18"/>
      <c r="L179" s="152"/>
    </row>
    <row r="180">
      <c r="A180" s="18"/>
      <c r="B180" s="18"/>
      <c r="C180" s="18"/>
      <c r="D180" s="39"/>
      <c r="E180" s="18"/>
      <c r="F180" s="18"/>
      <c r="L180" s="152"/>
    </row>
    <row r="181">
      <c r="A181" s="18"/>
      <c r="B181" s="18"/>
      <c r="C181" s="18"/>
      <c r="D181" s="39"/>
      <c r="E181" s="18"/>
      <c r="F181" s="18"/>
      <c r="L181" s="152"/>
    </row>
    <row r="182">
      <c r="A182" s="18"/>
      <c r="B182" s="18"/>
      <c r="C182" s="18"/>
      <c r="D182" s="39"/>
      <c r="E182" s="18"/>
      <c r="F182" s="18"/>
      <c r="L182" s="152"/>
    </row>
    <row r="183">
      <c r="A183" s="18"/>
      <c r="B183" s="18"/>
      <c r="C183" s="18"/>
      <c r="D183" s="39"/>
      <c r="E183" s="18"/>
      <c r="F183" s="18"/>
      <c r="L183" s="152"/>
    </row>
    <row r="184">
      <c r="A184" s="18"/>
      <c r="B184" s="18"/>
      <c r="C184" s="18"/>
      <c r="D184" s="39"/>
      <c r="E184" s="18"/>
      <c r="F184" s="18"/>
      <c r="L184" s="152"/>
    </row>
    <row r="185">
      <c r="A185" s="18"/>
      <c r="B185" s="18"/>
      <c r="C185" s="18"/>
      <c r="D185" s="39"/>
      <c r="E185" s="18"/>
      <c r="F185" s="18"/>
      <c r="L185" s="152"/>
    </row>
    <row r="186">
      <c r="A186" s="18"/>
      <c r="B186" s="18"/>
      <c r="C186" s="18"/>
      <c r="D186" s="39"/>
      <c r="E186" s="18"/>
      <c r="F186" s="18"/>
      <c r="L186" s="152"/>
    </row>
    <row r="187">
      <c r="A187" s="18"/>
      <c r="B187" s="18"/>
      <c r="C187" s="18"/>
      <c r="D187" s="39"/>
      <c r="E187" s="18"/>
      <c r="F187" s="18"/>
      <c r="L187" s="152"/>
    </row>
    <row r="188">
      <c r="A188" s="18"/>
      <c r="B188" s="18"/>
      <c r="C188" s="18"/>
      <c r="D188" s="39"/>
      <c r="E188" s="18"/>
      <c r="F188" s="18"/>
      <c r="L188" s="152"/>
    </row>
    <row r="189">
      <c r="A189" s="18"/>
      <c r="B189" s="18"/>
      <c r="C189" s="18"/>
      <c r="D189" s="39"/>
      <c r="E189" s="18"/>
      <c r="F189" s="18"/>
      <c r="L189" s="152"/>
    </row>
    <row r="190">
      <c r="A190" s="18"/>
      <c r="B190" s="18"/>
      <c r="C190" s="18"/>
      <c r="D190" s="39"/>
      <c r="E190" s="18"/>
      <c r="F190" s="18"/>
      <c r="L190" s="152"/>
    </row>
    <row r="191">
      <c r="A191" s="18"/>
      <c r="B191" s="18"/>
      <c r="C191" s="18"/>
      <c r="D191" s="39"/>
      <c r="E191" s="18"/>
      <c r="F191" s="18"/>
      <c r="L191" s="152"/>
    </row>
    <row r="192">
      <c r="A192" s="18"/>
      <c r="B192" s="18"/>
      <c r="C192" s="18"/>
      <c r="D192" s="39"/>
      <c r="E192" s="18"/>
      <c r="F192" s="18"/>
      <c r="L192" s="152"/>
    </row>
    <row r="193">
      <c r="A193" s="18"/>
      <c r="B193" s="18"/>
      <c r="C193" s="18"/>
      <c r="D193" s="39"/>
      <c r="E193" s="18"/>
      <c r="F193" s="18"/>
      <c r="L193" s="152"/>
    </row>
    <row r="194">
      <c r="A194" s="18"/>
      <c r="B194" s="18"/>
      <c r="C194" s="18"/>
      <c r="D194" s="39"/>
      <c r="E194" s="18"/>
      <c r="F194" s="18"/>
      <c r="L194" s="152"/>
    </row>
    <row r="195">
      <c r="A195" s="18"/>
      <c r="B195" s="18"/>
      <c r="C195" s="18"/>
      <c r="D195" s="39"/>
      <c r="E195" s="18"/>
      <c r="F195" s="18"/>
      <c r="L195" s="152"/>
    </row>
    <row r="196">
      <c r="A196" s="18"/>
      <c r="B196" s="18"/>
      <c r="C196" s="18"/>
      <c r="D196" s="39"/>
      <c r="E196" s="18"/>
      <c r="F196" s="18"/>
      <c r="L196" s="152"/>
    </row>
    <row r="197">
      <c r="A197" s="18"/>
      <c r="B197" s="18"/>
      <c r="C197" s="18"/>
      <c r="D197" s="39"/>
      <c r="E197" s="18"/>
      <c r="F197" s="18"/>
      <c r="L197" s="152"/>
    </row>
    <row r="198">
      <c r="A198" s="18"/>
      <c r="B198" s="18"/>
      <c r="C198" s="18"/>
      <c r="D198" s="39"/>
      <c r="E198" s="18"/>
      <c r="F198" s="18"/>
      <c r="L198" s="152"/>
    </row>
    <row r="199">
      <c r="A199" s="18"/>
      <c r="B199" s="18"/>
      <c r="C199" s="18"/>
      <c r="D199" s="39"/>
      <c r="E199" s="18"/>
      <c r="F199" s="18"/>
      <c r="L199" s="152"/>
    </row>
    <row r="200">
      <c r="A200" s="18"/>
      <c r="B200" s="18"/>
      <c r="C200" s="18"/>
      <c r="D200" s="39"/>
      <c r="E200" s="18"/>
      <c r="F200" s="18"/>
      <c r="L200" s="152"/>
    </row>
    <row r="201">
      <c r="A201" s="18"/>
      <c r="B201" s="18"/>
      <c r="C201" s="18"/>
      <c r="D201" s="39"/>
      <c r="E201" s="18"/>
      <c r="F201" s="18"/>
      <c r="L201" s="152"/>
    </row>
    <row r="202">
      <c r="A202" s="18"/>
      <c r="B202" s="18"/>
      <c r="C202" s="18"/>
      <c r="D202" s="39"/>
      <c r="E202" s="18"/>
      <c r="F202" s="18"/>
      <c r="L202" s="152"/>
    </row>
    <row r="203">
      <c r="A203" s="18"/>
      <c r="B203" s="18"/>
      <c r="C203" s="18"/>
      <c r="D203" s="39"/>
      <c r="E203" s="18"/>
      <c r="F203" s="18"/>
      <c r="L203" s="152"/>
    </row>
    <row r="204">
      <c r="A204" s="18"/>
      <c r="B204" s="18"/>
      <c r="C204" s="18"/>
      <c r="D204" s="39"/>
      <c r="E204" s="18"/>
      <c r="F204" s="18"/>
      <c r="L204" s="152"/>
    </row>
    <row r="205">
      <c r="A205" s="18"/>
      <c r="B205" s="18"/>
      <c r="C205" s="18"/>
      <c r="D205" s="39"/>
      <c r="E205" s="18"/>
      <c r="F205" s="18"/>
      <c r="L205" s="152"/>
    </row>
    <row r="206">
      <c r="A206" s="18"/>
      <c r="B206" s="18"/>
      <c r="C206" s="18"/>
      <c r="D206" s="39"/>
      <c r="E206" s="18"/>
      <c r="F206" s="18"/>
      <c r="L206" s="152"/>
    </row>
    <row r="207">
      <c r="A207" s="18"/>
      <c r="B207" s="18"/>
      <c r="C207" s="18"/>
      <c r="D207" s="39"/>
      <c r="E207" s="18"/>
      <c r="F207" s="18"/>
      <c r="L207" s="152"/>
    </row>
    <row r="208">
      <c r="A208" s="18"/>
      <c r="B208" s="18"/>
      <c r="C208" s="18"/>
      <c r="D208" s="39"/>
      <c r="E208" s="18"/>
      <c r="F208" s="18"/>
      <c r="L208" s="152"/>
    </row>
    <row r="209">
      <c r="A209" s="18"/>
      <c r="B209" s="18"/>
      <c r="C209" s="18"/>
      <c r="D209" s="39"/>
      <c r="E209" s="18"/>
      <c r="F209" s="18"/>
      <c r="L209" s="152"/>
    </row>
    <row r="210">
      <c r="A210" s="18"/>
      <c r="B210" s="18"/>
      <c r="C210" s="18"/>
      <c r="D210" s="39"/>
      <c r="E210" s="18"/>
      <c r="F210" s="18"/>
      <c r="L210" s="152"/>
    </row>
    <row r="211">
      <c r="A211" s="18"/>
      <c r="B211" s="18"/>
      <c r="C211" s="18"/>
      <c r="D211" s="39"/>
      <c r="E211" s="18"/>
      <c r="F211" s="18"/>
      <c r="L211" s="152"/>
    </row>
    <row r="212">
      <c r="A212" s="18"/>
      <c r="B212" s="18"/>
      <c r="C212" s="18"/>
      <c r="D212" s="39"/>
      <c r="E212" s="18"/>
      <c r="F212" s="18"/>
      <c r="L212" s="152"/>
    </row>
    <row r="213">
      <c r="A213" s="18"/>
      <c r="B213" s="18"/>
      <c r="C213" s="18"/>
      <c r="D213" s="39"/>
      <c r="E213" s="18"/>
      <c r="F213" s="18"/>
      <c r="L213" s="152"/>
    </row>
    <row r="214">
      <c r="A214" s="18"/>
      <c r="B214" s="18"/>
      <c r="C214" s="18"/>
      <c r="D214" s="39"/>
      <c r="E214" s="18"/>
      <c r="F214" s="18"/>
      <c r="L214" s="152"/>
    </row>
    <row r="215">
      <c r="A215" s="18"/>
      <c r="B215" s="18"/>
      <c r="C215" s="18"/>
      <c r="D215" s="39"/>
      <c r="E215" s="18"/>
      <c r="F215" s="18"/>
      <c r="L215" s="152"/>
    </row>
    <row r="216">
      <c r="A216" s="18"/>
      <c r="B216" s="18"/>
      <c r="C216" s="18"/>
      <c r="D216" s="39"/>
      <c r="E216" s="18"/>
      <c r="F216" s="18"/>
      <c r="L216" s="152"/>
    </row>
    <row r="217">
      <c r="A217" s="18"/>
      <c r="B217" s="18"/>
      <c r="C217" s="18"/>
      <c r="D217" s="39"/>
      <c r="E217" s="18"/>
      <c r="F217" s="18"/>
      <c r="L217" s="152"/>
    </row>
    <row r="218">
      <c r="A218" s="18"/>
      <c r="B218" s="18"/>
      <c r="C218" s="18"/>
      <c r="D218" s="39"/>
      <c r="E218" s="18"/>
      <c r="F218" s="18"/>
      <c r="L218" s="152"/>
    </row>
    <row r="219">
      <c r="A219" s="18"/>
      <c r="B219" s="18"/>
      <c r="C219" s="18"/>
      <c r="D219" s="39"/>
      <c r="E219" s="18"/>
      <c r="F219" s="18"/>
      <c r="L219" s="152"/>
    </row>
    <row r="220">
      <c r="A220" s="18"/>
      <c r="B220" s="18"/>
      <c r="C220" s="18"/>
      <c r="D220" s="39"/>
      <c r="E220" s="18"/>
      <c r="F220" s="18"/>
      <c r="L220" s="152"/>
    </row>
    <row r="221">
      <c r="A221" s="18"/>
      <c r="B221" s="18"/>
      <c r="C221" s="18"/>
      <c r="D221" s="39"/>
      <c r="E221" s="18"/>
      <c r="F221" s="18"/>
      <c r="L221" s="152"/>
    </row>
    <row r="222">
      <c r="A222" s="18"/>
      <c r="B222" s="18"/>
      <c r="C222" s="18"/>
      <c r="D222" s="39"/>
      <c r="E222" s="18"/>
      <c r="F222" s="18"/>
      <c r="L222" s="152"/>
    </row>
    <row r="223">
      <c r="A223" s="18"/>
      <c r="B223" s="18"/>
      <c r="C223" s="18"/>
      <c r="D223" s="39"/>
      <c r="E223" s="18"/>
      <c r="F223" s="18"/>
      <c r="L223" s="152"/>
    </row>
    <row r="224">
      <c r="A224" s="18"/>
      <c r="B224" s="18"/>
      <c r="C224" s="18"/>
      <c r="D224" s="39"/>
      <c r="E224" s="18"/>
      <c r="F224" s="18"/>
      <c r="L224" s="152"/>
    </row>
    <row r="225">
      <c r="A225" s="18"/>
      <c r="B225" s="18"/>
      <c r="C225" s="18"/>
      <c r="D225" s="39"/>
      <c r="E225" s="18"/>
      <c r="F225" s="18"/>
      <c r="L225" s="152"/>
    </row>
    <row r="226">
      <c r="A226" s="18"/>
      <c r="B226" s="18"/>
      <c r="C226" s="18"/>
      <c r="D226" s="39"/>
      <c r="E226" s="18"/>
      <c r="F226" s="18"/>
      <c r="L226" s="152"/>
    </row>
    <row r="227">
      <c r="A227" s="18"/>
      <c r="B227" s="18"/>
      <c r="C227" s="18"/>
      <c r="D227" s="39"/>
      <c r="E227" s="18"/>
      <c r="F227" s="18"/>
      <c r="L227" s="152"/>
    </row>
    <row r="228">
      <c r="A228" s="18"/>
      <c r="B228" s="18"/>
      <c r="C228" s="18"/>
      <c r="D228" s="39"/>
      <c r="E228" s="18"/>
      <c r="F228" s="18"/>
      <c r="L228" s="152"/>
    </row>
    <row r="229">
      <c r="A229" s="18"/>
      <c r="B229" s="18"/>
      <c r="C229" s="18"/>
      <c r="D229" s="39"/>
      <c r="E229" s="18"/>
      <c r="F229" s="18"/>
      <c r="L229" s="152"/>
    </row>
    <row r="230">
      <c r="A230" s="18"/>
      <c r="B230" s="18"/>
      <c r="C230" s="18"/>
      <c r="D230" s="39"/>
      <c r="E230" s="18"/>
      <c r="F230" s="18"/>
      <c r="L230" s="152"/>
    </row>
    <row r="231">
      <c r="A231" s="18"/>
      <c r="B231" s="18"/>
      <c r="C231" s="18"/>
      <c r="D231" s="39"/>
      <c r="E231" s="18"/>
      <c r="F231" s="18"/>
      <c r="L231" s="152"/>
    </row>
    <row r="232">
      <c r="A232" s="18"/>
      <c r="B232" s="18"/>
      <c r="C232" s="18"/>
      <c r="D232" s="39"/>
      <c r="E232" s="18"/>
      <c r="F232" s="18"/>
      <c r="L232" s="152"/>
    </row>
    <row r="233">
      <c r="A233" s="18"/>
      <c r="B233" s="18"/>
      <c r="C233" s="18"/>
      <c r="D233" s="39"/>
      <c r="E233" s="18"/>
      <c r="F233" s="18"/>
      <c r="L233" s="152"/>
    </row>
    <row r="234">
      <c r="A234" s="18"/>
      <c r="B234" s="18"/>
      <c r="C234" s="18"/>
      <c r="D234" s="39"/>
      <c r="E234" s="18"/>
      <c r="F234" s="18"/>
      <c r="L234" s="152"/>
    </row>
    <row r="235">
      <c r="A235" s="18"/>
      <c r="B235" s="18"/>
      <c r="C235" s="18"/>
      <c r="D235" s="39"/>
      <c r="E235" s="18"/>
      <c r="F235" s="18"/>
      <c r="L235" s="152"/>
    </row>
    <row r="236">
      <c r="A236" s="18"/>
      <c r="B236" s="18"/>
      <c r="C236" s="18"/>
      <c r="D236" s="39"/>
      <c r="E236" s="18"/>
      <c r="F236" s="18"/>
      <c r="L236" s="152"/>
    </row>
    <row r="237">
      <c r="A237" s="18"/>
      <c r="B237" s="18"/>
      <c r="C237" s="18"/>
      <c r="D237" s="39"/>
      <c r="E237" s="18"/>
      <c r="F237" s="18"/>
      <c r="L237" s="152"/>
    </row>
    <row r="238">
      <c r="A238" s="18"/>
      <c r="B238" s="18"/>
      <c r="C238" s="18"/>
      <c r="D238" s="39"/>
      <c r="E238" s="18"/>
      <c r="F238" s="18"/>
      <c r="L238" s="152"/>
    </row>
    <row r="239">
      <c r="A239" s="18"/>
      <c r="B239" s="18"/>
      <c r="C239" s="18"/>
      <c r="D239" s="39"/>
      <c r="E239" s="18"/>
      <c r="F239" s="18"/>
      <c r="L239" s="152"/>
    </row>
    <row r="240">
      <c r="A240" s="18"/>
      <c r="B240" s="18"/>
      <c r="C240" s="18"/>
      <c r="D240" s="39"/>
      <c r="E240" s="18"/>
      <c r="F240" s="18"/>
      <c r="L240" s="152"/>
    </row>
    <row r="241">
      <c r="A241" s="18"/>
      <c r="B241" s="18"/>
      <c r="C241" s="18"/>
      <c r="D241" s="39"/>
      <c r="E241" s="18"/>
      <c r="F241" s="18"/>
      <c r="L241" s="152"/>
    </row>
    <row r="242">
      <c r="A242" s="18"/>
      <c r="B242" s="18"/>
      <c r="C242" s="18"/>
      <c r="D242" s="39"/>
      <c r="E242" s="18"/>
      <c r="F242" s="18"/>
      <c r="L242" s="152"/>
    </row>
    <row r="243">
      <c r="A243" s="18"/>
      <c r="B243" s="18"/>
      <c r="C243" s="18"/>
      <c r="D243" s="39"/>
      <c r="E243" s="18"/>
      <c r="F243" s="18"/>
      <c r="L243" s="152"/>
    </row>
    <row r="244">
      <c r="A244" s="18"/>
      <c r="B244" s="18"/>
      <c r="C244" s="18"/>
      <c r="D244" s="39"/>
      <c r="E244" s="18"/>
      <c r="F244" s="18"/>
      <c r="L244" s="152"/>
    </row>
    <row r="245">
      <c r="A245" s="18"/>
      <c r="B245" s="18"/>
      <c r="C245" s="18"/>
      <c r="D245" s="39"/>
      <c r="E245" s="18"/>
      <c r="F245" s="18"/>
      <c r="L245" s="152"/>
    </row>
    <row r="246">
      <c r="A246" s="18"/>
      <c r="B246" s="18"/>
      <c r="C246" s="18"/>
      <c r="D246" s="39"/>
      <c r="E246" s="18"/>
      <c r="F246" s="18"/>
      <c r="L246" s="152"/>
    </row>
    <row r="247">
      <c r="A247" s="18"/>
      <c r="B247" s="18"/>
      <c r="C247" s="18"/>
      <c r="D247" s="39"/>
      <c r="E247" s="18"/>
      <c r="F247" s="18"/>
      <c r="L247" s="152"/>
    </row>
    <row r="248">
      <c r="A248" s="18"/>
      <c r="B248" s="18"/>
      <c r="C248" s="18"/>
      <c r="D248" s="39"/>
      <c r="E248" s="18"/>
      <c r="F248" s="18"/>
      <c r="L248" s="152"/>
    </row>
    <row r="249">
      <c r="A249" s="18"/>
      <c r="B249" s="18"/>
      <c r="C249" s="18"/>
      <c r="D249" s="39"/>
      <c r="E249" s="18"/>
      <c r="F249" s="18"/>
      <c r="L249" s="152"/>
    </row>
    <row r="250">
      <c r="A250" s="18"/>
      <c r="B250" s="18"/>
      <c r="C250" s="18"/>
      <c r="D250" s="39"/>
      <c r="E250" s="18"/>
      <c r="F250" s="18"/>
      <c r="L250" s="152"/>
    </row>
    <row r="251">
      <c r="A251" s="18"/>
      <c r="B251" s="18"/>
      <c r="C251" s="18"/>
      <c r="D251" s="39"/>
      <c r="E251" s="18"/>
      <c r="F251" s="18"/>
      <c r="L251" s="152"/>
    </row>
    <row r="252">
      <c r="A252" s="18"/>
      <c r="B252" s="18"/>
      <c r="C252" s="18"/>
      <c r="D252" s="39"/>
      <c r="E252" s="18"/>
      <c r="F252" s="18"/>
      <c r="L252" s="152"/>
    </row>
    <row r="253">
      <c r="A253" s="18"/>
      <c r="B253" s="18"/>
      <c r="C253" s="18"/>
      <c r="D253" s="39"/>
      <c r="E253" s="18"/>
      <c r="F253" s="18"/>
      <c r="L253" s="152"/>
    </row>
    <row r="254">
      <c r="A254" s="18"/>
      <c r="B254" s="18"/>
      <c r="C254" s="18"/>
      <c r="D254" s="39"/>
      <c r="E254" s="18"/>
      <c r="F254" s="18"/>
      <c r="L254" s="152"/>
    </row>
    <row r="255">
      <c r="A255" s="18"/>
      <c r="B255" s="18"/>
      <c r="C255" s="18"/>
      <c r="D255" s="39"/>
      <c r="E255" s="18"/>
      <c r="F255" s="18"/>
      <c r="L255" s="152"/>
    </row>
    <row r="256">
      <c r="A256" s="18"/>
      <c r="B256" s="18"/>
      <c r="C256" s="18"/>
      <c r="D256" s="39"/>
      <c r="E256" s="18"/>
      <c r="F256" s="18"/>
      <c r="L256" s="152"/>
    </row>
    <row r="257">
      <c r="A257" s="18"/>
      <c r="B257" s="18"/>
      <c r="C257" s="18"/>
      <c r="D257" s="39"/>
      <c r="E257" s="18"/>
      <c r="F257" s="18"/>
      <c r="L257" s="152"/>
    </row>
    <row r="258">
      <c r="A258" s="18"/>
      <c r="B258" s="18"/>
      <c r="C258" s="18"/>
      <c r="D258" s="39"/>
      <c r="E258" s="18"/>
      <c r="F258" s="18"/>
      <c r="L258" s="152"/>
    </row>
    <row r="259">
      <c r="A259" s="18"/>
      <c r="B259" s="18"/>
      <c r="C259" s="18"/>
      <c r="D259" s="39"/>
      <c r="E259" s="18"/>
      <c r="F259" s="18"/>
      <c r="L259" s="152"/>
    </row>
    <row r="260">
      <c r="A260" s="18"/>
      <c r="B260" s="18"/>
      <c r="C260" s="18"/>
      <c r="D260" s="39"/>
      <c r="E260" s="18"/>
      <c r="F260" s="18"/>
      <c r="L260" s="152"/>
    </row>
    <row r="261">
      <c r="A261" s="18"/>
      <c r="B261" s="18"/>
      <c r="C261" s="18"/>
      <c r="D261" s="39"/>
      <c r="E261" s="18"/>
      <c r="F261" s="18"/>
      <c r="L261" s="152"/>
    </row>
    <row r="262">
      <c r="A262" s="18"/>
      <c r="B262" s="18"/>
      <c r="C262" s="18"/>
      <c r="D262" s="39"/>
      <c r="E262" s="18"/>
      <c r="F262" s="18"/>
      <c r="L262" s="152"/>
    </row>
    <row r="263">
      <c r="A263" s="18"/>
      <c r="B263" s="18"/>
      <c r="C263" s="18"/>
      <c r="D263" s="39"/>
      <c r="E263" s="18"/>
      <c r="F263" s="18"/>
      <c r="L263" s="152"/>
    </row>
    <row r="264">
      <c r="A264" s="18"/>
      <c r="B264" s="18"/>
      <c r="C264" s="18"/>
      <c r="D264" s="39"/>
      <c r="E264" s="18"/>
      <c r="F264" s="18"/>
      <c r="L264" s="152"/>
    </row>
    <row r="265">
      <c r="A265" s="18"/>
      <c r="B265" s="18"/>
      <c r="C265" s="18"/>
      <c r="D265" s="39"/>
      <c r="E265" s="18"/>
      <c r="F265" s="18"/>
      <c r="L265" s="152"/>
    </row>
    <row r="266">
      <c r="A266" s="18"/>
      <c r="B266" s="18"/>
      <c r="C266" s="18"/>
      <c r="D266" s="39"/>
      <c r="E266" s="18"/>
      <c r="F266" s="18"/>
      <c r="L266" s="152"/>
    </row>
    <row r="267">
      <c r="A267" s="18"/>
      <c r="B267" s="18"/>
      <c r="C267" s="18"/>
      <c r="D267" s="39"/>
      <c r="E267" s="18"/>
      <c r="F267" s="18"/>
      <c r="L267" s="152"/>
    </row>
    <row r="268">
      <c r="A268" s="18"/>
      <c r="B268" s="18"/>
      <c r="C268" s="18"/>
      <c r="D268" s="39"/>
      <c r="E268" s="18"/>
      <c r="F268" s="18"/>
      <c r="L268" s="152"/>
    </row>
    <row r="269">
      <c r="A269" s="18"/>
      <c r="B269" s="18"/>
      <c r="C269" s="18"/>
      <c r="D269" s="39"/>
      <c r="E269" s="18"/>
      <c r="F269" s="18"/>
      <c r="L269" s="152"/>
    </row>
    <row r="270">
      <c r="A270" s="18"/>
      <c r="B270" s="18"/>
      <c r="C270" s="18"/>
      <c r="D270" s="39"/>
      <c r="E270" s="18"/>
      <c r="F270" s="18"/>
      <c r="L270" s="152"/>
    </row>
    <row r="271">
      <c r="A271" s="18"/>
      <c r="B271" s="18"/>
      <c r="C271" s="18"/>
      <c r="D271" s="39"/>
      <c r="E271" s="18"/>
      <c r="F271" s="18"/>
      <c r="L271" s="152"/>
    </row>
    <row r="272">
      <c r="A272" s="18"/>
      <c r="B272" s="18"/>
      <c r="C272" s="18"/>
      <c r="D272" s="39"/>
      <c r="E272" s="18"/>
      <c r="F272" s="18"/>
      <c r="L272" s="152"/>
    </row>
    <row r="273">
      <c r="A273" s="18"/>
      <c r="B273" s="18"/>
      <c r="C273" s="18"/>
      <c r="D273" s="39"/>
      <c r="E273" s="18"/>
      <c r="F273" s="18"/>
      <c r="L273" s="152"/>
    </row>
    <row r="274">
      <c r="A274" s="18"/>
      <c r="B274" s="18"/>
      <c r="C274" s="18"/>
      <c r="D274" s="39"/>
      <c r="E274" s="18"/>
      <c r="F274" s="18"/>
      <c r="L274" s="152"/>
    </row>
    <row r="275">
      <c r="A275" s="18"/>
      <c r="B275" s="18"/>
      <c r="C275" s="18"/>
      <c r="D275" s="39"/>
      <c r="E275" s="18"/>
      <c r="F275" s="18"/>
      <c r="L275" s="152"/>
    </row>
    <row r="276">
      <c r="A276" s="18"/>
      <c r="B276" s="18"/>
      <c r="C276" s="18"/>
      <c r="D276" s="39"/>
      <c r="E276" s="18"/>
      <c r="F276" s="18"/>
      <c r="L276" s="152"/>
    </row>
    <row r="277">
      <c r="A277" s="18"/>
      <c r="B277" s="18"/>
      <c r="C277" s="18"/>
      <c r="D277" s="39"/>
      <c r="E277" s="18"/>
      <c r="F277" s="18"/>
      <c r="L277" s="152"/>
    </row>
    <row r="278">
      <c r="A278" s="18"/>
      <c r="B278" s="18"/>
      <c r="C278" s="18"/>
      <c r="D278" s="39"/>
      <c r="E278" s="18"/>
      <c r="F278" s="18"/>
      <c r="L278" s="152"/>
    </row>
    <row r="279">
      <c r="A279" s="18"/>
      <c r="B279" s="18"/>
      <c r="C279" s="18"/>
      <c r="D279" s="39"/>
      <c r="E279" s="18"/>
      <c r="F279" s="18"/>
      <c r="L279" s="152"/>
    </row>
    <row r="280">
      <c r="A280" s="18"/>
      <c r="B280" s="18"/>
      <c r="C280" s="18"/>
      <c r="D280" s="39"/>
      <c r="E280" s="18"/>
      <c r="F280" s="18"/>
      <c r="L280" s="152"/>
    </row>
    <row r="281">
      <c r="A281" s="18"/>
      <c r="B281" s="18"/>
      <c r="C281" s="18"/>
      <c r="D281" s="39"/>
      <c r="E281" s="18"/>
      <c r="F281" s="18"/>
      <c r="L281" s="152"/>
    </row>
    <row r="282">
      <c r="A282" s="18"/>
      <c r="B282" s="18"/>
      <c r="C282" s="18"/>
      <c r="D282" s="39"/>
      <c r="E282" s="18"/>
      <c r="F282" s="18"/>
      <c r="L282" s="152"/>
    </row>
    <row r="283">
      <c r="A283" s="18"/>
      <c r="B283" s="18"/>
      <c r="C283" s="18"/>
      <c r="D283" s="39"/>
      <c r="E283" s="18"/>
      <c r="F283" s="18"/>
      <c r="L283" s="152"/>
    </row>
    <row r="284">
      <c r="A284" s="18"/>
      <c r="B284" s="18"/>
      <c r="C284" s="18"/>
      <c r="D284" s="39"/>
      <c r="E284" s="18"/>
      <c r="F284" s="18"/>
      <c r="L284" s="152"/>
    </row>
    <row r="285">
      <c r="A285" s="18"/>
      <c r="B285" s="18"/>
      <c r="C285" s="18"/>
      <c r="D285" s="39"/>
      <c r="E285" s="18"/>
      <c r="F285" s="18"/>
      <c r="L285" s="152"/>
    </row>
    <row r="286">
      <c r="A286" s="18"/>
      <c r="B286" s="18"/>
      <c r="C286" s="18"/>
      <c r="D286" s="39"/>
      <c r="E286" s="18"/>
      <c r="F286" s="18"/>
      <c r="L286" s="152"/>
    </row>
    <row r="287">
      <c r="A287" s="18"/>
      <c r="B287" s="18"/>
      <c r="C287" s="18"/>
      <c r="D287" s="39"/>
      <c r="E287" s="18"/>
      <c r="F287" s="18"/>
      <c r="L287" s="152"/>
    </row>
    <row r="288">
      <c r="A288" s="18"/>
      <c r="B288" s="18"/>
      <c r="C288" s="18"/>
      <c r="D288" s="39"/>
      <c r="E288" s="18"/>
      <c r="F288" s="18"/>
      <c r="L288" s="152"/>
    </row>
    <row r="289">
      <c r="A289" s="18"/>
      <c r="B289" s="18"/>
      <c r="C289" s="18"/>
      <c r="D289" s="39"/>
      <c r="E289" s="18"/>
      <c r="F289" s="18"/>
      <c r="L289" s="152"/>
    </row>
    <row r="290">
      <c r="A290" s="18"/>
      <c r="B290" s="18"/>
      <c r="C290" s="18"/>
      <c r="D290" s="39"/>
      <c r="E290" s="18"/>
      <c r="F290" s="18"/>
      <c r="L290" s="152"/>
    </row>
    <row r="291">
      <c r="A291" s="18"/>
      <c r="B291" s="18"/>
      <c r="C291" s="18"/>
      <c r="D291" s="39"/>
      <c r="E291" s="18"/>
      <c r="F291" s="18"/>
      <c r="L291" s="152"/>
    </row>
    <row r="292">
      <c r="A292" s="18"/>
      <c r="B292" s="18"/>
      <c r="C292" s="18"/>
      <c r="D292" s="39"/>
      <c r="E292" s="18"/>
      <c r="F292" s="18"/>
      <c r="L292" s="152"/>
    </row>
    <row r="293">
      <c r="A293" s="18"/>
      <c r="B293" s="18"/>
      <c r="C293" s="18"/>
      <c r="D293" s="39"/>
      <c r="E293" s="18"/>
      <c r="F293" s="18"/>
      <c r="L293" s="152"/>
    </row>
    <row r="294">
      <c r="A294" s="18"/>
      <c r="B294" s="18"/>
      <c r="C294" s="18"/>
      <c r="D294" s="39"/>
      <c r="E294" s="18"/>
      <c r="F294" s="18"/>
      <c r="L294" s="152"/>
    </row>
    <row r="295">
      <c r="A295" s="18"/>
      <c r="B295" s="18"/>
      <c r="C295" s="18"/>
      <c r="D295" s="39"/>
      <c r="E295" s="18"/>
      <c r="F295" s="18"/>
      <c r="L295" s="152"/>
    </row>
    <row r="296">
      <c r="A296" s="18"/>
      <c r="B296" s="18"/>
      <c r="C296" s="18"/>
      <c r="D296" s="39"/>
      <c r="E296" s="18"/>
      <c r="F296" s="18"/>
      <c r="L296" s="152"/>
    </row>
    <row r="297">
      <c r="A297" s="18"/>
      <c r="B297" s="18"/>
      <c r="C297" s="18"/>
      <c r="D297" s="39"/>
      <c r="E297" s="18"/>
      <c r="F297" s="18"/>
      <c r="L297" s="152"/>
    </row>
    <row r="298">
      <c r="A298" s="18"/>
      <c r="B298" s="18"/>
      <c r="C298" s="18"/>
      <c r="D298" s="39"/>
      <c r="E298" s="18"/>
      <c r="F298" s="18"/>
      <c r="L298" s="152"/>
    </row>
    <row r="299">
      <c r="A299" s="18"/>
      <c r="B299" s="18"/>
      <c r="C299" s="18"/>
      <c r="D299" s="39"/>
      <c r="E299" s="18"/>
      <c r="F299" s="18"/>
      <c r="L299" s="152"/>
    </row>
    <row r="300">
      <c r="A300" s="18"/>
      <c r="B300" s="18"/>
      <c r="C300" s="18"/>
      <c r="D300" s="39"/>
      <c r="E300" s="18"/>
      <c r="F300" s="18"/>
      <c r="L300" s="152"/>
    </row>
    <row r="301">
      <c r="A301" s="18"/>
      <c r="B301" s="18"/>
      <c r="C301" s="18"/>
      <c r="D301" s="39"/>
      <c r="E301" s="18"/>
      <c r="F301" s="18"/>
      <c r="L301" s="152"/>
    </row>
    <row r="302">
      <c r="A302" s="18"/>
      <c r="B302" s="18"/>
      <c r="C302" s="18"/>
      <c r="D302" s="39"/>
      <c r="E302" s="18"/>
      <c r="F302" s="18"/>
      <c r="L302" s="152"/>
    </row>
    <row r="303">
      <c r="A303" s="18"/>
      <c r="B303" s="18"/>
      <c r="C303" s="18"/>
      <c r="D303" s="39"/>
      <c r="E303" s="18"/>
      <c r="F303" s="18"/>
      <c r="L303" s="152"/>
    </row>
    <row r="304">
      <c r="A304" s="18"/>
      <c r="B304" s="18"/>
      <c r="C304" s="18"/>
      <c r="D304" s="39"/>
      <c r="E304" s="18"/>
      <c r="F304" s="18"/>
      <c r="L304" s="152"/>
    </row>
    <row r="305">
      <c r="A305" s="18"/>
      <c r="B305" s="18"/>
      <c r="C305" s="18"/>
      <c r="D305" s="39"/>
      <c r="E305" s="18"/>
      <c r="F305" s="18"/>
      <c r="L305" s="152"/>
    </row>
    <row r="306">
      <c r="A306" s="18"/>
      <c r="B306" s="18"/>
      <c r="C306" s="18"/>
      <c r="D306" s="39"/>
      <c r="E306" s="18"/>
      <c r="F306" s="18"/>
      <c r="L306" s="152"/>
    </row>
    <row r="307">
      <c r="A307" s="18"/>
      <c r="B307" s="18"/>
      <c r="C307" s="18"/>
      <c r="D307" s="39"/>
      <c r="E307" s="18"/>
      <c r="F307" s="18"/>
      <c r="L307" s="152"/>
    </row>
    <row r="308">
      <c r="A308" s="18"/>
      <c r="B308" s="18"/>
      <c r="C308" s="18"/>
      <c r="D308" s="39"/>
      <c r="E308" s="18"/>
      <c r="F308" s="18"/>
      <c r="L308" s="152"/>
    </row>
    <row r="309">
      <c r="A309" s="18"/>
      <c r="B309" s="18"/>
      <c r="C309" s="18"/>
      <c r="D309" s="39"/>
      <c r="E309" s="18"/>
      <c r="F309" s="18"/>
      <c r="L309" s="152"/>
    </row>
    <row r="310">
      <c r="A310" s="18"/>
      <c r="B310" s="18"/>
      <c r="C310" s="18"/>
      <c r="D310" s="39"/>
      <c r="E310" s="18"/>
      <c r="F310" s="18"/>
      <c r="L310" s="152"/>
    </row>
    <row r="311">
      <c r="A311" s="18"/>
      <c r="B311" s="18"/>
      <c r="C311" s="18"/>
      <c r="D311" s="39"/>
      <c r="E311" s="18"/>
      <c r="F311" s="18"/>
      <c r="L311" s="152"/>
    </row>
    <row r="312">
      <c r="A312" s="18"/>
      <c r="B312" s="18"/>
      <c r="C312" s="18"/>
      <c r="D312" s="39"/>
      <c r="E312" s="18"/>
      <c r="F312" s="18"/>
      <c r="L312" s="152"/>
    </row>
    <row r="313">
      <c r="A313" s="18"/>
      <c r="B313" s="18"/>
      <c r="C313" s="18"/>
      <c r="D313" s="39"/>
      <c r="E313" s="18"/>
      <c r="F313" s="18"/>
      <c r="L313" s="152"/>
    </row>
    <row r="314">
      <c r="A314" s="18"/>
      <c r="B314" s="18"/>
      <c r="C314" s="18"/>
      <c r="D314" s="39"/>
      <c r="E314" s="18"/>
      <c r="F314" s="18"/>
      <c r="L314" s="152"/>
    </row>
    <row r="315">
      <c r="A315" s="18"/>
      <c r="B315" s="18"/>
      <c r="C315" s="18"/>
      <c r="D315" s="39"/>
      <c r="E315" s="18"/>
      <c r="F315" s="18"/>
      <c r="L315" s="152"/>
    </row>
    <row r="316">
      <c r="A316" s="18"/>
      <c r="B316" s="18"/>
      <c r="C316" s="18"/>
      <c r="D316" s="39"/>
      <c r="E316" s="18"/>
      <c r="F316" s="18"/>
      <c r="L316" s="152"/>
    </row>
    <row r="317">
      <c r="A317" s="18"/>
      <c r="B317" s="18"/>
      <c r="C317" s="18"/>
      <c r="D317" s="39"/>
      <c r="E317" s="18"/>
      <c r="F317" s="18"/>
      <c r="L317" s="152"/>
    </row>
    <row r="318">
      <c r="A318" s="18"/>
      <c r="B318" s="18"/>
      <c r="C318" s="18"/>
      <c r="D318" s="39"/>
      <c r="E318" s="18"/>
      <c r="F318" s="18"/>
      <c r="L318" s="152"/>
    </row>
    <row r="319">
      <c r="A319" s="18"/>
      <c r="B319" s="18"/>
      <c r="C319" s="18"/>
      <c r="D319" s="39"/>
      <c r="E319" s="18"/>
      <c r="F319" s="18"/>
      <c r="L319" s="152"/>
    </row>
    <row r="320">
      <c r="A320" s="18"/>
      <c r="B320" s="18"/>
      <c r="C320" s="18"/>
      <c r="D320" s="39"/>
      <c r="E320" s="18"/>
      <c r="F320" s="18"/>
      <c r="L320" s="152"/>
    </row>
    <row r="321">
      <c r="A321" s="18"/>
      <c r="B321" s="18"/>
      <c r="C321" s="18"/>
      <c r="D321" s="39"/>
      <c r="E321" s="18"/>
      <c r="F321" s="18"/>
      <c r="L321" s="152"/>
    </row>
    <row r="322">
      <c r="A322" s="18"/>
      <c r="B322" s="18"/>
      <c r="C322" s="18"/>
      <c r="D322" s="39"/>
      <c r="E322" s="18"/>
      <c r="F322" s="18"/>
      <c r="L322" s="152"/>
    </row>
    <row r="323">
      <c r="A323" s="18"/>
      <c r="B323" s="18"/>
      <c r="C323" s="18"/>
      <c r="D323" s="39"/>
      <c r="E323" s="18"/>
      <c r="F323" s="18"/>
      <c r="L323" s="152"/>
    </row>
    <row r="324">
      <c r="A324" s="18"/>
      <c r="B324" s="18"/>
      <c r="C324" s="18"/>
      <c r="D324" s="39"/>
      <c r="E324" s="18"/>
      <c r="F324" s="18"/>
      <c r="L324" s="152"/>
    </row>
    <row r="325">
      <c r="A325" s="18"/>
      <c r="B325" s="18"/>
      <c r="C325" s="18"/>
      <c r="D325" s="39"/>
      <c r="E325" s="18"/>
      <c r="F325" s="18"/>
      <c r="L325" s="152"/>
    </row>
    <row r="326">
      <c r="A326" s="18"/>
      <c r="B326" s="18"/>
      <c r="C326" s="18"/>
      <c r="D326" s="39"/>
      <c r="E326" s="18"/>
      <c r="F326" s="18"/>
      <c r="L326" s="152"/>
    </row>
    <row r="327">
      <c r="A327" s="18"/>
      <c r="B327" s="18"/>
      <c r="C327" s="18"/>
      <c r="D327" s="39"/>
      <c r="E327" s="18"/>
      <c r="F327" s="18"/>
      <c r="L327" s="152"/>
    </row>
    <row r="328">
      <c r="A328" s="18"/>
      <c r="B328" s="18"/>
      <c r="C328" s="18"/>
      <c r="D328" s="39"/>
      <c r="E328" s="18"/>
      <c r="F328" s="18"/>
      <c r="L328" s="152"/>
    </row>
    <row r="329">
      <c r="A329" s="18"/>
      <c r="B329" s="18"/>
      <c r="C329" s="18"/>
      <c r="D329" s="39"/>
      <c r="E329" s="18"/>
      <c r="F329" s="18"/>
      <c r="L329" s="152"/>
    </row>
    <row r="330">
      <c r="A330" s="18"/>
      <c r="B330" s="18"/>
      <c r="C330" s="18"/>
      <c r="D330" s="39"/>
      <c r="E330" s="18"/>
      <c r="F330" s="18"/>
      <c r="L330" s="152"/>
    </row>
    <row r="331">
      <c r="A331" s="18"/>
      <c r="B331" s="18"/>
      <c r="C331" s="18"/>
      <c r="D331" s="39"/>
      <c r="E331" s="18"/>
      <c r="F331" s="18"/>
      <c r="L331" s="152"/>
    </row>
    <row r="332">
      <c r="A332" s="18"/>
      <c r="B332" s="18"/>
      <c r="C332" s="18"/>
      <c r="D332" s="39"/>
      <c r="E332" s="18"/>
      <c r="F332" s="18"/>
      <c r="L332" s="152"/>
    </row>
    <row r="333">
      <c r="A333" s="18"/>
      <c r="B333" s="18"/>
      <c r="C333" s="18"/>
      <c r="D333" s="39"/>
      <c r="E333" s="18"/>
      <c r="F333" s="18"/>
      <c r="L333" s="152"/>
    </row>
    <row r="334">
      <c r="A334" s="18"/>
      <c r="B334" s="18"/>
      <c r="C334" s="18"/>
      <c r="D334" s="39"/>
      <c r="E334" s="18"/>
      <c r="F334" s="18"/>
      <c r="L334" s="152"/>
    </row>
    <row r="335">
      <c r="A335" s="18"/>
      <c r="B335" s="18"/>
      <c r="C335" s="18"/>
      <c r="D335" s="39"/>
      <c r="E335" s="18"/>
      <c r="F335" s="18"/>
      <c r="L335" s="152"/>
    </row>
    <row r="336">
      <c r="A336" s="18"/>
      <c r="B336" s="18"/>
      <c r="C336" s="18"/>
      <c r="D336" s="39"/>
      <c r="E336" s="18"/>
      <c r="F336" s="18"/>
      <c r="L336" s="152"/>
    </row>
    <row r="337">
      <c r="A337" s="18"/>
      <c r="B337" s="18"/>
      <c r="C337" s="18"/>
      <c r="D337" s="39"/>
      <c r="E337" s="18"/>
      <c r="F337" s="18"/>
      <c r="L337" s="152"/>
    </row>
    <row r="338">
      <c r="A338" s="18"/>
      <c r="B338" s="18"/>
      <c r="C338" s="18"/>
      <c r="D338" s="39"/>
      <c r="E338" s="18"/>
      <c r="F338" s="18"/>
      <c r="L338" s="152"/>
    </row>
    <row r="339">
      <c r="A339" s="18"/>
      <c r="B339" s="18"/>
      <c r="C339" s="18"/>
      <c r="D339" s="39"/>
      <c r="E339" s="18"/>
      <c r="F339" s="18"/>
      <c r="L339" s="152"/>
    </row>
    <row r="340">
      <c r="A340" s="18"/>
      <c r="B340" s="18"/>
      <c r="C340" s="18"/>
      <c r="D340" s="39"/>
      <c r="E340" s="18"/>
      <c r="F340" s="18"/>
      <c r="L340" s="152"/>
    </row>
    <row r="341">
      <c r="A341" s="18"/>
      <c r="B341" s="18"/>
      <c r="C341" s="18"/>
      <c r="D341" s="39"/>
      <c r="E341" s="18"/>
      <c r="F341" s="18"/>
      <c r="L341" s="152"/>
    </row>
    <row r="342">
      <c r="A342" s="18"/>
      <c r="B342" s="18"/>
      <c r="C342" s="18"/>
      <c r="D342" s="39"/>
      <c r="E342" s="18"/>
      <c r="F342" s="18"/>
      <c r="L342" s="152"/>
    </row>
    <row r="343">
      <c r="A343" s="18"/>
      <c r="B343" s="18"/>
      <c r="C343" s="18"/>
      <c r="D343" s="39"/>
      <c r="E343" s="18"/>
      <c r="F343" s="18"/>
      <c r="L343" s="152"/>
    </row>
    <row r="344">
      <c r="A344" s="18"/>
      <c r="B344" s="18"/>
      <c r="C344" s="18"/>
      <c r="D344" s="39"/>
      <c r="E344" s="18"/>
      <c r="F344" s="18"/>
      <c r="L344" s="152"/>
    </row>
    <row r="345">
      <c r="A345" s="18"/>
      <c r="B345" s="18"/>
      <c r="C345" s="18"/>
      <c r="D345" s="39"/>
      <c r="E345" s="18"/>
      <c r="F345" s="18"/>
      <c r="L345" s="152"/>
    </row>
    <row r="346">
      <c r="A346" s="18"/>
      <c r="B346" s="18"/>
      <c r="C346" s="18"/>
      <c r="D346" s="39"/>
      <c r="E346" s="18"/>
      <c r="F346" s="18"/>
      <c r="L346" s="152"/>
    </row>
    <row r="347">
      <c r="A347" s="18"/>
      <c r="B347" s="18"/>
      <c r="C347" s="18"/>
      <c r="D347" s="39"/>
      <c r="E347" s="18"/>
      <c r="F347" s="18"/>
      <c r="L347" s="152"/>
    </row>
    <row r="348">
      <c r="A348" s="18"/>
      <c r="B348" s="18"/>
      <c r="C348" s="18"/>
      <c r="D348" s="39"/>
      <c r="E348" s="18"/>
      <c r="F348" s="18"/>
      <c r="L348" s="152"/>
    </row>
    <row r="349">
      <c r="A349" s="18"/>
      <c r="B349" s="18"/>
      <c r="C349" s="18"/>
      <c r="D349" s="39"/>
      <c r="E349" s="18"/>
      <c r="F349" s="18"/>
      <c r="L349" s="152"/>
    </row>
    <row r="350">
      <c r="A350" s="18"/>
      <c r="B350" s="18"/>
      <c r="C350" s="18"/>
      <c r="D350" s="39"/>
      <c r="E350" s="18"/>
      <c r="F350" s="18"/>
      <c r="L350" s="152"/>
    </row>
    <row r="351">
      <c r="A351" s="18"/>
      <c r="B351" s="18"/>
      <c r="C351" s="18"/>
      <c r="D351" s="39"/>
      <c r="E351" s="18"/>
      <c r="F351" s="18"/>
      <c r="L351" s="152"/>
    </row>
    <row r="352">
      <c r="A352" s="18"/>
      <c r="B352" s="18"/>
      <c r="C352" s="18"/>
      <c r="D352" s="39"/>
      <c r="E352" s="18"/>
      <c r="F352" s="18"/>
      <c r="L352" s="152"/>
    </row>
    <row r="353">
      <c r="A353" s="18"/>
      <c r="B353" s="18"/>
      <c r="C353" s="18"/>
      <c r="D353" s="39"/>
      <c r="E353" s="18"/>
      <c r="F353" s="18"/>
      <c r="L353" s="152"/>
    </row>
    <row r="354">
      <c r="A354" s="18"/>
      <c r="B354" s="18"/>
      <c r="C354" s="18"/>
      <c r="D354" s="39"/>
      <c r="E354" s="18"/>
      <c r="F354" s="18"/>
      <c r="L354" s="152"/>
    </row>
    <row r="355">
      <c r="A355" s="18"/>
      <c r="B355" s="18"/>
      <c r="C355" s="18"/>
      <c r="D355" s="39"/>
      <c r="E355" s="18"/>
      <c r="F355" s="18"/>
      <c r="L355" s="152"/>
    </row>
    <row r="356">
      <c r="A356" s="18"/>
      <c r="B356" s="18"/>
      <c r="C356" s="18"/>
      <c r="D356" s="39"/>
      <c r="E356" s="18"/>
      <c r="F356" s="18"/>
      <c r="L356" s="152"/>
    </row>
    <row r="357">
      <c r="A357" s="18"/>
      <c r="B357" s="18"/>
      <c r="C357" s="18"/>
      <c r="D357" s="39"/>
      <c r="E357" s="18"/>
      <c r="F357" s="18"/>
      <c r="L357" s="152"/>
    </row>
    <row r="358">
      <c r="A358" s="18"/>
      <c r="B358" s="18"/>
      <c r="C358" s="18"/>
      <c r="D358" s="39"/>
      <c r="E358" s="18"/>
      <c r="F358" s="18"/>
      <c r="L358" s="152"/>
    </row>
    <row r="359">
      <c r="A359" s="18"/>
      <c r="B359" s="18"/>
      <c r="C359" s="18"/>
      <c r="D359" s="39"/>
      <c r="E359" s="18"/>
      <c r="F359" s="18"/>
      <c r="L359" s="152"/>
    </row>
    <row r="360">
      <c r="A360" s="18"/>
      <c r="B360" s="18"/>
      <c r="C360" s="18"/>
      <c r="D360" s="39"/>
      <c r="E360" s="18"/>
      <c r="F360" s="18"/>
      <c r="L360" s="152"/>
    </row>
    <row r="361">
      <c r="A361" s="18"/>
      <c r="B361" s="18"/>
      <c r="C361" s="18"/>
      <c r="D361" s="39"/>
      <c r="E361" s="18"/>
      <c r="F361" s="18"/>
      <c r="L361" s="152"/>
    </row>
    <row r="362">
      <c r="A362" s="18"/>
      <c r="B362" s="18"/>
      <c r="C362" s="18"/>
      <c r="D362" s="39"/>
      <c r="E362" s="18"/>
      <c r="F362" s="18"/>
      <c r="L362" s="152"/>
    </row>
    <row r="363">
      <c r="A363" s="18"/>
      <c r="B363" s="18"/>
      <c r="C363" s="18"/>
      <c r="D363" s="39"/>
      <c r="E363" s="18"/>
      <c r="F363" s="18"/>
      <c r="L363" s="152"/>
    </row>
    <row r="364">
      <c r="A364" s="18"/>
      <c r="B364" s="18"/>
      <c r="C364" s="18"/>
      <c r="D364" s="39"/>
      <c r="E364" s="18"/>
      <c r="F364" s="18"/>
      <c r="L364" s="152"/>
    </row>
    <row r="365">
      <c r="A365" s="18"/>
      <c r="B365" s="18"/>
      <c r="C365" s="18"/>
      <c r="D365" s="39"/>
      <c r="E365" s="18"/>
      <c r="F365" s="18"/>
      <c r="L365" s="152"/>
    </row>
    <row r="366">
      <c r="A366" s="18"/>
      <c r="B366" s="18"/>
      <c r="C366" s="18"/>
      <c r="D366" s="39"/>
      <c r="E366" s="18"/>
      <c r="F366" s="18"/>
      <c r="L366" s="152"/>
    </row>
    <row r="367">
      <c r="A367" s="18"/>
      <c r="B367" s="18"/>
      <c r="C367" s="18"/>
      <c r="D367" s="39"/>
      <c r="E367" s="18"/>
      <c r="F367" s="18"/>
      <c r="L367" s="152"/>
    </row>
    <row r="368">
      <c r="A368" s="18"/>
      <c r="B368" s="18"/>
      <c r="C368" s="18"/>
      <c r="D368" s="39"/>
      <c r="E368" s="18"/>
      <c r="F368" s="18"/>
      <c r="L368" s="152"/>
    </row>
    <row r="369">
      <c r="A369" s="18"/>
      <c r="B369" s="18"/>
      <c r="C369" s="18"/>
      <c r="D369" s="39"/>
      <c r="E369" s="18"/>
      <c r="F369" s="18"/>
      <c r="L369" s="152"/>
    </row>
    <row r="370">
      <c r="A370" s="18"/>
      <c r="B370" s="18"/>
      <c r="C370" s="18"/>
      <c r="D370" s="39"/>
      <c r="E370" s="18"/>
      <c r="F370" s="18"/>
      <c r="L370" s="152"/>
    </row>
    <row r="371">
      <c r="A371" s="18"/>
      <c r="B371" s="18"/>
      <c r="C371" s="18"/>
      <c r="D371" s="39"/>
      <c r="E371" s="18"/>
      <c r="F371" s="18"/>
      <c r="L371" s="152"/>
    </row>
    <row r="372">
      <c r="A372" s="18"/>
      <c r="B372" s="18"/>
      <c r="C372" s="18"/>
      <c r="D372" s="39"/>
      <c r="E372" s="18"/>
      <c r="F372" s="18"/>
      <c r="L372" s="152"/>
    </row>
    <row r="373">
      <c r="A373" s="18"/>
      <c r="B373" s="18"/>
      <c r="C373" s="18"/>
      <c r="D373" s="39"/>
      <c r="E373" s="18"/>
      <c r="F373" s="18"/>
      <c r="L373" s="152"/>
    </row>
    <row r="374">
      <c r="A374" s="18"/>
      <c r="B374" s="18"/>
      <c r="C374" s="18"/>
      <c r="D374" s="39"/>
      <c r="E374" s="18"/>
      <c r="F374" s="18"/>
      <c r="L374" s="152"/>
    </row>
    <row r="375">
      <c r="A375" s="18"/>
      <c r="B375" s="18"/>
      <c r="C375" s="18"/>
      <c r="D375" s="39"/>
      <c r="E375" s="18"/>
      <c r="F375" s="18"/>
      <c r="L375" s="152"/>
    </row>
    <row r="376">
      <c r="A376" s="18"/>
      <c r="B376" s="18"/>
      <c r="C376" s="18"/>
      <c r="D376" s="39"/>
      <c r="E376" s="18"/>
      <c r="F376" s="18"/>
      <c r="L376" s="152"/>
    </row>
    <row r="377">
      <c r="A377" s="18"/>
      <c r="B377" s="18"/>
      <c r="C377" s="18"/>
      <c r="D377" s="39"/>
      <c r="E377" s="18"/>
      <c r="F377" s="18"/>
      <c r="L377" s="152"/>
    </row>
    <row r="378">
      <c r="A378" s="18"/>
      <c r="B378" s="18"/>
      <c r="C378" s="18"/>
      <c r="D378" s="39"/>
      <c r="E378" s="18"/>
      <c r="F378" s="18"/>
      <c r="L378" s="152"/>
    </row>
    <row r="379">
      <c r="A379" s="18"/>
      <c r="B379" s="18"/>
      <c r="C379" s="18"/>
      <c r="D379" s="39"/>
      <c r="E379" s="18"/>
      <c r="F379" s="18"/>
      <c r="L379" s="152"/>
    </row>
    <row r="380">
      <c r="A380" s="18"/>
      <c r="B380" s="18"/>
      <c r="C380" s="18"/>
      <c r="D380" s="39"/>
      <c r="E380" s="18"/>
      <c r="F380" s="18"/>
      <c r="L380" s="152"/>
    </row>
    <row r="381">
      <c r="A381" s="18"/>
      <c r="B381" s="18"/>
      <c r="C381" s="18"/>
      <c r="D381" s="39"/>
      <c r="E381" s="18"/>
      <c r="F381" s="18"/>
      <c r="L381" s="152"/>
    </row>
    <row r="382">
      <c r="A382" s="18"/>
      <c r="B382" s="18"/>
      <c r="C382" s="18"/>
      <c r="D382" s="39"/>
      <c r="E382" s="18"/>
      <c r="F382" s="18"/>
      <c r="L382" s="152"/>
    </row>
    <row r="383">
      <c r="A383" s="18"/>
      <c r="B383" s="18"/>
      <c r="C383" s="18"/>
      <c r="D383" s="39"/>
      <c r="E383" s="18"/>
      <c r="F383" s="18"/>
      <c r="L383" s="152"/>
    </row>
    <row r="384">
      <c r="A384" s="18"/>
      <c r="B384" s="18"/>
      <c r="C384" s="18"/>
      <c r="D384" s="39"/>
      <c r="E384" s="18"/>
      <c r="F384" s="18"/>
      <c r="L384" s="152"/>
    </row>
    <row r="385">
      <c r="A385" s="18"/>
      <c r="B385" s="18"/>
      <c r="C385" s="18"/>
      <c r="D385" s="39"/>
      <c r="E385" s="18"/>
      <c r="F385" s="18"/>
      <c r="L385" s="152"/>
    </row>
    <row r="386">
      <c r="A386" s="18"/>
      <c r="B386" s="18"/>
      <c r="C386" s="18"/>
      <c r="D386" s="39"/>
      <c r="E386" s="18"/>
      <c r="F386" s="18"/>
      <c r="L386" s="152"/>
    </row>
    <row r="387">
      <c r="A387" s="18"/>
      <c r="B387" s="18"/>
      <c r="C387" s="18"/>
      <c r="D387" s="39"/>
      <c r="E387" s="18"/>
      <c r="F387" s="18"/>
      <c r="L387" s="152"/>
    </row>
    <row r="388">
      <c r="A388" s="18"/>
      <c r="B388" s="18"/>
      <c r="C388" s="18"/>
      <c r="D388" s="39"/>
      <c r="E388" s="18"/>
      <c r="F388" s="18"/>
      <c r="L388" s="152"/>
    </row>
    <row r="389">
      <c r="A389" s="18"/>
      <c r="B389" s="18"/>
      <c r="C389" s="18"/>
      <c r="D389" s="39"/>
      <c r="E389" s="18"/>
      <c r="F389" s="18"/>
      <c r="L389" s="152"/>
    </row>
    <row r="390">
      <c r="A390" s="18"/>
      <c r="B390" s="18"/>
      <c r="C390" s="18"/>
      <c r="D390" s="39"/>
      <c r="E390" s="18"/>
      <c r="F390" s="18"/>
      <c r="L390" s="152"/>
    </row>
    <row r="391">
      <c r="A391" s="18"/>
      <c r="B391" s="18"/>
      <c r="C391" s="18"/>
      <c r="D391" s="39"/>
      <c r="E391" s="18"/>
      <c r="F391" s="18"/>
      <c r="L391" s="152"/>
    </row>
    <row r="392">
      <c r="A392" s="18"/>
      <c r="B392" s="18"/>
      <c r="C392" s="18"/>
      <c r="D392" s="39"/>
      <c r="E392" s="18"/>
      <c r="F392" s="18"/>
      <c r="L392" s="152"/>
    </row>
    <row r="393">
      <c r="A393" s="18"/>
      <c r="B393" s="18"/>
      <c r="C393" s="18"/>
      <c r="D393" s="39"/>
      <c r="E393" s="18"/>
      <c r="F393" s="18"/>
      <c r="L393" s="152"/>
    </row>
    <row r="394">
      <c r="A394" s="18"/>
      <c r="B394" s="18"/>
      <c r="C394" s="18"/>
      <c r="D394" s="39"/>
      <c r="E394" s="18"/>
      <c r="F394" s="18"/>
      <c r="L394" s="152"/>
    </row>
    <row r="395">
      <c r="A395" s="18"/>
      <c r="B395" s="18"/>
      <c r="C395" s="18"/>
      <c r="D395" s="39"/>
      <c r="E395" s="18"/>
      <c r="F395" s="18"/>
      <c r="L395" s="152"/>
    </row>
    <row r="396">
      <c r="A396" s="18"/>
      <c r="B396" s="18"/>
      <c r="C396" s="18"/>
      <c r="D396" s="39"/>
      <c r="E396" s="18"/>
      <c r="F396" s="18"/>
      <c r="L396" s="152"/>
    </row>
    <row r="397">
      <c r="A397" s="18"/>
      <c r="B397" s="18"/>
      <c r="C397" s="18"/>
      <c r="D397" s="39"/>
      <c r="E397" s="18"/>
      <c r="F397" s="18"/>
      <c r="L397" s="152"/>
    </row>
    <row r="398">
      <c r="A398" s="18"/>
      <c r="B398" s="18"/>
      <c r="C398" s="18"/>
      <c r="D398" s="39"/>
      <c r="E398" s="18"/>
      <c r="F398" s="18"/>
      <c r="L398" s="152"/>
    </row>
    <row r="399">
      <c r="A399" s="18"/>
      <c r="B399" s="18"/>
      <c r="C399" s="18"/>
      <c r="D399" s="39"/>
      <c r="E399" s="18"/>
      <c r="F399" s="18"/>
      <c r="L399" s="152"/>
    </row>
    <row r="400">
      <c r="A400" s="18"/>
      <c r="B400" s="18"/>
      <c r="C400" s="18"/>
      <c r="D400" s="39"/>
      <c r="E400" s="18"/>
      <c r="F400" s="18"/>
      <c r="L400" s="152"/>
    </row>
    <row r="401">
      <c r="A401" s="18"/>
      <c r="B401" s="18"/>
      <c r="C401" s="18"/>
      <c r="D401" s="39"/>
      <c r="E401" s="18"/>
      <c r="F401" s="18"/>
      <c r="L401" s="152"/>
    </row>
    <row r="402">
      <c r="A402" s="18"/>
      <c r="B402" s="18"/>
      <c r="C402" s="18"/>
      <c r="D402" s="39"/>
      <c r="E402" s="18"/>
      <c r="F402" s="18"/>
      <c r="L402" s="152"/>
    </row>
    <row r="403">
      <c r="A403" s="18"/>
      <c r="B403" s="18"/>
      <c r="C403" s="18"/>
      <c r="D403" s="39"/>
      <c r="E403" s="18"/>
      <c r="F403" s="18"/>
      <c r="L403" s="152"/>
    </row>
    <row r="404">
      <c r="A404" s="18"/>
      <c r="B404" s="18"/>
      <c r="C404" s="18"/>
      <c r="D404" s="39"/>
      <c r="E404" s="18"/>
      <c r="F404" s="18"/>
      <c r="L404" s="152"/>
    </row>
    <row r="405">
      <c r="A405" s="18"/>
      <c r="B405" s="18"/>
      <c r="C405" s="18"/>
      <c r="D405" s="39"/>
      <c r="E405" s="18"/>
      <c r="F405" s="18"/>
      <c r="L405" s="152"/>
    </row>
    <row r="406">
      <c r="A406" s="18"/>
      <c r="B406" s="18"/>
      <c r="C406" s="18"/>
      <c r="D406" s="39"/>
      <c r="E406" s="18"/>
      <c r="F406" s="18"/>
      <c r="L406" s="152"/>
    </row>
    <row r="407">
      <c r="A407" s="18"/>
      <c r="B407" s="18"/>
      <c r="C407" s="18"/>
      <c r="D407" s="39"/>
      <c r="E407" s="18"/>
      <c r="F407" s="18"/>
      <c r="L407" s="152"/>
    </row>
    <row r="408">
      <c r="A408" s="18"/>
      <c r="B408" s="18"/>
      <c r="C408" s="18"/>
      <c r="D408" s="39"/>
      <c r="E408" s="18"/>
      <c r="F408" s="18"/>
      <c r="L408" s="152"/>
    </row>
    <row r="409">
      <c r="A409" s="18"/>
      <c r="B409" s="18"/>
      <c r="C409" s="18"/>
      <c r="D409" s="39"/>
      <c r="E409" s="18"/>
      <c r="F409" s="18"/>
      <c r="L409" s="152"/>
    </row>
    <row r="410">
      <c r="A410" s="18"/>
      <c r="B410" s="18"/>
      <c r="C410" s="18"/>
      <c r="D410" s="39"/>
      <c r="E410" s="18"/>
      <c r="F410" s="18"/>
      <c r="L410" s="152"/>
    </row>
    <row r="411">
      <c r="A411" s="18"/>
      <c r="B411" s="18"/>
      <c r="C411" s="18"/>
      <c r="D411" s="39"/>
      <c r="E411" s="18"/>
      <c r="F411" s="18"/>
      <c r="L411" s="152"/>
    </row>
    <row r="412">
      <c r="A412" s="18"/>
      <c r="B412" s="18"/>
      <c r="C412" s="18"/>
      <c r="D412" s="39"/>
      <c r="E412" s="18"/>
      <c r="F412" s="18"/>
      <c r="L412" s="152"/>
    </row>
    <row r="413">
      <c r="A413" s="18"/>
      <c r="B413" s="18"/>
      <c r="C413" s="18"/>
      <c r="D413" s="39"/>
      <c r="E413" s="18"/>
      <c r="F413" s="18"/>
      <c r="L413" s="152"/>
    </row>
    <row r="414">
      <c r="A414" s="18"/>
      <c r="B414" s="18"/>
      <c r="C414" s="18"/>
      <c r="D414" s="39"/>
      <c r="E414" s="18"/>
      <c r="F414" s="18"/>
      <c r="L414" s="152"/>
    </row>
    <row r="415">
      <c r="A415" s="18"/>
      <c r="B415" s="18"/>
      <c r="C415" s="18"/>
      <c r="D415" s="39"/>
      <c r="E415" s="18"/>
      <c r="F415" s="18"/>
      <c r="L415" s="152"/>
    </row>
    <row r="416">
      <c r="A416" s="18"/>
      <c r="B416" s="18"/>
      <c r="C416" s="18"/>
      <c r="D416" s="39"/>
      <c r="E416" s="18"/>
      <c r="F416" s="18"/>
      <c r="L416" s="152"/>
    </row>
    <row r="417">
      <c r="A417" s="18"/>
      <c r="B417" s="18"/>
      <c r="C417" s="18"/>
      <c r="D417" s="39"/>
      <c r="E417" s="18"/>
      <c r="F417" s="18"/>
      <c r="L417" s="152"/>
    </row>
    <row r="418">
      <c r="A418" s="18"/>
      <c r="B418" s="18"/>
      <c r="C418" s="18"/>
      <c r="D418" s="39"/>
      <c r="E418" s="18"/>
      <c r="F418" s="18"/>
      <c r="L418" s="152"/>
    </row>
    <row r="419">
      <c r="A419" s="18"/>
      <c r="B419" s="18"/>
      <c r="C419" s="18"/>
      <c r="D419" s="39"/>
      <c r="E419" s="18"/>
      <c r="F419" s="18"/>
      <c r="L419" s="152"/>
    </row>
    <row r="420">
      <c r="A420" s="18"/>
      <c r="B420" s="18"/>
      <c r="C420" s="18"/>
      <c r="D420" s="39"/>
      <c r="E420" s="18"/>
      <c r="F420" s="18"/>
      <c r="L420" s="152"/>
    </row>
    <row r="421">
      <c r="A421" s="18"/>
      <c r="B421" s="18"/>
      <c r="C421" s="18"/>
      <c r="D421" s="39"/>
      <c r="E421" s="18"/>
      <c r="F421" s="18"/>
      <c r="L421" s="152"/>
    </row>
    <row r="422">
      <c r="A422" s="18"/>
      <c r="B422" s="18"/>
      <c r="C422" s="18"/>
      <c r="D422" s="39"/>
      <c r="E422" s="18"/>
      <c r="F422" s="18"/>
      <c r="L422" s="152"/>
    </row>
    <row r="423">
      <c r="A423" s="18"/>
      <c r="B423" s="18"/>
      <c r="C423" s="18"/>
      <c r="D423" s="39"/>
      <c r="E423" s="18"/>
      <c r="F423" s="18"/>
      <c r="L423" s="152"/>
    </row>
    <row r="424">
      <c r="A424" s="18"/>
      <c r="B424" s="18"/>
      <c r="C424" s="18"/>
      <c r="D424" s="39"/>
      <c r="E424" s="18"/>
      <c r="F424" s="18"/>
      <c r="L424" s="152"/>
    </row>
    <row r="425">
      <c r="A425" s="18"/>
      <c r="B425" s="18"/>
      <c r="C425" s="18"/>
      <c r="D425" s="39"/>
      <c r="E425" s="18"/>
      <c r="F425" s="18"/>
      <c r="L425" s="152"/>
    </row>
    <row r="426">
      <c r="A426" s="18"/>
      <c r="B426" s="18"/>
      <c r="C426" s="18"/>
      <c r="D426" s="39"/>
      <c r="E426" s="18"/>
      <c r="F426" s="18"/>
      <c r="L426" s="152"/>
    </row>
    <row r="427">
      <c r="A427" s="18"/>
      <c r="B427" s="18"/>
      <c r="C427" s="18"/>
      <c r="D427" s="39"/>
      <c r="E427" s="18"/>
      <c r="F427" s="18"/>
      <c r="L427" s="152"/>
    </row>
    <row r="428">
      <c r="A428" s="18"/>
      <c r="B428" s="18"/>
      <c r="C428" s="18"/>
      <c r="D428" s="39"/>
      <c r="E428" s="18"/>
      <c r="F428" s="18"/>
      <c r="L428" s="152"/>
    </row>
    <row r="429">
      <c r="A429" s="18"/>
      <c r="B429" s="18"/>
      <c r="C429" s="18"/>
      <c r="D429" s="39"/>
      <c r="E429" s="18"/>
      <c r="F429" s="18"/>
      <c r="L429" s="152"/>
    </row>
    <row r="430">
      <c r="A430" s="18"/>
      <c r="B430" s="18"/>
      <c r="C430" s="18"/>
      <c r="D430" s="39"/>
      <c r="E430" s="18"/>
      <c r="F430" s="18"/>
      <c r="L430" s="152"/>
    </row>
    <row r="431">
      <c r="A431" s="18"/>
      <c r="B431" s="18"/>
      <c r="C431" s="18"/>
      <c r="D431" s="39"/>
      <c r="E431" s="18"/>
      <c r="F431" s="18"/>
      <c r="L431" s="152"/>
    </row>
    <row r="432">
      <c r="A432" s="18"/>
      <c r="B432" s="18"/>
      <c r="C432" s="18"/>
      <c r="D432" s="39"/>
      <c r="E432" s="18"/>
      <c r="F432" s="18"/>
      <c r="L432" s="152"/>
    </row>
    <row r="433">
      <c r="A433" s="18"/>
      <c r="B433" s="18"/>
      <c r="C433" s="18"/>
      <c r="D433" s="39"/>
      <c r="E433" s="18"/>
      <c r="F433" s="18"/>
      <c r="L433" s="152"/>
    </row>
    <row r="434">
      <c r="A434" s="18"/>
      <c r="B434" s="18"/>
      <c r="C434" s="18"/>
      <c r="D434" s="39"/>
      <c r="E434" s="18"/>
      <c r="F434" s="18"/>
      <c r="L434" s="152"/>
    </row>
    <row r="435">
      <c r="A435" s="18"/>
      <c r="B435" s="18"/>
      <c r="C435" s="18"/>
      <c r="D435" s="39"/>
      <c r="E435" s="18"/>
      <c r="F435" s="18"/>
      <c r="L435" s="152"/>
    </row>
    <row r="436">
      <c r="A436" s="18"/>
      <c r="B436" s="18"/>
      <c r="C436" s="18"/>
      <c r="D436" s="39"/>
      <c r="E436" s="18"/>
      <c r="F436" s="18"/>
      <c r="L436" s="152"/>
    </row>
    <row r="437">
      <c r="A437" s="18"/>
      <c r="B437" s="18"/>
      <c r="C437" s="18"/>
      <c r="D437" s="39"/>
      <c r="E437" s="18"/>
      <c r="F437" s="18"/>
      <c r="L437" s="152"/>
    </row>
    <row r="438">
      <c r="A438" s="18"/>
      <c r="B438" s="18"/>
      <c r="C438" s="18"/>
      <c r="D438" s="39"/>
      <c r="E438" s="18"/>
      <c r="F438" s="18"/>
      <c r="L438" s="152"/>
    </row>
    <row r="439">
      <c r="A439" s="18"/>
      <c r="B439" s="18"/>
      <c r="C439" s="18"/>
      <c r="D439" s="39"/>
      <c r="E439" s="18"/>
      <c r="F439" s="18"/>
      <c r="L439" s="152"/>
    </row>
    <row r="440">
      <c r="A440" s="18"/>
      <c r="B440" s="18"/>
      <c r="C440" s="18"/>
      <c r="D440" s="39"/>
      <c r="E440" s="18"/>
      <c r="F440" s="18"/>
      <c r="L440" s="152"/>
    </row>
    <row r="441">
      <c r="A441" s="18"/>
      <c r="B441" s="18"/>
      <c r="C441" s="18"/>
      <c r="D441" s="39"/>
      <c r="E441" s="18"/>
      <c r="F441" s="18"/>
      <c r="L441" s="152"/>
    </row>
    <row r="442">
      <c r="A442" s="18"/>
      <c r="B442" s="18"/>
      <c r="C442" s="18"/>
      <c r="D442" s="39"/>
      <c r="E442" s="18"/>
      <c r="F442" s="18"/>
      <c r="L442" s="152"/>
    </row>
    <row r="443">
      <c r="A443" s="18"/>
      <c r="B443" s="18"/>
      <c r="C443" s="18"/>
      <c r="D443" s="39"/>
      <c r="E443" s="18"/>
      <c r="F443" s="18"/>
      <c r="L443" s="152"/>
    </row>
    <row r="444">
      <c r="A444" s="18"/>
      <c r="B444" s="18"/>
      <c r="C444" s="18"/>
      <c r="D444" s="39"/>
      <c r="E444" s="18"/>
      <c r="F444" s="18"/>
      <c r="L444" s="152"/>
    </row>
    <row r="445">
      <c r="A445" s="18"/>
      <c r="B445" s="18"/>
      <c r="C445" s="18"/>
      <c r="D445" s="39"/>
      <c r="E445" s="18"/>
      <c r="F445" s="18"/>
      <c r="L445" s="152"/>
    </row>
    <row r="446">
      <c r="A446" s="18"/>
      <c r="B446" s="18"/>
      <c r="C446" s="18"/>
      <c r="D446" s="39"/>
      <c r="E446" s="18"/>
      <c r="F446" s="18"/>
      <c r="L446" s="152"/>
    </row>
    <row r="447">
      <c r="A447" s="18"/>
      <c r="B447" s="18"/>
      <c r="C447" s="18"/>
      <c r="D447" s="39"/>
      <c r="E447" s="18"/>
      <c r="F447" s="18"/>
      <c r="L447" s="152"/>
    </row>
    <row r="448">
      <c r="A448" s="18"/>
      <c r="B448" s="18"/>
      <c r="C448" s="18"/>
      <c r="D448" s="39"/>
      <c r="E448" s="18"/>
      <c r="F448" s="18"/>
      <c r="L448" s="152"/>
    </row>
    <row r="449">
      <c r="A449" s="18"/>
      <c r="B449" s="18"/>
      <c r="C449" s="18"/>
      <c r="D449" s="39"/>
      <c r="E449" s="18"/>
      <c r="F449" s="18"/>
      <c r="L449" s="152"/>
    </row>
    <row r="450">
      <c r="A450" s="18"/>
      <c r="B450" s="18"/>
      <c r="C450" s="18"/>
      <c r="D450" s="39"/>
      <c r="E450" s="18"/>
      <c r="F450" s="18"/>
      <c r="L450" s="152"/>
    </row>
    <row r="451">
      <c r="A451" s="18"/>
      <c r="B451" s="18"/>
      <c r="C451" s="18"/>
      <c r="D451" s="39"/>
      <c r="E451" s="18"/>
      <c r="F451" s="18"/>
      <c r="L451" s="152"/>
    </row>
    <row r="452">
      <c r="A452" s="18"/>
      <c r="B452" s="18"/>
      <c r="C452" s="18"/>
      <c r="D452" s="39"/>
      <c r="E452" s="18"/>
      <c r="F452" s="18"/>
      <c r="L452" s="152"/>
    </row>
    <row r="453">
      <c r="A453" s="18"/>
      <c r="B453" s="18"/>
      <c r="C453" s="18"/>
      <c r="D453" s="39"/>
      <c r="E453" s="18"/>
      <c r="F453" s="18"/>
      <c r="L453" s="152"/>
    </row>
    <row r="454">
      <c r="A454" s="18"/>
      <c r="B454" s="18"/>
      <c r="C454" s="18"/>
      <c r="D454" s="39"/>
      <c r="E454" s="18"/>
      <c r="F454" s="18"/>
      <c r="L454" s="152"/>
    </row>
    <row r="455">
      <c r="A455" s="18"/>
      <c r="B455" s="18"/>
      <c r="C455" s="18"/>
      <c r="D455" s="39"/>
      <c r="E455" s="18"/>
      <c r="F455" s="18"/>
      <c r="L455" s="152"/>
    </row>
    <row r="456">
      <c r="A456" s="18"/>
      <c r="B456" s="18"/>
      <c r="C456" s="18"/>
      <c r="D456" s="39"/>
      <c r="E456" s="18"/>
      <c r="F456" s="18"/>
      <c r="L456" s="152"/>
    </row>
    <row r="457">
      <c r="A457" s="18"/>
      <c r="B457" s="18"/>
      <c r="C457" s="18"/>
      <c r="D457" s="39"/>
      <c r="E457" s="18"/>
      <c r="F457" s="18"/>
      <c r="L457" s="152"/>
    </row>
    <row r="458">
      <c r="A458" s="18"/>
      <c r="B458" s="18"/>
      <c r="C458" s="18"/>
      <c r="D458" s="39"/>
      <c r="E458" s="18"/>
      <c r="F458" s="18"/>
      <c r="L458" s="152"/>
    </row>
    <row r="459">
      <c r="A459" s="18"/>
      <c r="B459" s="18"/>
      <c r="C459" s="18"/>
      <c r="D459" s="39"/>
      <c r="E459" s="18"/>
      <c r="F459" s="18"/>
      <c r="L459" s="152"/>
    </row>
    <row r="460">
      <c r="A460" s="18"/>
      <c r="B460" s="18"/>
      <c r="C460" s="18"/>
      <c r="D460" s="39"/>
      <c r="E460" s="18"/>
      <c r="F460" s="18"/>
      <c r="L460" s="152"/>
    </row>
    <row r="461">
      <c r="A461" s="18"/>
      <c r="B461" s="18"/>
      <c r="C461" s="18"/>
      <c r="D461" s="39"/>
      <c r="E461" s="18"/>
      <c r="F461" s="18"/>
      <c r="L461" s="152"/>
    </row>
    <row r="462">
      <c r="A462" s="18"/>
      <c r="B462" s="18"/>
      <c r="C462" s="18"/>
      <c r="D462" s="39"/>
      <c r="E462" s="18"/>
      <c r="F462" s="18"/>
      <c r="L462" s="152"/>
    </row>
    <row r="463">
      <c r="A463" s="18"/>
      <c r="B463" s="18"/>
      <c r="C463" s="18"/>
      <c r="D463" s="39"/>
      <c r="E463" s="18"/>
      <c r="F463" s="18"/>
      <c r="L463" s="152"/>
    </row>
    <row r="464">
      <c r="A464" s="18"/>
      <c r="B464" s="18"/>
      <c r="C464" s="18"/>
      <c r="D464" s="39"/>
      <c r="E464" s="18"/>
      <c r="F464" s="18"/>
      <c r="L464" s="152"/>
    </row>
    <row r="465">
      <c r="A465" s="18"/>
      <c r="B465" s="18"/>
      <c r="C465" s="18"/>
      <c r="D465" s="39"/>
      <c r="E465" s="18"/>
      <c r="F465" s="18"/>
      <c r="L465" s="152"/>
    </row>
    <row r="466">
      <c r="A466" s="18"/>
      <c r="B466" s="18"/>
      <c r="C466" s="18"/>
      <c r="D466" s="39"/>
      <c r="E466" s="18"/>
      <c r="F466" s="18"/>
      <c r="L466" s="152"/>
    </row>
    <row r="467">
      <c r="A467" s="18"/>
      <c r="B467" s="18"/>
      <c r="C467" s="18"/>
      <c r="D467" s="39"/>
      <c r="E467" s="18"/>
      <c r="F467" s="18"/>
      <c r="L467" s="152"/>
    </row>
    <row r="468">
      <c r="A468" s="18"/>
      <c r="B468" s="18"/>
      <c r="C468" s="18"/>
      <c r="D468" s="39"/>
      <c r="E468" s="18"/>
      <c r="F468" s="18"/>
      <c r="L468" s="152"/>
    </row>
    <row r="469">
      <c r="A469" s="18"/>
      <c r="B469" s="18"/>
      <c r="C469" s="18"/>
      <c r="D469" s="39"/>
      <c r="E469" s="18"/>
      <c r="F469" s="18"/>
      <c r="L469" s="152"/>
    </row>
    <row r="470">
      <c r="A470" s="18"/>
      <c r="B470" s="18"/>
      <c r="C470" s="18"/>
      <c r="D470" s="39"/>
      <c r="E470" s="18"/>
      <c r="F470" s="18"/>
      <c r="L470" s="152"/>
    </row>
    <row r="471">
      <c r="A471" s="18"/>
      <c r="B471" s="18"/>
      <c r="C471" s="18"/>
      <c r="D471" s="39"/>
      <c r="E471" s="18"/>
      <c r="F471" s="18"/>
      <c r="L471" s="152"/>
    </row>
    <row r="472">
      <c r="A472" s="18"/>
      <c r="B472" s="18"/>
      <c r="C472" s="18"/>
      <c r="D472" s="39"/>
      <c r="E472" s="18"/>
      <c r="F472" s="18"/>
      <c r="L472" s="152"/>
    </row>
    <row r="473">
      <c r="A473" s="18"/>
      <c r="B473" s="18"/>
      <c r="C473" s="18"/>
      <c r="D473" s="39"/>
      <c r="E473" s="18"/>
      <c r="F473" s="18"/>
      <c r="L473" s="152"/>
    </row>
    <row r="474">
      <c r="A474" s="18"/>
      <c r="B474" s="18"/>
      <c r="C474" s="18"/>
      <c r="D474" s="39"/>
      <c r="E474" s="18"/>
      <c r="F474" s="18"/>
      <c r="L474" s="152"/>
    </row>
    <row r="475">
      <c r="A475" s="18"/>
      <c r="B475" s="18"/>
      <c r="C475" s="18"/>
      <c r="D475" s="39"/>
      <c r="E475" s="18"/>
      <c r="F475" s="18"/>
      <c r="L475" s="152"/>
    </row>
    <row r="476">
      <c r="A476" s="18"/>
      <c r="B476" s="18"/>
      <c r="C476" s="18"/>
      <c r="D476" s="39"/>
      <c r="E476" s="18"/>
      <c r="F476" s="18"/>
      <c r="L476" s="152"/>
    </row>
    <row r="477">
      <c r="A477" s="18"/>
      <c r="B477" s="18"/>
      <c r="C477" s="18"/>
      <c r="D477" s="39"/>
      <c r="E477" s="18"/>
      <c r="F477" s="18"/>
      <c r="L477" s="152"/>
    </row>
    <row r="478">
      <c r="A478" s="18"/>
      <c r="B478" s="18"/>
      <c r="C478" s="18"/>
      <c r="D478" s="39"/>
      <c r="E478" s="18"/>
      <c r="F478" s="18"/>
      <c r="L478" s="152"/>
    </row>
    <row r="479">
      <c r="A479" s="18"/>
      <c r="B479" s="18"/>
      <c r="C479" s="18"/>
      <c r="D479" s="39"/>
      <c r="E479" s="18"/>
      <c r="F479" s="18"/>
      <c r="L479" s="152"/>
    </row>
    <row r="480">
      <c r="A480" s="18"/>
      <c r="B480" s="18"/>
      <c r="C480" s="18"/>
      <c r="D480" s="39"/>
      <c r="E480" s="18"/>
      <c r="F480" s="18"/>
      <c r="L480" s="152"/>
    </row>
    <row r="481">
      <c r="A481" s="18"/>
      <c r="B481" s="18"/>
      <c r="C481" s="18"/>
      <c r="D481" s="39"/>
      <c r="E481" s="18"/>
      <c r="F481" s="18"/>
      <c r="L481" s="152"/>
    </row>
    <row r="482">
      <c r="A482" s="18"/>
      <c r="B482" s="18"/>
      <c r="C482" s="18"/>
      <c r="D482" s="39"/>
      <c r="E482" s="18"/>
      <c r="F482" s="18"/>
      <c r="L482" s="152"/>
    </row>
    <row r="483">
      <c r="A483" s="18"/>
      <c r="B483" s="18"/>
      <c r="C483" s="18"/>
      <c r="D483" s="39"/>
      <c r="E483" s="18"/>
      <c r="F483" s="18"/>
      <c r="L483" s="152"/>
    </row>
    <row r="484">
      <c r="A484" s="18"/>
      <c r="B484" s="18"/>
      <c r="C484" s="18"/>
      <c r="D484" s="39"/>
      <c r="E484" s="18"/>
      <c r="F484" s="18"/>
      <c r="L484" s="152"/>
    </row>
    <row r="485">
      <c r="A485" s="18"/>
      <c r="B485" s="18"/>
      <c r="C485" s="18"/>
      <c r="D485" s="39"/>
      <c r="E485" s="18"/>
      <c r="F485" s="18"/>
      <c r="L485" s="152"/>
    </row>
    <row r="486">
      <c r="A486" s="18"/>
      <c r="B486" s="18"/>
      <c r="C486" s="18"/>
      <c r="D486" s="39"/>
      <c r="E486" s="18"/>
      <c r="F486" s="18"/>
      <c r="L486" s="152"/>
    </row>
    <row r="487">
      <c r="A487" s="18"/>
      <c r="B487" s="18"/>
      <c r="C487" s="18"/>
      <c r="D487" s="39"/>
      <c r="E487" s="18"/>
      <c r="F487" s="18"/>
      <c r="L487" s="152"/>
    </row>
    <row r="488">
      <c r="A488" s="18"/>
      <c r="B488" s="18"/>
      <c r="C488" s="18"/>
      <c r="D488" s="39"/>
      <c r="E488" s="18"/>
      <c r="F488" s="18"/>
      <c r="L488" s="152"/>
    </row>
    <row r="489">
      <c r="A489" s="18"/>
      <c r="B489" s="18"/>
      <c r="C489" s="18"/>
      <c r="D489" s="39"/>
      <c r="E489" s="18"/>
      <c r="F489" s="18"/>
      <c r="L489" s="152"/>
    </row>
    <row r="490">
      <c r="A490" s="18"/>
      <c r="B490" s="18"/>
      <c r="C490" s="18"/>
      <c r="D490" s="39"/>
      <c r="E490" s="18"/>
      <c r="F490" s="18"/>
      <c r="L490" s="152"/>
    </row>
    <row r="491">
      <c r="A491" s="18"/>
      <c r="B491" s="18"/>
      <c r="C491" s="18"/>
      <c r="D491" s="39"/>
      <c r="E491" s="18"/>
      <c r="F491" s="18"/>
      <c r="L491" s="152"/>
    </row>
    <row r="492">
      <c r="A492" s="18"/>
      <c r="B492" s="18"/>
      <c r="C492" s="18"/>
      <c r="D492" s="39"/>
      <c r="E492" s="18"/>
      <c r="F492" s="18"/>
      <c r="L492" s="152"/>
    </row>
    <row r="493">
      <c r="A493" s="18"/>
      <c r="B493" s="18"/>
      <c r="C493" s="18"/>
      <c r="D493" s="39"/>
      <c r="E493" s="18"/>
      <c r="F493" s="18"/>
      <c r="L493" s="152"/>
    </row>
    <row r="494">
      <c r="A494" s="18"/>
      <c r="B494" s="18"/>
      <c r="C494" s="18"/>
      <c r="D494" s="39"/>
      <c r="E494" s="18"/>
      <c r="F494" s="18"/>
      <c r="L494" s="152"/>
    </row>
    <row r="495">
      <c r="A495" s="18"/>
      <c r="B495" s="18"/>
      <c r="C495" s="18"/>
      <c r="D495" s="39"/>
      <c r="E495" s="18"/>
      <c r="F495" s="18"/>
      <c r="L495" s="152"/>
    </row>
    <row r="496">
      <c r="A496" s="18"/>
      <c r="B496" s="18"/>
      <c r="C496" s="18"/>
      <c r="D496" s="39"/>
      <c r="E496" s="18"/>
      <c r="F496" s="18"/>
      <c r="L496" s="152"/>
    </row>
    <row r="497">
      <c r="A497" s="18"/>
      <c r="B497" s="18"/>
      <c r="C497" s="18"/>
      <c r="D497" s="39"/>
      <c r="E497" s="18"/>
      <c r="F497" s="18"/>
      <c r="L497" s="152"/>
    </row>
    <row r="498">
      <c r="A498" s="18"/>
      <c r="B498" s="18"/>
      <c r="C498" s="18"/>
      <c r="D498" s="39"/>
      <c r="E498" s="18"/>
      <c r="F498" s="18"/>
      <c r="L498" s="152"/>
    </row>
    <row r="499">
      <c r="A499" s="18"/>
      <c r="B499" s="18"/>
      <c r="C499" s="18"/>
      <c r="D499" s="39"/>
      <c r="E499" s="18"/>
      <c r="F499" s="18"/>
      <c r="L499" s="152"/>
    </row>
    <row r="500">
      <c r="A500" s="18"/>
      <c r="B500" s="18"/>
      <c r="C500" s="18"/>
      <c r="D500" s="39"/>
      <c r="E500" s="18"/>
      <c r="F500" s="18"/>
      <c r="L500" s="152"/>
    </row>
    <row r="501">
      <c r="A501" s="18"/>
      <c r="B501" s="18"/>
      <c r="C501" s="18"/>
      <c r="D501" s="39"/>
      <c r="E501" s="18"/>
      <c r="F501" s="18"/>
      <c r="L501" s="152"/>
    </row>
    <row r="502">
      <c r="A502" s="18"/>
      <c r="B502" s="18"/>
      <c r="C502" s="18"/>
      <c r="D502" s="39"/>
      <c r="E502" s="18"/>
      <c r="F502" s="18"/>
      <c r="L502" s="152"/>
    </row>
    <row r="503">
      <c r="A503" s="18"/>
      <c r="B503" s="18"/>
      <c r="C503" s="18"/>
      <c r="D503" s="39"/>
      <c r="E503" s="18"/>
      <c r="F503" s="18"/>
      <c r="L503" s="152"/>
    </row>
    <row r="504">
      <c r="A504" s="18"/>
      <c r="B504" s="18"/>
      <c r="C504" s="18"/>
      <c r="D504" s="39"/>
      <c r="E504" s="18"/>
      <c r="F504" s="18"/>
      <c r="L504" s="152"/>
    </row>
    <row r="505">
      <c r="A505" s="18"/>
      <c r="B505" s="18"/>
      <c r="C505" s="18"/>
      <c r="D505" s="39"/>
      <c r="E505" s="18"/>
      <c r="F505" s="18"/>
      <c r="L505" s="152"/>
    </row>
    <row r="506">
      <c r="A506" s="18"/>
      <c r="B506" s="18"/>
      <c r="C506" s="18"/>
      <c r="D506" s="39"/>
      <c r="E506" s="18"/>
      <c r="F506" s="18"/>
      <c r="L506" s="152"/>
    </row>
    <row r="507">
      <c r="A507" s="18"/>
      <c r="B507" s="18"/>
      <c r="C507" s="18"/>
      <c r="D507" s="39"/>
      <c r="E507" s="18"/>
      <c r="F507" s="18"/>
      <c r="L507" s="152"/>
    </row>
    <row r="508">
      <c r="A508" s="18"/>
      <c r="B508" s="18"/>
      <c r="C508" s="18"/>
      <c r="D508" s="39"/>
      <c r="E508" s="18"/>
      <c r="F508" s="18"/>
      <c r="L508" s="152"/>
    </row>
    <row r="509">
      <c r="A509" s="18"/>
      <c r="B509" s="18"/>
      <c r="C509" s="18"/>
      <c r="D509" s="39"/>
      <c r="E509" s="18"/>
      <c r="F509" s="18"/>
      <c r="L509" s="152"/>
    </row>
    <row r="510">
      <c r="A510" s="18"/>
      <c r="B510" s="18"/>
      <c r="C510" s="18"/>
      <c r="D510" s="39"/>
      <c r="E510" s="18"/>
      <c r="F510" s="18"/>
      <c r="L510" s="152"/>
    </row>
    <row r="511">
      <c r="A511" s="18"/>
      <c r="B511" s="18"/>
      <c r="C511" s="18"/>
      <c r="D511" s="39"/>
      <c r="E511" s="18"/>
      <c r="F511" s="18"/>
      <c r="L511" s="152"/>
    </row>
    <row r="512">
      <c r="A512" s="18"/>
      <c r="B512" s="18"/>
      <c r="C512" s="18"/>
      <c r="D512" s="39"/>
      <c r="E512" s="18"/>
      <c r="F512" s="18"/>
      <c r="L512" s="152"/>
    </row>
    <row r="513">
      <c r="A513" s="18"/>
      <c r="B513" s="18"/>
      <c r="C513" s="18"/>
      <c r="D513" s="39"/>
      <c r="E513" s="18"/>
      <c r="F513" s="18"/>
      <c r="L513" s="152"/>
    </row>
    <row r="514">
      <c r="A514" s="18"/>
      <c r="B514" s="18"/>
      <c r="C514" s="18"/>
      <c r="D514" s="39"/>
      <c r="E514" s="18"/>
      <c r="F514" s="18"/>
      <c r="L514" s="152"/>
    </row>
    <row r="515">
      <c r="A515" s="18"/>
      <c r="B515" s="18"/>
      <c r="C515" s="18"/>
      <c r="D515" s="39"/>
      <c r="E515" s="18"/>
      <c r="F515" s="18"/>
      <c r="L515" s="152"/>
    </row>
    <row r="516">
      <c r="A516" s="18"/>
      <c r="B516" s="18"/>
      <c r="C516" s="18"/>
      <c r="D516" s="39"/>
      <c r="E516" s="18"/>
      <c r="F516" s="18"/>
      <c r="L516" s="152"/>
    </row>
    <row r="517">
      <c r="A517" s="18"/>
      <c r="B517" s="18"/>
      <c r="C517" s="18"/>
      <c r="D517" s="39"/>
      <c r="E517" s="18"/>
      <c r="F517" s="18"/>
      <c r="L517" s="152"/>
    </row>
    <row r="518">
      <c r="A518" s="18"/>
      <c r="B518" s="18"/>
      <c r="C518" s="18"/>
      <c r="D518" s="39"/>
      <c r="E518" s="18"/>
      <c r="F518" s="18"/>
      <c r="L518" s="152"/>
    </row>
    <row r="519">
      <c r="A519" s="18"/>
      <c r="B519" s="18"/>
      <c r="C519" s="18"/>
      <c r="D519" s="39"/>
      <c r="E519" s="18"/>
      <c r="F519" s="18"/>
      <c r="L519" s="152"/>
    </row>
    <row r="520">
      <c r="A520" s="18"/>
      <c r="B520" s="18"/>
      <c r="C520" s="18"/>
      <c r="D520" s="39"/>
      <c r="E520" s="18"/>
      <c r="F520" s="18"/>
      <c r="L520" s="152"/>
    </row>
    <row r="521">
      <c r="A521" s="18"/>
      <c r="B521" s="18"/>
      <c r="C521" s="18"/>
      <c r="D521" s="39"/>
      <c r="E521" s="18"/>
      <c r="F521" s="18"/>
      <c r="L521" s="152"/>
    </row>
    <row r="522">
      <c r="A522" s="18"/>
      <c r="B522" s="18"/>
      <c r="C522" s="18"/>
      <c r="D522" s="39"/>
      <c r="E522" s="18"/>
      <c r="F522" s="18"/>
      <c r="L522" s="152"/>
    </row>
    <row r="523">
      <c r="A523" s="18"/>
      <c r="B523" s="18"/>
      <c r="C523" s="18"/>
      <c r="D523" s="39"/>
      <c r="E523" s="18"/>
      <c r="F523" s="18"/>
      <c r="L523" s="152"/>
    </row>
    <row r="524">
      <c r="A524" s="18"/>
      <c r="B524" s="18"/>
      <c r="C524" s="18"/>
      <c r="D524" s="39"/>
      <c r="E524" s="18"/>
      <c r="F524" s="18"/>
      <c r="L524" s="152"/>
    </row>
    <row r="525">
      <c r="A525" s="18"/>
      <c r="B525" s="18"/>
      <c r="C525" s="18"/>
      <c r="D525" s="39"/>
      <c r="E525" s="18"/>
      <c r="F525" s="18"/>
      <c r="L525" s="152"/>
    </row>
    <row r="526">
      <c r="A526" s="18"/>
      <c r="B526" s="18"/>
      <c r="C526" s="18"/>
      <c r="D526" s="39"/>
      <c r="E526" s="18"/>
      <c r="F526" s="18"/>
      <c r="L526" s="152"/>
    </row>
    <row r="527">
      <c r="A527" s="18"/>
      <c r="B527" s="18"/>
      <c r="C527" s="18"/>
      <c r="D527" s="39"/>
      <c r="E527" s="18"/>
      <c r="F527" s="18"/>
      <c r="L527" s="152"/>
    </row>
    <row r="528">
      <c r="A528" s="18"/>
      <c r="B528" s="18"/>
      <c r="C528" s="18"/>
      <c r="D528" s="39"/>
      <c r="E528" s="18"/>
      <c r="F528" s="18"/>
      <c r="L528" s="152"/>
    </row>
    <row r="529">
      <c r="A529" s="18"/>
      <c r="B529" s="18"/>
      <c r="C529" s="18"/>
      <c r="D529" s="39"/>
      <c r="E529" s="18"/>
      <c r="F529" s="18"/>
      <c r="L529" s="152"/>
    </row>
    <row r="530">
      <c r="A530" s="18"/>
      <c r="B530" s="18"/>
      <c r="C530" s="18"/>
      <c r="D530" s="39"/>
      <c r="E530" s="18"/>
      <c r="F530" s="18"/>
      <c r="L530" s="152"/>
    </row>
    <row r="531">
      <c r="A531" s="18"/>
      <c r="B531" s="18"/>
      <c r="C531" s="18"/>
      <c r="D531" s="39"/>
      <c r="E531" s="18"/>
      <c r="F531" s="18"/>
      <c r="L531" s="152"/>
    </row>
    <row r="532">
      <c r="A532" s="18"/>
      <c r="B532" s="18"/>
      <c r="C532" s="18"/>
      <c r="D532" s="39"/>
      <c r="E532" s="18"/>
      <c r="F532" s="18"/>
      <c r="L532" s="152"/>
    </row>
    <row r="533">
      <c r="A533" s="18"/>
      <c r="B533" s="18"/>
      <c r="C533" s="18"/>
      <c r="D533" s="39"/>
      <c r="E533" s="18"/>
      <c r="F533" s="18"/>
      <c r="L533" s="152"/>
    </row>
    <row r="534">
      <c r="A534" s="18"/>
      <c r="B534" s="18"/>
      <c r="C534" s="18"/>
      <c r="D534" s="39"/>
      <c r="E534" s="18"/>
      <c r="F534" s="18"/>
      <c r="L534" s="152"/>
    </row>
    <row r="535">
      <c r="A535" s="18"/>
      <c r="B535" s="18"/>
      <c r="C535" s="18"/>
      <c r="D535" s="39"/>
      <c r="E535" s="18"/>
      <c r="F535" s="18"/>
      <c r="L535" s="152"/>
    </row>
    <row r="536">
      <c r="A536" s="18"/>
      <c r="B536" s="18"/>
      <c r="C536" s="18"/>
      <c r="D536" s="39"/>
      <c r="E536" s="18"/>
      <c r="F536" s="18"/>
      <c r="L536" s="152"/>
    </row>
    <row r="537">
      <c r="A537" s="18"/>
      <c r="B537" s="18"/>
      <c r="C537" s="18"/>
      <c r="D537" s="39"/>
      <c r="E537" s="18"/>
      <c r="F537" s="18"/>
      <c r="L537" s="152"/>
    </row>
    <row r="538">
      <c r="A538" s="18"/>
      <c r="B538" s="18"/>
      <c r="C538" s="18"/>
      <c r="D538" s="39"/>
      <c r="E538" s="18"/>
      <c r="F538" s="18"/>
      <c r="L538" s="152"/>
    </row>
    <row r="539">
      <c r="A539" s="18"/>
      <c r="B539" s="18"/>
      <c r="C539" s="18"/>
      <c r="D539" s="39"/>
      <c r="E539" s="18"/>
      <c r="F539" s="18"/>
      <c r="L539" s="152"/>
    </row>
    <row r="540">
      <c r="A540" s="18"/>
      <c r="B540" s="18"/>
      <c r="C540" s="18"/>
      <c r="D540" s="39"/>
      <c r="E540" s="18"/>
      <c r="F540" s="18"/>
      <c r="L540" s="152"/>
    </row>
    <row r="541">
      <c r="A541" s="18"/>
      <c r="B541" s="18"/>
      <c r="C541" s="18"/>
      <c r="D541" s="39"/>
      <c r="E541" s="18"/>
      <c r="F541" s="18"/>
      <c r="L541" s="152"/>
    </row>
    <row r="542">
      <c r="A542" s="18"/>
      <c r="B542" s="18"/>
      <c r="C542" s="18"/>
      <c r="D542" s="39"/>
      <c r="E542" s="18"/>
      <c r="F542" s="18"/>
      <c r="L542" s="152"/>
    </row>
    <row r="543">
      <c r="A543" s="18"/>
      <c r="B543" s="18"/>
      <c r="C543" s="18"/>
      <c r="D543" s="39"/>
      <c r="E543" s="18"/>
      <c r="F543" s="18"/>
      <c r="L543" s="152"/>
    </row>
    <row r="544">
      <c r="A544" s="18"/>
      <c r="B544" s="18"/>
      <c r="C544" s="18"/>
      <c r="D544" s="39"/>
      <c r="E544" s="18"/>
      <c r="F544" s="18"/>
      <c r="L544" s="152"/>
    </row>
    <row r="545">
      <c r="A545" s="18"/>
      <c r="B545" s="18"/>
      <c r="C545" s="18"/>
      <c r="D545" s="39"/>
      <c r="E545" s="18"/>
      <c r="F545" s="18"/>
      <c r="L545" s="152"/>
    </row>
    <row r="546">
      <c r="A546" s="18"/>
      <c r="B546" s="18"/>
      <c r="C546" s="18"/>
      <c r="D546" s="39"/>
      <c r="E546" s="18"/>
      <c r="F546" s="18"/>
      <c r="L546" s="152"/>
    </row>
    <row r="547">
      <c r="A547" s="18"/>
      <c r="B547" s="18"/>
      <c r="C547" s="18"/>
      <c r="D547" s="39"/>
      <c r="E547" s="18"/>
      <c r="F547" s="18"/>
      <c r="L547" s="152"/>
    </row>
    <row r="548">
      <c r="A548" s="18"/>
      <c r="B548" s="18"/>
      <c r="C548" s="18"/>
      <c r="D548" s="39"/>
      <c r="E548" s="18"/>
      <c r="F548" s="18"/>
      <c r="L548" s="152"/>
    </row>
    <row r="549">
      <c r="A549" s="18"/>
      <c r="B549" s="18"/>
      <c r="C549" s="18"/>
      <c r="D549" s="39"/>
      <c r="E549" s="18"/>
      <c r="F549" s="18"/>
      <c r="L549" s="152"/>
    </row>
    <row r="550">
      <c r="A550" s="18"/>
      <c r="B550" s="18"/>
      <c r="C550" s="18"/>
      <c r="D550" s="39"/>
      <c r="E550" s="18"/>
      <c r="F550" s="18"/>
      <c r="L550" s="152"/>
    </row>
    <row r="551">
      <c r="A551" s="18"/>
      <c r="B551" s="18"/>
      <c r="C551" s="18"/>
      <c r="D551" s="39"/>
      <c r="E551" s="18"/>
      <c r="F551" s="18"/>
      <c r="L551" s="152"/>
    </row>
    <row r="552">
      <c r="A552" s="18"/>
      <c r="B552" s="18"/>
      <c r="C552" s="18"/>
      <c r="D552" s="39"/>
      <c r="E552" s="18"/>
      <c r="F552" s="18"/>
      <c r="L552" s="152"/>
    </row>
    <row r="553">
      <c r="A553" s="18"/>
      <c r="B553" s="18"/>
      <c r="C553" s="18"/>
      <c r="D553" s="39"/>
      <c r="E553" s="18"/>
      <c r="F553" s="18"/>
      <c r="L553" s="152"/>
    </row>
    <row r="554">
      <c r="A554" s="18"/>
      <c r="B554" s="18"/>
      <c r="C554" s="18"/>
      <c r="D554" s="39"/>
      <c r="E554" s="18"/>
      <c r="F554" s="18"/>
      <c r="L554" s="152"/>
    </row>
    <row r="555">
      <c r="A555" s="18"/>
      <c r="B555" s="18"/>
      <c r="C555" s="18"/>
      <c r="D555" s="39"/>
      <c r="E555" s="18"/>
      <c r="F555" s="18"/>
      <c r="L555" s="152"/>
    </row>
    <row r="556">
      <c r="A556" s="18"/>
      <c r="B556" s="18"/>
      <c r="C556" s="18"/>
      <c r="D556" s="39"/>
      <c r="E556" s="18"/>
      <c r="F556" s="18"/>
      <c r="L556" s="152"/>
    </row>
    <row r="557">
      <c r="A557" s="18"/>
      <c r="B557" s="18"/>
      <c r="C557" s="18"/>
      <c r="D557" s="39"/>
      <c r="E557" s="18"/>
      <c r="F557" s="18"/>
      <c r="L557" s="152"/>
    </row>
    <row r="558">
      <c r="A558" s="18"/>
      <c r="B558" s="18"/>
      <c r="C558" s="18"/>
      <c r="D558" s="39"/>
      <c r="E558" s="18"/>
      <c r="F558" s="18"/>
      <c r="L558" s="152"/>
    </row>
    <row r="559">
      <c r="A559" s="18"/>
      <c r="B559" s="18"/>
      <c r="C559" s="18"/>
      <c r="D559" s="39"/>
      <c r="E559" s="18"/>
      <c r="F559" s="18"/>
      <c r="L559" s="152"/>
    </row>
    <row r="560">
      <c r="A560" s="18"/>
      <c r="B560" s="18"/>
      <c r="C560" s="18"/>
      <c r="D560" s="39"/>
      <c r="E560" s="18"/>
      <c r="F560" s="18"/>
      <c r="L560" s="152"/>
    </row>
    <row r="561">
      <c r="A561" s="18"/>
      <c r="B561" s="18"/>
      <c r="C561" s="18"/>
      <c r="D561" s="39"/>
      <c r="E561" s="18"/>
      <c r="F561" s="18"/>
      <c r="L561" s="152"/>
    </row>
    <row r="562">
      <c r="A562" s="18"/>
      <c r="B562" s="18"/>
      <c r="C562" s="18"/>
      <c r="D562" s="39"/>
      <c r="E562" s="18"/>
      <c r="F562" s="18"/>
      <c r="L562" s="152"/>
    </row>
    <row r="563">
      <c r="A563" s="18"/>
      <c r="B563" s="18"/>
      <c r="C563" s="18"/>
      <c r="D563" s="39"/>
      <c r="E563" s="18"/>
      <c r="F563" s="18"/>
      <c r="L563" s="152"/>
    </row>
    <row r="564">
      <c r="A564" s="18"/>
      <c r="B564" s="18"/>
      <c r="C564" s="18"/>
      <c r="D564" s="39"/>
      <c r="E564" s="18"/>
      <c r="F564" s="18"/>
      <c r="L564" s="152"/>
    </row>
    <row r="565">
      <c r="A565" s="18"/>
      <c r="B565" s="18"/>
      <c r="C565" s="18"/>
      <c r="D565" s="39"/>
      <c r="E565" s="18"/>
      <c r="F565" s="18"/>
      <c r="L565" s="152"/>
    </row>
    <row r="566">
      <c r="A566" s="18"/>
      <c r="B566" s="18"/>
      <c r="C566" s="18"/>
      <c r="D566" s="39"/>
      <c r="E566" s="18"/>
      <c r="F566" s="18"/>
      <c r="L566" s="152"/>
    </row>
    <row r="567">
      <c r="A567" s="18"/>
      <c r="B567" s="18"/>
      <c r="C567" s="18"/>
      <c r="D567" s="39"/>
      <c r="E567" s="18"/>
      <c r="F567" s="18"/>
      <c r="L567" s="152"/>
    </row>
    <row r="568">
      <c r="A568" s="18"/>
      <c r="B568" s="18"/>
      <c r="C568" s="18"/>
      <c r="D568" s="39"/>
      <c r="E568" s="18"/>
      <c r="F568" s="18"/>
      <c r="L568" s="152"/>
    </row>
    <row r="569">
      <c r="A569" s="18"/>
      <c r="B569" s="18"/>
      <c r="C569" s="18"/>
      <c r="D569" s="39"/>
      <c r="E569" s="18"/>
      <c r="F569" s="18"/>
      <c r="L569" s="152"/>
    </row>
    <row r="570">
      <c r="A570" s="18"/>
      <c r="B570" s="18"/>
      <c r="C570" s="18"/>
      <c r="D570" s="39"/>
      <c r="E570" s="18"/>
      <c r="F570" s="18"/>
      <c r="L570" s="152"/>
    </row>
    <row r="571">
      <c r="A571" s="18"/>
      <c r="B571" s="18"/>
      <c r="C571" s="18"/>
      <c r="D571" s="39"/>
      <c r="E571" s="18"/>
      <c r="F571" s="18"/>
      <c r="L571" s="152"/>
    </row>
    <row r="572">
      <c r="A572" s="18"/>
      <c r="B572" s="18"/>
      <c r="C572" s="18"/>
      <c r="D572" s="39"/>
      <c r="E572" s="18"/>
      <c r="F572" s="18"/>
      <c r="L572" s="152"/>
    </row>
    <row r="573">
      <c r="A573" s="18"/>
      <c r="B573" s="18"/>
      <c r="C573" s="18"/>
      <c r="D573" s="39"/>
      <c r="E573" s="18"/>
      <c r="F573" s="18"/>
      <c r="L573" s="152"/>
    </row>
    <row r="574">
      <c r="A574" s="18"/>
      <c r="B574" s="18"/>
      <c r="C574" s="18"/>
      <c r="D574" s="39"/>
      <c r="E574" s="18"/>
      <c r="F574" s="18"/>
      <c r="L574" s="152"/>
    </row>
    <row r="575">
      <c r="A575" s="18"/>
      <c r="B575" s="18"/>
      <c r="C575" s="18"/>
      <c r="D575" s="39"/>
      <c r="E575" s="18"/>
      <c r="F575" s="18"/>
      <c r="L575" s="152"/>
    </row>
    <row r="576">
      <c r="A576" s="18"/>
      <c r="B576" s="18"/>
      <c r="C576" s="18"/>
      <c r="D576" s="39"/>
      <c r="E576" s="18"/>
      <c r="F576" s="18"/>
      <c r="L576" s="152"/>
    </row>
    <row r="577">
      <c r="A577" s="18"/>
      <c r="B577" s="18"/>
      <c r="C577" s="18"/>
      <c r="D577" s="39"/>
      <c r="E577" s="18"/>
      <c r="F577" s="18"/>
      <c r="L577" s="152"/>
    </row>
    <row r="578">
      <c r="A578" s="18"/>
      <c r="B578" s="18"/>
      <c r="C578" s="18"/>
      <c r="D578" s="39"/>
      <c r="E578" s="18"/>
      <c r="F578" s="18"/>
      <c r="L578" s="152"/>
    </row>
    <row r="579">
      <c r="A579" s="18"/>
      <c r="B579" s="18"/>
      <c r="C579" s="18"/>
      <c r="D579" s="39"/>
      <c r="E579" s="18"/>
      <c r="F579" s="18"/>
      <c r="L579" s="152"/>
    </row>
    <row r="580">
      <c r="A580" s="18"/>
      <c r="B580" s="18"/>
      <c r="C580" s="18"/>
      <c r="D580" s="39"/>
      <c r="E580" s="18"/>
      <c r="F580" s="18"/>
      <c r="L580" s="152"/>
    </row>
    <row r="581">
      <c r="A581" s="18"/>
      <c r="B581" s="18"/>
      <c r="C581" s="18"/>
      <c r="D581" s="39"/>
      <c r="E581" s="18"/>
      <c r="F581" s="18"/>
      <c r="L581" s="152"/>
    </row>
    <row r="582">
      <c r="A582" s="18"/>
      <c r="B582" s="18"/>
      <c r="C582" s="18"/>
      <c r="D582" s="39"/>
      <c r="E582" s="18"/>
      <c r="F582" s="18"/>
      <c r="L582" s="152"/>
    </row>
    <row r="583">
      <c r="A583" s="18"/>
      <c r="B583" s="18"/>
      <c r="C583" s="18"/>
      <c r="D583" s="39"/>
      <c r="E583" s="18"/>
      <c r="F583" s="18"/>
      <c r="L583" s="152"/>
    </row>
    <row r="584">
      <c r="A584" s="18"/>
      <c r="B584" s="18"/>
      <c r="C584" s="18"/>
      <c r="D584" s="39"/>
      <c r="E584" s="18"/>
      <c r="F584" s="18"/>
      <c r="L584" s="152"/>
    </row>
    <row r="585">
      <c r="A585" s="18"/>
      <c r="B585" s="18"/>
      <c r="C585" s="18"/>
      <c r="D585" s="39"/>
      <c r="E585" s="18"/>
      <c r="F585" s="18"/>
      <c r="L585" s="152"/>
    </row>
    <row r="586">
      <c r="A586" s="18"/>
      <c r="B586" s="18"/>
      <c r="C586" s="18"/>
      <c r="D586" s="39"/>
      <c r="E586" s="18"/>
      <c r="F586" s="18"/>
      <c r="L586" s="152"/>
    </row>
    <row r="587">
      <c r="A587" s="18"/>
      <c r="B587" s="18"/>
      <c r="C587" s="18"/>
      <c r="D587" s="39"/>
      <c r="E587" s="18"/>
      <c r="F587" s="18"/>
      <c r="L587" s="152"/>
    </row>
    <row r="588">
      <c r="A588" s="18"/>
      <c r="B588" s="18"/>
      <c r="C588" s="18"/>
      <c r="D588" s="39"/>
      <c r="E588" s="18"/>
      <c r="F588" s="18"/>
      <c r="L588" s="152"/>
    </row>
    <row r="589">
      <c r="A589" s="18"/>
      <c r="B589" s="18"/>
      <c r="C589" s="18"/>
      <c r="D589" s="39"/>
      <c r="E589" s="18"/>
      <c r="F589" s="18"/>
      <c r="L589" s="152"/>
    </row>
    <row r="590">
      <c r="A590" s="18"/>
      <c r="B590" s="18"/>
      <c r="C590" s="18"/>
      <c r="D590" s="39"/>
      <c r="E590" s="18"/>
      <c r="F590" s="18"/>
      <c r="L590" s="152"/>
    </row>
    <row r="591">
      <c r="A591" s="18"/>
      <c r="B591" s="18"/>
      <c r="C591" s="18"/>
      <c r="D591" s="39"/>
      <c r="E591" s="18"/>
      <c r="F591" s="18"/>
      <c r="L591" s="152"/>
    </row>
    <row r="592">
      <c r="A592" s="18"/>
      <c r="B592" s="18"/>
      <c r="C592" s="18"/>
      <c r="D592" s="39"/>
      <c r="E592" s="18"/>
      <c r="F592" s="18"/>
      <c r="L592" s="152"/>
    </row>
    <row r="593">
      <c r="A593" s="18"/>
      <c r="B593" s="18"/>
      <c r="C593" s="18"/>
      <c r="D593" s="39"/>
      <c r="E593" s="18"/>
      <c r="F593" s="18"/>
      <c r="L593" s="152"/>
    </row>
    <row r="594">
      <c r="A594" s="18"/>
      <c r="B594" s="18"/>
      <c r="C594" s="18"/>
      <c r="D594" s="39"/>
      <c r="E594" s="18"/>
      <c r="F594" s="18"/>
      <c r="L594" s="152"/>
    </row>
    <row r="595">
      <c r="A595" s="18"/>
      <c r="B595" s="18"/>
      <c r="C595" s="18"/>
      <c r="D595" s="39"/>
      <c r="E595" s="18"/>
      <c r="F595" s="18"/>
      <c r="L595" s="152"/>
    </row>
    <row r="596">
      <c r="A596" s="18"/>
      <c r="B596" s="18"/>
      <c r="C596" s="18"/>
      <c r="D596" s="39"/>
      <c r="E596" s="18"/>
      <c r="F596" s="18"/>
      <c r="L596" s="152"/>
    </row>
    <row r="597">
      <c r="A597" s="18"/>
      <c r="B597" s="18"/>
      <c r="C597" s="18"/>
      <c r="D597" s="39"/>
      <c r="E597" s="18"/>
      <c r="F597" s="18"/>
      <c r="L597" s="152"/>
    </row>
    <row r="598">
      <c r="A598" s="18"/>
      <c r="B598" s="18"/>
      <c r="C598" s="18"/>
      <c r="D598" s="39"/>
      <c r="E598" s="18"/>
      <c r="F598" s="18"/>
      <c r="L598" s="152"/>
    </row>
    <row r="599">
      <c r="A599" s="18"/>
      <c r="B599" s="18"/>
      <c r="C599" s="18"/>
      <c r="D599" s="39"/>
      <c r="E599" s="18"/>
      <c r="F599" s="18"/>
      <c r="L599" s="152"/>
    </row>
    <row r="600">
      <c r="A600" s="18"/>
      <c r="B600" s="18"/>
      <c r="C600" s="18"/>
      <c r="D600" s="39"/>
      <c r="E600" s="18"/>
      <c r="F600" s="18"/>
      <c r="L600" s="152"/>
    </row>
    <row r="601">
      <c r="A601" s="18"/>
      <c r="B601" s="18"/>
      <c r="C601" s="18"/>
      <c r="D601" s="39"/>
      <c r="E601" s="18"/>
      <c r="F601" s="18"/>
      <c r="L601" s="152"/>
    </row>
    <row r="602">
      <c r="A602" s="18"/>
      <c r="B602" s="18"/>
      <c r="C602" s="18"/>
      <c r="D602" s="39"/>
      <c r="E602" s="18"/>
      <c r="F602" s="18"/>
      <c r="L602" s="152"/>
    </row>
    <row r="603">
      <c r="A603" s="18"/>
      <c r="B603" s="18"/>
      <c r="C603" s="18"/>
      <c r="D603" s="39"/>
      <c r="E603" s="18"/>
      <c r="F603" s="18"/>
      <c r="L603" s="152"/>
    </row>
    <row r="604">
      <c r="A604" s="18"/>
      <c r="B604" s="18"/>
      <c r="C604" s="18"/>
      <c r="D604" s="39"/>
      <c r="E604" s="18"/>
      <c r="F604" s="18"/>
      <c r="L604" s="152"/>
    </row>
    <row r="605">
      <c r="A605" s="18"/>
      <c r="B605" s="18"/>
      <c r="C605" s="18"/>
      <c r="D605" s="39"/>
      <c r="E605" s="18"/>
      <c r="F605" s="18"/>
      <c r="L605" s="152"/>
    </row>
    <row r="606">
      <c r="A606" s="18"/>
      <c r="B606" s="18"/>
      <c r="C606" s="18"/>
      <c r="D606" s="39"/>
      <c r="E606" s="18"/>
      <c r="F606" s="18"/>
      <c r="L606" s="152"/>
    </row>
    <row r="607">
      <c r="A607" s="18"/>
      <c r="B607" s="18"/>
      <c r="C607" s="18"/>
      <c r="D607" s="39"/>
      <c r="E607" s="18"/>
      <c r="F607" s="18"/>
      <c r="L607" s="152"/>
    </row>
    <row r="608">
      <c r="A608" s="18"/>
      <c r="B608" s="18"/>
      <c r="C608" s="18"/>
      <c r="D608" s="39"/>
      <c r="E608" s="18"/>
      <c r="F608" s="18"/>
      <c r="L608" s="152"/>
    </row>
    <row r="609">
      <c r="A609" s="18"/>
      <c r="B609" s="18"/>
      <c r="C609" s="18"/>
      <c r="D609" s="39"/>
      <c r="E609" s="18"/>
      <c r="F609" s="18"/>
      <c r="L609" s="152"/>
    </row>
    <row r="610">
      <c r="A610" s="18"/>
      <c r="B610" s="18"/>
      <c r="C610" s="18"/>
      <c r="D610" s="39"/>
      <c r="E610" s="18"/>
      <c r="F610" s="18"/>
      <c r="L610" s="152"/>
    </row>
    <row r="611">
      <c r="A611" s="18"/>
      <c r="B611" s="18"/>
      <c r="C611" s="18"/>
      <c r="D611" s="39"/>
      <c r="E611" s="18"/>
      <c r="F611" s="18"/>
      <c r="L611" s="152"/>
    </row>
    <row r="612">
      <c r="A612" s="18"/>
      <c r="B612" s="18"/>
      <c r="C612" s="18"/>
      <c r="D612" s="39"/>
      <c r="E612" s="18"/>
      <c r="F612" s="18"/>
      <c r="L612" s="152"/>
    </row>
    <row r="613">
      <c r="A613" s="18"/>
      <c r="B613" s="18"/>
      <c r="C613" s="18"/>
      <c r="D613" s="39"/>
      <c r="E613" s="18"/>
      <c r="F613" s="18"/>
      <c r="L613" s="152"/>
    </row>
    <row r="614">
      <c r="A614" s="18"/>
      <c r="B614" s="18"/>
      <c r="C614" s="18"/>
      <c r="D614" s="39"/>
      <c r="E614" s="18"/>
      <c r="F614" s="18"/>
      <c r="L614" s="152"/>
    </row>
    <row r="615">
      <c r="A615" s="18"/>
      <c r="B615" s="18"/>
      <c r="C615" s="18"/>
      <c r="D615" s="39"/>
      <c r="E615" s="18"/>
      <c r="F615" s="18"/>
      <c r="L615" s="152"/>
    </row>
    <row r="616">
      <c r="A616" s="18"/>
      <c r="B616" s="18"/>
      <c r="C616" s="18"/>
      <c r="D616" s="39"/>
      <c r="E616" s="18"/>
      <c r="F616" s="18"/>
      <c r="L616" s="152"/>
    </row>
    <row r="617">
      <c r="A617" s="18"/>
      <c r="B617" s="18"/>
      <c r="C617" s="18"/>
      <c r="D617" s="39"/>
      <c r="E617" s="18"/>
      <c r="F617" s="18"/>
      <c r="L617" s="152"/>
    </row>
    <row r="618">
      <c r="A618" s="18"/>
      <c r="B618" s="18"/>
      <c r="C618" s="18"/>
      <c r="D618" s="39"/>
      <c r="E618" s="18"/>
      <c r="F618" s="18"/>
      <c r="L618" s="152"/>
    </row>
    <row r="619">
      <c r="A619" s="18"/>
      <c r="B619" s="18"/>
      <c r="C619" s="18"/>
      <c r="D619" s="39"/>
      <c r="E619" s="18"/>
      <c r="F619" s="18"/>
      <c r="L619" s="152"/>
    </row>
    <row r="620">
      <c r="A620" s="18"/>
      <c r="B620" s="18"/>
      <c r="C620" s="18"/>
      <c r="D620" s="39"/>
      <c r="E620" s="18"/>
      <c r="F620" s="18"/>
      <c r="L620" s="152"/>
    </row>
    <row r="621">
      <c r="A621" s="18"/>
      <c r="B621" s="18"/>
      <c r="C621" s="18"/>
      <c r="D621" s="39"/>
      <c r="E621" s="18"/>
      <c r="F621" s="18"/>
      <c r="L621" s="152"/>
    </row>
    <row r="622">
      <c r="A622" s="18"/>
      <c r="B622" s="18"/>
      <c r="C622" s="18"/>
      <c r="D622" s="39"/>
      <c r="E622" s="18"/>
      <c r="F622" s="18"/>
      <c r="L622" s="152"/>
    </row>
    <row r="623">
      <c r="A623" s="18"/>
      <c r="B623" s="18"/>
      <c r="C623" s="18"/>
      <c r="D623" s="39"/>
      <c r="E623" s="18"/>
      <c r="F623" s="18"/>
      <c r="L623" s="152"/>
    </row>
    <row r="624">
      <c r="A624" s="18"/>
      <c r="B624" s="18"/>
      <c r="C624" s="18"/>
      <c r="D624" s="39"/>
      <c r="E624" s="18"/>
      <c r="F624" s="18"/>
      <c r="L624" s="152"/>
    </row>
    <row r="625">
      <c r="A625" s="18"/>
      <c r="B625" s="18"/>
      <c r="C625" s="18"/>
      <c r="D625" s="39"/>
      <c r="E625" s="18"/>
      <c r="F625" s="18"/>
      <c r="L625" s="152"/>
    </row>
    <row r="626">
      <c r="A626" s="18"/>
      <c r="B626" s="18"/>
      <c r="C626" s="18"/>
      <c r="D626" s="39"/>
      <c r="E626" s="18"/>
      <c r="F626" s="18"/>
      <c r="L626" s="152"/>
    </row>
    <row r="627">
      <c r="A627" s="18"/>
      <c r="B627" s="18"/>
      <c r="C627" s="18"/>
      <c r="D627" s="39"/>
      <c r="E627" s="18"/>
      <c r="F627" s="18"/>
      <c r="L627" s="152"/>
    </row>
    <row r="628">
      <c r="A628" s="18"/>
      <c r="B628" s="18"/>
      <c r="C628" s="18"/>
      <c r="D628" s="39"/>
      <c r="E628" s="18"/>
      <c r="F628" s="18"/>
      <c r="L628" s="152"/>
    </row>
    <row r="629">
      <c r="A629" s="18"/>
      <c r="B629" s="18"/>
      <c r="C629" s="18"/>
      <c r="D629" s="39"/>
      <c r="E629" s="18"/>
      <c r="F629" s="18"/>
      <c r="L629" s="152"/>
    </row>
    <row r="630">
      <c r="A630" s="18"/>
      <c r="B630" s="18"/>
      <c r="C630" s="18"/>
      <c r="D630" s="39"/>
      <c r="E630" s="18"/>
      <c r="F630" s="18"/>
      <c r="L630" s="152"/>
    </row>
    <row r="631">
      <c r="A631" s="18"/>
      <c r="B631" s="18"/>
      <c r="C631" s="18"/>
      <c r="D631" s="39"/>
      <c r="E631" s="18"/>
      <c r="F631" s="18"/>
      <c r="L631" s="152"/>
    </row>
    <row r="632">
      <c r="A632" s="18"/>
      <c r="B632" s="18"/>
      <c r="C632" s="18"/>
      <c r="D632" s="39"/>
      <c r="E632" s="18"/>
      <c r="F632" s="18"/>
      <c r="L632" s="152"/>
    </row>
    <row r="633">
      <c r="A633" s="18"/>
      <c r="B633" s="18"/>
      <c r="C633" s="18"/>
      <c r="D633" s="39"/>
      <c r="E633" s="18"/>
      <c r="F633" s="18"/>
      <c r="L633" s="152"/>
    </row>
    <row r="634">
      <c r="A634" s="18"/>
      <c r="B634" s="18"/>
      <c r="C634" s="18"/>
      <c r="D634" s="39"/>
      <c r="E634" s="18"/>
      <c r="F634" s="18"/>
      <c r="L634" s="152"/>
    </row>
    <row r="635">
      <c r="A635" s="18"/>
      <c r="B635" s="18"/>
      <c r="C635" s="18"/>
      <c r="D635" s="39"/>
      <c r="E635" s="18"/>
      <c r="F635" s="18"/>
      <c r="L635" s="152"/>
    </row>
    <row r="636">
      <c r="A636" s="18"/>
      <c r="B636" s="18"/>
      <c r="C636" s="18"/>
      <c r="D636" s="39"/>
      <c r="E636" s="18"/>
      <c r="F636" s="18"/>
      <c r="L636" s="152"/>
    </row>
    <row r="637">
      <c r="A637" s="18"/>
      <c r="B637" s="18"/>
      <c r="C637" s="18"/>
      <c r="D637" s="39"/>
      <c r="E637" s="18"/>
      <c r="F637" s="18"/>
      <c r="L637" s="152"/>
    </row>
    <row r="638">
      <c r="A638" s="18"/>
      <c r="B638" s="18"/>
      <c r="C638" s="18"/>
      <c r="D638" s="39"/>
      <c r="E638" s="18"/>
      <c r="F638" s="18"/>
      <c r="L638" s="152"/>
    </row>
    <row r="639">
      <c r="A639" s="18"/>
      <c r="B639" s="18"/>
      <c r="C639" s="18"/>
      <c r="D639" s="39"/>
      <c r="E639" s="18"/>
      <c r="F639" s="18"/>
      <c r="L639" s="152"/>
    </row>
    <row r="640">
      <c r="A640" s="18"/>
      <c r="B640" s="18"/>
      <c r="C640" s="18"/>
      <c r="D640" s="39"/>
      <c r="E640" s="18"/>
      <c r="F640" s="18"/>
      <c r="L640" s="152"/>
    </row>
    <row r="641">
      <c r="A641" s="18"/>
      <c r="B641" s="18"/>
      <c r="C641" s="18"/>
      <c r="D641" s="39"/>
      <c r="E641" s="18"/>
      <c r="F641" s="18"/>
      <c r="L641" s="152"/>
    </row>
    <row r="642">
      <c r="A642" s="18"/>
      <c r="B642" s="18"/>
      <c r="C642" s="18"/>
      <c r="D642" s="39"/>
      <c r="E642" s="18"/>
      <c r="F642" s="18"/>
      <c r="L642" s="152"/>
    </row>
    <row r="643">
      <c r="A643" s="18"/>
      <c r="B643" s="18"/>
      <c r="C643" s="18"/>
      <c r="D643" s="39"/>
      <c r="E643" s="18"/>
      <c r="F643" s="18"/>
      <c r="L643" s="152"/>
    </row>
    <row r="644">
      <c r="A644" s="18"/>
      <c r="B644" s="18"/>
      <c r="C644" s="18"/>
      <c r="D644" s="39"/>
      <c r="E644" s="18"/>
      <c r="F644" s="18"/>
      <c r="L644" s="152"/>
    </row>
    <row r="645">
      <c r="A645" s="18"/>
      <c r="B645" s="18"/>
      <c r="C645" s="18"/>
      <c r="D645" s="39"/>
      <c r="E645" s="18"/>
      <c r="F645" s="18"/>
      <c r="L645" s="152"/>
    </row>
    <row r="646">
      <c r="A646" s="18"/>
      <c r="B646" s="18"/>
      <c r="C646" s="18"/>
      <c r="D646" s="39"/>
      <c r="E646" s="18"/>
      <c r="F646" s="18"/>
      <c r="L646" s="152"/>
    </row>
    <row r="647">
      <c r="A647" s="18"/>
      <c r="B647" s="18"/>
      <c r="C647" s="18"/>
      <c r="D647" s="39"/>
      <c r="E647" s="18"/>
      <c r="F647" s="18"/>
      <c r="L647" s="152"/>
    </row>
    <row r="648">
      <c r="A648" s="18"/>
      <c r="B648" s="18"/>
      <c r="C648" s="18"/>
      <c r="D648" s="39"/>
      <c r="E648" s="18"/>
      <c r="F648" s="18"/>
      <c r="L648" s="152"/>
    </row>
    <row r="649">
      <c r="A649" s="18"/>
      <c r="B649" s="18"/>
      <c r="C649" s="18"/>
      <c r="D649" s="39"/>
      <c r="E649" s="18"/>
      <c r="F649" s="18"/>
      <c r="L649" s="152"/>
    </row>
    <row r="650">
      <c r="A650" s="18"/>
      <c r="B650" s="18"/>
      <c r="C650" s="18"/>
      <c r="D650" s="39"/>
      <c r="E650" s="18"/>
      <c r="F650" s="18"/>
      <c r="L650" s="152"/>
    </row>
    <row r="651">
      <c r="A651" s="18"/>
      <c r="B651" s="18"/>
      <c r="C651" s="18"/>
      <c r="D651" s="39"/>
      <c r="E651" s="18"/>
      <c r="F651" s="18"/>
      <c r="L651" s="152"/>
    </row>
    <row r="652">
      <c r="A652" s="18"/>
      <c r="B652" s="18"/>
      <c r="C652" s="18"/>
      <c r="D652" s="39"/>
      <c r="E652" s="18"/>
      <c r="F652" s="18"/>
      <c r="L652" s="152"/>
    </row>
    <row r="653">
      <c r="A653" s="18"/>
      <c r="B653" s="18"/>
      <c r="C653" s="18"/>
      <c r="D653" s="39"/>
      <c r="E653" s="18"/>
      <c r="F653" s="18"/>
      <c r="L653" s="152"/>
    </row>
    <row r="654">
      <c r="A654" s="18"/>
      <c r="B654" s="18"/>
      <c r="C654" s="18"/>
      <c r="D654" s="39"/>
      <c r="E654" s="18"/>
      <c r="F654" s="18"/>
      <c r="L654" s="152"/>
    </row>
    <row r="655">
      <c r="A655" s="18"/>
      <c r="B655" s="18"/>
      <c r="C655" s="18"/>
      <c r="D655" s="39"/>
      <c r="E655" s="18"/>
      <c r="F655" s="18"/>
      <c r="L655" s="152"/>
    </row>
    <row r="656">
      <c r="A656" s="18"/>
      <c r="B656" s="18"/>
      <c r="C656" s="18"/>
      <c r="D656" s="39"/>
      <c r="E656" s="18"/>
      <c r="F656" s="18"/>
      <c r="L656" s="152"/>
    </row>
    <row r="657">
      <c r="A657" s="18"/>
      <c r="B657" s="18"/>
      <c r="C657" s="18"/>
      <c r="D657" s="39"/>
      <c r="E657" s="18"/>
      <c r="F657" s="18"/>
      <c r="L657" s="152"/>
    </row>
    <row r="658">
      <c r="A658" s="18"/>
      <c r="B658" s="18"/>
      <c r="C658" s="18"/>
      <c r="D658" s="39"/>
      <c r="E658" s="18"/>
      <c r="F658" s="18"/>
      <c r="L658" s="152"/>
    </row>
    <row r="659">
      <c r="A659" s="18"/>
      <c r="B659" s="18"/>
      <c r="C659" s="18"/>
      <c r="D659" s="39"/>
      <c r="E659" s="18"/>
      <c r="F659" s="18"/>
      <c r="L659" s="152"/>
    </row>
    <row r="660">
      <c r="A660" s="18"/>
      <c r="B660" s="18"/>
      <c r="C660" s="18"/>
      <c r="D660" s="39"/>
      <c r="E660" s="18"/>
      <c r="F660" s="18"/>
      <c r="L660" s="152"/>
    </row>
    <row r="661">
      <c r="A661" s="18"/>
      <c r="B661" s="18"/>
      <c r="C661" s="18"/>
      <c r="D661" s="39"/>
      <c r="E661" s="18"/>
      <c r="F661" s="18"/>
      <c r="L661" s="152"/>
    </row>
    <row r="662">
      <c r="A662" s="18"/>
      <c r="B662" s="18"/>
      <c r="C662" s="18"/>
      <c r="D662" s="39"/>
      <c r="E662" s="18"/>
      <c r="F662" s="18"/>
      <c r="L662" s="152"/>
    </row>
    <row r="663">
      <c r="A663" s="18"/>
      <c r="B663" s="18"/>
      <c r="C663" s="18"/>
      <c r="D663" s="39"/>
      <c r="E663" s="18"/>
      <c r="F663" s="18"/>
      <c r="L663" s="152"/>
    </row>
    <row r="664">
      <c r="A664" s="18"/>
      <c r="B664" s="18"/>
      <c r="C664" s="18"/>
      <c r="D664" s="39"/>
      <c r="E664" s="18"/>
      <c r="F664" s="18"/>
      <c r="L664" s="152"/>
    </row>
    <row r="665">
      <c r="A665" s="18"/>
      <c r="B665" s="18"/>
      <c r="C665" s="18"/>
      <c r="D665" s="39"/>
      <c r="E665" s="18"/>
      <c r="F665" s="18"/>
      <c r="L665" s="152"/>
    </row>
    <row r="666">
      <c r="A666" s="18"/>
      <c r="B666" s="18"/>
      <c r="C666" s="18"/>
      <c r="D666" s="39"/>
      <c r="E666" s="18"/>
      <c r="F666" s="18"/>
      <c r="L666" s="152"/>
    </row>
    <row r="667">
      <c r="A667" s="18"/>
      <c r="B667" s="18"/>
      <c r="C667" s="18"/>
      <c r="D667" s="39"/>
      <c r="E667" s="18"/>
      <c r="F667" s="18"/>
      <c r="L667" s="152"/>
    </row>
    <row r="668">
      <c r="A668" s="18"/>
      <c r="B668" s="18"/>
      <c r="C668" s="18"/>
      <c r="D668" s="39"/>
      <c r="E668" s="18"/>
      <c r="F668" s="18"/>
      <c r="L668" s="152"/>
    </row>
    <row r="669">
      <c r="A669" s="18"/>
      <c r="B669" s="18"/>
      <c r="C669" s="18"/>
      <c r="D669" s="39"/>
      <c r="E669" s="18"/>
      <c r="F669" s="18"/>
      <c r="L669" s="152"/>
    </row>
    <row r="670">
      <c r="A670" s="18"/>
      <c r="B670" s="18"/>
      <c r="C670" s="18"/>
      <c r="D670" s="39"/>
      <c r="E670" s="18"/>
      <c r="F670" s="18"/>
      <c r="L670" s="152"/>
    </row>
    <row r="671">
      <c r="A671" s="18"/>
      <c r="B671" s="18"/>
      <c r="C671" s="18"/>
      <c r="D671" s="39"/>
      <c r="E671" s="18"/>
      <c r="F671" s="18"/>
      <c r="L671" s="152"/>
    </row>
    <row r="672">
      <c r="A672" s="18"/>
      <c r="B672" s="18"/>
      <c r="C672" s="18"/>
      <c r="D672" s="39"/>
      <c r="E672" s="18"/>
      <c r="F672" s="18"/>
      <c r="L672" s="152"/>
    </row>
    <row r="673">
      <c r="A673" s="18"/>
      <c r="B673" s="18"/>
      <c r="C673" s="18"/>
      <c r="D673" s="39"/>
      <c r="E673" s="18"/>
      <c r="F673" s="18"/>
      <c r="L673" s="152"/>
    </row>
    <row r="674">
      <c r="A674" s="18"/>
      <c r="B674" s="18"/>
      <c r="C674" s="18"/>
      <c r="D674" s="39"/>
      <c r="E674" s="18"/>
      <c r="F674" s="18"/>
      <c r="L674" s="152"/>
    </row>
    <row r="675">
      <c r="A675" s="18"/>
      <c r="B675" s="18"/>
      <c r="C675" s="18"/>
      <c r="D675" s="39"/>
      <c r="E675" s="18"/>
      <c r="F675" s="18"/>
      <c r="L675" s="152"/>
    </row>
    <row r="676">
      <c r="A676" s="18"/>
      <c r="B676" s="18"/>
      <c r="C676" s="18"/>
      <c r="D676" s="39"/>
      <c r="E676" s="18"/>
      <c r="F676" s="18"/>
      <c r="L676" s="152"/>
    </row>
    <row r="677">
      <c r="A677" s="18"/>
      <c r="B677" s="18"/>
      <c r="C677" s="18"/>
      <c r="D677" s="39"/>
      <c r="E677" s="18"/>
      <c r="F677" s="18"/>
      <c r="L677" s="152"/>
    </row>
    <row r="678">
      <c r="A678" s="18"/>
      <c r="B678" s="18"/>
      <c r="C678" s="18"/>
      <c r="D678" s="39"/>
      <c r="E678" s="18"/>
      <c r="F678" s="18"/>
      <c r="L678" s="152"/>
    </row>
    <row r="679">
      <c r="A679" s="18"/>
      <c r="B679" s="18"/>
      <c r="C679" s="18"/>
      <c r="D679" s="39"/>
      <c r="E679" s="18"/>
      <c r="F679" s="18"/>
      <c r="L679" s="152"/>
    </row>
    <row r="680">
      <c r="A680" s="18"/>
      <c r="B680" s="18"/>
      <c r="C680" s="18"/>
      <c r="D680" s="39"/>
      <c r="E680" s="18"/>
      <c r="F680" s="18"/>
      <c r="L680" s="152"/>
    </row>
    <row r="681">
      <c r="A681" s="18"/>
      <c r="B681" s="18"/>
      <c r="C681" s="18"/>
      <c r="D681" s="39"/>
      <c r="E681" s="18"/>
      <c r="F681" s="18"/>
      <c r="L681" s="152"/>
    </row>
    <row r="682">
      <c r="A682" s="18"/>
      <c r="B682" s="18"/>
      <c r="C682" s="18"/>
      <c r="D682" s="39"/>
      <c r="E682" s="18"/>
      <c r="F682" s="18"/>
      <c r="L682" s="152"/>
    </row>
    <row r="683">
      <c r="A683" s="18"/>
      <c r="B683" s="18"/>
      <c r="C683" s="18"/>
      <c r="D683" s="39"/>
      <c r="E683" s="18"/>
      <c r="F683" s="18"/>
      <c r="L683" s="152"/>
    </row>
    <row r="684">
      <c r="A684" s="18"/>
      <c r="B684" s="18"/>
      <c r="C684" s="18"/>
      <c r="D684" s="39"/>
      <c r="E684" s="18"/>
      <c r="F684" s="18"/>
      <c r="L684" s="152"/>
    </row>
    <row r="685">
      <c r="A685" s="18"/>
      <c r="B685" s="18"/>
      <c r="C685" s="18"/>
      <c r="D685" s="39"/>
      <c r="E685" s="18"/>
      <c r="F685" s="18"/>
      <c r="L685" s="152"/>
    </row>
    <row r="686">
      <c r="A686" s="18"/>
      <c r="B686" s="18"/>
      <c r="C686" s="18"/>
      <c r="D686" s="39"/>
      <c r="E686" s="18"/>
      <c r="F686" s="18"/>
      <c r="L686" s="152"/>
    </row>
    <row r="687">
      <c r="A687" s="18"/>
      <c r="B687" s="18"/>
      <c r="C687" s="18"/>
      <c r="D687" s="39"/>
      <c r="E687" s="18"/>
      <c r="F687" s="18"/>
      <c r="L687" s="152"/>
    </row>
    <row r="688">
      <c r="A688" s="18"/>
      <c r="B688" s="18"/>
      <c r="C688" s="18"/>
      <c r="D688" s="39"/>
      <c r="E688" s="18"/>
      <c r="F688" s="18"/>
      <c r="L688" s="152"/>
    </row>
    <row r="689">
      <c r="A689" s="18"/>
      <c r="B689" s="18"/>
      <c r="C689" s="18"/>
      <c r="D689" s="39"/>
      <c r="E689" s="18"/>
      <c r="F689" s="18"/>
      <c r="L689" s="152"/>
    </row>
    <row r="690">
      <c r="A690" s="18"/>
      <c r="B690" s="18"/>
      <c r="C690" s="18"/>
      <c r="D690" s="39"/>
      <c r="E690" s="18"/>
      <c r="F690" s="18"/>
      <c r="L690" s="152"/>
    </row>
    <row r="691">
      <c r="A691" s="18"/>
      <c r="B691" s="18"/>
      <c r="C691" s="18"/>
      <c r="D691" s="39"/>
      <c r="E691" s="18"/>
      <c r="F691" s="18"/>
      <c r="L691" s="152"/>
    </row>
    <row r="692">
      <c r="A692" s="18"/>
      <c r="B692" s="18"/>
      <c r="C692" s="18"/>
      <c r="D692" s="39"/>
      <c r="E692" s="18"/>
      <c r="F692" s="18"/>
      <c r="L692" s="152"/>
    </row>
    <row r="693">
      <c r="A693" s="18"/>
      <c r="B693" s="18"/>
      <c r="C693" s="18"/>
      <c r="D693" s="39"/>
      <c r="E693" s="18"/>
      <c r="F693" s="18"/>
      <c r="L693" s="152"/>
    </row>
    <row r="694">
      <c r="A694" s="18"/>
      <c r="B694" s="18"/>
      <c r="C694" s="18"/>
      <c r="D694" s="39"/>
      <c r="E694" s="18"/>
      <c r="F694" s="18"/>
      <c r="L694" s="152"/>
    </row>
    <row r="695">
      <c r="A695" s="18"/>
      <c r="B695" s="18"/>
      <c r="C695" s="18"/>
      <c r="D695" s="39"/>
      <c r="E695" s="18"/>
      <c r="F695" s="18"/>
      <c r="L695" s="152"/>
    </row>
    <row r="696">
      <c r="A696" s="18"/>
      <c r="B696" s="18"/>
      <c r="C696" s="18"/>
      <c r="D696" s="39"/>
      <c r="E696" s="18"/>
      <c r="F696" s="18"/>
      <c r="L696" s="152"/>
    </row>
    <row r="697">
      <c r="A697" s="18"/>
      <c r="B697" s="18"/>
      <c r="C697" s="18"/>
      <c r="D697" s="39"/>
      <c r="E697" s="18"/>
      <c r="F697" s="18"/>
      <c r="L697" s="152"/>
    </row>
    <row r="698">
      <c r="A698" s="18"/>
      <c r="B698" s="18"/>
      <c r="C698" s="18"/>
      <c r="D698" s="39"/>
      <c r="E698" s="18"/>
      <c r="F698" s="18"/>
      <c r="L698" s="152"/>
    </row>
    <row r="699">
      <c r="A699" s="18"/>
      <c r="B699" s="18"/>
      <c r="C699" s="18"/>
      <c r="D699" s="39"/>
      <c r="E699" s="18"/>
      <c r="F699" s="18"/>
      <c r="L699" s="152"/>
    </row>
    <row r="700">
      <c r="A700" s="18"/>
      <c r="B700" s="18"/>
      <c r="C700" s="18"/>
      <c r="D700" s="39"/>
      <c r="E700" s="18"/>
      <c r="F700" s="18"/>
      <c r="L700" s="152"/>
    </row>
    <row r="701">
      <c r="A701" s="18"/>
      <c r="B701" s="18"/>
      <c r="C701" s="18"/>
      <c r="D701" s="39"/>
      <c r="E701" s="18"/>
      <c r="F701" s="18"/>
      <c r="L701" s="152"/>
    </row>
    <row r="702">
      <c r="A702" s="18"/>
      <c r="B702" s="18"/>
      <c r="C702" s="18"/>
      <c r="D702" s="39"/>
      <c r="E702" s="18"/>
      <c r="F702" s="18"/>
      <c r="L702" s="152"/>
    </row>
    <row r="703">
      <c r="A703" s="18"/>
      <c r="B703" s="18"/>
      <c r="C703" s="18"/>
      <c r="D703" s="39"/>
      <c r="E703" s="18"/>
      <c r="F703" s="18"/>
      <c r="L703" s="152"/>
    </row>
    <row r="704">
      <c r="A704" s="18"/>
      <c r="B704" s="18"/>
      <c r="C704" s="18"/>
      <c r="D704" s="39"/>
      <c r="E704" s="18"/>
      <c r="F704" s="18"/>
      <c r="L704" s="152"/>
    </row>
    <row r="705">
      <c r="A705" s="18"/>
      <c r="B705" s="18"/>
      <c r="C705" s="18"/>
      <c r="D705" s="39"/>
      <c r="E705" s="18"/>
      <c r="F705" s="18"/>
      <c r="L705" s="152"/>
    </row>
    <row r="706">
      <c r="A706" s="18"/>
      <c r="B706" s="18"/>
      <c r="C706" s="18"/>
      <c r="D706" s="39"/>
      <c r="E706" s="18"/>
      <c r="F706" s="18"/>
      <c r="L706" s="152"/>
    </row>
    <row r="707">
      <c r="A707" s="18"/>
      <c r="B707" s="18"/>
      <c r="C707" s="18"/>
      <c r="D707" s="39"/>
      <c r="E707" s="18"/>
      <c r="F707" s="18"/>
      <c r="L707" s="152"/>
    </row>
    <row r="708">
      <c r="A708" s="18"/>
      <c r="B708" s="18"/>
      <c r="C708" s="18"/>
      <c r="D708" s="39"/>
      <c r="E708" s="18"/>
      <c r="F708" s="18"/>
      <c r="L708" s="152"/>
    </row>
    <row r="709">
      <c r="A709" s="18"/>
      <c r="B709" s="18"/>
      <c r="C709" s="18"/>
      <c r="D709" s="39"/>
      <c r="E709" s="18"/>
      <c r="F709" s="18"/>
      <c r="L709" s="152"/>
    </row>
    <row r="710">
      <c r="A710" s="18"/>
      <c r="B710" s="18"/>
      <c r="C710" s="18"/>
      <c r="D710" s="39"/>
      <c r="E710" s="18"/>
      <c r="F710" s="18"/>
      <c r="L710" s="152"/>
    </row>
    <row r="711">
      <c r="A711" s="18"/>
      <c r="B711" s="18"/>
      <c r="C711" s="18"/>
      <c r="D711" s="39"/>
      <c r="E711" s="18"/>
      <c r="F711" s="18"/>
      <c r="L711" s="152"/>
    </row>
    <row r="712">
      <c r="A712" s="18"/>
      <c r="B712" s="18"/>
      <c r="C712" s="18"/>
      <c r="D712" s="39"/>
      <c r="E712" s="18"/>
      <c r="F712" s="18"/>
      <c r="L712" s="152"/>
    </row>
    <row r="713">
      <c r="A713" s="18"/>
      <c r="B713" s="18"/>
      <c r="C713" s="18"/>
      <c r="D713" s="39"/>
      <c r="E713" s="18"/>
      <c r="F713" s="18"/>
      <c r="L713" s="152"/>
    </row>
    <row r="714">
      <c r="A714" s="18"/>
      <c r="B714" s="18"/>
      <c r="C714" s="18"/>
      <c r="D714" s="39"/>
      <c r="E714" s="18"/>
      <c r="F714" s="18"/>
      <c r="L714" s="152"/>
    </row>
    <row r="715">
      <c r="A715" s="18"/>
      <c r="B715" s="18"/>
      <c r="C715" s="18"/>
      <c r="D715" s="39"/>
      <c r="E715" s="18"/>
      <c r="F715" s="18"/>
      <c r="L715" s="152"/>
    </row>
    <row r="716">
      <c r="A716" s="18"/>
      <c r="B716" s="18"/>
      <c r="C716" s="18"/>
      <c r="D716" s="39"/>
      <c r="E716" s="18"/>
      <c r="F716" s="18"/>
      <c r="L716" s="152"/>
    </row>
    <row r="717">
      <c r="A717" s="18"/>
      <c r="B717" s="18"/>
      <c r="C717" s="18"/>
      <c r="D717" s="39"/>
      <c r="E717" s="18"/>
      <c r="F717" s="18"/>
      <c r="L717" s="152"/>
    </row>
    <row r="718">
      <c r="A718" s="18"/>
      <c r="B718" s="18"/>
      <c r="C718" s="18"/>
      <c r="D718" s="39"/>
      <c r="E718" s="18"/>
      <c r="F718" s="18"/>
      <c r="L718" s="152"/>
    </row>
    <row r="719">
      <c r="A719" s="18"/>
      <c r="B719" s="18"/>
      <c r="C719" s="18"/>
      <c r="D719" s="39"/>
      <c r="E719" s="18"/>
      <c r="F719" s="18"/>
      <c r="L719" s="152"/>
    </row>
    <row r="720">
      <c r="A720" s="18"/>
      <c r="B720" s="18"/>
      <c r="C720" s="18"/>
      <c r="D720" s="39"/>
      <c r="E720" s="18"/>
      <c r="F720" s="18"/>
      <c r="L720" s="152"/>
    </row>
    <row r="721">
      <c r="A721" s="18"/>
      <c r="B721" s="18"/>
      <c r="C721" s="18"/>
      <c r="D721" s="39"/>
      <c r="E721" s="18"/>
      <c r="F721" s="18"/>
      <c r="L721" s="152"/>
    </row>
    <row r="722">
      <c r="A722" s="18"/>
      <c r="B722" s="18"/>
      <c r="C722" s="18"/>
      <c r="D722" s="39"/>
      <c r="E722" s="18"/>
      <c r="F722" s="18"/>
      <c r="L722" s="152"/>
    </row>
    <row r="723">
      <c r="A723" s="18"/>
      <c r="B723" s="18"/>
      <c r="C723" s="18"/>
      <c r="D723" s="39"/>
      <c r="E723" s="18"/>
      <c r="F723" s="18"/>
      <c r="L723" s="152"/>
    </row>
    <row r="724">
      <c r="A724" s="18"/>
      <c r="B724" s="18"/>
      <c r="C724" s="18"/>
      <c r="D724" s="39"/>
      <c r="E724" s="18"/>
      <c r="F724" s="18"/>
      <c r="L724" s="152"/>
    </row>
    <row r="725">
      <c r="A725" s="18"/>
      <c r="B725" s="18"/>
      <c r="C725" s="18"/>
      <c r="D725" s="39"/>
      <c r="E725" s="18"/>
      <c r="F725" s="18"/>
      <c r="L725" s="152"/>
    </row>
    <row r="726">
      <c r="A726" s="18"/>
      <c r="B726" s="18"/>
      <c r="C726" s="18"/>
      <c r="D726" s="39"/>
      <c r="E726" s="18"/>
      <c r="F726" s="18"/>
      <c r="L726" s="152"/>
    </row>
    <row r="727">
      <c r="A727" s="18"/>
      <c r="B727" s="18"/>
      <c r="C727" s="18"/>
      <c r="D727" s="39"/>
      <c r="E727" s="18"/>
      <c r="F727" s="18"/>
      <c r="L727" s="152"/>
    </row>
    <row r="728">
      <c r="A728" s="18"/>
      <c r="B728" s="18"/>
      <c r="C728" s="18"/>
      <c r="D728" s="39"/>
      <c r="E728" s="18"/>
      <c r="F728" s="18"/>
      <c r="L728" s="152"/>
    </row>
    <row r="729">
      <c r="A729" s="18"/>
      <c r="B729" s="18"/>
      <c r="C729" s="18"/>
      <c r="D729" s="39"/>
      <c r="E729" s="18"/>
      <c r="F729" s="18"/>
      <c r="L729" s="152"/>
    </row>
    <row r="730">
      <c r="A730" s="18"/>
      <c r="B730" s="18"/>
      <c r="C730" s="18"/>
      <c r="D730" s="39"/>
      <c r="E730" s="18"/>
      <c r="F730" s="18"/>
      <c r="L730" s="152"/>
    </row>
    <row r="731">
      <c r="A731" s="18"/>
      <c r="B731" s="18"/>
      <c r="C731" s="18"/>
      <c r="D731" s="39"/>
      <c r="E731" s="18"/>
      <c r="F731" s="18"/>
      <c r="L731" s="152"/>
    </row>
    <row r="732">
      <c r="A732" s="18"/>
      <c r="B732" s="18"/>
      <c r="C732" s="18"/>
      <c r="D732" s="39"/>
      <c r="E732" s="18"/>
      <c r="F732" s="18"/>
      <c r="L732" s="152"/>
    </row>
    <row r="733">
      <c r="A733" s="18"/>
      <c r="B733" s="18"/>
      <c r="C733" s="18"/>
      <c r="D733" s="39"/>
      <c r="E733" s="18"/>
      <c r="F733" s="18"/>
      <c r="L733" s="152"/>
    </row>
    <row r="734">
      <c r="A734" s="18"/>
      <c r="B734" s="18"/>
      <c r="C734" s="18"/>
      <c r="D734" s="39"/>
      <c r="E734" s="18"/>
      <c r="F734" s="18"/>
      <c r="L734" s="152"/>
    </row>
    <row r="735">
      <c r="A735" s="18"/>
      <c r="B735" s="18"/>
      <c r="C735" s="18"/>
      <c r="D735" s="39"/>
      <c r="E735" s="18"/>
      <c r="F735" s="18"/>
      <c r="L735" s="152"/>
    </row>
    <row r="736">
      <c r="A736" s="18"/>
      <c r="B736" s="18"/>
      <c r="C736" s="18"/>
      <c r="D736" s="39"/>
      <c r="E736" s="18"/>
      <c r="F736" s="18"/>
      <c r="L736" s="152"/>
    </row>
    <row r="737">
      <c r="A737" s="18"/>
      <c r="B737" s="18"/>
      <c r="C737" s="18"/>
      <c r="D737" s="39"/>
      <c r="E737" s="18"/>
      <c r="F737" s="18"/>
      <c r="L737" s="152"/>
    </row>
    <row r="738">
      <c r="A738" s="18"/>
      <c r="B738" s="18"/>
      <c r="C738" s="18"/>
      <c r="D738" s="39"/>
      <c r="E738" s="18"/>
      <c r="F738" s="18"/>
      <c r="L738" s="152"/>
    </row>
    <row r="739">
      <c r="A739" s="18"/>
      <c r="B739" s="18"/>
      <c r="C739" s="18"/>
      <c r="D739" s="39"/>
      <c r="E739" s="18"/>
      <c r="F739" s="18"/>
      <c r="L739" s="152"/>
    </row>
    <row r="740">
      <c r="A740" s="18"/>
      <c r="B740" s="18"/>
      <c r="C740" s="18"/>
      <c r="D740" s="39"/>
      <c r="E740" s="18"/>
      <c r="F740" s="18"/>
      <c r="L740" s="152"/>
    </row>
    <row r="741">
      <c r="A741" s="18"/>
      <c r="B741" s="18"/>
      <c r="C741" s="18"/>
      <c r="D741" s="39"/>
      <c r="E741" s="18"/>
      <c r="F741" s="18"/>
      <c r="L741" s="152"/>
    </row>
    <row r="742">
      <c r="A742" s="18"/>
      <c r="B742" s="18"/>
      <c r="C742" s="18"/>
      <c r="D742" s="39"/>
      <c r="E742" s="18"/>
      <c r="F742" s="18"/>
      <c r="L742" s="152"/>
    </row>
    <row r="743">
      <c r="A743" s="18"/>
      <c r="B743" s="18"/>
      <c r="C743" s="18"/>
      <c r="D743" s="39"/>
      <c r="E743" s="18"/>
      <c r="F743" s="18"/>
      <c r="L743" s="152"/>
    </row>
    <row r="744">
      <c r="A744" s="18"/>
      <c r="B744" s="18"/>
      <c r="C744" s="18"/>
      <c r="D744" s="39"/>
      <c r="E744" s="18"/>
      <c r="F744" s="18"/>
      <c r="L744" s="152"/>
    </row>
    <row r="745">
      <c r="A745" s="18"/>
      <c r="B745" s="18"/>
      <c r="C745" s="18"/>
      <c r="D745" s="39"/>
      <c r="E745" s="18"/>
      <c r="F745" s="18"/>
      <c r="L745" s="152"/>
    </row>
    <row r="746">
      <c r="A746" s="18"/>
      <c r="B746" s="18"/>
      <c r="C746" s="18"/>
      <c r="D746" s="39"/>
      <c r="E746" s="18"/>
      <c r="F746" s="18"/>
      <c r="L746" s="152"/>
    </row>
    <row r="747">
      <c r="A747" s="18"/>
      <c r="B747" s="18"/>
      <c r="C747" s="18"/>
      <c r="D747" s="39"/>
      <c r="E747" s="18"/>
      <c r="F747" s="18"/>
      <c r="L747" s="152"/>
    </row>
    <row r="748">
      <c r="A748" s="18"/>
      <c r="B748" s="18"/>
      <c r="C748" s="18"/>
      <c r="D748" s="39"/>
      <c r="E748" s="18"/>
      <c r="F748" s="18"/>
      <c r="L748" s="152"/>
    </row>
    <row r="749">
      <c r="A749" s="18"/>
      <c r="B749" s="18"/>
      <c r="C749" s="18"/>
      <c r="D749" s="39"/>
      <c r="E749" s="18"/>
      <c r="F749" s="18"/>
      <c r="L749" s="152"/>
    </row>
    <row r="750">
      <c r="A750" s="18"/>
      <c r="B750" s="18"/>
      <c r="C750" s="18"/>
      <c r="D750" s="39"/>
      <c r="E750" s="18"/>
      <c r="F750" s="18"/>
      <c r="L750" s="152"/>
    </row>
    <row r="751">
      <c r="A751" s="18"/>
      <c r="B751" s="18"/>
      <c r="C751" s="18"/>
      <c r="D751" s="39"/>
      <c r="E751" s="18"/>
      <c r="F751" s="18"/>
      <c r="L751" s="152"/>
    </row>
    <row r="752">
      <c r="A752" s="18"/>
      <c r="B752" s="18"/>
      <c r="C752" s="18"/>
      <c r="D752" s="39"/>
      <c r="E752" s="18"/>
      <c r="F752" s="18"/>
      <c r="L752" s="152"/>
    </row>
    <row r="753">
      <c r="A753" s="18"/>
      <c r="B753" s="18"/>
      <c r="C753" s="18"/>
      <c r="D753" s="39"/>
      <c r="E753" s="18"/>
      <c r="F753" s="18"/>
      <c r="L753" s="152"/>
    </row>
    <row r="754">
      <c r="A754" s="18"/>
      <c r="B754" s="18"/>
      <c r="C754" s="18"/>
      <c r="D754" s="39"/>
      <c r="E754" s="18"/>
      <c r="F754" s="18"/>
      <c r="L754" s="152"/>
    </row>
    <row r="755">
      <c r="A755" s="18"/>
      <c r="B755" s="18"/>
      <c r="C755" s="18"/>
      <c r="D755" s="39"/>
      <c r="E755" s="18"/>
      <c r="F755" s="18"/>
      <c r="L755" s="152"/>
    </row>
    <row r="756">
      <c r="A756" s="18"/>
      <c r="B756" s="18"/>
      <c r="C756" s="18"/>
      <c r="D756" s="39"/>
      <c r="E756" s="18"/>
      <c r="F756" s="18"/>
      <c r="L756" s="152"/>
    </row>
    <row r="757">
      <c r="A757" s="18"/>
      <c r="B757" s="18"/>
      <c r="C757" s="18"/>
      <c r="D757" s="39"/>
      <c r="E757" s="18"/>
      <c r="F757" s="18"/>
      <c r="L757" s="152"/>
    </row>
    <row r="758">
      <c r="A758" s="18"/>
      <c r="B758" s="18"/>
      <c r="C758" s="18"/>
      <c r="D758" s="39"/>
      <c r="E758" s="18"/>
      <c r="F758" s="18"/>
      <c r="L758" s="152"/>
    </row>
    <row r="759">
      <c r="A759" s="18"/>
      <c r="B759" s="18"/>
      <c r="C759" s="18"/>
      <c r="D759" s="39"/>
      <c r="E759" s="18"/>
      <c r="F759" s="18"/>
      <c r="L759" s="152"/>
    </row>
    <row r="760">
      <c r="A760" s="18"/>
      <c r="B760" s="18"/>
      <c r="C760" s="18"/>
      <c r="D760" s="39"/>
      <c r="E760" s="18"/>
      <c r="F760" s="18"/>
      <c r="L760" s="152"/>
    </row>
    <row r="761">
      <c r="A761" s="18"/>
      <c r="B761" s="18"/>
      <c r="C761" s="18"/>
      <c r="D761" s="39"/>
      <c r="E761" s="18"/>
      <c r="F761" s="18"/>
      <c r="L761" s="152"/>
    </row>
    <row r="762">
      <c r="A762" s="18"/>
      <c r="B762" s="18"/>
      <c r="C762" s="18"/>
      <c r="D762" s="39"/>
      <c r="E762" s="18"/>
      <c r="F762" s="18"/>
      <c r="L762" s="152"/>
    </row>
    <row r="763">
      <c r="A763" s="18"/>
      <c r="B763" s="18"/>
      <c r="C763" s="18"/>
      <c r="D763" s="39"/>
      <c r="E763" s="18"/>
      <c r="F763" s="18"/>
      <c r="L763" s="152"/>
    </row>
    <row r="764">
      <c r="A764" s="18"/>
      <c r="B764" s="18"/>
      <c r="C764" s="18"/>
      <c r="D764" s="39"/>
      <c r="E764" s="18"/>
      <c r="F764" s="18"/>
      <c r="L764" s="152"/>
    </row>
    <row r="765">
      <c r="A765" s="18"/>
      <c r="B765" s="18"/>
      <c r="C765" s="18"/>
      <c r="D765" s="39"/>
      <c r="E765" s="18"/>
      <c r="F765" s="18"/>
      <c r="L765" s="152"/>
    </row>
    <row r="766">
      <c r="A766" s="18"/>
      <c r="B766" s="18"/>
      <c r="C766" s="18"/>
      <c r="D766" s="39"/>
      <c r="E766" s="18"/>
      <c r="F766" s="18"/>
      <c r="L766" s="152"/>
    </row>
    <row r="767">
      <c r="A767" s="18"/>
      <c r="B767" s="18"/>
      <c r="C767" s="18"/>
      <c r="D767" s="39"/>
      <c r="E767" s="18"/>
      <c r="F767" s="18"/>
      <c r="L767" s="152"/>
    </row>
    <row r="768">
      <c r="A768" s="18"/>
      <c r="B768" s="18"/>
      <c r="C768" s="18"/>
      <c r="D768" s="39"/>
      <c r="E768" s="18"/>
      <c r="F768" s="18"/>
      <c r="L768" s="152"/>
    </row>
    <row r="769">
      <c r="A769" s="18"/>
      <c r="B769" s="18"/>
      <c r="C769" s="18"/>
      <c r="D769" s="39"/>
      <c r="E769" s="18"/>
      <c r="F769" s="18"/>
      <c r="L769" s="152"/>
    </row>
    <row r="770">
      <c r="A770" s="18"/>
      <c r="B770" s="18"/>
      <c r="C770" s="18"/>
      <c r="D770" s="39"/>
      <c r="E770" s="18"/>
      <c r="F770" s="18"/>
      <c r="L770" s="152"/>
    </row>
    <row r="771">
      <c r="A771" s="18"/>
      <c r="B771" s="18"/>
      <c r="C771" s="18"/>
      <c r="D771" s="39"/>
      <c r="E771" s="18"/>
      <c r="F771" s="18"/>
      <c r="L771" s="152"/>
    </row>
    <row r="772">
      <c r="A772" s="18"/>
      <c r="B772" s="18"/>
      <c r="C772" s="18"/>
      <c r="D772" s="39"/>
      <c r="E772" s="18"/>
      <c r="F772" s="18"/>
      <c r="L772" s="152"/>
    </row>
    <row r="773">
      <c r="A773" s="18"/>
      <c r="B773" s="18"/>
      <c r="C773" s="18"/>
      <c r="D773" s="39"/>
      <c r="E773" s="18"/>
      <c r="F773" s="18"/>
      <c r="L773" s="152"/>
    </row>
    <row r="774">
      <c r="A774" s="18"/>
      <c r="B774" s="18"/>
      <c r="C774" s="18"/>
      <c r="D774" s="39"/>
      <c r="E774" s="18"/>
      <c r="F774" s="18"/>
      <c r="L774" s="152"/>
    </row>
    <row r="775">
      <c r="A775" s="18"/>
      <c r="B775" s="18"/>
      <c r="C775" s="18"/>
      <c r="D775" s="39"/>
      <c r="E775" s="18"/>
      <c r="F775" s="18"/>
      <c r="L775" s="152"/>
    </row>
    <row r="776">
      <c r="A776" s="18"/>
      <c r="B776" s="18"/>
      <c r="C776" s="18"/>
      <c r="D776" s="39"/>
      <c r="E776" s="18"/>
      <c r="F776" s="18"/>
      <c r="L776" s="152"/>
    </row>
    <row r="777">
      <c r="A777" s="18"/>
      <c r="B777" s="18"/>
      <c r="C777" s="18"/>
      <c r="D777" s="39"/>
      <c r="E777" s="18"/>
      <c r="F777" s="18"/>
      <c r="L777" s="152"/>
    </row>
    <row r="778">
      <c r="A778" s="18"/>
      <c r="B778" s="18"/>
      <c r="C778" s="18"/>
      <c r="D778" s="39"/>
      <c r="E778" s="18"/>
      <c r="F778" s="18"/>
      <c r="L778" s="152"/>
    </row>
    <row r="779">
      <c r="A779" s="18"/>
      <c r="B779" s="18"/>
      <c r="C779" s="18"/>
      <c r="D779" s="39"/>
      <c r="E779" s="18"/>
      <c r="F779" s="18"/>
      <c r="L779" s="152"/>
    </row>
    <row r="780">
      <c r="A780" s="18"/>
      <c r="B780" s="18"/>
      <c r="C780" s="18"/>
      <c r="D780" s="39"/>
      <c r="E780" s="18"/>
      <c r="F780" s="18"/>
      <c r="L780" s="152"/>
    </row>
    <row r="781">
      <c r="A781" s="18"/>
      <c r="B781" s="18"/>
      <c r="C781" s="18"/>
      <c r="D781" s="39"/>
      <c r="E781" s="18"/>
      <c r="F781" s="18"/>
      <c r="L781" s="152"/>
    </row>
    <row r="782">
      <c r="A782" s="18"/>
      <c r="B782" s="18"/>
      <c r="C782" s="18"/>
      <c r="D782" s="39"/>
      <c r="E782" s="18"/>
      <c r="F782" s="18"/>
      <c r="L782" s="152"/>
    </row>
    <row r="783">
      <c r="A783" s="18"/>
      <c r="B783" s="18"/>
      <c r="C783" s="18"/>
      <c r="D783" s="39"/>
      <c r="E783" s="18"/>
      <c r="F783" s="18"/>
      <c r="L783" s="152"/>
    </row>
    <row r="784">
      <c r="A784" s="18"/>
      <c r="B784" s="18"/>
      <c r="C784" s="18"/>
      <c r="D784" s="39"/>
      <c r="E784" s="18"/>
      <c r="F784" s="18"/>
      <c r="L784" s="152"/>
    </row>
    <row r="785">
      <c r="A785" s="18"/>
      <c r="B785" s="18"/>
      <c r="C785" s="18"/>
      <c r="D785" s="39"/>
      <c r="E785" s="18"/>
      <c r="F785" s="18"/>
      <c r="L785" s="152"/>
    </row>
    <row r="786">
      <c r="A786" s="18"/>
      <c r="B786" s="18"/>
      <c r="C786" s="18"/>
      <c r="D786" s="39"/>
      <c r="E786" s="18"/>
      <c r="F786" s="18"/>
      <c r="L786" s="152"/>
    </row>
    <row r="787">
      <c r="A787" s="18"/>
      <c r="B787" s="18"/>
      <c r="C787" s="18"/>
      <c r="D787" s="39"/>
      <c r="E787" s="18"/>
      <c r="F787" s="18"/>
      <c r="L787" s="152"/>
    </row>
    <row r="788">
      <c r="A788" s="18"/>
      <c r="B788" s="18"/>
      <c r="C788" s="18"/>
      <c r="D788" s="39"/>
      <c r="E788" s="18"/>
      <c r="F788" s="18"/>
      <c r="L788" s="152"/>
    </row>
    <row r="789">
      <c r="A789" s="18"/>
      <c r="B789" s="18"/>
      <c r="C789" s="18"/>
      <c r="D789" s="39"/>
      <c r="E789" s="18"/>
      <c r="F789" s="18"/>
      <c r="L789" s="152"/>
    </row>
    <row r="790">
      <c r="A790" s="18"/>
      <c r="B790" s="18"/>
      <c r="C790" s="18"/>
      <c r="D790" s="39"/>
      <c r="E790" s="18"/>
      <c r="F790" s="18"/>
      <c r="L790" s="152"/>
    </row>
    <row r="791">
      <c r="A791" s="18"/>
      <c r="B791" s="18"/>
      <c r="C791" s="18"/>
      <c r="D791" s="39"/>
      <c r="E791" s="18"/>
      <c r="F791" s="18"/>
      <c r="L791" s="152"/>
    </row>
    <row r="792">
      <c r="A792" s="18"/>
      <c r="B792" s="18"/>
      <c r="C792" s="18"/>
      <c r="D792" s="39"/>
      <c r="E792" s="18"/>
      <c r="F792" s="18"/>
      <c r="L792" s="152"/>
    </row>
    <row r="793">
      <c r="A793" s="18"/>
      <c r="B793" s="18"/>
      <c r="C793" s="18"/>
      <c r="D793" s="39"/>
      <c r="E793" s="18"/>
      <c r="F793" s="18"/>
      <c r="L793" s="152"/>
    </row>
    <row r="794">
      <c r="A794" s="18"/>
      <c r="B794" s="18"/>
      <c r="C794" s="18"/>
      <c r="D794" s="39"/>
      <c r="E794" s="18"/>
      <c r="F794" s="18"/>
      <c r="L794" s="152"/>
    </row>
    <row r="795">
      <c r="A795" s="18"/>
      <c r="B795" s="18"/>
      <c r="C795" s="18"/>
      <c r="D795" s="39"/>
      <c r="E795" s="18"/>
      <c r="F795" s="18"/>
      <c r="L795" s="152"/>
    </row>
    <row r="796">
      <c r="A796" s="18"/>
      <c r="B796" s="18"/>
      <c r="C796" s="18"/>
      <c r="D796" s="39"/>
      <c r="E796" s="18"/>
      <c r="F796" s="18"/>
      <c r="L796" s="152"/>
    </row>
    <row r="797">
      <c r="A797" s="18"/>
      <c r="B797" s="18"/>
      <c r="C797" s="18"/>
      <c r="D797" s="39"/>
      <c r="E797" s="18"/>
      <c r="F797" s="18"/>
      <c r="L797" s="152"/>
    </row>
    <row r="798">
      <c r="A798" s="18"/>
      <c r="B798" s="18"/>
      <c r="C798" s="18"/>
      <c r="D798" s="39"/>
      <c r="E798" s="18"/>
      <c r="F798" s="18"/>
      <c r="L798" s="152"/>
    </row>
    <row r="799">
      <c r="A799" s="18"/>
      <c r="B799" s="18"/>
      <c r="C799" s="18"/>
      <c r="D799" s="39"/>
      <c r="E799" s="18"/>
      <c r="F799" s="18"/>
      <c r="L799" s="152"/>
    </row>
    <row r="800">
      <c r="A800" s="18"/>
      <c r="B800" s="18"/>
      <c r="C800" s="18"/>
      <c r="D800" s="39"/>
      <c r="E800" s="18"/>
      <c r="F800" s="18"/>
      <c r="L800" s="152"/>
    </row>
    <row r="801">
      <c r="A801" s="18"/>
      <c r="B801" s="18"/>
      <c r="C801" s="18"/>
      <c r="D801" s="39"/>
      <c r="E801" s="18"/>
      <c r="F801" s="18"/>
      <c r="L801" s="152"/>
    </row>
    <row r="802">
      <c r="A802" s="18"/>
      <c r="B802" s="18"/>
      <c r="C802" s="18"/>
      <c r="D802" s="39"/>
      <c r="E802" s="18"/>
      <c r="F802" s="18"/>
      <c r="L802" s="152"/>
    </row>
    <row r="803">
      <c r="A803" s="18"/>
      <c r="B803" s="18"/>
      <c r="C803" s="18"/>
      <c r="D803" s="39"/>
      <c r="E803" s="18"/>
      <c r="F803" s="18"/>
      <c r="L803" s="152"/>
    </row>
    <row r="804">
      <c r="A804" s="18"/>
      <c r="B804" s="18"/>
      <c r="C804" s="18"/>
      <c r="D804" s="39"/>
      <c r="E804" s="18"/>
      <c r="F804" s="18"/>
      <c r="L804" s="152"/>
    </row>
    <row r="805">
      <c r="A805" s="18"/>
      <c r="B805" s="18"/>
      <c r="C805" s="18"/>
      <c r="D805" s="39"/>
      <c r="E805" s="18"/>
      <c r="F805" s="18"/>
      <c r="L805" s="152"/>
    </row>
    <row r="806">
      <c r="A806" s="18"/>
      <c r="B806" s="18"/>
      <c r="C806" s="18"/>
      <c r="D806" s="39"/>
      <c r="E806" s="18"/>
      <c r="F806" s="18"/>
      <c r="L806" s="152"/>
    </row>
    <row r="807">
      <c r="A807" s="18"/>
      <c r="B807" s="18"/>
      <c r="C807" s="18"/>
      <c r="D807" s="39"/>
      <c r="E807" s="18"/>
      <c r="F807" s="18"/>
      <c r="L807" s="152"/>
    </row>
    <row r="808">
      <c r="A808" s="18"/>
      <c r="B808" s="18"/>
      <c r="C808" s="18"/>
      <c r="D808" s="39"/>
      <c r="E808" s="18"/>
      <c r="F808" s="18"/>
      <c r="L808" s="152"/>
    </row>
    <row r="809">
      <c r="A809" s="18"/>
      <c r="B809" s="18"/>
      <c r="C809" s="18"/>
      <c r="D809" s="39"/>
      <c r="E809" s="18"/>
      <c r="F809" s="18"/>
      <c r="L809" s="152"/>
    </row>
    <row r="810">
      <c r="A810" s="18"/>
      <c r="B810" s="18"/>
      <c r="C810" s="18"/>
      <c r="D810" s="39"/>
      <c r="E810" s="18"/>
      <c r="F810" s="18"/>
      <c r="L810" s="152"/>
    </row>
    <row r="811">
      <c r="A811" s="18"/>
      <c r="B811" s="18"/>
      <c r="C811" s="18"/>
      <c r="D811" s="39"/>
      <c r="E811" s="18"/>
      <c r="F811" s="18"/>
      <c r="L811" s="152"/>
    </row>
    <row r="812">
      <c r="A812" s="18"/>
      <c r="B812" s="18"/>
      <c r="C812" s="18"/>
      <c r="D812" s="39"/>
      <c r="E812" s="18"/>
      <c r="F812" s="18"/>
      <c r="L812" s="152"/>
    </row>
    <row r="813">
      <c r="A813" s="18"/>
      <c r="B813" s="18"/>
      <c r="C813" s="18"/>
      <c r="D813" s="39"/>
      <c r="E813" s="18"/>
      <c r="F813" s="18"/>
      <c r="L813" s="152"/>
    </row>
    <row r="814">
      <c r="A814" s="18"/>
      <c r="B814" s="18"/>
      <c r="C814" s="18"/>
      <c r="D814" s="39"/>
      <c r="E814" s="18"/>
      <c r="F814" s="18"/>
      <c r="L814" s="152"/>
    </row>
    <row r="815">
      <c r="A815" s="18"/>
      <c r="B815" s="18"/>
      <c r="C815" s="18"/>
      <c r="D815" s="39"/>
      <c r="E815" s="18"/>
      <c r="F815" s="18"/>
      <c r="L815" s="152"/>
    </row>
    <row r="816">
      <c r="A816" s="18"/>
      <c r="B816" s="18"/>
      <c r="C816" s="18"/>
      <c r="D816" s="39"/>
      <c r="E816" s="18"/>
      <c r="F816" s="18"/>
      <c r="L816" s="152"/>
    </row>
    <row r="817">
      <c r="A817" s="18"/>
      <c r="B817" s="18"/>
      <c r="C817" s="18"/>
      <c r="D817" s="39"/>
      <c r="E817" s="18"/>
      <c r="F817" s="18"/>
      <c r="L817" s="152"/>
    </row>
    <row r="818">
      <c r="A818" s="18"/>
      <c r="B818" s="18"/>
      <c r="C818" s="18"/>
      <c r="D818" s="39"/>
      <c r="E818" s="18"/>
      <c r="F818" s="18"/>
      <c r="L818" s="152"/>
    </row>
    <row r="819">
      <c r="A819" s="18"/>
      <c r="B819" s="18"/>
      <c r="C819" s="18"/>
      <c r="D819" s="39"/>
      <c r="E819" s="18"/>
      <c r="F819" s="18"/>
      <c r="L819" s="152"/>
    </row>
    <row r="820">
      <c r="A820" s="18"/>
      <c r="B820" s="18"/>
      <c r="C820" s="18"/>
      <c r="D820" s="39"/>
      <c r="E820" s="18"/>
      <c r="F820" s="18"/>
      <c r="L820" s="152"/>
    </row>
    <row r="821">
      <c r="A821" s="18"/>
      <c r="B821" s="18"/>
      <c r="C821" s="18"/>
      <c r="D821" s="39"/>
      <c r="E821" s="18"/>
      <c r="F821" s="18"/>
      <c r="L821" s="152"/>
    </row>
    <row r="822">
      <c r="A822" s="18"/>
      <c r="B822" s="18"/>
      <c r="C822" s="18"/>
      <c r="D822" s="39"/>
      <c r="E822" s="18"/>
      <c r="F822" s="18"/>
      <c r="L822" s="152"/>
    </row>
    <row r="823">
      <c r="A823" s="18"/>
      <c r="B823" s="18"/>
      <c r="C823" s="18"/>
      <c r="D823" s="39"/>
      <c r="E823" s="18"/>
      <c r="F823" s="18"/>
      <c r="L823" s="152"/>
    </row>
    <row r="824">
      <c r="A824" s="18"/>
      <c r="B824" s="18"/>
      <c r="C824" s="18"/>
      <c r="D824" s="39"/>
      <c r="E824" s="18"/>
      <c r="F824" s="18"/>
      <c r="L824" s="152"/>
    </row>
    <row r="825">
      <c r="A825" s="18"/>
      <c r="B825" s="18"/>
      <c r="C825" s="18"/>
      <c r="D825" s="39"/>
      <c r="E825" s="18"/>
      <c r="F825" s="18"/>
      <c r="L825" s="152"/>
    </row>
    <row r="826">
      <c r="A826" s="18"/>
      <c r="B826" s="18"/>
      <c r="C826" s="18"/>
      <c r="D826" s="39"/>
      <c r="E826" s="18"/>
      <c r="F826" s="18"/>
      <c r="L826" s="152"/>
    </row>
    <row r="827">
      <c r="A827" s="18"/>
      <c r="B827" s="18"/>
      <c r="C827" s="18"/>
      <c r="D827" s="39"/>
      <c r="E827" s="18"/>
      <c r="F827" s="18"/>
      <c r="L827" s="152"/>
    </row>
    <row r="828">
      <c r="A828" s="18"/>
      <c r="B828" s="18"/>
      <c r="C828" s="18"/>
      <c r="D828" s="39"/>
      <c r="E828" s="18"/>
      <c r="F828" s="18"/>
      <c r="L828" s="152"/>
    </row>
    <row r="829">
      <c r="A829" s="18"/>
      <c r="B829" s="18"/>
      <c r="C829" s="18"/>
      <c r="D829" s="39"/>
      <c r="E829" s="18"/>
      <c r="F829" s="18"/>
      <c r="L829" s="152"/>
    </row>
    <row r="830">
      <c r="A830" s="18"/>
      <c r="B830" s="18"/>
      <c r="C830" s="18"/>
      <c r="D830" s="39"/>
      <c r="E830" s="18"/>
      <c r="F830" s="18"/>
      <c r="L830" s="152"/>
    </row>
    <row r="831">
      <c r="A831" s="18"/>
      <c r="B831" s="18"/>
      <c r="C831" s="18"/>
      <c r="D831" s="39"/>
      <c r="E831" s="18"/>
      <c r="F831" s="18"/>
      <c r="L831" s="152"/>
    </row>
    <row r="832">
      <c r="A832" s="18"/>
      <c r="B832" s="18"/>
      <c r="C832" s="18"/>
      <c r="D832" s="39"/>
      <c r="E832" s="18"/>
      <c r="F832" s="18"/>
      <c r="L832" s="152"/>
    </row>
    <row r="833">
      <c r="A833" s="18"/>
      <c r="B833" s="18"/>
      <c r="C833" s="18"/>
      <c r="D833" s="39"/>
      <c r="E833" s="18"/>
      <c r="F833" s="18"/>
      <c r="L833" s="152"/>
    </row>
    <row r="834">
      <c r="A834" s="18"/>
      <c r="B834" s="18"/>
      <c r="C834" s="18"/>
      <c r="D834" s="39"/>
      <c r="E834" s="18"/>
      <c r="F834" s="18"/>
      <c r="L834" s="152"/>
    </row>
    <row r="835">
      <c r="A835" s="18"/>
      <c r="B835" s="18"/>
      <c r="C835" s="18"/>
      <c r="D835" s="39"/>
      <c r="E835" s="18"/>
      <c r="F835" s="18"/>
      <c r="L835" s="152"/>
    </row>
    <row r="836">
      <c r="A836" s="18"/>
      <c r="B836" s="18"/>
      <c r="C836" s="18"/>
      <c r="D836" s="39"/>
      <c r="E836" s="18"/>
      <c r="F836" s="18"/>
      <c r="L836" s="152"/>
    </row>
    <row r="837">
      <c r="A837" s="18"/>
      <c r="B837" s="18"/>
      <c r="C837" s="18"/>
      <c r="D837" s="39"/>
      <c r="E837" s="18"/>
      <c r="F837" s="18"/>
      <c r="L837" s="152"/>
    </row>
    <row r="838">
      <c r="A838" s="18"/>
      <c r="B838" s="18"/>
      <c r="C838" s="18"/>
      <c r="D838" s="39"/>
      <c r="E838" s="18"/>
      <c r="F838" s="18"/>
      <c r="L838" s="152"/>
    </row>
    <row r="839">
      <c r="A839" s="18"/>
      <c r="B839" s="18"/>
      <c r="C839" s="18"/>
      <c r="D839" s="39"/>
      <c r="E839" s="18"/>
      <c r="F839" s="18"/>
      <c r="L839" s="152"/>
    </row>
    <row r="840">
      <c r="A840" s="18"/>
      <c r="B840" s="18"/>
      <c r="C840" s="18"/>
      <c r="D840" s="39"/>
      <c r="E840" s="18"/>
      <c r="F840" s="18"/>
      <c r="L840" s="152"/>
    </row>
    <row r="841">
      <c r="A841" s="18"/>
      <c r="B841" s="18"/>
      <c r="C841" s="18"/>
      <c r="D841" s="39"/>
      <c r="E841" s="18"/>
      <c r="F841" s="18"/>
      <c r="L841" s="152"/>
    </row>
    <row r="842">
      <c r="A842" s="18"/>
      <c r="B842" s="18"/>
      <c r="C842" s="18"/>
      <c r="D842" s="39"/>
      <c r="E842" s="18"/>
      <c r="F842" s="18"/>
      <c r="L842" s="152"/>
    </row>
    <row r="843">
      <c r="A843" s="18"/>
      <c r="B843" s="18"/>
      <c r="C843" s="18"/>
      <c r="D843" s="39"/>
      <c r="E843" s="18"/>
      <c r="F843" s="18"/>
      <c r="L843" s="152"/>
    </row>
    <row r="844">
      <c r="A844" s="18"/>
      <c r="B844" s="18"/>
      <c r="C844" s="18"/>
      <c r="D844" s="39"/>
      <c r="E844" s="18"/>
      <c r="F844" s="18"/>
      <c r="L844" s="152"/>
    </row>
    <row r="845">
      <c r="A845" s="18"/>
      <c r="B845" s="18"/>
      <c r="C845" s="18"/>
      <c r="D845" s="39"/>
      <c r="E845" s="18"/>
      <c r="F845" s="18"/>
      <c r="L845" s="152"/>
    </row>
    <row r="846">
      <c r="A846" s="18"/>
      <c r="B846" s="18"/>
      <c r="C846" s="18"/>
      <c r="D846" s="39"/>
      <c r="E846" s="18"/>
      <c r="F846" s="18"/>
      <c r="L846" s="152"/>
    </row>
    <row r="847">
      <c r="A847" s="18"/>
      <c r="B847" s="18"/>
      <c r="C847" s="18"/>
      <c r="D847" s="39"/>
      <c r="E847" s="18"/>
      <c r="F847" s="18"/>
      <c r="L847" s="152"/>
    </row>
    <row r="848">
      <c r="A848" s="18"/>
      <c r="B848" s="18"/>
      <c r="C848" s="18"/>
      <c r="D848" s="39"/>
      <c r="E848" s="18"/>
      <c r="F848" s="18"/>
      <c r="L848" s="152"/>
    </row>
    <row r="849">
      <c r="A849" s="18"/>
      <c r="B849" s="18"/>
      <c r="C849" s="18"/>
      <c r="D849" s="39"/>
      <c r="E849" s="18"/>
      <c r="F849" s="18"/>
      <c r="L849" s="152"/>
    </row>
    <row r="850">
      <c r="A850" s="18"/>
      <c r="B850" s="18"/>
      <c r="C850" s="18"/>
      <c r="D850" s="39"/>
      <c r="E850" s="18"/>
      <c r="F850" s="18"/>
      <c r="L850" s="152"/>
    </row>
    <row r="851">
      <c r="A851" s="18"/>
      <c r="B851" s="18"/>
      <c r="C851" s="18"/>
      <c r="D851" s="39"/>
      <c r="E851" s="18"/>
      <c r="F851" s="18"/>
      <c r="L851" s="152"/>
    </row>
    <row r="852">
      <c r="A852" s="18"/>
      <c r="B852" s="18"/>
      <c r="C852" s="18"/>
      <c r="D852" s="39"/>
      <c r="E852" s="18"/>
      <c r="F852" s="18"/>
      <c r="L852" s="152"/>
    </row>
    <row r="853">
      <c r="A853" s="18"/>
      <c r="B853" s="18"/>
      <c r="C853" s="18"/>
      <c r="D853" s="39"/>
      <c r="E853" s="18"/>
      <c r="F853" s="18"/>
      <c r="L853" s="152"/>
    </row>
    <row r="854">
      <c r="A854" s="18"/>
      <c r="B854" s="18"/>
      <c r="C854" s="18"/>
      <c r="D854" s="39"/>
      <c r="E854" s="18"/>
      <c r="F854" s="18"/>
      <c r="L854" s="152"/>
    </row>
    <row r="855">
      <c r="A855" s="18"/>
      <c r="B855" s="18"/>
      <c r="C855" s="18"/>
      <c r="D855" s="39"/>
      <c r="E855" s="18"/>
      <c r="F855" s="18"/>
      <c r="L855" s="152"/>
    </row>
    <row r="856">
      <c r="A856" s="18"/>
      <c r="B856" s="18"/>
      <c r="C856" s="18"/>
      <c r="D856" s="39"/>
      <c r="E856" s="18"/>
      <c r="F856" s="18"/>
      <c r="L856" s="152"/>
    </row>
    <row r="857">
      <c r="A857" s="18"/>
      <c r="B857" s="18"/>
      <c r="C857" s="18"/>
      <c r="D857" s="39"/>
      <c r="E857" s="18"/>
      <c r="F857" s="18"/>
      <c r="L857" s="152"/>
    </row>
    <row r="858">
      <c r="A858" s="18"/>
      <c r="B858" s="18"/>
      <c r="C858" s="18"/>
      <c r="D858" s="39"/>
      <c r="E858" s="18"/>
      <c r="F858" s="18"/>
      <c r="L858" s="152"/>
    </row>
    <row r="859">
      <c r="A859" s="18"/>
      <c r="B859" s="18"/>
      <c r="C859" s="18"/>
      <c r="D859" s="39"/>
      <c r="E859" s="18"/>
      <c r="F859" s="18"/>
      <c r="L859" s="152"/>
    </row>
    <row r="860">
      <c r="A860" s="18"/>
      <c r="B860" s="18"/>
      <c r="C860" s="18"/>
      <c r="D860" s="39"/>
      <c r="E860" s="18"/>
      <c r="F860" s="18"/>
      <c r="L860" s="152"/>
    </row>
    <row r="861">
      <c r="A861" s="18"/>
      <c r="B861" s="18"/>
      <c r="C861" s="18"/>
      <c r="D861" s="39"/>
      <c r="E861" s="18"/>
      <c r="F861" s="18"/>
      <c r="L861" s="152"/>
    </row>
    <row r="862">
      <c r="A862" s="18"/>
      <c r="B862" s="18"/>
      <c r="C862" s="18"/>
      <c r="D862" s="39"/>
      <c r="E862" s="18"/>
      <c r="F862" s="18"/>
      <c r="L862" s="152"/>
    </row>
    <row r="863">
      <c r="A863" s="18"/>
      <c r="B863" s="18"/>
      <c r="C863" s="18"/>
      <c r="D863" s="39"/>
      <c r="E863" s="18"/>
      <c r="F863" s="18"/>
      <c r="L863" s="152"/>
    </row>
    <row r="864">
      <c r="A864" s="18"/>
      <c r="B864" s="18"/>
      <c r="C864" s="18"/>
      <c r="D864" s="39"/>
      <c r="E864" s="18"/>
      <c r="F864" s="18"/>
      <c r="L864" s="152"/>
    </row>
    <row r="865">
      <c r="A865" s="18"/>
      <c r="B865" s="18"/>
      <c r="C865" s="18"/>
      <c r="D865" s="39"/>
      <c r="E865" s="18"/>
      <c r="F865" s="18"/>
      <c r="L865" s="152"/>
    </row>
    <row r="866">
      <c r="A866" s="18"/>
      <c r="B866" s="18"/>
      <c r="C866" s="18"/>
      <c r="D866" s="39"/>
      <c r="E866" s="18"/>
      <c r="F866" s="18"/>
      <c r="L866" s="152"/>
    </row>
    <row r="867">
      <c r="A867" s="18"/>
      <c r="B867" s="18"/>
      <c r="C867" s="18"/>
      <c r="D867" s="39"/>
      <c r="E867" s="18"/>
      <c r="F867" s="18"/>
      <c r="L867" s="152"/>
    </row>
    <row r="868">
      <c r="A868" s="18"/>
      <c r="B868" s="18"/>
      <c r="C868" s="18"/>
      <c r="D868" s="39"/>
      <c r="E868" s="18"/>
      <c r="F868" s="18"/>
      <c r="L868" s="152"/>
    </row>
    <row r="869">
      <c r="A869" s="18"/>
      <c r="B869" s="18"/>
      <c r="C869" s="18"/>
      <c r="D869" s="39"/>
      <c r="E869" s="18"/>
      <c r="F869" s="18"/>
      <c r="L869" s="152"/>
    </row>
    <row r="870">
      <c r="A870" s="18"/>
      <c r="B870" s="18"/>
      <c r="C870" s="18"/>
      <c r="D870" s="39"/>
      <c r="E870" s="18"/>
      <c r="F870" s="18"/>
      <c r="L870" s="152"/>
    </row>
    <row r="871">
      <c r="A871" s="18"/>
      <c r="B871" s="18"/>
      <c r="C871" s="18"/>
      <c r="D871" s="39"/>
      <c r="E871" s="18"/>
      <c r="F871" s="18"/>
      <c r="L871" s="152"/>
    </row>
    <row r="872">
      <c r="A872" s="18"/>
      <c r="B872" s="18"/>
      <c r="C872" s="18"/>
      <c r="D872" s="39"/>
      <c r="E872" s="18"/>
      <c r="F872" s="18"/>
      <c r="L872" s="152"/>
    </row>
    <row r="873">
      <c r="A873" s="18"/>
      <c r="B873" s="18"/>
      <c r="C873" s="18"/>
      <c r="D873" s="39"/>
      <c r="E873" s="18"/>
      <c r="F873" s="18"/>
      <c r="L873" s="152"/>
    </row>
    <row r="874">
      <c r="A874" s="18"/>
      <c r="B874" s="18"/>
      <c r="C874" s="18"/>
      <c r="D874" s="39"/>
      <c r="E874" s="18"/>
      <c r="F874" s="18"/>
      <c r="L874" s="152"/>
    </row>
    <row r="875">
      <c r="A875" s="18"/>
      <c r="B875" s="18"/>
      <c r="C875" s="18"/>
      <c r="D875" s="39"/>
      <c r="E875" s="18"/>
      <c r="F875" s="18"/>
      <c r="L875" s="152"/>
    </row>
    <row r="876">
      <c r="A876" s="18"/>
      <c r="B876" s="18"/>
      <c r="C876" s="18"/>
      <c r="D876" s="39"/>
      <c r="E876" s="18"/>
      <c r="F876" s="18"/>
      <c r="L876" s="152"/>
    </row>
    <row r="877">
      <c r="A877" s="18"/>
      <c r="B877" s="18"/>
      <c r="C877" s="18"/>
      <c r="D877" s="39"/>
      <c r="E877" s="18"/>
      <c r="F877" s="18"/>
      <c r="L877" s="152"/>
    </row>
    <row r="878">
      <c r="A878" s="18"/>
      <c r="B878" s="18"/>
      <c r="C878" s="18"/>
      <c r="D878" s="39"/>
      <c r="E878" s="18"/>
      <c r="F878" s="18"/>
      <c r="L878" s="152"/>
    </row>
    <row r="879">
      <c r="A879" s="18"/>
      <c r="B879" s="18"/>
      <c r="C879" s="18"/>
      <c r="D879" s="39"/>
      <c r="E879" s="18"/>
      <c r="F879" s="18"/>
      <c r="L879" s="152"/>
    </row>
    <row r="880">
      <c r="A880" s="18"/>
      <c r="B880" s="18"/>
      <c r="C880" s="18"/>
      <c r="D880" s="39"/>
      <c r="E880" s="18"/>
      <c r="F880" s="18"/>
      <c r="L880" s="152"/>
    </row>
    <row r="881">
      <c r="A881" s="18"/>
      <c r="B881" s="18"/>
      <c r="C881" s="18"/>
      <c r="D881" s="39"/>
      <c r="E881" s="18"/>
      <c r="F881" s="18"/>
      <c r="L881" s="152"/>
    </row>
    <row r="882">
      <c r="A882" s="18"/>
      <c r="B882" s="18"/>
      <c r="C882" s="18"/>
      <c r="D882" s="39"/>
      <c r="E882" s="18"/>
      <c r="F882" s="18"/>
      <c r="L882" s="152"/>
    </row>
    <row r="883">
      <c r="A883" s="18"/>
      <c r="B883" s="18"/>
      <c r="C883" s="18"/>
      <c r="D883" s="39"/>
      <c r="E883" s="18"/>
      <c r="F883" s="18"/>
      <c r="L883" s="152"/>
    </row>
    <row r="884">
      <c r="A884" s="18"/>
      <c r="B884" s="18"/>
      <c r="C884" s="18"/>
      <c r="D884" s="39"/>
      <c r="E884" s="18"/>
      <c r="F884" s="18"/>
      <c r="L884" s="152"/>
    </row>
    <row r="885">
      <c r="A885" s="18"/>
      <c r="B885" s="18"/>
      <c r="C885" s="18"/>
      <c r="D885" s="39"/>
      <c r="E885" s="18"/>
      <c r="F885" s="18"/>
      <c r="L885" s="152"/>
    </row>
    <row r="886">
      <c r="A886" s="18"/>
      <c r="B886" s="18"/>
      <c r="C886" s="18"/>
      <c r="D886" s="39"/>
      <c r="E886" s="18"/>
      <c r="F886" s="18"/>
      <c r="L886" s="152"/>
    </row>
    <row r="887">
      <c r="A887" s="18"/>
      <c r="B887" s="18"/>
      <c r="C887" s="18"/>
      <c r="D887" s="39"/>
      <c r="E887" s="18"/>
      <c r="F887" s="18"/>
      <c r="L887" s="152"/>
    </row>
    <row r="888">
      <c r="A888" s="18"/>
      <c r="B888" s="18"/>
      <c r="C888" s="18"/>
      <c r="D888" s="39"/>
      <c r="E888" s="18"/>
      <c r="F888" s="18"/>
      <c r="L888" s="152"/>
    </row>
    <row r="889">
      <c r="A889" s="18"/>
      <c r="B889" s="18"/>
      <c r="C889" s="18"/>
      <c r="D889" s="39"/>
      <c r="E889" s="18"/>
      <c r="F889" s="18"/>
      <c r="L889" s="152"/>
    </row>
    <row r="890">
      <c r="A890" s="18"/>
      <c r="B890" s="18"/>
      <c r="C890" s="18"/>
      <c r="D890" s="39"/>
      <c r="E890" s="18"/>
      <c r="F890" s="18"/>
      <c r="L890" s="152"/>
    </row>
    <row r="891">
      <c r="A891" s="18"/>
      <c r="B891" s="18"/>
      <c r="C891" s="18"/>
      <c r="D891" s="39"/>
      <c r="E891" s="18"/>
      <c r="F891" s="18"/>
      <c r="L891" s="152"/>
    </row>
    <row r="892">
      <c r="A892" s="18"/>
      <c r="B892" s="18"/>
      <c r="C892" s="18"/>
      <c r="D892" s="39"/>
      <c r="E892" s="18"/>
      <c r="F892" s="18"/>
      <c r="L892" s="152"/>
    </row>
    <row r="893">
      <c r="A893" s="18"/>
      <c r="B893" s="18"/>
      <c r="C893" s="18"/>
      <c r="D893" s="39"/>
      <c r="E893" s="18"/>
      <c r="F893" s="18"/>
      <c r="L893" s="152"/>
    </row>
    <row r="894">
      <c r="A894" s="18"/>
      <c r="B894" s="18"/>
      <c r="C894" s="18"/>
      <c r="D894" s="39"/>
      <c r="E894" s="18"/>
      <c r="F894" s="18"/>
      <c r="L894" s="152"/>
    </row>
    <row r="895">
      <c r="A895" s="18"/>
      <c r="B895" s="18"/>
      <c r="C895" s="18"/>
      <c r="D895" s="39"/>
      <c r="E895" s="18"/>
      <c r="F895" s="18"/>
      <c r="L895" s="152"/>
    </row>
    <row r="896">
      <c r="A896" s="18"/>
      <c r="B896" s="18"/>
      <c r="C896" s="18"/>
      <c r="D896" s="39"/>
      <c r="E896" s="18"/>
      <c r="F896" s="18"/>
      <c r="L896" s="152"/>
    </row>
    <row r="897">
      <c r="A897" s="18"/>
      <c r="B897" s="18"/>
      <c r="C897" s="18"/>
      <c r="D897" s="39"/>
      <c r="E897" s="18"/>
      <c r="F897" s="18"/>
      <c r="L897" s="152"/>
    </row>
    <row r="898">
      <c r="A898" s="18"/>
      <c r="B898" s="18"/>
      <c r="C898" s="18"/>
      <c r="D898" s="39"/>
      <c r="E898" s="18"/>
      <c r="F898" s="18"/>
      <c r="L898" s="152"/>
    </row>
    <row r="899">
      <c r="A899" s="18"/>
      <c r="B899" s="18"/>
      <c r="C899" s="18"/>
      <c r="D899" s="39"/>
      <c r="E899" s="18"/>
      <c r="F899" s="18"/>
      <c r="L899" s="152"/>
    </row>
    <row r="900">
      <c r="A900" s="18"/>
      <c r="B900" s="18"/>
      <c r="C900" s="18"/>
      <c r="D900" s="39"/>
      <c r="E900" s="18"/>
      <c r="F900" s="18"/>
      <c r="L900" s="152"/>
    </row>
    <row r="901">
      <c r="A901" s="18"/>
      <c r="B901" s="18"/>
      <c r="C901" s="18"/>
      <c r="D901" s="39"/>
      <c r="E901" s="18"/>
      <c r="F901" s="18"/>
      <c r="L901" s="152"/>
    </row>
    <row r="902">
      <c r="A902" s="18"/>
      <c r="B902" s="18"/>
      <c r="C902" s="18"/>
      <c r="D902" s="39"/>
      <c r="E902" s="18"/>
      <c r="F902" s="18"/>
      <c r="L902" s="152"/>
    </row>
    <row r="903">
      <c r="A903" s="18"/>
      <c r="B903" s="18"/>
      <c r="C903" s="18"/>
      <c r="D903" s="39"/>
      <c r="E903" s="18"/>
      <c r="F903" s="18"/>
      <c r="L903" s="152"/>
    </row>
    <row r="904">
      <c r="A904" s="18"/>
      <c r="B904" s="18"/>
      <c r="C904" s="18"/>
      <c r="D904" s="39"/>
      <c r="E904" s="18"/>
      <c r="F904" s="18"/>
      <c r="L904" s="152"/>
    </row>
    <row r="905">
      <c r="A905" s="18"/>
      <c r="B905" s="18"/>
      <c r="C905" s="18"/>
      <c r="D905" s="39"/>
      <c r="E905" s="18"/>
      <c r="F905" s="18"/>
      <c r="L905" s="152"/>
    </row>
    <row r="906">
      <c r="A906" s="18"/>
      <c r="B906" s="18"/>
      <c r="C906" s="18"/>
      <c r="D906" s="39"/>
      <c r="E906" s="18"/>
      <c r="F906" s="18"/>
      <c r="L906" s="152"/>
    </row>
    <row r="907">
      <c r="A907" s="18"/>
      <c r="B907" s="18"/>
      <c r="C907" s="18"/>
      <c r="D907" s="39"/>
      <c r="E907" s="18"/>
      <c r="F907" s="18"/>
      <c r="L907" s="152"/>
    </row>
    <row r="908">
      <c r="A908" s="18"/>
      <c r="B908" s="18"/>
      <c r="C908" s="18"/>
      <c r="D908" s="39"/>
      <c r="E908" s="18"/>
      <c r="F908" s="18"/>
      <c r="L908" s="152"/>
    </row>
    <row r="909">
      <c r="A909" s="18"/>
      <c r="B909" s="18"/>
      <c r="C909" s="18"/>
      <c r="D909" s="39"/>
      <c r="E909" s="18"/>
      <c r="F909" s="18"/>
      <c r="L909" s="152"/>
    </row>
    <row r="910">
      <c r="A910" s="18"/>
      <c r="B910" s="18"/>
      <c r="C910" s="18"/>
      <c r="D910" s="39"/>
      <c r="E910" s="18"/>
      <c r="F910" s="18"/>
      <c r="L910" s="152"/>
    </row>
    <row r="911">
      <c r="A911" s="18"/>
      <c r="B911" s="18"/>
      <c r="C911" s="18"/>
      <c r="D911" s="39"/>
      <c r="E911" s="18"/>
      <c r="F911" s="18"/>
      <c r="L911" s="152"/>
    </row>
    <row r="912">
      <c r="A912" s="18"/>
      <c r="B912" s="18"/>
      <c r="C912" s="18"/>
      <c r="D912" s="39"/>
      <c r="E912" s="18"/>
      <c r="F912" s="18"/>
      <c r="L912" s="152"/>
    </row>
    <row r="913">
      <c r="A913" s="18"/>
      <c r="B913" s="18"/>
      <c r="C913" s="18"/>
      <c r="D913" s="39"/>
      <c r="E913" s="18"/>
      <c r="F913" s="18"/>
      <c r="L913" s="152"/>
    </row>
    <row r="914">
      <c r="A914" s="18"/>
      <c r="B914" s="18"/>
      <c r="C914" s="18"/>
      <c r="D914" s="39"/>
      <c r="E914" s="18"/>
      <c r="F914" s="18"/>
      <c r="L914" s="152"/>
    </row>
    <row r="915">
      <c r="A915" s="18"/>
      <c r="B915" s="18"/>
      <c r="C915" s="18"/>
      <c r="D915" s="39"/>
      <c r="E915" s="18"/>
      <c r="F915" s="18"/>
      <c r="L915" s="152"/>
    </row>
    <row r="916">
      <c r="A916" s="18"/>
      <c r="B916" s="18"/>
      <c r="C916" s="18"/>
      <c r="D916" s="39"/>
      <c r="E916" s="18"/>
      <c r="F916" s="18"/>
      <c r="L916" s="152"/>
    </row>
    <row r="917">
      <c r="A917" s="18"/>
      <c r="B917" s="18"/>
      <c r="C917" s="18"/>
      <c r="D917" s="39"/>
      <c r="E917" s="18"/>
      <c r="F917" s="18"/>
      <c r="L917" s="152"/>
    </row>
    <row r="918">
      <c r="A918" s="18"/>
      <c r="B918" s="18"/>
      <c r="C918" s="18"/>
      <c r="D918" s="39"/>
      <c r="E918" s="18"/>
      <c r="F918" s="18"/>
      <c r="L918" s="152"/>
    </row>
    <row r="919">
      <c r="A919" s="18"/>
      <c r="B919" s="18"/>
      <c r="C919" s="18"/>
      <c r="D919" s="39"/>
      <c r="E919" s="18"/>
      <c r="F919" s="18"/>
      <c r="L919" s="152"/>
    </row>
    <row r="920">
      <c r="A920" s="18"/>
      <c r="B920" s="18"/>
      <c r="C920" s="18"/>
      <c r="D920" s="39"/>
      <c r="E920" s="18"/>
      <c r="F920" s="18"/>
      <c r="L920" s="152"/>
    </row>
    <row r="921">
      <c r="A921" s="18"/>
      <c r="B921" s="18"/>
      <c r="C921" s="18"/>
      <c r="D921" s="39"/>
      <c r="E921" s="18"/>
      <c r="F921" s="18"/>
      <c r="L921" s="152"/>
    </row>
    <row r="922">
      <c r="A922" s="18"/>
      <c r="B922" s="18"/>
      <c r="C922" s="18"/>
      <c r="D922" s="39"/>
      <c r="E922" s="18"/>
      <c r="F922" s="18"/>
      <c r="L922" s="152"/>
    </row>
    <row r="923">
      <c r="A923" s="18"/>
      <c r="B923" s="18"/>
      <c r="C923" s="18"/>
      <c r="D923" s="39"/>
      <c r="E923" s="18"/>
      <c r="F923" s="18"/>
      <c r="L923" s="152"/>
    </row>
    <row r="924">
      <c r="A924" s="18"/>
      <c r="B924" s="18"/>
      <c r="C924" s="18"/>
      <c r="D924" s="39"/>
      <c r="E924" s="18"/>
      <c r="F924" s="18"/>
      <c r="L924" s="152"/>
    </row>
    <row r="925">
      <c r="A925" s="18"/>
      <c r="B925" s="18"/>
      <c r="C925" s="18"/>
      <c r="D925" s="39"/>
      <c r="E925" s="18"/>
      <c r="F925" s="18"/>
      <c r="L925" s="152"/>
    </row>
    <row r="926">
      <c r="A926" s="18"/>
      <c r="B926" s="18"/>
      <c r="C926" s="18"/>
      <c r="D926" s="39"/>
      <c r="E926" s="18"/>
      <c r="F926" s="18"/>
      <c r="L926" s="152"/>
    </row>
    <row r="927">
      <c r="A927" s="18"/>
      <c r="B927" s="18"/>
      <c r="C927" s="18"/>
      <c r="D927" s="39"/>
      <c r="E927" s="18"/>
      <c r="F927" s="18"/>
      <c r="L927" s="152"/>
    </row>
    <row r="928">
      <c r="A928" s="18"/>
      <c r="B928" s="18"/>
      <c r="C928" s="18"/>
      <c r="D928" s="39"/>
      <c r="E928" s="18"/>
      <c r="F928" s="18"/>
      <c r="L928" s="152"/>
    </row>
    <row r="929">
      <c r="A929" s="18"/>
      <c r="B929" s="18"/>
      <c r="C929" s="18"/>
      <c r="D929" s="39"/>
      <c r="E929" s="18"/>
      <c r="F929" s="18"/>
      <c r="L929" s="152"/>
    </row>
    <row r="930">
      <c r="A930" s="18"/>
      <c r="B930" s="18"/>
      <c r="C930" s="18"/>
      <c r="D930" s="39"/>
      <c r="E930" s="18"/>
      <c r="F930" s="18"/>
      <c r="L930" s="152"/>
    </row>
    <row r="931">
      <c r="A931" s="18"/>
      <c r="B931" s="18"/>
      <c r="C931" s="18"/>
      <c r="D931" s="39"/>
      <c r="E931" s="18"/>
      <c r="F931" s="18"/>
      <c r="L931" s="152"/>
    </row>
    <row r="932">
      <c r="A932" s="18"/>
      <c r="B932" s="18"/>
      <c r="C932" s="18"/>
      <c r="D932" s="39"/>
      <c r="E932" s="18"/>
      <c r="F932" s="18"/>
      <c r="L932" s="152"/>
    </row>
    <row r="933">
      <c r="A933" s="18"/>
      <c r="B933" s="18"/>
      <c r="C933" s="18"/>
      <c r="D933" s="39"/>
      <c r="E933" s="18"/>
      <c r="F933" s="18"/>
      <c r="L933" s="152"/>
    </row>
    <row r="934">
      <c r="A934" s="18"/>
      <c r="B934" s="18"/>
      <c r="C934" s="18"/>
      <c r="D934" s="39"/>
      <c r="E934" s="18"/>
      <c r="F934" s="18"/>
      <c r="L934" s="152"/>
    </row>
    <row r="935">
      <c r="A935" s="18"/>
      <c r="B935" s="18"/>
      <c r="C935" s="18"/>
      <c r="D935" s="39"/>
      <c r="E935" s="18"/>
      <c r="F935" s="18"/>
      <c r="L935" s="152"/>
    </row>
    <row r="936">
      <c r="A936" s="18"/>
      <c r="B936" s="18"/>
      <c r="C936" s="18"/>
      <c r="D936" s="39"/>
      <c r="E936" s="18"/>
      <c r="F936" s="18"/>
      <c r="L936" s="152"/>
    </row>
    <row r="937">
      <c r="A937" s="18"/>
      <c r="B937" s="18"/>
      <c r="C937" s="18"/>
      <c r="D937" s="39"/>
      <c r="E937" s="18"/>
      <c r="F937" s="18"/>
      <c r="L937" s="152"/>
    </row>
    <row r="938">
      <c r="A938" s="18"/>
      <c r="B938" s="18"/>
      <c r="C938" s="18"/>
      <c r="D938" s="39"/>
      <c r="E938" s="18"/>
      <c r="F938" s="18"/>
      <c r="L938" s="152"/>
    </row>
    <row r="939">
      <c r="A939" s="18"/>
      <c r="B939" s="18"/>
      <c r="C939" s="18"/>
      <c r="D939" s="39"/>
      <c r="E939" s="18"/>
      <c r="F939" s="18"/>
      <c r="L939" s="152"/>
    </row>
    <row r="940">
      <c r="A940" s="18"/>
      <c r="B940" s="18"/>
      <c r="C940" s="18"/>
      <c r="D940" s="39"/>
      <c r="E940" s="18"/>
      <c r="F940" s="18"/>
      <c r="L940" s="152"/>
    </row>
    <row r="941">
      <c r="A941" s="18"/>
      <c r="B941" s="18"/>
      <c r="C941" s="18"/>
      <c r="D941" s="39"/>
      <c r="E941" s="18"/>
      <c r="F941" s="18"/>
      <c r="L941" s="152"/>
    </row>
    <row r="942">
      <c r="A942" s="18"/>
      <c r="B942" s="18"/>
      <c r="C942" s="18"/>
      <c r="D942" s="39"/>
      <c r="E942" s="18"/>
      <c r="F942" s="18"/>
      <c r="L942" s="152"/>
    </row>
    <row r="943">
      <c r="A943" s="18"/>
      <c r="B943" s="18"/>
      <c r="C943" s="18"/>
      <c r="D943" s="39"/>
      <c r="E943" s="18"/>
      <c r="F943" s="18"/>
      <c r="L943" s="152"/>
    </row>
    <row r="944">
      <c r="A944" s="18"/>
      <c r="B944" s="18"/>
      <c r="C944" s="18"/>
      <c r="D944" s="39"/>
      <c r="E944" s="18"/>
      <c r="F944" s="18"/>
      <c r="L944" s="152"/>
    </row>
    <row r="945">
      <c r="A945" s="18"/>
      <c r="B945" s="18"/>
      <c r="C945" s="18"/>
      <c r="D945" s="39"/>
      <c r="E945" s="18"/>
      <c r="F945" s="18"/>
      <c r="L945" s="152"/>
    </row>
    <row r="946">
      <c r="A946" s="18"/>
      <c r="B946" s="18"/>
      <c r="C946" s="18"/>
      <c r="D946" s="39"/>
      <c r="E946" s="18"/>
      <c r="F946" s="18"/>
      <c r="L946" s="152"/>
    </row>
    <row r="947">
      <c r="A947" s="18"/>
      <c r="B947" s="18"/>
      <c r="C947" s="18"/>
      <c r="D947" s="39"/>
      <c r="E947" s="18"/>
      <c r="F947" s="18"/>
      <c r="L947" s="152"/>
    </row>
    <row r="948">
      <c r="A948" s="18"/>
      <c r="B948" s="18"/>
      <c r="C948" s="18"/>
      <c r="D948" s="39"/>
      <c r="E948" s="18"/>
      <c r="F948" s="18"/>
      <c r="L948" s="152"/>
    </row>
    <row r="949">
      <c r="A949" s="18"/>
      <c r="B949" s="18"/>
      <c r="C949" s="18"/>
      <c r="D949" s="39"/>
      <c r="E949" s="18"/>
      <c r="F949" s="18"/>
      <c r="L949" s="152"/>
    </row>
    <row r="950">
      <c r="A950" s="18"/>
      <c r="B950" s="18"/>
      <c r="C950" s="18"/>
      <c r="D950" s="39"/>
      <c r="E950" s="18"/>
      <c r="F950" s="18"/>
      <c r="L950" s="152"/>
    </row>
    <row r="951">
      <c r="A951" s="18"/>
      <c r="B951" s="18"/>
      <c r="C951" s="18"/>
      <c r="D951" s="39"/>
      <c r="E951" s="18"/>
      <c r="F951" s="18"/>
      <c r="L951" s="152"/>
    </row>
    <row r="952">
      <c r="A952" s="18"/>
      <c r="B952" s="18"/>
      <c r="C952" s="18"/>
      <c r="D952" s="39"/>
      <c r="E952" s="18"/>
      <c r="F952" s="18"/>
      <c r="L952" s="152"/>
    </row>
    <row r="953">
      <c r="A953" s="18"/>
      <c r="B953" s="18"/>
      <c r="C953" s="18"/>
      <c r="D953" s="39"/>
      <c r="E953" s="18"/>
      <c r="F953" s="18"/>
      <c r="L953" s="152"/>
    </row>
    <row r="954">
      <c r="A954" s="18"/>
      <c r="B954" s="18"/>
      <c r="C954" s="18"/>
      <c r="D954" s="39"/>
      <c r="E954" s="18"/>
      <c r="F954" s="18"/>
      <c r="L954" s="152"/>
    </row>
    <row r="955">
      <c r="A955" s="18"/>
      <c r="B955" s="18"/>
      <c r="C955" s="18"/>
      <c r="D955" s="39"/>
      <c r="E955" s="18"/>
      <c r="F955" s="18"/>
      <c r="L955" s="152"/>
    </row>
    <row r="956">
      <c r="A956" s="18"/>
      <c r="B956" s="18"/>
      <c r="C956" s="18"/>
      <c r="D956" s="39"/>
      <c r="E956" s="18"/>
      <c r="F956" s="18"/>
      <c r="L956" s="152"/>
    </row>
    <row r="957">
      <c r="A957" s="18"/>
      <c r="B957" s="18"/>
      <c r="C957" s="18"/>
      <c r="D957" s="39"/>
      <c r="E957" s="18"/>
      <c r="F957" s="18"/>
      <c r="L957" s="152"/>
    </row>
    <row r="958">
      <c r="A958" s="18"/>
      <c r="B958" s="18"/>
      <c r="C958" s="18"/>
      <c r="D958" s="39"/>
      <c r="E958" s="18"/>
      <c r="F958" s="18"/>
      <c r="L958" s="152"/>
    </row>
    <row r="959">
      <c r="A959" s="18"/>
      <c r="B959" s="18"/>
      <c r="C959" s="18"/>
      <c r="D959" s="39"/>
      <c r="E959" s="18"/>
      <c r="F959" s="18"/>
      <c r="L959" s="152"/>
    </row>
    <row r="960">
      <c r="A960" s="18"/>
      <c r="B960" s="18"/>
      <c r="C960" s="18"/>
      <c r="D960" s="39"/>
      <c r="E960" s="18"/>
      <c r="F960" s="18"/>
      <c r="L960" s="152"/>
    </row>
    <row r="961">
      <c r="A961" s="18"/>
      <c r="B961" s="18"/>
      <c r="C961" s="18"/>
      <c r="D961" s="39"/>
      <c r="E961" s="18"/>
      <c r="F961" s="18"/>
      <c r="L961" s="152"/>
    </row>
    <row r="962">
      <c r="A962" s="18"/>
      <c r="B962" s="18"/>
      <c r="C962" s="18"/>
      <c r="D962" s="39"/>
      <c r="E962" s="18"/>
      <c r="F962" s="18"/>
      <c r="L962" s="152"/>
    </row>
    <row r="963">
      <c r="A963" s="18"/>
      <c r="B963" s="18"/>
      <c r="C963" s="18"/>
      <c r="D963" s="39"/>
      <c r="E963" s="18"/>
      <c r="F963" s="18"/>
      <c r="L963" s="152"/>
    </row>
    <row r="964">
      <c r="A964" s="18"/>
      <c r="B964" s="18"/>
      <c r="C964" s="18"/>
      <c r="D964" s="39"/>
      <c r="E964" s="18"/>
      <c r="F964" s="18"/>
      <c r="L964" s="152"/>
    </row>
    <row r="965">
      <c r="A965" s="18"/>
      <c r="B965" s="18"/>
      <c r="C965" s="18"/>
      <c r="D965" s="39"/>
      <c r="E965" s="18"/>
      <c r="F965" s="18"/>
      <c r="L965" s="152"/>
    </row>
    <row r="966">
      <c r="A966" s="18"/>
      <c r="B966" s="18"/>
      <c r="C966" s="18"/>
      <c r="D966" s="39"/>
      <c r="E966" s="18"/>
      <c r="F966" s="18"/>
      <c r="L966" s="152"/>
    </row>
    <row r="967">
      <c r="A967" s="18"/>
      <c r="B967" s="18"/>
      <c r="C967" s="18"/>
      <c r="D967" s="39"/>
      <c r="E967" s="18"/>
      <c r="F967" s="18"/>
      <c r="L967" s="152"/>
    </row>
    <row r="968">
      <c r="A968" s="18"/>
      <c r="B968" s="18"/>
      <c r="C968" s="18"/>
      <c r="D968" s="39"/>
      <c r="E968" s="18"/>
      <c r="F968" s="18"/>
      <c r="L968" s="152"/>
    </row>
    <row r="969">
      <c r="A969" s="18"/>
      <c r="B969" s="18"/>
      <c r="C969" s="18"/>
      <c r="D969" s="39"/>
      <c r="E969" s="18"/>
      <c r="F969" s="18"/>
      <c r="L969" s="152"/>
    </row>
    <row r="970">
      <c r="A970" s="18"/>
      <c r="B970" s="18"/>
      <c r="C970" s="18"/>
      <c r="D970" s="39"/>
      <c r="E970" s="18"/>
      <c r="F970" s="18"/>
      <c r="L970" s="152"/>
    </row>
    <row r="971">
      <c r="A971" s="18"/>
      <c r="B971" s="18"/>
      <c r="C971" s="18"/>
      <c r="D971" s="39"/>
      <c r="E971" s="18"/>
      <c r="F971" s="18"/>
      <c r="L971" s="152"/>
    </row>
    <row r="972">
      <c r="A972" s="18"/>
      <c r="B972" s="18"/>
      <c r="C972" s="18"/>
      <c r="D972" s="39"/>
      <c r="E972" s="18"/>
      <c r="F972" s="18"/>
      <c r="L972" s="152"/>
    </row>
    <row r="973">
      <c r="A973" s="18"/>
      <c r="B973" s="18"/>
      <c r="C973" s="18"/>
      <c r="D973" s="39"/>
      <c r="E973" s="18"/>
      <c r="F973" s="18"/>
      <c r="L973" s="152"/>
    </row>
    <row r="974">
      <c r="A974" s="18"/>
      <c r="B974" s="18"/>
      <c r="C974" s="18"/>
      <c r="D974" s="39"/>
      <c r="E974" s="18"/>
      <c r="F974" s="18"/>
      <c r="L974" s="152"/>
    </row>
    <row r="975">
      <c r="A975" s="18"/>
      <c r="B975" s="18"/>
      <c r="C975" s="18"/>
      <c r="D975" s="39"/>
      <c r="E975" s="18"/>
      <c r="F975" s="18"/>
      <c r="L975" s="152"/>
    </row>
    <row r="976">
      <c r="A976" s="18"/>
      <c r="B976" s="18"/>
      <c r="C976" s="18"/>
      <c r="D976" s="39"/>
      <c r="E976" s="18"/>
      <c r="F976" s="18"/>
      <c r="L976" s="152"/>
    </row>
    <row r="977">
      <c r="A977" s="18"/>
      <c r="B977" s="18"/>
      <c r="C977" s="18"/>
      <c r="D977" s="39"/>
      <c r="E977" s="18"/>
      <c r="F977" s="18"/>
      <c r="L977" s="152"/>
    </row>
    <row r="978">
      <c r="A978" s="18"/>
      <c r="B978" s="18"/>
      <c r="C978" s="18"/>
      <c r="D978" s="39"/>
      <c r="E978" s="18"/>
      <c r="F978" s="18"/>
      <c r="L978" s="152"/>
    </row>
    <row r="979">
      <c r="A979" s="18"/>
      <c r="B979" s="18"/>
      <c r="C979" s="18"/>
      <c r="D979" s="39"/>
      <c r="E979" s="18"/>
      <c r="F979" s="18"/>
      <c r="L979" s="152"/>
    </row>
    <row r="980">
      <c r="A980" s="18"/>
      <c r="B980" s="18"/>
      <c r="C980" s="18"/>
      <c r="D980" s="39"/>
      <c r="E980" s="18"/>
      <c r="F980" s="18"/>
      <c r="L980" s="152"/>
    </row>
    <row r="981">
      <c r="A981" s="18"/>
      <c r="B981" s="18"/>
      <c r="C981" s="18"/>
      <c r="D981" s="39"/>
      <c r="E981" s="18"/>
      <c r="F981" s="18"/>
      <c r="L981" s="152"/>
    </row>
    <row r="982">
      <c r="A982" s="18"/>
      <c r="B982" s="18"/>
      <c r="C982" s="18"/>
      <c r="D982" s="39"/>
      <c r="E982" s="18"/>
      <c r="F982" s="18"/>
      <c r="L982" s="152"/>
    </row>
    <row r="983">
      <c r="A983" s="18"/>
      <c r="B983" s="18"/>
      <c r="C983" s="18"/>
      <c r="D983" s="39"/>
      <c r="E983" s="18"/>
      <c r="F983" s="18"/>
      <c r="L983" s="152"/>
    </row>
    <row r="984">
      <c r="A984" s="18"/>
      <c r="B984" s="18"/>
      <c r="C984" s="18"/>
      <c r="D984" s="39"/>
      <c r="E984" s="18"/>
      <c r="F984" s="18"/>
      <c r="L984" s="152"/>
    </row>
    <row r="985">
      <c r="A985" s="18"/>
      <c r="B985" s="18"/>
      <c r="C985" s="18"/>
      <c r="D985" s="39"/>
      <c r="E985" s="18"/>
      <c r="F985" s="18"/>
      <c r="L985" s="152"/>
    </row>
    <row r="986">
      <c r="A986" s="18"/>
      <c r="B986" s="18"/>
      <c r="C986" s="18"/>
      <c r="D986" s="39"/>
      <c r="E986" s="18"/>
      <c r="F986" s="18"/>
      <c r="L986" s="152"/>
    </row>
    <row r="987">
      <c r="A987" s="18"/>
      <c r="B987" s="18"/>
      <c r="C987" s="18"/>
      <c r="D987" s="39"/>
      <c r="E987" s="18"/>
      <c r="F987" s="18"/>
      <c r="L987" s="152"/>
    </row>
    <row r="988">
      <c r="A988" s="18"/>
      <c r="B988" s="18"/>
      <c r="C988" s="18"/>
      <c r="D988" s="39"/>
      <c r="E988" s="18"/>
      <c r="F988" s="18"/>
      <c r="L988" s="152"/>
    </row>
    <row r="989">
      <c r="A989" s="18"/>
      <c r="B989" s="18"/>
      <c r="C989" s="18"/>
      <c r="D989" s="39"/>
      <c r="E989" s="18"/>
      <c r="F989" s="18"/>
      <c r="L989" s="152"/>
    </row>
    <row r="990">
      <c r="A990" s="18"/>
      <c r="B990" s="18"/>
      <c r="C990" s="18"/>
      <c r="D990" s="39"/>
      <c r="E990" s="18"/>
      <c r="F990" s="18"/>
      <c r="L990" s="152"/>
    </row>
    <row r="991">
      <c r="A991" s="18"/>
      <c r="B991" s="18"/>
      <c r="C991" s="18"/>
      <c r="D991" s="39"/>
      <c r="E991" s="18"/>
      <c r="F991" s="18"/>
      <c r="L991" s="152"/>
    </row>
    <row r="992">
      <c r="A992" s="18"/>
      <c r="B992" s="18"/>
      <c r="C992" s="18"/>
      <c r="D992" s="39"/>
      <c r="E992" s="18"/>
      <c r="F992" s="18"/>
      <c r="L992" s="152"/>
    </row>
    <row r="993">
      <c r="A993" s="18"/>
      <c r="B993" s="18"/>
      <c r="C993" s="18"/>
      <c r="D993" s="39"/>
      <c r="E993" s="18"/>
      <c r="F993" s="18"/>
      <c r="L993" s="152"/>
    </row>
    <row r="994">
      <c r="A994" s="18"/>
      <c r="B994" s="18"/>
      <c r="C994" s="18"/>
      <c r="D994" s="39"/>
      <c r="E994" s="18"/>
      <c r="F994" s="18"/>
      <c r="L994" s="152"/>
    </row>
    <row r="995">
      <c r="A995" s="18"/>
      <c r="B995" s="18"/>
      <c r="C995" s="18"/>
      <c r="D995" s="39"/>
      <c r="E995" s="18"/>
      <c r="F995" s="18"/>
      <c r="L995" s="152"/>
    </row>
    <row r="996">
      <c r="A996" s="18"/>
      <c r="B996" s="18"/>
      <c r="C996" s="18"/>
      <c r="D996" s="39"/>
      <c r="E996" s="18"/>
      <c r="F996" s="18"/>
      <c r="L996" s="152"/>
    </row>
    <row r="997">
      <c r="A997" s="18"/>
      <c r="B997" s="18"/>
      <c r="C997" s="18"/>
      <c r="D997" s="39"/>
      <c r="E997" s="18"/>
      <c r="F997" s="18"/>
      <c r="L997" s="152"/>
    </row>
    <row r="998">
      <c r="A998" s="18"/>
      <c r="B998" s="18"/>
      <c r="C998" s="18"/>
      <c r="D998" s="39"/>
      <c r="E998" s="18"/>
      <c r="F998" s="18"/>
      <c r="L998" s="152"/>
    </row>
    <row r="999">
      <c r="A999" s="18"/>
      <c r="B999" s="18"/>
      <c r="C999" s="18"/>
      <c r="D999" s="39"/>
      <c r="E999" s="18"/>
      <c r="F999" s="18"/>
      <c r="L999" s="152"/>
    </row>
    <row r="1000">
      <c r="A1000" s="18"/>
      <c r="B1000" s="18"/>
      <c r="C1000" s="18"/>
      <c r="D1000" s="39"/>
      <c r="E1000" s="18"/>
      <c r="F1000" s="18"/>
      <c r="L1000" s="152"/>
    </row>
    <row r="1001">
      <c r="A1001" s="18"/>
      <c r="B1001" s="18"/>
      <c r="C1001" s="18"/>
      <c r="D1001" s="39"/>
      <c r="E1001" s="18"/>
      <c r="F1001" s="18"/>
      <c r="L1001" s="152"/>
    </row>
    <row r="1002">
      <c r="A1002" s="18"/>
      <c r="B1002" s="18"/>
      <c r="C1002" s="18"/>
      <c r="D1002" s="39"/>
      <c r="E1002" s="18"/>
      <c r="F1002" s="18"/>
      <c r="L1002" s="152"/>
    </row>
    <row r="1003">
      <c r="A1003" s="18"/>
      <c r="B1003" s="18"/>
      <c r="C1003" s="18"/>
      <c r="D1003" s="39"/>
      <c r="E1003" s="18"/>
      <c r="F1003" s="18"/>
      <c r="L1003" s="152"/>
    </row>
    <row r="1004">
      <c r="A1004" s="18"/>
      <c r="B1004" s="18"/>
      <c r="C1004" s="18"/>
      <c r="D1004" s="39"/>
      <c r="E1004" s="18"/>
      <c r="F1004" s="18"/>
      <c r="L1004" s="152"/>
    </row>
    <row r="1005">
      <c r="A1005" s="18"/>
      <c r="B1005" s="18"/>
      <c r="C1005" s="18"/>
      <c r="D1005" s="39"/>
      <c r="E1005" s="18"/>
      <c r="F1005" s="18"/>
      <c r="L1005" s="152"/>
    </row>
    <row r="1006">
      <c r="A1006" s="18"/>
      <c r="B1006" s="18"/>
      <c r="C1006" s="18"/>
      <c r="D1006" s="39"/>
      <c r="E1006" s="18"/>
      <c r="F1006" s="18"/>
      <c r="L1006" s="152"/>
    </row>
    <row r="1007">
      <c r="A1007" s="18"/>
      <c r="B1007" s="18"/>
      <c r="C1007" s="18"/>
      <c r="D1007" s="39"/>
      <c r="E1007" s="18"/>
      <c r="F1007" s="18"/>
      <c r="L1007" s="152"/>
    </row>
  </sheetData>
  <mergeCells count="11">
    <mergeCell ref="B5:E5"/>
    <mergeCell ref="B6:F6"/>
    <mergeCell ref="B7:F7"/>
    <mergeCell ref="B9:C9"/>
    <mergeCell ref="B1:M1"/>
    <mergeCell ref="B2:C2"/>
    <mergeCell ref="B3:F3"/>
    <mergeCell ref="H3:L3"/>
    <mergeCell ref="B4:E4"/>
    <mergeCell ref="H4:I4"/>
    <mergeCell ref="J4:L4"/>
  </mergeCells>
  <dataValidations>
    <dataValidation type="decimal" allowBlank="1" showDropDown="1" sqref="F4">
      <formula1>0.0</formula1>
      <formula2>999.0</formula2>
    </dataValidation>
  </dataValidations>
  <hyperlinks>
    <hyperlink r:id="rId2" ref="B1"/>
  </hyperlinks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0"/>
  <cols>
    <col customWidth="1" min="1" max="1" width="34.88"/>
    <col customWidth="1" min="2" max="2" width="41.75"/>
    <col customWidth="1" min="3" max="26" width="14.38"/>
  </cols>
  <sheetData>
    <row r="1" ht="14.25" customHeight="1">
      <c r="A1" s="153" t="s">
        <v>95</v>
      </c>
      <c r="B1" s="153" t="s">
        <v>96</v>
      </c>
    </row>
    <row r="2" ht="14.25" customHeight="1">
      <c r="A2" s="154" t="s">
        <v>97</v>
      </c>
      <c r="B2" s="155" t="s">
        <v>98</v>
      </c>
    </row>
    <row r="3" ht="14.25" customHeight="1">
      <c r="A3" s="154" t="s">
        <v>99</v>
      </c>
      <c r="B3" s="155" t="s">
        <v>100</v>
      </c>
    </row>
    <row r="4" ht="14.25" customHeight="1">
      <c r="A4" s="154" t="s">
        <v>101</v>
      </c>
      <c r="B4" s="156" t="s">
        <v>102</v>
      </c>
    </row>
    <row r="5" ht="14.25" customHeight="1"/>
    <row r="6" ht="14.25" customHeight="1"/>
    <row r="7" ht="14.25" customHeight="1"/>
    <row r="8" ht="14.25" customHeight="1"/>
  </sheetData>
  <hyperlinks>
    <hyperlink r:id="rId1" ref="B2"/>
    <hyperlink r:id="rId2" ref="B3"/>
    <hyperlink r:id="rId3" ref="B4"/>
  </hyperlinks>
  <drawing r:id="rId4"/>
  <tableParts count="1">
    <tablePart r:id="rId6"/>
  </tableParts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