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Cochise Economy/WebStats/"/>
    </mc:Choice>
  </mc:AlternateContent>
  <xr:revisionPtr revIDLastSave="47" documentId="13_ncr:1_{D7977EE2-9358-4F0D-BD85-ED024805EEE9}" xr6:coauthVersionLast="47" xr6:coauthVersionMax="47" xr10:uidLastSave="{64BB280A-E2C8-41ED-A6A9-77C5D216014B}"/>
  <bookViews>
    <workbookView xWindow="-12" yWindow="204" windowWidth="19992" windowHeight="16260" xr2:uid="{00000000-000D-0000-FFFF-FFFF00000000}"/>
  </bookViews>
  <sheets>
    <sheet name="Current Month &amp; YTD Analysis" sheetId="16" r:id="rId1"/>
    <sheet name="Summary (NEW!)" sheetId="26" r:id="rId2"/>
    <sheet name="2026" sheetId="24" r:id="rId3"/>
    <sheet name="2025" sheetId="23" r:id="rId4"/>
    <sheet name="2024" sheetId="22" r:id="rId5"/>
    <sheet name="2023" sheetId="21" r:id="rId6"/>
    <sheet name="2022" sheetId="20" r:id="rId7"/>
    <sheet name="2021" sheetId="19" r:id="rId8"/>
    <sheet name="2020" sheetId="18" r:id="rId9"/>
    <sheet name="2019" sheetId="17" r:id="rId10"/>
    <sheet name="2018" sheetId="15" r:id="rId11"/>
    <sheet name="2017" sheetId="14" r:id="rId12"/>
    <sheet name="2016" sheetId="13" r:id="rId13"/>
    <sheet name="2015" sheetId="12" r:id="rId14"/>
    <sheet name="2014" sheetId="11" r:id="rId15"/>
    <sheet name="2013" sheetId="10" r:id="rId16"/>
    <sheet name="2012" sheetId="9" r:id="rId17"/>
    <sheet name="2011" sheetId="8" r:id="rId18"/>
    <sheet name="2010" sheetId="7" r:id="rId19"/>
    <sheet name="2009" sheetId="6" r:id="rId20"/>
    <sheet name="2008" sheetId="5" r:id="rId21"/>
    <sheet name="2007" sheetId="4" r:id="rId22"/>
    <sheet name="2006" sheetId="3" r:id="rId23"/>
    <sheet name="2005" sheetId="1" r:id="rId24"/>
  </sheets>
  <definedNames>
    <definedName name="_xlnm.Print_Area" localSheetId="23">'2005'!$A$1:$N$26</definedName>
    <definedName name="_xlnm.Print_Area" localSheetId="22">'2006'!$A$1:$N$34</definedName>
    <definedName name="_xlnm.Print_Area" localSheetId="21">'2007'!$A$1:$N$34</definedName>
    <definedName name="_xlnm.Print_Area" localSheetId="20">'2008'!$A$1:$N$34</definedName>
    <definedName name="_xlnm.Print_Area" localSheetId="19">'2009'!$A$1:$N$34</definedName>
    <definedName name="_xlnm.Print_Area" localSheetId="18">'2010'!$A$1:$N$34</definedName>
    <definedName name="_xlnm.Print_Area" localSheetId="17">'2011'!$A$1:$N$34</definedName>
    <definedName name="_xlnm.Print_Area" localSheetId="16">'2012'!$A$1:$N$34</definedName>
    <definedName name="_xlnm.Print_Area" localSheetId="15">'2013'!$A$1:$N$36</definedName>
    <definedName name="_xlnm.Print_Area" localSheetId="14">'2014'!$A$1:$N$36</definedName>
    <definedName name="_xlnm.Print_Area" localSheetId="13">'2015'!$A$1:$N$36</definedName>
    <definedName name="_xlnm.Print_Area" localSheetId="12">'2016'!$A$1:$N$36</definedName>
    <definedName name="_xlnm.Print_Area" localSheetId="11">'2017'!$A$1:$N$35</definedName>
    <definedName name="_xlnm.Print_Area" localSheetId="10">'2018'!$A$1:$N$35</definedName>
    <definedName name="_xlnm.Print_Area" localSheetId="9">'2019'!$A$1:$N$37</definedName>
    <definedName name="_xlnm.Print_Area" localSheetId="8">'2020'!$A$1:$N$38</definedName>
    <definedName name="_xlnm.Print_Area" localSheetId="7">'2021'!$A$1:$N$40</definedName>
    <definedName name="_xlnm.Print_Area" localSheetId="6">'2022'!$A$1:$N$40</definedName>
    <definedName name="_xlnm.Print_Area" localSheetId="5">'2023'!$A$1:$N$40</definedName>
    <definedName name="_xlnm.Print_Area" localSheetId="4">'2024'!$A$1:$N$40</definedName>
    <definedName name="_xlnm.Print_Area" localSheetId="3">'2025'!$A$1:$N$40</definedName>
    <definedName name="_xlnm.Print_Area" localSheetId="2">'2026'!$A$1:$N$40</definedName>
    <definedName name="_xlnm.Print_Area" localSheetId="0">'Current Month &amp; YTD Analysis'!$A$1:$I$40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5" i="26" l="1"/>
  <c r="C116" i="26"/>
  <c r="C117" i="26"/>
  <c r="C118" i="26"/>
  <c r="C119" i="26"/>
  <c r="C120" i="26"/>
  <c r="C121" i="26"/>
  <c r="C122" i="26"/>
  <c r="C123" i="26"/>
  <c r="C124" i="26"/>
  <c r="C125" i="26"/>
  <c r="C105" i="26"/>
  <c r="C106" i="26"/>
  <c r="C107" i="26"/>
  <c r="C108" i="26"/>
  <c r="C109" i="26"/>
  <c r="C110" i="26"/>
  <c r="C111" i="26"/>
  <c r="C87" i="26"/>
  <c r="C88" i="26"/>
  <c r="C89" i="26"/>
  <c r="C90" i="26"/>
  <c r="C91" i="26"/>
  <c r="C92" i="26"/>
  <c r="C93" i="26"/>
  <c r="C94" i="26"/>
  <c r="C95" i="26"/>
  <c r="C96" i="26"/>
  <c r="C97" i="26"/>
  <c r="B97" i="26" a="1"/>
  <c r="B97" i="26" s="1"/>
  <c r="B96" i="26" a="1"/>
  <c r="B96" i="26" s="1"/>
  <c r="B95" i="26" a="1"/>
  <c r="B95" i="26" s="1"/>
  <c r="B94" i="26" a="1"/>
  <c r="B94" i="26" s="1"/>
  <c r="B93" i="26" a="1"/>
  <c r="B93" i="26" s="1"/>
  <c r="B92" i="26" a="1"/>
  <c r="B92" i="26"/>
  <c r="B91" i="26" a="1"/>
  <c r="B91" i="26"/>
  <c r="B90" i="26" a="1"/>
  <c r="B90" i="26" s="1"/>
  <c r="B89" i="26" a="1"/>
  <c r="B89" i="26"/>
  <c r="B88" i="26" a="1"/>
  <c r="B88" i="26" s="1"/>
  <c r="B87" i="26" a="1"/>
  <c r="B87" i="26" s="1"/>
  <c r="B83" i="26" a="1"/>
  <c r="B83" i="26" s="1"/>
  <c r="B82" i="26" a="1"/>
  <c r="B82" i="26" s="1"/>
  <c r="B81" i="26" a="1"/>
  <c r="B81" i="26"/>
  <c r="B80" i="26" a="1"/>
  <c r="B80" i="26" s="1"/>
  <c r="B79" i="26" a="1"/>
  <c r="B79" i="26" s="1"/>
  <c r="B78" i="26" a="1"/>
  <c r="B78" i="26" s="1"/>
  <c r="B77" i="26" a="1"/>
  <c r="B77" i="26"/>
  <c r="B76" i="26" a="1"/>
  <c r="B76" i="26" s="1"/>
  <c r="B75" i="26" a="1"/>
  <c r="B75" i="26" s="1"/>
  <c r="B74" i="26" a="1"/>
  <c r="B74" i="26" s="1"/>
  <c r="B73" i="26" a="1"/>
  <c r="B73" i="26"/>
  <c r="D57" i="26" a="1"/>
  <c r="D57" i="26" s="1"/>
  <c r="D56" i="26" a="1"/>
  <c r="D56" i="26" s="1"/>
  <c r="D55" i="26" a="1"/>
  <c r="D55" i="26"/>
  <c r="D54" i="26" a="1"/>
  <c r="D54" i="26"/>
  <c r="D53" i="26" a="1"/>
  <c r="D53" i="26" s="1"/>
  <c r="D52" i="26" a="1"/>
  <c r="D52" i="26"/>
  <c r="D51" i="26" a="1"/>
  <c r="D51" i="26"/>
  <c r="D50" i="26" a="1"/>
  <c r="D50" i="26" s="1"/>
  <c r="D49" i="26" a="1"/>
  <c r="D49" i="26" s="1"/>
  <c r="D48" i="26" a="1"/>
  <c r="D48" i="26" s="1"/>
  <c r="D47" i="26" a="1"/>
  <c r="D47" i="26"/>
  <c r="C57" i="26" a="1"/>
  <c r="C57" i="26" s="1"/>
  <c r="C56" i="26" a="1"/>
  <c r="C56" i="26"/>
  <c r="C55" i="26" a="1"/>
  <c r="C55" i="26"/>
  <c r="C54" i="26" a="1"/>
  <c r="C54" i="26" s="1"/>
  <c r="C53" i="26" a="1"/>
  <c r="C53" i="26"/>
  <c r="C52" i="26" a="1"/>
  <c r="C52" i="26"/>
  <c r="C51" i="26" a="1"/>
  <c r="C51" i="26" s="1"/>
  <c r="C50" i="26" a="1"/>
  <c r="C50" i="26"/>
  <c r="C49" i="26" a="1"/>
  <c r="C49" i="26"/>
  <c r="C48" i="26" a="1"/>
  <c r="C48" i="26" s="1"/>
  <c r="C47" i="26" a="1"/>
  <c r="C47" i="26" s="1"/>
  <c r="B57" i="26" a="1"/>
  <c r="B57" i="26"/>
  <c r="B56" i="26" a="1"/>
  <c r="B56" i="26" s="1"/>
  <c r="B55" i="26" a="1"/>
  <c r="B55" i="26" s="1"/>
  <c r="B54" i="26" a="1"/>
  <c r="B54" i="26"/>
  <c r="B53" i="26" a="1"/>
  <c r="B53" i="26" s="1"/>
  <c r="B52" i="26" a="1"/>
  <c r="B52" i="26" s="1"/>
  <c r="B51" i="26" a="1"/>
  <c r="B51" i="26" s="1"/>
  <c r="B50" i="26" a="1"/>
  <c r="B50" i="26"/>
  <c r="B49" i="26" a="1"/>
  <c r="B49" i="26"/>
  <c r="B48" i="26" a="1"/>
  <c r="B48" i="26" s="1"/>
  <c r="B47" i="26" a="1"/>
  <c r="B47" i="26" s="1"/>
  <c r="D43" i="26" a="1"/>
  <c r="D43" i="26"/>
  <c r="D42" i="26" a="1"/>
  <c r="D42" i="26"/>
  <c r="D41" i="26" a="1"/>
  <c r="D41" i="26" s="1"/>
  <c r="D40" i="26" a="1"/>
  <c r="D40" i="26"/>
  <c r="D39" i="26" a="1"/>
  <c r="D39" i="26"/>
  <c r="D38" i="26" a="1"/>
  <c r="D38" i="26" s="1"/>
  <c r="D37" i="26" a="1"/>
  <c r="D37" i="26"/>
  <c r="D36" i="26" a="1"/>
  <c r="D36" i="26"/>
  <c r="D35" i="26" a="1"/>
  <c r="D35" i="26" s="1"/>
  <c r="D34" i="26" a="1"/>
  <c r="D34" i="26" s="1"/>
  <c r="D33" i="26" a="1"/>
  <c r="D33" i="26" s="1"/>
  <c r="C43" i="26" a="1"/>
  <c r="C43" i="26"/>
  <c r="C42" i="26" a="1"/>
  <c r="C42" i="26" s="1"/>
  <c r="C41" i="26" a="1"/>
  <c r="C41" i="26" s="1"/>
  <c r="C40" i="26" a="1"/>
  <c r="C40" i="26" s="1"/>
  <c r="C39" i="26" a="1"/>
  <c r="C39" i="26" s="1"/>
  <c r="C38" i="26" a="1"/>
  <c r="C38" i="26"/>
  <c r="C37" i="26" a="1"/>
  <c r="C37" i="26"/>
  <c r="C36" i="26" a="1"/>
  <c r="C36" i="26" s="1"/>
  <c r="C35" i="26" a="1"/>
  <c r="C35" i="26"/>
  <c r="C34" i="26" a="1"/>
  <c r="C34" i="26" s="1"/>
  <c r="C33" i="26" a="1"/>
  <c r="C33" i="26"/>
  <c r="B43" i="26" a="1"/>
  <c r="B43" i="26"/>
  <c r="B42" i="26" a="1"/>
  <c r="B42" i="26" s="1"/>
  <c r="B41" i="26" a="1"/>
  <c r="B41" i="26"/>
  <c r="B40" i="26" a="1"/>
  <c r="B40" i="26"/>
  <c r="B39" i="26" a="1"/>
  <c r="B39" i="26" s="1"/>
  <c r="B38" i="26" a="1"/>
  <c r="B38" i="26"/>
  <c r="B37" i="26" a="1"/>
  <c r="B37" i="26"/>
  <c r="B36" i="26" a="1"/>
  <c r="B36" i="26" s="1"/>
  <c r="B35" i="26" a="1"/>
  <c r="B35" i="26"/>
  <c r="B34" i="26" a="1"/>
  <c r="B34" i="26"/>
  <c r="B33" i="26" a="1"/>
  <c r="B33" i="26" s="1"/>
  <c r="B125" i="26" a="1"/>
  <c r="B125" i="26"/>
  <c r="B124" i="26" a="1"/>
  <c r="B124" i="26"/>
  <c r="B123" i="26" a="1"/>
  <c r="B123" i="26" s="1"/>
  <c r="B122" i="26" a="1"/>
  <c r="B122" i="26"/>
  <c r="B121" i="26" a="1"/>
  <c r="B121" i="26"/>
  <c r="B120" i="26" a="1"/>
  <c r="B120" i="26" s="1"/>
  <c r="B119" i="26" a="1"/>
  <c r="B119" i="26"/>
  <c r="B118" i="26" a="1"/>
  <c r="B118" i="26"/>
  <c r="B117" i="26" a="1"/>
  <c r="B117" i="26" s="1"/>
  <c r="B116" i="26" a="1"/>
  <c r="B116" i="26"/>
  <c r="B115" i="26" a="1"/>
  <c r="B115" i="26"/>
  <c r="B111" i="26" a="1"/>
  <c r="B111" i="26" s="1"/>
  <c r="B110" i="26" a="1"/>
  <c r="B110" i="26" s="1"/>
  <c r="B109" i="26" a="1"/>
  <c r="B109" i="26" s="1"/>
  <c r="B108" i="26" a="1"/>
  <c r="B108" i="26" s="1"/>
  <c r="B107" i="26" a="1"/>
  <c r="B107" i="26"/>
  <c r="B106" i="26" a="1"/>
  <c r="B106" i="26"/>
  <c r="B105" i="26" a="1"/>
  <c r="B105" i="26"/>
  <c r="B104" i="26" a="1"/>
  <c r="B104" i="26"/>
  <c r="B103" i="26" a="1"/>
  <c r="B103" i="26"/>
  <c r="B102" i="26" a="1"/>
  <c r="B102" i="26" s="1"/>
  <c r="B101" i="26" a="1"/>
  <c r="B101" i="26"/>
  <c r="C69" i="26" a="1"/>
  <c r="C69" i="26"/>
  <c r="C68" i="26" a="1"/>
  <c r="C68" i="26"/>
  <c r="C67" i="26" a="1"/>
  <c r="C67" i="26"/>
  <c r="C66" i="26" a="1"/>
  <c r="C66" i="26"/>
  <c r="C65" i="26" a="1"/>
  <c r="C65" i="26" s="1"/>
  <c r="C64" i="26" a="1"/>
  <c r="C64" i="26"/>
  <c r="C63" i="26" a="1"/>
  <c r="C63" i="26" s="1"/>
  <c r="C62" i="26" a="1"/>
  <c r="C62" i="26"/>
  <c r="C61" i="26" a="1"/>
  <c r="C61" i="26"/>
  <c r="B69" i="26" a="1"/>
  <c r="B69" i="26" s="1"/>
  <c r="B68" i="26" a="1"/>
  <c r="B68" i="26"/>
  <c r="B67" i="26" a="1"/>
  <c r="B67" i="26"/>
  <c r="B66" i="26" a="1"/>
  <c r="B66" i="26" s="1"/>
  <c r="B65" i="26" a="1"/>
  <c r="B65" i="26"/>
  <c r="B64" i="26" a="1"/>
  <c r="B64" i="26" s="1"/>
  <c r="B63" i="26" a="1"/>
  <c r="B63" i="26"/>
  <c r="B62" i="26" a="1"/>
  <c r="B62" i="26"/>
  <c r="B61" i="26" a="1"/>
  <c r="B61" i="26" s="1"/>
  <c r="D125" i="26" a="1"/>
  <c r="D125" i="26"/>
  <c r="D124" i="26" a="1"/>
  <c r="D124" i="26"/>
  <c r="D123" i="26" a="1"/>
  <c r="D123" i="26"/>
  <c r="D122" i="26" a="1"/>
  <c r="D122" i="26"/>
  <c r="D121" i="26" a="1"/>
  <c r="D121" i="26"/>
  <c r="D119" i="26" a="1"/>
  <c r="D119" i="26" s="1"/>
  <c r="D118" i="26" a="1"/>
  <c r="D118" i="26"/>
  <c r="D117" i="26" a="1"/>
  <c r="D117" i="26"/>
  <c r="D116" i="26" a="1"/>
  <c r="D116" i="26"/>
  <c r="D115" i="26" a="1"/>
  <c r="D115" i="26"/>
  <c r="D111" i="26" a="1"/>
  <c r="D111" i="26"/>
  <c r="D110" i="26" a="1"/>
  <c r="D110" i="26" s="1"/>
  <c r="D109" i="26" a="1"/>
  <c r="D109" i="26"/>
  <c r="D108" i="26" a="1"/>
  <c r="D108" i="26"/>
  <c r="D107" i="26" a="1"/>
  <c r="D107" i="26"/>
  <c r="D106" i="26" a="1"/>
  <c r="D106" i="26"/>
  <c r="D105" i="26" a="1"/>
  <c r="D105" i="26"/>
  <c r="D97" i="26" a="1"/>
  <c r="D97" i="26"/>
  <c r="D96" i="26" a="1"/>
  <c r="D96" i="26" s="1"/>
  <c r="D95" i="26" a="1"/>
  <c r="D95" i="26" s="1"/>
  <c r="D94" i="26" a="1"/>
  <c r="D94" i="26"/>
  <c r="D93" i="26" a="1"/>
  <c r="D93" i="26"/>
  <c r="D92" i="26" a="1"/>
  <c r="D92" i="26"/>
  <c r="D91" i="26" a="1"/>
  <c r="D91" i="26"/>
  <c r="D90" i="26" a="1"/>
  <c r="D90" i="26" s="1"/>
  <c r="D89" i="26" a="1"/>
  <c r="D89" i="26" s="1"/>
  <c r="D88" i="26" a="1"/>
  <c r="D88" i="26"/>
  <c r="D87" i="26" a="1"/>
  <c r="D87" i="26"/>
  <c r="B29" i="26"/>
  <c r="C29" i="26"/>
  <c r="D29" i="26"/>
  <c r="E29" i="26"/>
  <c r="B28" i="26"/>
  <c r="C28" i="26"/>
  <c r="D28" i="26"/>
  <c r="E28" i="26"/>
  <c r="B27" i="26"/>
  <c r="C27" i="26"/>
  <c r="D27" i="26"/>
  <c r="E27" i="26"/>
  <c r="B26" i="26"/>
  <c r="C26" i="26"/>
  <c r="D26" i="26"/>
  <c r="E26" i="26"/>
  <c r="B25" i="26"/>
  <c r="C25" i="26"/>
  <c r="D25" i="26"/>
  <c r="E25" i="26"/>
  <c r="B24" i="26"/>
  <c r="C24" i="26"/>
  <c r="D24" i="26"/>
  <c r="B23" i="26"/>
  <c r="C23" i="26"/>
  <c r="D23" i="26"/>
  <c r="B22" i="26"/>
  <c r="C22" i="26"/>
  <c r="D22" i="26"/>
  <c r="B21" i="26"/>
  <c r="C21" i="26"/>
  <c r="D21" i="26"/>
  <c r="B20" i="26"/>
  <c r="C20" i="26"/>
  <c r="D20" i="26"/>
  <c r="B19" i="26"/>
  <c r="C19" i="26"/>
  <c r="D19" i="26"/>
  <c r="B15" i="26"/>
  <c r="C15" i="26"/>
  <c r="D15" i="26"/>
  <c r="E15" i="26"/>
  <c r="B14" i="26"/>
  <c r="C14" i="26"/>
  <c r="D14" i="26"/>
  <c r="E14" i="26"/>
  <c r="B13" i="26"/>
  <c r="C13" i="26"/>
  <c r="D13" i="26"/>
  <c r="E13" i="26"/>
  <c r="B12" i="26"/>
  <c r="C12" i="26"/>
  <c r="D12" i="26"/>
  <c r="E12" i="26"/>
  <c r="B11" i="26"/>
  <c r="C11" i="26"/>
  <c r="D11" i="26"/>
  <c r="E11" i="26"/>
  <c r="B10" i="26"/>
  <c r="C10" i="26"/>
  <c r="D10" i="26"/>
  <c r="B9" i="26"/>
  <c r="C9" i="26"/>
  <c r="D9" i="26"/>
  <c r="B8" i="26"/>
  <c r="C8" i="26"/>
  <c r="D8" i="26"/>
  <c r="B7" i="26"/>
  <c r="C7" i="26"/>
  <c r="D7" i="26"/>
  <c r="B6" i="26"/>
  <c r="C6" i="26"/>
  <c r="D6" i="26"/>
  <c r="B5" i="26"/>
  <c r="C5" i="26"/>
  <c r="D5" i="26"/>
  <c r="N37" i="24"/>
  <c r="N36" i="24"/>
  <c r="N35" i="24"/>
  <c r="N33" i="24"/>
  <c r="N32" i="24"/>
  <c r="N31" i="24"/>
  <c r="N29" i="24"/>
  <c r="N28" i="24"/>
  <c r="N27" i="24"/>
  <c r="N25" i="24"/>
  <c r="N23" i="24"/>
  <c r="N22" i="24"/>
  <c r="N20" i="24"/>
  <c r="N19" i="24"/>
  <c r="N18" i="24"/>
  <c r="N16" i="24"/>
  <c r="N15" i="24"/>
  <c r="N14" i="24"/>
  <c r="N12" i="24"/>
  <c r="N11" i="24"/>
  <c r="N10" i="24"/>
  <c r="N9" i="24"/>
  <c r="N7" i="24"/>
  <c r="N6" i="24"/>
  <c r="N5" i="24"/>
  <c r="N4" i="24"/>
  <c r="N37" i="23" l="1"/>
  <c r="N36" i="23"/>
  <c r="N35" i="23"/>
  <c r="N33" i="23"/>
  <c r="N32" i="23"/>
  <c r="N31" i="23"/>
  <c r="N29" i="23"/>
  <c r="N28" i="23"/>
  <c r="N27" i="23"/>
  <c r="N25" i="23"/>
  <c r="N23" i="23"/>
  <c r="N22" i="23"/>
  <c r="N20" i="23"/>
  <c r="N19" i="23"/>
  <c r="N18" i="23"/>
  <c r="N16" i="23"/>
  <c r="N15" i="23"/>
  <c r="N14" i="23"/>
  <c r="N12" i="23"/>
  <c r="N11" i="23"/>
  <c r="N10" i="23"/>
  <c r="N9" i="23"/>
  <c r="N7" i="23"/>
  <c r="N6" i="23"/>
  <c r="N5" i="23"/>
  <c r="N4" i="23"/>
  <c r="N37" i="22"/>
  <c r="N36" i="22"/>
  <c r="N35" i="22"/>
  <c r="N33" i="22"/>
  <c r="N32" i="22"/>
  <c r="N31" i="22"/>
  <c r="N29" i="22"/>
  <c r="N28" i="22"/>
  <c r="N27" i="22"/>
  <c r="N25" i="22"/>
  <c r="N23" i="22"/>
  <c r="N22" i="22"/>
  <c r="N20" i="22"/>
  <c r="N19" i="22"/>
  <c r="N18" i="22"/>
  <c r="N16" i="22"/>
  <c r="N15" i="22"/>
  <c r="N14" i="22"/>
  <c r="N12" i="22"/>
  <c r="N11" i="22"/>
  <c r="N10" i="22"/>
  <c r="N9" i="22"/>
  <c r="N7" i="22"/>
  <c r="N6" i="22"/>
  <c r="N5" i="22"/>
  <c r="N4" i="22"/>
  <c r="N37" i="21"/>
  <c r="N36" i="21"/>
  <c r="N35" i="21"/>
  <c r="N33" i="21"/>
  <c r="N32" i="21"/>
  <c r="N31" i="21"/>
  <c r="N29" i="21"/>
  <c r="N28" i="21"/>
  <c r="N27" i="21"/>
  <c r="N25" i="21"/>
  <c r="N23" i="21"/>
  <c r="N22" i="21"/>
  <c r="N20" i="21"/>
  <c r="N19" i="21"/>
  <c r="N18" i="21"/>
  <c r="N16" i="21"/>
  <c r="N15" i="21"/>
  <c r="N14" i="21"/>
  <c r="N12" i="21"/>
  <c r="N11" i="21"/>
  <c r="N10" i="21"/>
  <c r="N9" i="21"/>
  <c r="N7" i="21"/>
  <c r="N6" i="21"/>
  <c r="N5" i="21"/>
  <c r="N4" i="21"/>
  <c r="N11" i="19" l="1"/>
  <c r="N6" i="19"/>
  <c r="N11" i="20"/>
  <c r="N6" i="20"/>
  <c r="N37" i="20"/>
  <c r="N36" i="20"/>
  <c r="N35" i="20"/>
  <c r="N33" i="20"/>
  <c r="N32" i="20"/>
  <c r="N31" i="20"/>
  <c r="N29" i="20"/>
  <c r="N28" i="20"/>
  <c r="N27" i="20"/>
  <c r="N25" i="20"/>
  <c r="N23" i="20"/>
  <c r="N22" i="20"/>
  <c r="N20" i="20"/>
  <c r="N19" i="20"/>
  <c r="N18" i="20"/>
  <c r="N16" i="20"/>
  <c r="N15" i="20"/>
  <c r="N14" i="20"/>
  <c r="N12" i="20"/>
  <c r="N10" i="20"/>
  <c r="N9" i="20"/>
  <c r="N7" i="20"/>
  <c r="N5" i="20"/>
  <c r="N4" i="20"/>
  <c r="N36" i="19"/>
  <c r="N37" i="19"/>
  <c r="N35" i="19"/>
  <c r="N33" i="19"/>
  <c r="N32" i="19"/>
  <c r="N31" i="19"/>
  <c r="N29" i="19"/>
  <c r="N28" i="19"/>
  <c r="N27" i="19"/>
  <c r="N25" i="19"/>
  <c r="N23" i="19"/>
  <c r="N22" i="19"/>
  <c r="N20" i="19"/>
  <c r="N19" i="19"/>
  <c r="N18" i="19"/>
  <c r="N16" i="19"/>
  <c r="N15" i="19"/>
  <c r="N14" i="19"/>
  <c r="N12" i="19"/>
  <c r="N10" i="19"/>
  <c r="N9" i="19"/>
  <c r="N7" i="19"/>
  <c r="N5" i="19"/>
  <c r="N4" i="19"/>
  <c r="N31" i="17"/>
  <c r="N30" i="17"/>
  <c r="N34" i="18" l="1"/>
  <c r="N33" i="18"/>
  <c r="N31" i="18"/>
  <c r="N30" i="18"/>
  <c r="N29" i="18"/>
  <c r="N27" i="18"/>
  <c r="N26" i="18"/>
  <c r="N25" i="18"/>
  <c r="N23" i="18"/>
  <c r="N21" i="18"/>
  <c r="N20" i="18"/>
  <c r="N18" i="18"/>
  <c r="N17" i="18"/>
  <c r="N16" i="18"/>
  <c r="N14" i="18"/>
  <c r="N13" i="18"/>
  <c r="N12" i="18"/>
  <c r="N10" i="18"/>
  <c r="N9" i="18"/>
  <c r="N8" i="18"/>
  <c r="N6" i="18"/>
  <c r="N5" i="18"/>
  <c r="N4" i="18"/>
  <c r="N32" i="9" l="1"/>
  <c r="N32" i="8"/>
  <c r="N33" i="10"/>
  <c r="N34" i="17" l="1"/>
  <c r="N33" i="17"/>
  <c r="N29" i="17"/>
  <c r="N27" i="17"/>
  <c r="N26" i="17"/>
  <c r="N25" i="17"/>
  <c r="N23" i="17"/>
  <c r="N21" i="17"/>
  <c r="N20" i="17"/>
  <c r="N18" i="17"/>
  <c r="N17" i="17"/>
  <c r="N16" i="17"/>
  <c r="N14" i="17"/>
  <c r="N13" i="17"/>
  <c r="N12" i="17"/>
  <c r="N10" i="17"/>
  <c r="N9" i="17"/>
  <c r="N8" i="17"/>
  <c r="N6" i="17"/>
  <c r="N5" i="17"/>
  <c r="N4" i="17"/>
  <c r="N32" i="15" l="1"/>
  <c r="N31" i="15"/>
  <c r="N29" i="15"/>
  <c r="N27" i="15"/>
  <c r="N26" i="15"/>
  <c r="N25" i="15"/>
  <c r="N23" i="15"/>
  <c r="N21" i="15"/>
  <c r="N20" i="15"/>
  <c r="N18" i="15"/>
  <c r="N17" i="15"/>
  <c r="N16" i="15"/>
  <c r="N14" i="15"/>
  <c r="N13" i="15"/>
  <c r="N12" i="15"/>
  <c r="N10" i="15"/>
  <c r="N9" i="15"/>
  <c r="N8" i="15"/>
  <c r="N6" i="15"/>
  <c r="N5" i="15"/>
  <c r="N4" i="15"/>
  <c r="N12" i="10" l="1"/>
  <c r="N32" i="14" l="1"/>
  <c r="N31" i="14"/>
  <c r="N29" i="14"/>
  <c r="N27" i="14"/>
  <c r="N26" i="14"/>
  <c r="N25" i="14"/>
  <c r="N23" i="14"/>
  <c r="N21" i="14"/>
  <c r="N20" i="14"/>
  <c r="N18" i="14"/>
  <c r="N17" i="14"/>
  <c r="N16" i="14"/>
  <c r="N14" i="14"/>
  <c r="N13" i="14"/>
  <c r="N12" i="14"/>
  <c r="N10" i="14"/>
  <c r="N9" i="14"/>
  <c r="N8" i="14"/>
  <c r="N6" i="14"/>
  <c r="N5" i="14"/>
  <c r="N4" i="14"/>
  <c r="N33" i="13" l="1"/>
  <c r="N32" i="13"/>
  <c r="N28" i="13"/>
  <c r="N26" i="13"/>
  <c r="N25" i="13"/>
  <c r="N24" i="13"/>
  <c r="N22" i="13"/>
  <c r="N20" i="13"/>
  <c r="N18" i="13"/>
  <c r="N17" i="13"/>
  <c r="N16" i="13"/>
  <c r="N14" i="13"/>
  <c r="N13" i="13"/>
  <c r="N12" i="13"/>
  <c r="N10" i="13"/>
  <c r="N9" i="13"/>
  <c r="N8" i="13"/>
  <c r="N6" i="13"/>
  <c r="N5" i="13"/>
  <c r="N4" i="13"/>
  <c r="N33" i="12" l="1"/>
  <c r="N29" i="12"/>
  <c r="N30" i="12"/>
  <c r="N25" i="12"/>
  <c r="N26" i="12"/>
  <c r="N32" i="12"/>
  <c r="N28" i="12"/>
  <c r="N24" i="12"/>
  <c r="N22" i="12"/>
  <c r="N20" i="12"/>
  <c r="N17" i="12"/>
  <c r="N18" i="12"/>
  <c r="N16" i="12"/>
  <c r="N13" i="12"/>
  <c r="N14" i="12"/>
  <c r="N12" i="12"/>
  <c r="N9" i="12"/>
  <c r="N10" i="12"/>
  <c r="N8" i="12"/>
  <c r="N6" i="12"/>
  <c r="N5" i="12"/>
  <c r="N4" i="12"/>
  <c r="N12" i="11" l="1"/>
  <c r="N33" i="11"/>
  <c r="N32" i="11"/>
  <c r="N30" i="11"/>
  <c r="N29" i="11"/>
  <c r="N28" i="11"/>
  <c r="N26" i="11"/>
  <c r="N25" i="11"/>
  <c r="N24" i="11"/>
  <c r="N22" i="11"/>
  <c r="N20" i="11"/>
  <c r="N18" i="11"/>
  <c r="N17" i="11"/>
  <c r="N16" i="11"/>
  <c r="N14" i="11"/>
  <c r="N13" i="11"/>
  <c r="N10" i="11"/>
  <c r="N9" i="11"/>
  <c r="N8" i="11"/>
  <c r="N6" i="11"/>
  <c r="N5" i="11"/>
  <c r="N4" i="11"/>
  <c r="N32" i="10"/>
  <c r="N30" i="10"/>
  <c r="N29" i="10"/>
  <c r="N28" i="10"/>
  <c r="N26" i="10"/>
  <c r="N25" i="10"/>
  <c r="N24" i="10"/>
  <c r="N22" i="10"/>
  <c r="N20" i="10"/>
  <c r="N18" i="10"/>
  <c r="N17" i="10"/>
  <c r="N16" i="10"/>
  <c r="N14" i="10"/>
  <c r="N13" i="10"/>
  <c r="N10" i="10"/>
  <c r="N9" i="10"/>
  <c r="N8" i="10"/>
  <c r="N6" i="10"/>
  <c r="N5" i="10"/>
  <c r="N4" i="10"/>
  <c r="N27" i="9"/>
  <c r="N25" i="9"/>
  <c r="N21" i="9"/>
  <c r="N16" i="9"/>
  <c r="N15" i="9"/>
  <c r="N10" i="9"/>
  <c r="N5" i="9"/>
  <c r="N6" i="9"/>
  <c r="N4" i="9"/>
  <c r="N5" i="7"/>
  <c r="N6" i="7"/>
  <c r="N5" i="6"/>
  <c r="N6" i="6"/>
  <c r="N5" i="5"/>
  <c r="N6" i="5"/>
  <c r="N5" i="4"/>
  <c r="N6" i="4"/>
  <c r="N5" i="3"/>
  <c r="N6" i="3"/>
  <c r="N5" i="8"/>
  <c r="N6" i="8"/>
  <c r="N4" i="7"/>
  <c r="N4" i="6"/>
  <c r="N4" i="5"/>
  <c r="N4" i="4"/>
  <c r="N4" i="3"/>
  <c r="N4" i="8"/>
  <c r="N8" i="9"/>
  <c r="N9" i="9"/>
  <c r="N31" i="9"/>
  <c r="N29" i="9"/>
  <c r="N28" i="9"/>
  <c r="N24" i="9"/>
  <c r="N23" i="9"/>
  <c r="N19" i="9"/>
  <c r="N17" i="9"/>
  <c r="N13" i="9"/>
  <c r="N12" i="9"/>
  <c r="N31" i="8"/>
  <c r="N29" i="8"/>
  <c r="N28" i="8"/>
  <c r="N27" i="8"/>
  <c r="N25" i="8"/>
  <c r="N24" i="8"/>
  <c r="N23" i="8"/>
  <c r="N21" i="8"/>
  <c r="N19" i="8"/>
  <c r="N17" i="8"/>
  <c r="N16" i="8"/>
  <c r="N15" i="8"/>
  <c r="N13" i="8"/>
  <c r="N12" i="8"/>
  <c r="N10" i="8"/>
  <c r="N9" i="8"/>
  <c r="N8" i="8"/>
  <c r="N8" i="7"/>
  <c r="N32" i="7"/>
  <c r="N31" i="7"/>
  <c r="N29" i="7"/>
  <c r="N28" i="7"/>
  <c r="N27" i="7"/>
  <c r="N25" i="7"/>
  <c r="N24" i="7"/>
  <c r="N23" i="7"/>
  <c r="N21" i="7"/>
  <c r="N19" i="7"/>
  <c r="N17" i="7"/>
  <c r="N16" i="7"/>
  <c r="N15" i="7"/>
  <c r="N13" i="7"/>
  <c r="N12" i="7"/>
  <c r="N10" i="7"/>
  <c r="N9" i="7"/>
  <c r="N32" i="6"/>
  <c r="N31" i="6"/>
  <c r="N29" i="6"/>
  <c r="N28" i="6"/>
  <c r="N27" i="6"/>
  <c r="N25" i="6"/>
  <c r="N24" i="6"/>
  <c r="N23" i="6"/>
  <c r="N21" i="6"/>
  <c r="N19" i="6"/>
  <c r="N17" i="6"/>
  <c r="N16" i="6"/>
  <c r="N15" i="6"/>
  <c r="N13" i="6"/>
  <c r="N12" i="6"/>
  <c r="N10" i="6"/>
  <c r="N9" i="6"/>
  <c r="N8" i="6"/>
  <c r="N32" i="5"/>
  <c r="N31" i="5"/>
  <c r="N29" i="5"/>
  <c r="N28" i="5"/>
  <c r="N27" i="5"/>
  <c r="N25" i="5"/>
  <c r="N24" i="5"/>
  <c r="N23" i="5"/>
  <c r="N21" i="5"/>
  <c r="N19" i="5"/>
  <c r="N17" i="5"/>
  <c r="N16" i="5"/>
  <c r="N15" i="5"/>
  <c r="N13" i="5"/>
  <c r="N12" i="5"/>
  <c r="N10" i="5"/>
  <c r="N9" i="5"/>
  <c r="N8" i="5"/>
  <c r="N10" i="3"/>
  <c r="N9" i="3"/>
  <c r="N8" i="3"/>
  <c r="N10" i="4"/>
  <c r="N9" i="4"/>
  <c r="N8" i="4"/>
  <c r="N32" i="4"/>
  <c r="N31" i="4"/>
  <c r="N29" i="4"/>
  <c r="N28" i="4"/>
  <c r="N27" i="4"/>
  <c r="N25" i="4"/>
  <c r="N24" i="4"/>
  <c r="N23" i="4"/>
  <c r="N21" i="4"/>
  <c r="N19" i="4"/>
  <c r="N17" i="4"/>
  <c r="N16" i="4"/>
  <c r="N15" i="4"/>
  <c r="N13" i="4"/>
  <c r="N12" i="4"/>
  <c r="N32" i="3"/>
  <c r="N31" i="3"/>
  <c r="N29" i="3"/>
  <c r="N28" i="3"/>
  <c r="N27" i="3"/>
  <c r="N25" i="3"/>
  <c r="N24" i="3"/>
  <c r="N23" i="3"/>
  <c r="N21" i="3"/>
  <c r="N19" i="3"/>
  <c r="N17" i="3"/>
  <c r="N16" i="3"/>
  <c r="N15" i="3"/>
  <c r="N13" i="3"/>
  <c r="N12" i="3"/>
  <c r="N5" i="1"/>
  <c r="N9" i="1"/>
  <c r="N17" i="1"/>
  <c r="N21" i="1"/>
  <c r="N24" i="1"/>
  <c r="N4" i="1"/>
  <c r="N8" i="1"/>
  <c r="N11" i="1"/>
  <c r="N16" i="1"/>
  <c r="N20" i="1"/>
  <c r="N23" i="1"/>
  <c r="N7" i="1"/>
  <c r="N13" i="1"/>
  <c r="N15" i="1"/>
  <c r="N1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<sst xmlns="http://schemas.openxmlformats.org/spreadsheetml/2006/main" count="1145" uniqueCount="89">
  <si>
    <t>Benson</t>
  </si>
  <si>
    <t xml:space="preserve">    Retail</t>
  </si>
  <si>
    <t xml:space="preserve">    Restaurant &amp; Bar</t>
  </si>
  <si>
    <t xml:space="preserve">    Accommodation</t>
  </si>
  <si>
    <t>Bisbee</t>
  </si>
  <si>
    <t>Douglas</t>
  </si>
  <si>
    <t>Huachuca City</t>
  </si>
  <si>
    <t>Sierra Vista</t>
  </si>
  <si>
    <t>Tombstone</t>
  </si>
  <si>
    <t>Willcox</t>
  </si>
  <si>
    <t>January</t>
  </si>
  <si>
    <t>February</t>
  </si>
  <si>
    <t>March</t>
  </si>
  <si>
    <t xml:space="preserve">    Restaurant &amp; Bar Sales</t>
  </si>
  <si>
    <t xml:space="preserve">    Accommodation Sales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</si>
  <si>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</si>
  <si>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</si>
  <si>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</si>
  <si>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</si>
  <si>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</si>
  <si>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</si>
  <si>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</si>
  <si>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</si>
  <si>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Total</t>
  </si>
  <si>
    <t>November</t>
  </si>
  <si>
    <t>Cochise County</t>
  </si>
  <si>
    <t xml:space="preserve"> </t>
  </si>
  <si>
    <t>Arizona</t>
  </si>
  <si>
    <t>N/A</t>
  </si>
  <si>
    <t xml:space="preserve">    Retail **</t>
  </si>
  <si>
    <t xml:space="preserve">    Retail ***</t>
  </si>
  <si>
    <t xml:space="preserve">    Retail ****</t>
  </si>
  <si>
    <t>Year-over-year Growth</t>
  </si>
  <si>
    <t>Year-over-year Inflation-adjusted Growth</t>
  </si>
  <si>
    <t xml:space="preserve">    Hotel/Motel</t>
  </si>
  <si>
    <t xml:space="preserve">    Lodging/Extended Stay</t>
  </si>
  <si>
    <t>NA</t>
  </si>
  <si>
    <t xml:space="preserve">    Remote Seller Sales*</t>
  </si>
  <si>
    <t>Retail</t>
  </si>
  <si>
    <t>Restaurant &amp; Bar</t>
  </si>
  <si>
    <t>Hotel/Motel</t>
  </si>
  <si>
    <t>Remote Seller Sales</t>
  </si>
  <si>
    <t>Note: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</t>
  </si>
  <si>
    <t>Note: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 NA = data not available.</t>
  </si>
  <si>
    <t>Note: Retail excludes food for home consumption. **Excludes single Items over $5,000. ***Excludes single Items over $10,000. ****Excludes single Items over $1,250. NA = data not available.</t>
  </si>
  <si>
    <t>Note: Retail excludes food for home consumption. **Excludes single Items over $5,000. ***Excludes single Items over $10,000. ****Excludes single Items over $1,250.</t>
  </si>
  <si>
    <t>Year-to-date 2025</t>
  </si>
  <si>
    <t>Source: Estimates by US Economic Research based on Arizona Department of Revenue tax collection data.</t>
  </si>
  <si>
    <t>Source: Estimates by Cochise College Center for Economic Research based on Arizona Department of Revenue tax collection data.</t>
  </si>
  <si>
    <t>MAJOR INDUSTRY SALES (2025)</t>
  </si>
  <si>
    <t>MAJOR INDUSTRY SALES (2005)</t>
  </si>
  <si>
    <t>MAJOR INDUSTRY SALES (2006)</t>
  </si>
  <si>
    <t>MAJOR INDUSTRY SALES (2007)</t>
  </si>
  <si>
    <t>MAJOR INDUSTRY SALES (2008)</t>
  </si>
  <si>
    <t>MAJOR INDUSTRY SALES (2009)</t>
  </si>
  <si>
    <t>MAJOR INDUSTRY SALES (2010)</t>
  </si>
  <si>
    <t>MAJOR INDUSTRY SALES (2011)</t>
  </si>
  <si>
    <t>MAJOR INDUSTRY SALES (2012)</t>
  </si>
  <si>
    <t>MAJOR INDUSTRY SALES (2013)</t>
  </si>
  <si>
    <t>MAJOR INDUSTRY SALES (2014)</t>
  </si>
  <si>
    <t>MAJOR INDUSTRY SALES (2015)</t>
  </si>
  <si>
    <t>MAJOR INDUSTRY SALES (2016)</t>
  </si>
  <si>
    <t>MAJOR INDUSTRY SALES (2017)</t>
  </si>
  <si>
    <t>MAJOR INDUSTRY SALES (2018)</t>
  </si>
  <si>
    <t>MAJOR INDUSTRY SALES (2019)</t>
  </si>
  <si>
    <t>MAJOR INDUSTRY SALES (2020)</t>
  </si>
  <si>
    <t>MAJOR INDUSTRY SALES (2021)</t>
  </si>
  <si>
    <t>MAJOR INDUSTRY SALES (2022)</t>
  </si>
  <si>
    <t>MAJOR INDUSTRY SALES (2023)</t>
  </si>
  <si>
    <t>MAJOR INDUSTRY SALES (2024)</t>
  </si>
  <si>
    <t>Year-to-date Growth</t>
  </si>
  <si>
    <t>Year-to-date Inflation-adjusted Growth</t>
  </si>
  <si>
    <t>MAJOR INDUSTRY SALES (2026)</t>
  </si>
  <si>
    <t>Note. Inflation adjustments made using CPI-U.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 NA = data not available.</t>
  </si>
  <si>
    <t>Year</t>
  </si>
  <si>
    <t>Arizona Statewide Annual Totals</t>
  </si>
  <si>
    <t>Cochise County Annual Totals</t>
  </si>
  <si>
    <t>Benson Annual Totals</t>
  </si>
  <si>
    <t>Bisbee Annual Totals</t>
  </si>
  <si>
    <t>Douglas Annual Totals</t>
  </si>
  <si>
    <t>Sierra Vista Annual Totals</t>
  </si>
  <si>
    <t>Tombstone Annual Totals</t>
  </si>
  <si>
    <t>Willcox Annual Totals</t>
  </si>
  <si>
    <t>Huachuca City Annual Totals</t>
  </si>
  <si>
    <t>Major Industry Sales Summary (2015-2025)</t>
  </si>
  <si>
    <t>Major Industry Sales (Current Month &amp; YTD Analysis)</t>
  </si>
  <si>
    <t>Year-to-date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</si>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</sst>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6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FFFF"/>
      <name val="Calibri"/>
      <scheme val="minor"/>
    </font>
    <font>
      <b/>
      <i/>
      <sz val="11"/>
      <color rgb="FFFFFFFF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scheme val="minor"/>
    </font>
    <font>
      <b/>
      <sz val="10"/>
      <name val="Arial"/>
    </font>
    <font>
      <b/>
      <sz val="10"/>
      <color rgb="FFFFFFFF"/>
      <name val="Arial"/>
    </font>
    <font>
      <b/>
      <sz val="12"/>
      <name val="Arial"/>
    </font>
    <font>
      <b/>
      <sz val="16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6DCE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6" fillId="3" borderId="0" xfId="0" applyFont="1" applyFill="1"/>
    <xf numFmtId="0" fontId="9" fillId="0" borderId="0" xfId="0" applyFont="1"/>
    <xf numFmtId="164" fontId="9" fillId="0" borderId="0" xfId="0" applyNumberFormat="1" applyFont="1"/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8" fillId="5" borderId="0" xfId="0" applyFont="1" applyFill="1" applyAlignment="1">
      <alignment horizontal="center" wrapText="1"/>
    </xf>
    <xf numFmtId="49" fontId="8" fillId="5" borderId="0" xfId="0" applyNumberFormat="1" applyFont="1" applyFill="1" applyAlignment="1">
      <alignment horizontal="center" wrapText="1"/>
    </xf>
    <xf numFmtId="0" fontId="11" fillId="6" borderId="0" xfId="0" applyFont="1" applyFill="1"/>
    <xf numFmtId="164" fontId="11" fillId="6" borderId="0" xfId="0" applyNumberFormat="1" applyFont="1" applyFill="1"/>
    <xf numFmtId="165" fontId="11" fillId="6" borderId="0" xfId="0" applyNumberFormat="1" applyFont="1" applyFill="1"/>
    <xf numFmtId="164" fontId="11" fillId="6" borderId="0" xfId="0" applyNumberFormat="1" applyFont="1" applyFill="1" applyAlignment="1">
      <alignment horizontal="right"/>
    </xf>
    <xf numFmtId="0" fontId="8" fillId="5" borderId="0" xfId="0" applyFont="1" applyFill="1" applyAlignment="1">
      <alignment horizontal="center"/>
    </xf>
    <xf numFmtId="164" fontId="11" fillId="6" borderId="0" xfId="1" applyNumberFormat="1" applyFont="1" applyFill="1" applyBorder="1" applyAlignment="1">
      <alignment horizontal="right"/>
    </xf>
    <xf numFmtId="3" fontId="8" fillId="5" borderId="0" xfId="0" applyNumberFormat="1" applyFont="1" applyFill="1" applyAlignment="1">
      <alignment horizontal="center"/>
    </xf>
    <xf numFmtId="3" fontId="11" fillId="6" borderId="0" xfId="0" applyNumberFormat="1" applyFont="1" applyFill="1"/>
    <xf numFmtId="0" fontId="13" fillId="5" borderId="0" xfId="0" applyFont="1" applyFill="1"/>
    <xf numFmtId="164" fontId="0" fillId="0" borderId="0" xfId="0" applyNumberFormat="1"/>
    <xf numFmtId="0" fontId="14" fillId="6" borderId="0" xfId="0" applyFont="1" applyFill="1"/>
    <xf numFmtId="0" fontId="7" fillId="4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12" fillId="6" borderId="0" xfId="0" applyFont="1" applyFill="1"/>
    <xf numFmtId="0" fontId="0" fillId="0" borderId="0" xfId="0"/>
    <xf numFmtId="0" fontId="15" fillId="4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vertical="top" wrapText="1"/>
    </xf>
    <xf numFmtId="164" fontId="10" fillId="0" borderId="0" xfId="0" applyNumberFormat="1" applyFont="1"/>
    <xf numFmtId="164" fontId="9" fillId="0" borderId="0" xfId="0" applyNumberFormat="1" applyFont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Arizona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(NEW!)'!$B$5:$B$15</c:f>
              <c:numCache>
                <c:formatCode>"$"#,##0</c:formatCode>
                <c:ptCount val="11"/>
                <c:pt idx="0">
                  <c:v>61158150946</c:v>
                </c:pt>
                <c:pt idx="1">
                  <c:v>62972869859</c:v>
                </c:pt>
                <c:pt idx="2">
                  <c:v>65526160925</c:v>
                </c:pt>
                <c:pt idx="3">
                  <c:v>70078938054</c:v>
                </c:pt>
                <c:pt idx="4">
                  <c:v>74404867837</c:v>
                </c:pt>
                <c:pt idx="5">
                  <c:v>79107877829</c:v>
                </c:pt>
                <c:pt idx="6">
                  <c:v>94783217359</c:v>
                </c:pt>
                <c:pt idx="7">
                  <c:v>101138637932</c:v>
                </c:pt>
                <c:pt idx="8">
                  <c:v>103390232666</c:v>
                </c:pt>
                <c:pt idx="9">
                  <c:v>103453200746</c:v>
                </c:pt>
                <c:pt idx="10">
                  <c:v>106330957020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D-4F73-AD29-B3EC203FA72A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(NEW!)'!$C$5:$C$15</c:f>
              <c:numCache>
                <c:formatCode>"$"#,##0</c:formatCode>
                <c:ptCount val="11"/>
                <c:pt idx="0">
                  <c:v>12305620629</c:v>
                </c:pt>
                <c:pt idx="1">
                  <c:v>13233835062</c:v>
                </c:pt>
                <c:pt idx="2">
                  <c:v>14036637542</c:v>
                </c:pt>
                <c:pt idx="3">
                  <c:v>14794735607</c:v>
                </c:pt>
                <c:pt idx="4">
                  <c:v>15882501403</c:v>
                </c:pt>
                <c:pt idx="5">
                  <c:v>13443363823</c:v>
                </c:pt>
                <c:pt idx="6">
                  <c:v>18024942166</c:v>
                </c:pt>
                <c:pt idx="7">
                  <c:v>20857091966</c:v>
                </c:pt>
                <c:pt idx="8">
                  <c:v>22058853892</c:v>
                </c:pt>
                <c:pt idx="9">
                  <c:v>22503629979.200001</c:v>
                </c:pt>
                <c:pt idx="10">
                  <c:v>23292074281.599998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D-4F73-AD29-B3EC203FA72A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(NEW!)'!$D$5:$D$15</c:f>
              <c:numCache>
                <c:formatCode>"$"#,##0</c:formatCode>
                <c:ptCount val="11"/>
                <c:pt idx="0">
                  <c:v>2783766610</c:v>
                </c:pt>
                <c:pt idx="1">
                  <c:v>2924360543</c:v>
                </c:pt>
                <c:pt idx="2">
                  <c:v>3195887706</c:v>
                </c:pt>
                <c:pt idx="3">
                  <c:v>3517953786</c:v>
                </c:pt>
                <c:pt idx="4">
                  <c:v>3848915761</c:v>
                </c:pt>
                <c:pt idx="5">
                  <c:v>2623000122</c:v>
                </c:pt>
                <c:pt idx="6">
                  <c:v>4106697866</c:v>
                </c:pt>
                <c:pt idx="7">
                  <c:v>5208755067</c:v>
                </c:pt>
                <c:pt idx="8">
                  <c:v>5546376088</c:v>
                </c:pt>
                <c:pt idx="9">
                  <c:v>5613312268</c:v>
                </c:pt>
                <c:pt idx="10">
                  <c:v>5524451140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D-4F73-AD29-B3EC203FA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824320"/>
        <c:axId val="1075825280"/>
      </c:lineChart>
      <c:catAx>
        <c:axId val="107582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25280"/>
        <c:crosses val="autoZero"/>
        <c:auto val="1"/>
        <c:lblAlgn val="ctr"/>
        <c:lblOffset val="100"/>
        <c:noMultiLvlLbl val="0"/>
      </c:catAx>
      <c:valAx>
        <c:axId val="1075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2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Cochise County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(NEW!)'!$B$19:$B$29</c:f>
              <c:numCache>
                <c:formatCode>"$"#,##0</c:formatCode>
                <c:ptCount val="11"/>
                <c:pt idx="0">
                  <c:v>836291935</c:v>
                </c:pt>
                <c:pt idx="1">
                  <c:v>807386078</c:v>
                </c:pt>
                <c:pt idx="2">
                  <c:v>826645634</c:v>
                </c:pt>
                <c:pt idx="3">
                  <c:v>866757079</c:v>
                </c:pt>
                <c:pt idx="4">
                  <c:v>959500715</c:v>
                </c:pt>
                <c:pt idx="5">
                  <c:v>991132357</c:v>
                </c:pt>
                <c:pt idx="6">
                  <c:v>1117605070</c:v>
                </c:pt>
                <c:pt idx="7">
                  <c:v>1193226621</c:v>
                </c:pt>
                <c:pt idx="8">
                  <c:v>1214408327</c:v>
                </c:pt>
                <c:pt idx="9">
                  <c:v>1183542667</c:v>
                </c:pt>
                <c:pt idx="10">
                  <c:v>1200817860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2-4BF9-9C2B-8E1CCB7EA535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(NEW!)'!$C$19:$C$29</c:f>
              <c:numCache>
                <c:formatCode>"$"#,##0</c:formatCode>
                <c:ptCount val="11"/>
                <c:pt idx="0">
                  <c:v>142027235</c:v>
                </c:pt>
                <c:pt idx="1">
                  <c:v>147076559</c:v>
                </c:pt>
                <c:pt idx="2">
                  <c:v>148098312</c:v>
                </c:pt>
                <c:pt idx="3">
                  <c:v>152158042</c:v>
                </c:pt>
                <c:pt idx="4">
                  <c:v>163922387</c:v>
                </c:pt>
                <c:pt idx="5">
                  <c:v>150491759</c:v>
                </c:pt>
                <c:pt idx="6">
                  <c:v>181954287</c:v>
                </c:pt>
                <c:pt idx="7">
                  <c:v>197746200</c:v>
                </c:pt>
                <c:pt idx="8">
                  <c:v>210137134</c:v>
                </c:pt>
                <c:pt idx="9">
                  <c:v>210348102.59999999</c:v>
                </c:pt>
                <c:pt idx="10">
                  <c:v>224372462.40000001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2-4BF9-9C2B-8E1CCB7EA535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(NEW!)'!$D$19:$D$29</c:f>
              <c:numCache>
                <c:formatCode>"$"#,##0</c:formatCode>
                <c:ptCount val="11"/>
                <c:pt idx="0">
                  <c:v>33885154</c:v>
                </c:pt>
                <c:pt idx="1">
                  <c:v>34265272</c:v>
                </c:pt>
                <c:pt idx="2">
                  <c:v>38658554</c:v>
                </c:pt>
                <c:pt idx="3">
                  <c:v>37807498</c:v>
                </c:pt>
                <c:pt idx="4">
                  <c:v>42099761</c:v>
                </c:pt>
                <c:pt idx="5">
                  <c:v>31897452</c:v>
                </c:pt>
                <c:pt idx="6">
                  <c:v>46097810</c:v>
                </c:pt>
                <c:pt idx="7">
                  <c:v>52280328</c:v>
                </c:pt>
                <c:pt idx="8">
                  <c:v>51631376</c:v>
                </c:pt>
                <c:pt idx="9">
                  <c:v>51506361</c:v>
                </c:pt>
                <c:pt idx="10">
                  <c:v>51407459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2-4BF9-9C2B-8E1CCB7E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830080"/>
        <c:axId val="1039067120"/>
      </c:lineChart>
      <c:catAx>
        <c:axId val="107583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9067120"/>
        <c:crosses val="autoZero"/>
        <c:auto val="1"/>
        <c:lblAlgn val="ctr"/>
        <c:lblOffset val="100"/>
        <c:noMultiLvlLbl val="0"/>
      </c:catAx>
      <c:valAx>
        <c:axId val="103906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3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Benson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(NEW!)'!$B$33:$B$43</c:f>
              <c:numCache>
                <c:formatCode>"$"#,##0</c:formatCode>
                <c:ptCount val="11"/>
                <c:pt idx="0">
                  <c:v>59061822.799999982</c:v>
                </c:pt>
                <c:pt idx="1">
                  <c:v>55483248.285714276</c:v>
                </c:pt>
                <c:pt idx="2">
                  <c:v>56277611.714285709</c:v>
                </c:pt>
                <c:pt idx="3">
                  <c:v>58252883.142857142</c:v>
                </c:pt>
                <c:pt idx="4">
                  <c:v>65631583.999999985</c:v>
                </c:pt>
                <c:pt idx="5">
                  <c:v>74139568.571428567</c:v>
                </c:pt>
                <c:pt idx="6">
                  <c:v>77553224.857142851</c:v>
                </c:pt>
                <c:pt idx="7">
                  <c:v>84631358.857142836</c:v>
                </c:pt>
                <c:pt idx="8">
                  <c:v>87061564.857142851</c:v>
                </c:pt>
                <c:pt idx="9">
                  <c:v>86156973.571428567</c:v>
                </c:pt>
                <c:pt idx="10">
                  <c:v>86485390.714285702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6-4E8D-ADF7-8961E943976D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(NEW!)'!$C$33:$C$43</c:f>
              <c:numCache>
                <c:formatCode>"$"#,##0</c:formatCode>
                <c:ptCount val="11"/>
                <c:pt idx="0">
                  <c:v>12843179.199999996</c:v>
                </c:pt>
                <c:pt idx="1">
                  <c:v>13043932</c:v>
                </c:pt>
                <c:pt idx="2">
                  <c:v>11514740.285714284</c:v>
                </c:pt>
                <c:pt idx="3">
                  <c:v>13461881.714285713</c:v>
                </c:pt>
                <c:pt idx="4">
                  <c:v>15091360.285714285</c:v>
                </c:pt>
                <c:pt idx="5">
                  <c:v>13839137.999999998</c:v>
                </c:pt>
                <c:pt idx="6">
                  <c:v>17134952.857142854</c:v>
                </c:pt>
                <c:pt idx="7">
                  <c:v>17480206.571428571</c:v>
                </c:pt>
                <c:pt idx="8">
                  <c:v>18521032.857142854</c:v>
                </c:pt>
                <c:pt idx="9">
                  <c:v>18164486.142857138</c:v>
                </c:pt>
                <c:pt idx="10">
                  <c:v>20625085.285714284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6-4E8D-ADF7-8961E943976D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(NEW!)'!$D$33:$D$43</c:f>
              <c:numCache>
                <c:formatCode>"$"#,##0</c:formatCode>
                <c:ptCount val="11"/>
                <c:pt idx="0">
                  <c:v>4148183.9428571425</c:v>
                </c:pt>
                <c:pt idx="1">
                  <c:v>4270951.4285714282</c:v>
                </c:pt>
                <c:pt idx="2">
                  <c:v>4743768.2857142845</c:v>
                </c:pt>
                <c:pt idx="3">
                  <c:v>4594431.4285714291</c:v>
                </c:pt>
                <c:pt idx="4">
                  <c:v>4822187.1428571427</c:v>
                </c:pt>
                <c:pt idx="5">
                  <c:v>3702053.7142857136</c:v>
                </c:pt>
                <c:pt idx="6">
                  <c:v>5692579.1428571437</c:v>
                </c:pt>
                <c:pt idx="7">
                  <c:v>5898582.8571428563</c:v>
                </c:pt>
                <c:pt idx="8">
                  <c:v>6443850.5714285709</c:v>
                </c:pt>
                <c:pt idx="9">
                  <c:v>5889507.7142857136</c:v>
                </c:pt>
                <c:pt idx="10">
                  <c:v>4626658.4285714272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6-4E8D-ADF7-8961E943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2304"/>
        <c:axId val="690335984"/>
      </c:lineChart>
      <c:catAx>
        <c:axId val="69035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35984"/>
        <c:crosses val="autoZero"/>
        <c:auto val="1"/>
        <c:lblAlgn val="ctr"/>
        <c:lblOffset val="100"/>
        <c:noMultiLvlLbl val="0"/>
      </c:catAx>
      <c:valAx>
        <c:axId val="690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Bisbee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(NEW!)'!$B$47:$B$57</c:f>
              <c:numCache>
                <c:formatCode>"$"#,##0</c:formatCode>
                <c:ptCount val="11"/>
                <c:pt idx="0">
                  <c:v>26904255.028571427</c:v>
                </c:pt>
                <c:pt idx="1">
                  <c:v>25024939.428571425</c:v>
                </c:pt>
                <c:pt idx="2">
                  <c:v>24842293.428571429</c:v>
                </c:pt>
                <c:pt idx="3">
                  <c:v>24431237.428571422</c:v>
                </c:pt>
                <c:pt idx="4">
                  <c:v>27449516.857142858</c:v>
                </c:pt>
                <c:pt idx="5">
                  <c:v>32118578.857142854</c:v>
                </c:pt>
                <c:pt idx="6">
                  <c:v>36864207.142857142</c:v>
                </c:pt>
                <c:pt idx="7">
                  <c:v>35478929.714285709</c:v>
                </c:pt>
                <c:pt idx="8">
                  <c:v>38697218.285714284</c:v>
                </c:pt>
                <c:pt idx="9">
                  <c:v>39731957.142857142</c:v>
                </c:pt>
                <c:pt idx="10">
                  <c:v>39126140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D-490F-B924-02BD0C705767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(NEW!)'!$C$47:$C$57</c:f>
              <c:numCache>
                <c:formatCode>"$"#,##0</c:formatCode>
                <c:ptCount val="11"/>
                <c:pt idx="0">
                  <c:v>10364477.37142857</c:v>
                </c:pt>
                <c:pt idx="1">
                  <c:v>9575188.2857142854</c:v>
                </c:pt>
                <c:pt idx="2">
                  <c:v>11085402.285714284</c:v>
                </c:pt>
                <c:pt idx="3">
                  <c:v>11189737.14285714</c:v>
                </c:pt>
                <c:pt idx="4">
                  <c:v>12583340.571428571</c:v>
                </c:pt>
                <c:pt idx="5">
                  <c:v>8565277.4285714272</c:v>
                </c:pt>
                <c:pt idx="6">
                  <c:v>10725899.714285713</c:v>
                </c:pt>
                <c:pt idx="7">
                  <c:v>15062463.428571429</c:v>
                </c:pt>
                <c:pt idx="8">
                  <c:v>14400604.285714282</c:v>
                </c:pt>
                <c:pt idx="9">
                  <c:v>15664076.999999998</c:v>
                </c:pt>
                <c:pt idx="10">
                  <c:v>15081744.14285714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D-490F-B924-02BD0C705767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(NEW!)'!$D$47:$D$57</c:f>
              <c:numCache>
                <c:formatCode>"$"#,##0</c:formatCode>
                <c:ptCount val="11"/>
                <c:pt idx="0">
                  <c:v>3138370.5142857144</c:v>
                </c:pt>
                <c:pt idx="1">
                  <c:v>4074844.2857142845</c:v>
                </c:pt>
                <c:pt idx="2">
                  <c:v>4076932.8571428573</c:v>
                </c:pt>
                <c:pt idx="3">
                  <c:v>3547171.4285714286</c:v>
                </c:pt>
                <c:pt idx="4">
                  <c:v>5276295.4285714282</c:v>
                </c:pt>
                <c:pt idx="5">
                  <c:v>3352905.7142857136</c:v>
                </c:pt>
                <c:pt idx="6">
                  <c:v>4894898.8571428573</c:v>
                </c:pt>
                <c:pt idx="7">
                  <c:v>7887012.5714285709</c:v>
                </c:pt>
                <c:pt idx="8">
                  <c:v>5745558.2857142854</c:v>
                </c:pt>
                <c:pt idx="9">
                  <c:v>6275362.9999999991</c:v>
                </c:pt>
                <c:pt idx="10">
                  <c:v>6005373.0000000009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D-490F-B924-02BD0C705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5184"/>
        <c:axId val="690358544"/>
      </c:lineChart>
      <c:catAx>
        <c:axId val="69035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8544"/>
        <c:crosses val="autoZero"/>
        <c:auto val="1"/>
        <c:lblAlgn val="ctr"/>
        <c:lblOffset val="100"/>
        <c:noMultiLvlLbl val="0"/>
      </c:catAx>
      <c:valAx>
        <c:axId val="6903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Douglas Major Industry Sales (2017-2025)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(NEW!)'!$A$61:$A$69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'Summary (NEW!)'!$B$61:$B$69</c:f>
              <c:numCache>
                <c:formatCode>"$"#,##0</c:formatCode>
                <c:ptCount val="9"/>
                <c:pt idx="0">
                  <c:v>89586181.071428582</c:v>
                </c:pt>
                <c:pt idx="1">
                  <c:v>90459282.500000015</c:v>
                </c:pt>
                <c:pt idx="2">
                  <c:v>96255885.169172943</c:v>
                </c:pt>
                <c:pt idx="3">
                  <c:v>98121670.526315808</c:v>
                </c:pt>
                <c:pt idx="4">
                  <c:v>109044097.89473686</c:v>
                </c:pt>
                <c:pt idx="5">
                  <c:v>117964313.94736843</c:v>
                </c:pt>
                <c:pt idx="6">
                  <c:v>128016823.15789473</c:v>
                </c:pt>
                <c:pt idx="7">
                  <c:v>125279255.68421054</c:v>
                </c:pt>
                <c:pt idx="8">
                  <c:v>129113048.36842105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298-971F-F89ACC5476B6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(NEW!)'!$A$61:$A$69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'Summary (NEW!)'!$C$61:$C$69</c:f>
              <c:numCache>
                <c:formatCode>"$"#,##0</c:formatCode>
                <c:ptCount val="9"/>
                <c:pt idx="0">
                  <c:v>13553877.857142856</c:v>
                </c:pt>
                <c:pt idx="1">
                  <c:v>13915035</c:v>
                </c:pt>
                <c:pt idx="2">
                  <c:v>15089970.507518796</c:v>
                </c:pt>
                <c:pt idx="3">
                  <c:v>15137462.894736843</c:v>
                </c:pt>
                <c:pt idx="4">
                  <c:v>16674863.684210524</c:v>
                </c:pt>
                <c:pt idx="5">
                  <c:v>18745795.263157897</c:v>
                </c:pt>
                <c:pt idx="6">
                  <c:v>22795060.263157893</c:v>
                </c:pt>
                <c:pt idx="7">
                  <c:v>22228173.210526317</c:v>
                </c:pt>
                <c:pt idx="8">
                  <c:v>23126473.315789476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298-971F-F89ACC547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4224"/>
        <c:axId val="690357584"/>
      </c:lineChart>
      <c:catAx>
        <c:axId val="69035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7584"/>
        <c:crosses val="autoZero"/>
        <c:auto val="1"/>
        <c:lblAlgn val="ctr"/>
        <c:lblOffset val="100"/>
        <c:noMultiLvlLbl val="0"/>
      </c:catAx>
      <c:valAx>
        <c:axId val="6903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Huachuca City Retail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(NEW!)'!$A$73:$A$83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(NEW!)'!$B$73:$B$83</c:f>
              <c:numCache>
                <c:formatCode>"$"#,##0</c:formatCode>
                <c:ptCount val="11"/>
                <c:pt idx="0">
                  <c:v>5433484.6666666679</c:v>
                </c:pt>
                <c:pt idx="1">
                  <c:v>5032419.9999999991</c:v>
                </c:pt>
                <c:pt idx="2">
                  <c:v>5542000.6666666679</c:v>
                </c:pt>
                <c:pt idx="3">
                  <c:v>6677156.2105263155</c:v>
                </c:pt>
                <c:pt idx="4">
                  <c:v>7472678.421052631</c:v>
                </c:pt>
                <c:pt idx="5">
                  <c:v>8439234.7368421052</c:v>
                </c:pt>
                <c:pt idx="6">
                  <c:v>8212871.578947369</c:v>
                </c:pt>
                <c:pt idx="7">
                  <c:v>8789377.3684210535</c:v>
                </c:pt>
                <c:pt idx="8">
                  <c:v>9095030.5263157878</c:v>
                </c:pt>
                <c:pt idx="9">
                  <c:v>10126507.263157895</c:v>
                </c:pt>
                <c:pt idx="10">
                  <c:v>9156450.8421052638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8-444E-B576-C9A865F20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76784"/>
        <c:axId val="690381584"/>
      </c:lineChart>
      <c:catAx>
        <c:axId val="69037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1584"/>
        <c:crosses val="autoZero"/>
        <c:auto val="1"/>
        <c:lblAlgn val="ctr"/>
        <c:lblOffset val="100"/>
        <c:noMultiLvlLbl val="0"/>
      </c:catAx>
      <c:valAx>
        <c:axId val="69038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Sierra Vista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(NEW!)'!$B$87:$B$97</c:f>
              <c:numCache>
                <c:formatCode>"$"#,##0</c:formatCode>
                <c:ptCount val="11"/>
                <c:pt idx="0">
                  <c:v>477990051.23809522</c:v>
                </c:pt>
                <c:pt idx="1">
                  <c:v>471397468.71794879</c:v>
                </c:pt>
                <c:pt idx="2">
                  <c:v>479374439.48717952</c:v>
                </c:pt>
                <c:pt idx="3">
                  <c:v>495776337.43589747</c:v>
                </c:pt>
                <c:pt idx="4">
                  <c:v>525798354.87179494</c:v>
                </c:pt>
                <c:pt idx="5">
                  <c:v>568506425.12820518</c:v>
                </c:pt>
                <c:pt idx="6">
                  <c:v>646690678.97435904</c:v>
                </c:pt>
                <c:pt idx="7">
                  <c:v>682521750.76923084</c:v>
                </c:pt>
                <c:pt idx="8">
                  <c:v>695077777.43589747</c:v>
                </c:pt>
                <c:pt idx="9">
                  <c:v>667716603.20512819</c:v>
                </c:pt>
                <c:pt idx="10">
                  <c:v>674232600.35897446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B-4A2E-9498-C0D75704FCE9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(NEW!)'!$C$87:$C$97</c:f>
              <c:numCache>
                <c:formatCode>"$"#,##0</c:formatCode>
                <c:ptCount val="11"/>
                <c:pt idx="0">
                  <c:v>79820246.923076928</c:v>
                </c:pt>
                <c:pt idx="1">
                  <c:v>83002346.15384616</c:v>
                </c:pt>
                <c:pt idx="2">
                  <c:v>85547578.461538479</c:v>
                </c:pt>
                <c:pt idx="3">
                  <c:v>87706927.692307696</c:v>
                </c:pt>
                <c:pt idx="4">
                  <c:v>94990019.615384623</c:v>
                </c:pt>
                <c:pt idx="5">
                  <c:v>90232282.307692319</c:v>
                </c:pt>
                <c:pt idx="6">
                  <c:v>105560882.69230771</c:v>
                </c:pt>
                <c:pt idx="7">
                  <c:v>111527076.53846155</c:v>
                </c:pt>
                <c:pt idx="8">
                  <c:v>119032177.30769232</c:v>
                </c:pt>
                <c:pt idx="9">
                  <c:v>118454515.07692306</c:v>
                </c:pt>
                <c:pt idx="10">
                  <c:v>125784173.61538461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B-4A2E-9498-C0D75704FCE9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(NEW!)'!$D$87:$D$97</c:f>
              <c:numCache>
                <c:formatCode>"$"#,##0</c:formatCode>
                <c:ptCount val="11"/>
                <c:pt idx="0">
                  <c:v>14267992.181818182</c:v>
                </c:pt>
                <c:pt idx="1">
                  <c:v>15158422.181818184</c:v>
                </c:pt>
                <c:pt idx="2">
                  <c:v>16503720.545454549</c:v>
                </c:pt>
                <c:pt idx="3">
                  <c:v>16356957.636363635</c:v>
                </c:pt>
                <c:pt idx="4">
                  <c:v>18402922</c:v>
                </c:pt>
                <c:pt idx="5">
                  <c:v>13808575.454545451</c:v>
                </c:pt>
                <c:pt idx="6">
                  <c:v>20494816.18181818</c:v>
                </c:pt>
                <c:pt idx="7">
                  <c:v>23559650.545454543</c:v>
                </c:pt>
                <c:pt idx="8">
                  <c:v>24249546.363636363</c:v>
                </c:pt>
                <c:pt idx="9">
                  <c:v>22836568.909090906</c:v>
                </c:pt>
                <c:pt idx="10">
                  <c:v>22199179.90909091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B-4A2E-9498-C0D75704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2064"/>
        <c:axId val="690371504"/>
      </c:lineChart>
      <c:catAx>
        <c:axId val="69038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1504"/>
        <c:crosses val="autoZero"/>
        <c:auto val="1"/>
        <c:lblAlgn val="ctr"/>
        <c:lblOffset val="100"/>
        <c:noMultiLvlLbl val="0"/>
      </c:catAx>
      <c:valAx>
        <c:axId val="69037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Tombstone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(NEW!)'!$B$101:$B$111</c:f>
              <c:numCache>
                <c:formatCode>"$"#,##0</c:formatCode>
                <c:ptCount val="11"/>
                <c:pt idx="0">
                  <c:v>12248236.285714284</c:v>
                </c:pt>
                <c:pt idx="1">
                  <c:v>12497694.857142854</c:v>
                </c:pt>
                <c:pt idx="2">
                  <c:v>14469357.714285713</c:v>
                </c:pt>
                <c:pt idx="3">
                  <c:v>13168523.714285715</c:v>
                </c:pt>
                <c:pt idx="4">
                  <c:v>13684510.571428571</c:v>
                </c:pt>
                <c:pt idx="5">
                  <c:v>13276836.571428571</c:v>
                </c:pt>
                <c:pt idx="6">
                  <c:v>19662251.999999996</c:v>
                </c:pt>
                <c:pt idx="7">
                  <c:v>19604693.714285713</c:v>
                </c:pt>
                <c:pt idx="8">
                  <c:v>19377947.999999996</c:v>
                </c:pt>
                <c:pt idx="9">
                  <c:v>19282274.428571429</c:v>
                </c:pt>
                <c:pt idx="10">
                  <c:v>18866455.571428571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3-481C-BA4A-1E5C6C0004AE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(NEW!)'!$C$101:$C$111</c:f>
              <c:numCache>
                <c:formatCode>"$"#,##0</c:formatCode>
                <c:ptCount val="11"/>
                <c:pt idx="4">
                  <c:v>7963642.8571428563</c:v>
                </c:pt>
                <c:pt idx="5">
                  <c:v>6602725.4285714263</c:v>
                </c:pt>
                <c:pt idx="6">
                  <c:v>9060259.7142857127</c:v>
                </c:pt>
                <c:pt idx="7">
                  <c:v>8875082.5714285709</c:v>
                </c:pt>
                <c:pt idx="8">
                  <c:v>9580125.1428571418</c:v>
                </c:pt>
                <c:pt idx="9">
                  <c:v>9509629.7142857127</c:v>
                </c:pt>
                <c:pt idx="10">
                  <c:v>10045734.142857142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3-481C-BA4A-1E5C6C0004AE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(NEW!)'!$D$101:$D$111</c:f>
              <c:numCache>
                <c:formatCode>"$"#,##0</c:formatCode>
                <c:ptCount val="11"/>
                <c:pt idx="4">
                  <c:v>3225032.2857142854</c:v>
                </c:pt>
                <c:pt idx="5">
                  <c:v>2396738.8571428568</c:v>
                </c:pt>
                <c:pt idx="6">
                  <c:v>3703073.4285714277</c:v>
                </c:pt>
                <c:pt idx="7">
                  <c:v>3929223.7142857146</c:v>
                </c:pt>
                <c:pt idx="8">
                  <c:v>4984454.8571428563</c:v>
                </c:pt>
                <c:pt idx="9">
                  <c:v>4817667.4285714272</c:v>
                </c:pt>
                <c:pt idx="10">
                  <c:v>5395480.9999999991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3-481C-BA4A-1E5C6C000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3984"/>
        <c:axId val="690375824"/>
      </c:lineChart>
      <c:catAx>
        <c:axId val="69038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5824"/>
        <c:crosses val="autoZero"/>
        <c:auto val="1"/>
        <c:lblAlgn val="ctr"/>
        <c:lblOffset val="100"/>
        <c:noMultiLvlLbl val="0"/>
      </c:catAx>
      <c:valAx>
        <c:axId val="69037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Willcox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(NEW!)'!$B$120:$B$125</c:f>
              <c:numCache>
                <c:formatCode>"$"#,##0</c:formatCode>
                <c:ptCount val="6"/>
                <c:pt idx="0">
                  <c:v>42467671.666666672</c:v>
                </c:pt>
                <c:pt idx="1">
                  <c:v>49177174.666666664</c:v>
                </c:pt>
                <c:pt idx="2">
                  <c:v>54377789.666666664</c:v>
                </c:pt>
                <c:pt idx="3">
                  <c:v>58084860.333333336</c:v>
                </c:pt>
                <c:pt idx="4">
                  <c:v>59385659.666666664</c:v>
                </c:pt>
                <c:pt idx="5">
                  <c:v>57784236.333333328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C-4F17-A483-2D274A22C730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(NEW!)'!$C$120:$C$125</c:f>
              <c:numCache>
                <c:formatCode>"$"#,##0</c:formatCode>
                <c:ptCount val="6"/>
                <c:pt idx="0">
                  <c:v>9854494.333333334</c:v>
                </c:pt>
                <c:pt idx="1">
                  <c:v>11520281.666666668</c:v>
                </c:pt>
                <c:pt idx="2">
                  <c:v>12713771</c:v>
                </c:pt>
                <c:pt idx="3">
                  <c:v>12892657.666666668</c:v>
                </c:pt>
                <c:pt idx="4">
                  <c:v>13423594.333333334</c:v>
                </c:pt>
                <c:pt idx="5">
                  <c:v>15965597.333333334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C-4F17-A483-2D274A22C730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(NEW!)'!$D$120:$D$125</c:f>
              <c:numCache>
                <c:formatCode>"$"#,##0</c:formatCode>
                <c:ptCount val="6"/>
                <c:pt idx="1">
                  <c:v>6221053.9999999991</c:v>
                </c:pt>
                <c:pt idx="2">
                  <c:v>6342746.666666667</c:v>
                </c:pt>
                <c:pt idx="3">
                  <c:v>6454349.9999999991</c:v>
                </c:pt>
                <c:pt idx="4">
                  <c:v>7194452.333333333</c:v>
                </c:pt>
                <c:pt idx="5">
                  <c:v>7036635.9999999991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C-4F17-A483-2D274A22C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4464"/>
        <c:axId val="690368144"/>
      </c:lineChart>
      <c:catAx>
        <c:axId val="6903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68144"/>
        <c:crosses val="autoZero"/>
        <c:auto val="1"/>
        <c:lblAlgn val="ctr"/>
        <c:lblOffset val="100"/>
        <c:noMultiLvlLbl val="0"/>
      </c:catAx>
      <c:valAx>
        <c:axId val="69036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2</xdr:row>
      <xdr:rowOff>17780</xdr:rowOff>
    </xdr:from>
    <xdr:to>
      <xdr:col>10</xdr:col>
      <xdr:colOff>62865</xdr:colOff>
      <xdr:row>16</xdr:row>
      <xdr:rowOff>180340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3B93FC-293F-C88E-5709-B6F3AD2B7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27940</xdr:colOff>
      <xdr:row>18</xdr:row>
      <xdr:rowOff>38100</xdr:rowOff>
    </xdr:from>
    <xdr:to>
      <xdr:col>10</xdr:col>
      <xdr:colOff>15240</xdr:colOff>
      <xdr:row>33</xdr:row>
      <xdr:rowOff>63500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EE8890C-689B-D57C-FB32-71048BEB3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27940</xdr:colOff>
      <xdr:row>34</xdr:row>
      <xdr:rowOff>165100</xdr:rowOff>
    </xdr:from>
    <xdr:to>
      <xdr:col>10</xdr:col>
      <xdr:colOff>15240</xdr:colOff>
      <xdr:row>50</xdr:row>
      <xdr:rowOff>22860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5AB80DB-0BC9-CA7E-AB9D-0D1DF17C1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27940</xdr:colOff>
      <xdr:row>51</xdr:row>
      <xdr:rowOff>109220</xdr:rowOff>
    </xdr:from>
    <xdr:to>
      <xdr:col>10</xdr:col>
      <xdr:colOff>15240</xdr:colOff>
      <xdr:row>66</xdr:row>
      <xdr:rowOff>134620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61127D3-2B4D-0AAE-F446-96A2F5BB0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20320</xdr:colOff>
      <xdr:row>68</xdr:row>
      <xdr:rowOff>53340</xdr:rowOff>
    </xdr:from>
    <xdr:to>
      <xdr:col>10</xdr:col>
      <xdr:colOff>7620</xdr:colOff>
      <xdr:row>83</xdr:row>
      <xdr:rowOff>78740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B1FA584-F12C-4A91-E6CC-2F3FF8249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27940</xdr:colOff>
      <xdr:row>85</xdr:row>
      <xdr:rowOff>5080</xdr:rowOff>
    </xdr:from>
    <xdr:to>
      <xdr:col>10</xdr:col>
      <xdr:colOff>15240</xdr:colOff>
      <xdr:row>100</xdr:row>
      <xdr:rowOff>30480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BF3FC86-A7A6-2BAB-B5AF-0D506D413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27940</xdr:colOff>
      <xdr:row>101</xdr:row>
      <xdr:rowOff>17780</xdr:rowOff>
    </xdr:from>
    <xdr:to>
      <xdr:col>10</xdr:col>
      <xdr:colOff>15240</xdr:colOff>
      <xdr:row>116</xdr:row>
      <xdr:rowOff>43180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DF110BD-FB92-2593-1395-48AA002CF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20320</xdr:colOff>
      <xdr:row>118</xdr:row>
      <xdr:rowOff>7620</xdr:rowOff>
    </xdr:from>
    <xdr:to>
      <xdr:col>10</xdr:col>
      <xdr:colOff>7620</xdr:colOff>
      <xdr:row>133</xdr:row>
      <xdr:rowOff>33020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9EB27B4-55ED-C37B-2000-183582CA1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27940</xdr:colOff>
      <xdr:row>134</xdr:row>
      <xdr:rowOff>165100</xdr:rowOff>
    </xdr:from>
    <xdr:to>
      <xdr:col>10</xdr:col>
      <xdr:colOff>15240</xdr:colOff>
      <xdr:row>150</xdr:row>
      <xdr:rowOff>22860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3F39D53-DC16-C8DC-A114-02C68B0CB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C233-CC49-4425-88B7-0DAF4A37AAA3}">
  <sheetPr>
    <pageSetUpPr fitToPage="1"/>
  </sheetPr>
  <dimension ref="A1:I40"/>
  <sheetViews>
    <sheetView tabSelected="1" workbookViewId="0">
      <selection sqref="A1:I1"/>
    </sheetView>
  </sheetViews>
  <sheetFormatPr defaultColWidth="9.109375" defaultRowHeight="14.4" x14ac:dyDescent="0.3"/>
  <cols>
    <col min="1" max="1" width="25.88671875" style="7" customWidth="1"/>
    <col min="2" max="9" width="18.5546875" style="7" customWidth="1"/>
    <col min="10" max="16384" width="9.109375" style="7"/>
  </cols>
  <sheetData>
    <row r="1" spans="1:9" ht="18" x14ac:dyDescent="0.35">
      <c r="A1" s="27" t="s">
        <v>85</v>
      </c>
      <c r="B1" s="27"/>
      <c r="C1" s="27"/>
      <c r="D1" s="27"/>
      <c r="E1" s="27"/>
      <c r="F1" s="27"/>
      <c r="G1" s="27"/>
      <c r="H1" s="27"/>
      <c r="I1" s="27"/>
    </row>
    <row r="2" spans="1:9" ht="43.2" x14ac:dyDescent="0.3">
      <c r="A2" s="14"/>
      <c r="B2" s="15" t="s">
        <v>87</v>
      </c>
      <c r="C2" s="15" t="s">
        <v>88</v>
      </c>
      <c r="D2" s="14" t="s">
        <v>32</v>
      </c>
      <c r="E2" s="14" t="s">
        <v>33</v>
      </c>
      <c r="F2" s="14" t="s">
        <v>86</v>
      </c>
      <c r="G2" s="14" t="s">
        <v>46</v>
      </c>
      <c r="H2" s="14" t="s">
        <v>70</v>
      </c>
      <c r="I2" s="14" t="s">
        <v>71</v>
      </c>
    </row>
    <row r="3" spans="1:9" x14ac:dyDescent="0.3">
      <c r="A3" s="16" t="s">
        <v>27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8" t="s">
        <v>38</v>
      </c>
      <c r="B4" s="9">
        <v>9547326680</v>
      </c>
      <c r="C4" s="9">
        <v>8871565740</v>
      </c>
      <c r="D4" s="10">
        <v>7.6171553004802509E-2</v>
      </c>
      <c r="E4" s="10">
        <v>3.9463672350463996E-2</v>
      </c>
      <c r="F4" s="9">
        <v>53388301558</v>
      </c>
      <c r="G4" s="9">
        <v>52237869982</v>
      </c>
      <c r="H4" s="10">
        <v>2.2022941907784772E-2</v>
      </c>
      <c r="I4" s="10">
        <v>-1.0410343986461013E-2</v>
      </c>
    </row>
    <row r="5" spans="1:9" x14ac:dyDescent="0.3">
      <c r="A5" s="8" t="s">
        <v>39</v>
      </c>
      <c r="B5" s="9">
        <v>1953124353</v>
      </c>
      <c r="C5" s="9">
        <v>1863625518.4000001</v>
      </c>
      <c r="D5" s="10">
        <v>4.8024044378206614E-2</v>
      </c>
      <c r="E5" s="10">
        <v>1.2276266585253826E-2</v>
      </c>
      <c r="F5" s="9">
        <v>12578301910</v>
      </c>
      <c r="G5" s="9">
        <v>11969350850</v>
      </c>
      <c r="H5" s="10">
        <v>5.0875863497643233E-2</v>
      </c>
      <c r="I5" s="10">
        <v>1.7526947418950334E-2</v>
      </c>
    </row>
    <row r="6" spans="1:9" x14ac:dyDescent="0.3">
      <c r="A6" s="8" t="s">
        <v>40</v>
      </c>
      <c r="B6" s="9">
        <v>382106068</v>
      </c>
      <c r="C6" s="9">
        <v>347761924</v>
      </c>
      <c r="D6" s="10">
        <v>9.8757631672178117E-2</v>
      </c>
      <c r="E6" s="10">
        <v>6.1279346821727199E-2</v>
      </c>
      <c r="F6" s="9">
        <v>3351634225</v>
      </c>
      <c r="G6" s="9">
        <v>3117866097</v>
      </c>
      <c r="H6" s="10">
        <v>7.4976962039816561E-2</v>
      </c>
      <c r="I6" s="10">
        <v>4.0863212034867091E-2</v>
      </c>
    </row>
    <row r="7" spans="1:9" x14ac:dyDescent="0.3">
      <c r="A7" s="8" t="s">
        <v>41</v>
      </c>
      <c r="B7" s="9">
        <v>1572447398</v>
      </c>
      <c r="C7" s="9">
        <v>1300544092</v>
      </c>
      <c r="D7" s="10">
        <v>0.20906888714696495</v>
      </c>
      <c r="E7" s="10">
        <v>0.16782791930281049</v>
      </c>
      <c r="F7" s="9">
        <v>9012587058</v>
      </c>
      <c r="G7" s="9">
        <v>7716939757</v>
      </c>
      <c r="H7" s="10">
        <v>0.16789651620964444</v>
      </c>
      <c r="I7" s="10">
        <v>0.13083401980969689</v>
      </c>
    </row>
    <row r="8" spans="1:9" x14ac:dyDescent="0.3">
      <c r="A8" s="16" t="s">
        <v>25</v>
      </c>
      <c r="B8" s="16"/>
      <c r="C8" s="16"/>
      <c r="D8" s="16"/>
      <c r="E8" s="16"/>
      <c r="F8" s="16"/>
      <c r="G8" s="16"/>
      <c r="H8" s="16"/>
      <c r="I8" s="16"/>
    </row>
    <row r="9" spans="1:9" x14ac:dyDescent="0.3">
      <c r="A9" s="8" t="s">
        <v>38</v>
      </c>
      <c r="B9" s="9">
        <v>104756070</v>
      </c>
      <c r="C9" s="9">
        <v>103544658</v>
      </c>
      <c r="D9" s="10">
        <v>1.1699415724565917E-2</v>
      </c>
      <c r="E9" s="10">
        <v>-2.2809340158071456E-2</v>
      </c>
      <c r="F9" s="9">
        <v>589924746</v>
      </c>
      <c r="G9" s="9">
        <v>594085794</v>
      </c>
      <c r="H9" s="10">
        <v>-7.004119677704328E-3</v>
      </c>
      <c r="I9" s="10">
        <v>-3.85162491590475E-2</v>
      </c>
    </row>
    <row r="10" spans="1:9" x14ac:dyDescent="0.3">
      <c r="A10" s="8" t="s">
        <v>39</v>
      </c>
      <c r="B10" s="9">
        <v>19126170.600000001</v>
      </c>
      <c r="C10" s="9">
        <v>18819640.399999999</v>
      </c>
      <c r="D10" s="10">
        <v>1.6287781991838855E-2</v>
      </c>
      <c r="E10" s="10">
        <v>-1.8377481652843808E-2</v>
      </c>
      <c r="F10" s="9">
        <v>119784395</v>
      </c>
      <c r="G10" s="9">
        <v>113986299</v>
      </c>
      <c r="H10" s="10">
        <v>5.0866604590785076E-2</v>
      </c>
      <c r="I10" s="10">
        <v>1.7517982337955429E-2</v>
      </c>
    </row>
    <row r="11" spans="1:9" x14ac:dyDescent="0.3">
      <c r="A11" s="8" t="s">
        <v>40</v>
      </c>
      <c r="B11" s="9">
        <v>4706691</v>
      </c>
      <c r="C11" s="9">
        <v>3938996</v>
      </c>
      <c r="D11" s="10">
        <v>0.19489611058249362</v>
      </c>
      <c r="E11" s="10">
        <v>0.15413857178756141</v>
      </c>
      <c r="F11" s="9">
        <v>29267623</v>
      </c>
      <c r="G11" s="9">
        <v>28278210</v>
      </c>
      <c r="H11" s="10">
        <v>3.4988530037792349E-2</v>
      </c>
      <c r="I11" s="10">
        <v>2.1437889703166402E-3</v>
      </c>
    </row>
    <row r="12" spans="1:9" x14ac:dyDescent="0.3">
      <c r="A12" s="8" t="s">
        <v>41</v>
      </c>
      <c r="B12" s="9">
        <v>24139070</v>
      </c>
      <c r="C12" s="9">
        <v>21414329</v>
      </c>
      <c r="D12" s="10">
        <v>0.12723914907630307</v>
      </c>
      <c r="E12" s="10">
        <v>8.8789368427802273E-2</v>
      </c>
      <c r="F12" s="9">
        <v>135783481</v>
      </c>
      <c r="G12" s="9">
        <v>117665472</v>
      </c>
      <c r="H12" s="10">
        <v>0.15397897694236079</v>
      </c>
      <c r="I12" s="10">
        <v>0.1173581453147885</v>
      </c>
    </row>
    <row r="13" spans="1:9" x14ac:dyDescent="0.3">
      <c r="A13" s="16" t="s">
        <v>0</v>
      </c>
      <c r="B13" s="16"/>
      <c r="C13" s="16"/>
      <c r="D13" s="16"/>
      <c r="E13" s="16"/>
      <c r="F13" s="17"/>
      <c r="G13" s="17"/>
      <c r="H13" s="18"/>
      <c r="I13" s="16"/>
    </row>
    <row r="14" spans="1:9" x14ac:dyDescent="0.3">
      <c r="A14" s="8" t="s">
        <v>38</v>
      </c>
      <c r="B14" s="9">
        <v>7194997.7142857136</v>
      </c>
      <c r="C14" s="9">
        <v>7260816.8571428563</v>
      </c>
      <c r="D14" s="10">
        <v>-9.0649776949535497E-3</v>
      </c>
      <c r="E14" s="10">
        <v>-4.2865466504952487E-2</v>
      </c>
      <c r="F14" s="9">
        <v>42622369.142857142</v>
      </c>
      <c r="G14" s="9">
        <v>43491107.714285709</v>
      </c>
      <c r="H14" s="10">
        <v>-1.9975084956118716E-2</v>
      </c>
      <c r="I14" s="10">
        <v>-5.1075588623648027E-2</v>
      </c>
    </row>
    <row r="15" spans="1:9" x14ac:dyDescent="0.3">
      <c r="A15" s="8" t="s">
        <v>39</v>
      </c>
      <c r="B15" s="9">
        <v>1337644.5714285711</v>
      </c>
      <c r="C15" s="9">
        <v>1487773.9999999998</v>
      </c>
      <c r="D15" s="10">
        <v>-0.10090875937570401</v>
      </c>
      <c r="E15" s="10">
        <v>-0.13157648504272013</v>
      </c>
      <c r="F15" s="9">
        <v>9814781.7142857127</v>
      </c>
      <c r="G15" s="9">
        <v>10722226</v>
      </c>
      <c r="H15" s="10">
        <v>-8.463207972992616E-2</v>
      </c>
      <c r="I15" s="10">
        <v>-0.11368073239629584</v>
      </c>
    </row>
    <row r="16" spans="1:9" x14ac:dyDescent="0.3">
      <c r="A16" s="8" t="s">
        <v>40</v>
      </c>
      <c r="B16" s="9">
        <v>227261.71428571426</v>
      </c>
      <c r="C16" s="9">
        <v>256900.57142857142</v>
      </c>
      <c r="D16" s="10">
        <v>-0.11537092727369795</v>
      </c>
      <c r="E16" s="10">
        <v>-0.14554535284211889</v>
      </c>
      <c r="F16" s="9">
        <v>1807295.7142857143</v>
      </c>
      <c r="G16" s="9">
        <v>1974634.5714285714</v>
      </c>
      <c r="H16" s="10">
        <v>-8.474421524069331E-2</v>
      </c>
      <c r="I16" s="10">
        <v>-0.11378930935379528</v>
      </c>
    </row>
    <row r="17" spans="1:9" x14ac:dyDescent="0.3">
      <c r="A17" s="16" t="s">
        <v>4</v>
      </c>
      <c r="B17" s="16"/>
      <c r="C17" s="16"/>
      <c r="D17" s="16"/>
      <c r="E17" s="16"/>
      <c r="F17" s="17"/>
      <c r="G17" s="17"/>
      <c r="H17" s="18"/>
      <c r="I17" s="16"/>
    </row>
    <row r="18" spans="1:9" x14ac:dyDescent="0.3">
      <c r="A18" s="8" t="s">
        <v>38</v>
      </c>
      <c r="B18" s="9">
        <v>3927307.1428571423</v>
      </c>
      <c r="C18" s="9">
        <v>3386314.2857142854</v>
      </c>
      <c r="D18" s="10">
        <v>0.15975860817914117</v>
      </c>
      <c r="E18" s="10">
        <v>0.12019959878327402</v>
      </c>
      <c r="F18" s="9">
        <v>19694529.142857142</v>
      </c>
      <c r="G18" s="9">
        <v>20167332</v>
      </c>
      <c r="H18" s="10">
        <v>-2.3443996317552476E-2</v>
      </c>
      <c r="I18" s="10">
        <v>-5.4434416160821342E-2</v>
      </c>
    </row>
    <row r="19" spans="1:9" x14ac:dyDescent="0.3">
      <c r="A19" s="8" t="s">
        <v>39</v>
      </c>
      <c r="B19" s="9">
        <v>1268951.4285714286</v>
      </c>
      <c r="C19" s="9">
        <v>1402079.1428571427</v>
      </c>
      <c r="D19" s="10">
        <v>-9.4950213733604058E-2</v>
      </c>
      <c r="E19" s="10">
        <v>-0.12582118355968841</v>
      </c>
      <c r="F19" s="9">
        <v>8636486.8571428563</v>
      </c>
      <c r="G19" s="9">
        <v>7856644.8571428573</v>
      </c>
      <c r="H19" s="10">
        <v>9.9258909391966063E-2</v>
      </c>
      <c r="I19" s="10">
        <v>6.4374586332099248E-2</v>
      </c>
    </row>
    <row r="20" spans="1:9" x14ac:dyDescent="0.3">
      <c r="A20" s="8" t="s">
        <v>40</v>
      </c>
      <c r="B20" s="9">
        <v>577079.99999999988</v>
      </c>
      <c r="C20" s="9">
        <v>555634.85714285716</v>
      </c>
      <c r="D20" s="10">
        <v>3.8595747875531584E-2</v>
      </c>
      <c r="E20" s="10">
        <v>3.1695663762438819E-3</v>
      </c>
      <c r="F20" s="9">
        <v>3505603.9999999995</v>
      </c>
      <c r="G20" s="9">
        <v>3229054.5714285714</v>
      </c>
      <c r="H20" s="10">
        <v>8.564408635840412E-2</v>
      </c>
      <c r="I20" s="10">
        <v>5.1191821552555306E-2</v>
      </c>
    </row>
    <row r="21" spans="1:9" x14ac:dyDescent="0.3">
      <c r="A21" s="16" t="s">
        <v>5</v>
      </c>
      <c r="B21" s="16"/>
      <c r="C21" s="16"/>
      <c r="D21" s="16"/>
      <c r="E21" s="16"/>
      <c r="F21" s="17"/>
      <c r="G21" s="17"/>
      <c r="H21" s="18"/>
      <c r="I21" s="16"/>
    </row>
    <row r="22" spans="1:9" x14ac:dyDescent="0.3">
      <c r="A22" s="8" t="s">
        <v>38</v>
      </c>
      <c r="B22" s="9">
        <v>11356242.894736841</v>
      </c>
      <c r="C22" s="9">
        <v>10103992.105263159</v>
      </c>
      <c r="D22" s="10">
        <v>0.12393623989684102</v>
      </c>
      <c r="E22" s="10">
        <v>8.559912046451279E-2</v>
      </c>
      <c r="F22" s="9">
        <v>65138604.210526317</v>
      </c>
      <c r="G22" s="9">
        <v>60110787.894736849</v>
      </c>
      <c r="H22" s="10">
        <v>8.3642495663073677E-2</v>
      </c>
      <c r="I22" s="10">
        <v>4.9253750139036656E-2</v>
      </c>
    </row>
    <row r="23" spans="1:9" x14ac:dyDescent="0.3">
      <c r="A23" s="8" t="s">
        <v>39</v>
      </c>
      <c r="B23" s="9">
        <v>2085428.1578947371</v>
      </c>
      <c r="C23" s="9">
        <v>1858281.8421052634</v>
      </c>
      <c r="D23" s="10">
        <v>0.12223458823239521</v>
      </c>
      <c r="E23" s="10">
        <v>8.3955511614931533E-2</v>
      </c>
      <c r="F23" s="9">
        <v>12534602.368421055</v>
      </c>
      <c r="G23" s="9">
        <v>11231016.052631579</v>
      </c>
      <c r="H23" s="10">
        <v>0.11607020323722431</v>
      </c>
      <c r="I23" s="10">
        <v>8.0652383836739672E-2</v>
      </c>
    </row>
    <row r="24" spans="1:9" x14ac:dyDescent="0.3">
      <c r="A24" s="16" t="s">
        <v>6</v>
      </c>
      <c r="B24" s="16"/>
      <c r="C24" s="16"/>
      <c r="D24" s="16"/>
      <c r="E24" s="16"/>
      <c r="F24" s="17"/>
      <c r="G24" s="17"/>
      <c r="H24" s="18"/>
      <c r="I24" s="16"/>
    </row>
    <row r="25" spans="1:9" x14ac:dyDescent="0.3">
      <c r="A25" s="8" t="s">
        <v>38</v>
      </c>
      <c r="B25" s="9">
        <v>713421.57894736843</v>
      </c>
      <c r="C25" s="9">
        <v>777044.73684210528</v>
      </c>
      <c r="D25" s="10">
        <v>-8.1878371833905131E-2</v>
      </c>
      <c r="E25" s="10">
        <v>-0.11319521816643197</v>
      </c>
      <c r="F25" s="9">
        <v>4116353.6842105268</v>
      </c>
      <c r="G25" s="9">
        <v>4627893.1578947371</v>
      </c>
      <c r="H25" s="10">
        <v>-0.11053398517024396</v>
      </c>
      <c r="I25" s="10">
        <v>-0.13876065638208446</v>
      </c>
    </row>
    <row r="26" spans="1:9" x14ac:dyDescent="0.3">
      <c r="A26" s="16" t="s">
        <v>7</v>
      </c>
      <c r="B26" s="16"/>
      <c r="C26" s="16"/>
      <c r="D26" s="16"/>
      <c r="E26" s="16"/>
      <c r="F26" s="17"/>
      <c r="G26" s="17"/>
      <c r="H26" s="18"/>
      <c r="I26" s="16"/>
    </row>
    <row r="27" spans="1:9" x14ac:dyDescent="0.3">
      <c r="A27" s="8" t="s">
        <v>38</v>
      </c>
      <c r="B27" s="9">
        <v>57544257.43589744</v>
      </c>
      <c r="C27" s="9">
        <v>57036942.56410256</v>
      </c>
      <c r="D27" s="10">
        <v>8.8944962508240941E-3</v>
      </c>
      <c r="E27" s="10">
        <v>-2.5518584691326618E-2</v>
      </c>
      <c r="F27" s="9">
        <v>328680523.07692301</v>
      </c>
      <c r="G27" s="9">
        <v>332404415.8974359</v>
      </c>
      <c r="H27" s="10">
        <v>-1.1202898163849622E-2</v>
      </c>
      <c r="I27" s="10">
        <v>-4.2581781924902473E-2</v>
      </c>
    </row>
    <row r="28" spans="1:9" x14ac:dyDescent="0.3">
      <c r="A28" s="8" t="s">
        <v>39</v>
      </c>
      <c r="B28" s="9">
        <v>11110087.692307694</v>
      </c>
      <c r="C28" s="9">
        <v>10591662.692307692</v>
      </c>
      <c r="D28" s="10">
        <v>4.8946517186250045E-2</v>
      </c>
      <c r="E28" s="10">
        <v>1.3167274129557427E-2</v>
      </c>
      <c r="F28" s="9">
        <v>67802538.846153855</v>
      </c>
      <c r="G28" s="9">
        <v>63398712.692307696</v>
      </c>
      <c r="H28" s="10">
        <v>6.9462390746310623E-2</v>
      </c>
      <c r="I28" s="10">
        <v>3.5523642358264551E-2</v>
      </c>
    </row>
    <row r="29" spans="1:9" x14ac:dyDescent="0.3">
      <c r="A29" s="8" t="s">
        <v>40</v>
      </c>
      <c r="B29" s="9">
        <v>2000065.0909090908</v>
      </c>
      <c r="C29" s="9">
        <v>1790437.0909090908</v>
      </c>
      <c r="D29" s="10">
        <v>0.11708202486665521</v>
      </c>
      <c r="E29" s="10">
        <v>7.8978700600724538E-2</v>
      </c>
      <c r="F29" s="9">
        <v>11972768.18181818</v>
      </c>
      <c r="G29" s="9">
        <v>12719379.09090909</v>
      </c>
      <c r="H29" s="10">
        <v>-5.869869148129523E-2</v>
      </c>
      <c r="I29" s="10">
        <v>-8.8570324690258495E-2</v>
      </c>
    </row>
    <row r="30" spans="1:9" x14ac:dyDescent="0.3">
      <c r="A30" s="16" t="s">
        <v>8</v>
      </c>
      <c r="B30" s="16"/>
      <c r="C30" s="16"/>
      <c r="D30" s="16"/>
      <c r="E30" s="16"/>
      <c r="F30" s="17"/>
      <c r="G30" s="17"/>
      <c r="H30" s="18"/>
      <c r="I30" s="16"/>
    </row>
    <row r="31" spans="1:9" x14ac:dyDescent="0.3">
      <c r="A31" s="8" t="s">
        <v>38</v>
      </c>
      <c r="B31" s="9">
        <v>1486312.2857142857</v>
      </c>
      <c r="C31" s="9">
        <v>1306908.2857142857</v>
      </c>
      <c r="D31" s="10">
        <v>0.13727359598301683</v>
      </c>
      <c r="E31" s="10">
        <v>9.848154343701454E-2</v>
      </c>
      <c r="F31" s="9">
        <v>9672496.2857142854</v>
      </c>
      <c r="G31" s="9">
        <v>9791685.4285714272</v>
      </c>
      <c r="H31" s="10">
        <v>-1.2172484882873844E-2</v>
      </c>
      <c r="I31" s="10">
        <v>-4.3520599390157511E-2</v>
      </c>
    </row>
    <row r="32" spans="1:9" x14ac:dyDescent="0.3">
      <c r="A32" s="8" t="s">
        <v>39</v>
      </c>
      <c r="B32" s="9">
        <v>687298</v>
      </c>
      <c r="C32" s="9">
        <v>478574.85714285704</v>
      </c>
      <c r="D32" s="10">
        <v>0.43613478590004162</v>
      </c>
      <c r="E32" s="10">
        <v>0.38714867009241827</v>
      </c>
      <c r="F32" s="9">
        <v>5497733.4285714282</v>
      </c>
      <c r="G32" s="9">
        <v>5376828.5714285709</v>
      </c>
      <c r="H32" s="10">
        <v>2.2486277093772777E-2</v>
      </c>
      <c r="I32" s="10">
        <v>-9.9617124650737132E-3</v>
      </c>
    </row>
    <row r="33" spans="1:9" x14ac:dyDescent="0.3">
      <c r="A33" s="8" t="s">
        <v>40</v>
      </c>
      <c r="B33" s="9">
        <v>436026.8571428571</v>
      </c>
      <c r="C33" s="9">
        <v>311553.71428571426</v>
      </c>
      <c r="D33" s="10">
        <v>0.39952386105399845</v>
      </c>
      <c r="E33" s="10">
        <v>0.35178653263175175</v>
      </c>
      <c r="F33" s="9">
        <v>3139154</v>
      </c>
      <c r="G33" s="9">
        <v>3081403.1428571427</v>
      </c>
      <c r="H33" s="10">
        <v>1.8741740196094384E-2</v>
      </c>
      <c r="I33" s="10">
        <v>-1.3587418727192047E-2</v>
      </c>
    </row>
    <row r="34" spans="1:9" x14ac:dyDescent="0.3">
      <c r="A34" s="16" t="s">
        <v>9</v>
      </c>
      <c r="B34" s="16"/>
      <c r="C34" s="16"/>
      <c r="D34" s="16"/>
      <c r="E34" s="16"/>
      <c r="F34" s="17"/>
      <c r="G34" s="17"/>
      <c r="H34" s="18"/>
      <c r="I34" s="16"/>
    </row>
    <row r="35" spans="1:9" x14ac:dyDescent="0.3">
      <c r="A35" s="8" t="s">
        <v>38</v>
      </c>
      <c r="B35" s="9">
        <v>5477130.333333334</v>
      </c>
      <c r="C35" s="9">
        <v>4715204.333333334</v>
      </c>
      <c r="D35" s="10">
        <v>0.16158917962763436</v>
      </c>
      <c r="E35" s="10">
        <v>0.12196773000272287</v>
      </c>
      <c r="F35" s="9">
        <v>30645005.333333336</v>
      </c>
      <c r="G35" s="9">
        <v>29329375.333333336</v>
      </c>
      <c r="H35" s="10">
        <v>4.4857075374011256E-2</v>
      </c>
      <c r="I35" s="10">
        <v>1.1699161931312263E-2</v>
      </c>
    </row>
    <row r="36" spans="1:9" x14ac:dyDescent="0.3">
      <c r="A36" s="8" t="s">
        <v>39</v>
      </c>
      <c r="B36" s="9">
        <v>1298935.3333333333</v>
      </c>
      <c r="C36" s="9">
        <v>1604075.3333333335</v>
      </c>
      <c r="D36" s="10">
        <v>-0.19022797349916662</v>
      </c>
      <c r="E36" s="10">
        <v>-0.21784904824604945</v>
      </c>
      <c r="F36" s="9">
        <v>7660809.333333333</v>
      </c>
      <c r="G36" s="9">
        <v>8122427</v>
      </c>
      <c r="H36" s="10">
        <v>-5.6832479586048229E-2</v>
      </c>
      <c r="I36" s="10">
        <v>-8.6763335911690942E-2</v>
      </c>
    </row>
    <row r="37" spans="1:9" x14ac:dyDescent="0.3">
      <c r="A37" s="8" t="s">
        <v>40</v>
      </c>
      <c r="B37" s="9">
        <v>676767</v>
      </c>
      <c r="C37" s="9">
        <v>515855.33333333337</v>
      </c>
      <c r="D37" s="10">
        <v>0.31193176898432756</v>
      </c>
      <c r="E37" s="10">
        <v>0.26718217988020321</v>
      </c>
      <c r="F37" s="9">
        <v>3918684.3333333335</v>
      </c>
      <c r="G37" s="11">
        <v>3922975.666666667</v>
      </c>
      <c r="H37" s="12">
        <v>-1.0938975150411303E-3</v>
      </c>
      <c r="I37" s="12">
        <v>-3.2793584356635153E-2</v>
      </c>
    </row>
    <row r="38" spans="1:9" x14ac:dyDescent="0.3">
      <c r="A38" s="8"/>
      <c r="B38" s="8"/>
      <c r="C38" s="8"/>
      <c r="D38" s="8"/>
      <c r="E38" s="8"/>
      <c r="F38" s="8"/>
      <c r="G38" s="8"/>
      <c r="H38" s="8"/>
      <c r="I38" s="8"/>
    </row>
    <row r="39" spans="1:9" ht="31.95" customHeight="1" x14ac:dyDescent="0.3">
      <c r="A39" s="28" t="s">
        <v>73</v>
      </c>
      <c r="B39" s="28"/>
      <c r="C39" s="28"/>
      <c r="D39" s="28"/>
      <c r="E39" s="28"/>
      <c r="F39" s="28"/>
      <c r="G39" s="28"/>
      <c r="H39" s="28"/>
      <c r="I39" s="28"/>
    </row>
    <row r="40" spans="1:9" x14ac:dyDescent="0.3">
      <c r="A40" s="8" t="s">
        <v>47</v>
      </c>
      <c r="B40" s="8"/>
      <c r="C40" s="8"/>
      <c r="D40" s="8"/>
      <c r="E40" s="8"/>
      <c r="F40" s="8"/>
      <c r="G40" s="8"/>
      <c r="H40" s="8"/>
      <c r="I40" s="8"/>
    </row>
  </sheetData>
  <mergeCells count="2">
    <mergeCell ref="A1:I1"/>
    <mergeCell ref="A39:I39"/>
  </mergeCells>
  <pageMargins left="0.7" right="0.7" top="0.75" bottom="0.75" header="0.3" footer="0.3"/>
  <pageSetup scale="71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56DA-3772-4064-ABD3-77133254A43F}">
  <sheetPr>
    <pageSetUpPr fitToPage="1"/>
  </sheetPr>
  <dimension ref="A1:N37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3" width="18.5546875" style="5" customWidth="1"/>
    <col min="14" max="14" width="18.5546875" style="6" customWidth="1"/>
    <col min="15" max="16384" width="9.109375" style="5"/>
  </cols>
  <sheetData>
    <row r="1" spans="1:14" s="1" customFormat="1" ht="19.5" customHeight="1" x14ac:dyDescent="0.4">
      <c r="A1" s="27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2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23"/>
    </row>
    <row r="4" spans="1:14" ht="14.4" x14ac:dyDescent="0.3">
      <c r="A4" s="8" t="s">
        <v>1</v>
      </c>
      <c r="B4" s="11">
        <v>5541916718</v>
      </c>
      <c r="C4" s="11">
        <v>5386108558</v>
      </c>
      <c r="D4" s="11">
        <v>6619754675</v>
      </c>
      <c r="E4" s="11">
        <v>6249400857</v>
      </c>
      <c r="F4" s="11">
        <v>6223017296</v>
      </c>
      <c r="G4" s="11">
        <v>6048151673</v>
      </c>
      <c r="H4" s="11">
        <v>5916974079</v>
      </c>
      <c r="I4" s="11">
        <v>6081598751</v>
      </c>
      <c r="J4" s="11">
        <v>5754630254</v>
      </c>
      <c r="K4" s="11">
        <v>6126588363</v>
      </c>
      <c r="L4" s="11">
        <v>6424297073</v>
      </c>
      <c r="M4" s="11">
        <v>8032429540</v>
      </c>
      <c r="N4" s="11">
        <f>SUM(B4:M4)</f>
        <v>74404867837</v>
      </c>
    </row>
    <row r="5" spans="1:14" ht="14.4" x14ac:dyDescent="0.3">
      <c r="A5" s="8" t="s">
        <v>2</v>
      </c>
      <c r="B5" s="11">
        <v>1299639337</v>
      </c>
      <c r="C5" s="11">
        <v>1299688172</v>
      </c>
      <c r="D5" s="11">
        <v>1568744042</v>
      </c>
      <c r="E5" s="11">
        <v>1379522390</v>
      </c>
      <c r="F5" s="11">
        <v>1358284531</v>
      </c>
      <c r="G5" s="11">
        <v>1247010012</v>
      </c>
      <c r="H5" s="11">
        <v>1184635581</v>
      </c>
      <c r="I5" s="11">
        <v>1219844572</v>
      </c>
      <c r="J5" s="11">
        <v>1252123242</v>
      </c>
      <c r="K5" s="11">
        <v>1313267310</v>
      </c>
      <c r="L5" s="11">
        <v>1355219091</v>
      </c>
      <c r="M5" s="11">
        <v>1404523123</v>
      </c>
      <c r="N5" s="11">
        <f>SUM(B5:M5)</f>
        <v>15882501403</v>
      </c>
    </row>
    <row r="6" spans="1:14" ht="14.4" x14ac:dyDescent="0.3">
      <c r="A6" s="8" t="s">
        <v>34</v>
      </c>
      <c r="B6" s="11">
        <v>328486005</v>
      </c>
      <c r="C6" s="11">
        <v>374263165</v>
      </c>
      <c r="D6" s="11">
        <v>508607107</v>
      </c>
      <c r="E6" s="11">
        <v>367550097</v>
      </c>
      <c r="F6" s="11">
        <v>306503583</v>
      </c>
      <c r="G6" s="11">
        <v>260769841</v>
      </c>
      <c r="H6" s="11">
        <v>241619082</v>
      </c>
      <c r="I6" s="11">
        <v>241693050</v>
      </c>
      <c r="J6" s="11">
        <v>279148983</v>
      </c>
      <c r="K6" s="11">
        <v>339654370</v>
      </c>
      <c r="L6" s="11">
        <v>313153726</v>
      </c>
      <c r="M6" s="11">
        <v>287466752</v>
      </c>
      <c r="N6" s="11">
        <f>SUM(B6:M6)</f>
        <v>3848915761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65114992</v>
      </c>
      <c r="C8" s="11">
        <v>68899553</v>
      </c>
      <c r="D8" s="11">
        <v>94655529</v>
      </c>
      <c r="E8" s="11">
        <v>89095668</v>
      </c>
      <c r="F8" s="11">
        <v>78257617</v>
      </c>
      <c r="G8" s="11">
        <v>76544563</v>
      </c>
      <c r="H8" s="11">
        <v>75957826</v>
      </c>
      <c r="I8" s="11">
        <v>76813250</v>
      </c>
      <c r="J8" s="9">
        <v>81779630</v>
      </c>
      <c r="K8" s="9">
        <v>74231870</v>
      </c>
      <c r="L8" s="9">
        <v>77438347</v>
      </c>
      <c r="M8" s="13">
        <v>100711870</v>
      </c>
      <c r="N8" s="9">
        <f>SUM(B8:M8)</f>
        <v>959500715</v>
      </c>
    </row>
    <row r="9" spans="1:14" ht="14.4" x14ac:dyDescent="0.3">
      <c r="A9" s="8" t="s">
        <v>2</v>
      </c>
      <c r="B9" s="11">
        <v>11862131</v>
      </c>
      <c r="C9" s="11">
        <v>12914028</v>
      </c>
      <c r="D9" s="11">
        <v>15588238</v>
      </c>
      <c r="E9" s="11">
        <v>14501738</v>
      </c>
      <c r="F9" s="11">
        <v>14641762</v>
      </c>
      <c r="G9" s="11">
        <v>13899242</v>
      </c>
      <c r="H9" s="11">
        <v>13622099</v>
      </c>
      <c r="I9" s="11">
        <v>13196114</v>
      </c>
      <c r="J9" s="9">
        <v>13367272</v>
      </c>
      <c r="K9" s="9">
        <v>12679192</v>
      </c>
      <c r="L9" s="9">
        <v>13778965</v>
      </c>
      <c r="M9" s="13">
        <v>13871606</v>
      </c>
      <c r="N9" s="9">
        <f t="shared" ref="N9:N27" si="0">SUM(B9:M9)</f>
        <v>163922387</v>
      </c>
    </row>
    <row r="10" spans="1:14" ht="14.4" x14ac:dyDescent="0.3">
      <c r="A10" s="8" t="s">
        <v>34</v>
      </c>
      <c r="B10" s="11">
        <v>3239229</v>
      </c>
      <c r="C10" s="11">
        <v>4079033</v>
      </c>
      <c r="D10" s="11">
        <v>4424141</v>
      </c>
      <c r="E10" s="11">
        <v>3662666</v>
      </c>
      <c r="F10" s="11">
        <v>3594981</v>
      </c>
      <c r="G10" s="11">
        <v>3359309</v>
      </c>
      <c r="H10" s="11">
        <v>3511025</v>
      </c>
      <c r="I10" s="11">
        <v>3448307</v>
      </c>
      <c r="J10" s="9">
        <v>2911446</v>
      </c>
      <c r="K10" s="9">
        <v>3862195</v>
      </c>
      <c r="L10" s="9">
        <v>3071231</v>
      </c>
      <c r="M10" s="13">
        <v>2936198</v>
      </c>
      <c r="N10" s="9">
        <f t="shared" si="0"/>
        <v>42099761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4992096.5714285709</v>
      </c>
      <c r="C12" s="9">
        <v>5215684.8571428563</v>
      </c>
      <c r="D12" s="9">
        <v>5789405.4285714282</v>
      </c>
      <c r="E12" s="9">
        <v>5435907.4285714282</v>
      </c>
      <c r="F12" s="9">
        <v>5631974.5714285709</v>
      </c>
      <c r="G12" s="9">
        <v>5694389.1428571418</v>
      </c>
      <c r="H12" s="9">
        <v>4906846.8571428573</v>
      </c>
      <c r="I12" s="11">
        <v>5214691.1428571427</v>
      </c>
      <c r="J12" s="9">
        <v>4960791.4285714282</v>
      </c>
      <c r="K12" s="9">
        <v>5132455.4285714282</v>
      </c>
      <c r="L12" s="9">
        <v>6043105.9999999991</v>
      </c>
      <c r="M12" s="13">
        <v>6614235.1428571427</v>
      </c>
      <c r="N12" s="9">
        <f t="shared" si="0"/>
        <v>65631583.999999985</v>
      </c>
    </row>
    <row r="13" spans="1:14" ht="14.4" x14ac:dyDescent="0.3">
      <c r="A13" s="8" t="s">
        <v>2</v>
      </c>
      <c r="B13" s="9">
        <v>1246659.1428571427</v>
      </c>
      <c r="C13" s="9">
        <v>1309770.857142857</v>
      </c>
      <c r="D13" s="11">
        <v>1540930</v>
      </c>
      <c r="E13" s="9">
        <v>1318063.7142857143</v>
      </c>
      <c r="F13" s="9">
        <v>1292913.4285714284</v>
      </c>
      <c r="G13" s="9">
        <v>1209546</v>
      </c>
      <c r="H13" s="9">
        <v>1177676.5714285714</v>
      </c>
      <c r="I13" s="11">
        <v>991589.7142857142</v>
      </c>
      <c r="J13" s="9">
        <v>1108354.857142857</v>
      </c>
      <c r="K13" s="9">
        <v>1318739.4285714284</v>
      </c>
      <c r="L13" s="9">
        <v>1266542.2857142857</v>
      </c>
      <c r="M13" s="13">
        <v>1310574.2857142854</v>
      </c>
      <c r="N13" s="9">
        <f t="shared" si="0"/>
        <v>15091360.285714285</v>
      </c>
    </row>
    <row r="14" spans="1:14" ht="14.4" x14ac:dyDescent="0.3">
      <c r="A14" s="8" t="s">
        <v>34</v>
      </c>
      <c r="B14" s="9">
        <v>481150.57142857142</v>
      </c>
      <c r="C14" s="9">
        <v>919071.99999999988</v>
      </c>
      <c r="D14" s="11">
        <v>674144.57142857136</v>
      </c>
      <c r="E14" s="9">
        <v>433888.8571428571</v>
      </c>
      <c r="F14" s="9">
        <v>324371.42857142852</v>
      </c>
      <c r="G14" s="9">
        <v>287031.71428571426</v>
      </c>
      <c r="H14" s="9">
        <v>262444.57142857136</v>
      </c>
      <c r="I14" s="11">
        <v>253347.42857142855</v>
      </c>
      <c r="J14" s="9">
        <v>197365.71428571426</v>
      </c>
      <c r="K14" s="9">
        <v>373957.14285714284</v>
      </c>
      <c r="L14" s="9">
        <v>308812.28571428568</v>
      </c>
      <c r="M14" s="13">
        <v>306600.85714285716</v>
      </c>
      <c r="N14" s="9">
        <f t="shared" si="0"/>
        <v>4822187.1428571427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2005984.2857142854</v>
      </c>
      <c r="C16" s="9">
        <v>1977041.7142857143</v>
      </c>
      <c r="D16" s="11">
        <v>2397489.7142857141</v>
      </c>
      <c r="E16" s="9">
        <v>2244561.7142857141</v>
      </c>
      <c r="F16" s="9">
        <v>2169859.1428571427</v>
      </c>
      <c r="G16" s="9">
        <v>2343996.2857142854</v>
      </c>
      <c r="H16" s="9">
        <v>2321661.7142857141</v>
      </c>
      <c r="I16" s="11">
        <v>2086422.857142857</v>
      </c>
      <c r="J16" s="9">
        <v>2301011.9999999995</v>
      </c>
      <c r="K16" s="9">
        <v>2330250.2857142854</v>
      </c>
      <c r="L16" s="9">
        <v>2309181.9999999995</v>
      </c>
      <c r="M16" s="13">
        <v>2962055.1428571423</v>
      </c>
      <c r="N16" s="9">
        <f t="shared" si="0"/>
        <v>27449516.857142858</v>
      </c>
    </row>
    <row r="17" spans="1:14" ht="14.4" x14ac:dyDescent="0.3">
      <c r="A17" s="8" t="s">
        <v>2</v>
      </c>
      <c r="B17" s="9">
        <v>840717.14285714272</v>
      </c>
      <c r="C17" s="9">
        <v>1244019.1428571427</v>
      </c>
      <c r="D17" s="11">
        <v>1123393.7142857141</v>
      </c>
      <c r="E17" s="9">
        <v>1161344.857142857</v>
      </c>
      <c r="F17" s="9">
        <v>1195653.1428571427</v>
      </c>
      <c r="G17" s="9">
        <v>945047.7142857142</v>
      </c>
      <c r="H17" s="9">
        <v>924359.99999999988</v>
      </c>
      <c r="I17" s="11">
        <v>789789.14285714272</v>
      </c>
      <c r="J17" s="9">
        <v>1258971.1428571427</v>
      </c>
      <c r="K17" s="9">
        <v>839531.14285714272</v>
      </c>
      <c r="L17" s="9">
        <v>1200351.4285714286</v>
      </c>
      <c r="M17" s="13">
        <v>1060161.9999999998</v>
      </c>
      <c r="N17" s="9">
        <f t="shared" si="0"/>
        <v>12583340.571428571</v>
      </c>
    </row>
    <row r="18" spans="1:14" ht="14.4" x14ac:dyDescent="0.3">
      <c r="A18" s="8" t="s">
        <v>34</v>
      </c>
      <c r="B18" s="9">
        <v>469757.14285714284</v>
      </c>
      <c r="C18" s="9">
        <v>820595.7142857142</v>
      </c>
      <c r="D18" s="11">
        <v>511724.28571428562</v>
      </c>
      <c r="E18" s="9">
        <v>402552.8571428571</v>
      </c>
      <c r="F18" s="9">
        <v>388806.57142857136</v>
      </c>
      <c r="G18" s="9">
        <v>311094.8571428571</v>
      </c>
      <c r="H18" s="9">
        <v>406117.71428571426</v>
      </c>
      <c r="I18" s="11">
        <v>280197.42857142852</v>
      </c>
      <c r="J18" s="9">
        <v>489295.42857142852</v>
      </c>
      <c r="K18" s="9">
        <v>430363.42857142852</v>
      </c>
      <c r="L18" s="9">
        <v>316554.57142857142</v>
      </c>
      <c r="M18" s="13">
        <v>449235.42857142852</v>
      </c>
      <c r="N18" s="9">
        <f t="shared" si="0"/>
        <v>5276295.4285714282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30</v>
      </c>
      <c r="B20" s="9">
        <v>6327611.0714285709</v>
      </c>
      <c r="C20" s="9">
        <v>6834033.2142857136</v>
      </c>
      <c r="D20" s="9">
        <v>8269538.2142857146</v>
      </c>
      <c r="E20" s="9">
        <v>7816186.0714285709</v>
      </c>
      <c r="F20" s="9">
        <v>8387732.8571428563</v>
      </c>
      <c r="G20" s="9">
        <v>7783650.3571428563</v>
      </c>
      <c r="H20" s="9">
        <v>7431127.5</v>
      </c>
      <c r="I20" s="9">
        <v>8038265.3571428563</v>
      </c>
      <c r="J20" s="9">
        <v>6899018.9473684207</v>
      </c>
      <c r="K20" s="9">
        <v>7469176.8421052629</v>
      </c>
      <c r="L20" s="9">
        <v>9010095</v>
      </c>
      <c r="M20" s="9">
        <v>11989449.736842107</v>
      </c>
      <c r="N20" s="9">
        <f t="shared" si="0"/>
        <v>96255885.169172943</v>
      </c>
    </row>
    <row r="21" spans="1:14" ht="14.4" x14ac:dyDescent="0.3">
      <c r="A21" s="8" t="s">
        <v>2</v>
      </c>
      <c r="B21" s="9">
        <v>949485.7142857142</v>
      </c>
      <c r="C21" s="9">
        <v>1007449.6428571427</v>
      </c>
      <c r="D21" s="11">
        <v>1354339.6428571427</v>
      </c>
      <c r="E21" s="9">
        <v>1387508.9285714286</v>
      </c>
      <c r="F21" s="9">
        <v>1360801.7857142857</v>
      </c>
      <c r="G21" s="9">
        <v>1280865</v>
      </c>
      <c r="H21" s="9">
        <v>1275485.357142857</v>
      </c>
      <c r="I21" s="11">
        <v>1320682.8571428573</v>
      </c>
      <c r="J21" s="9">
        <v>1268782.8947368423</v>
      </c>
      <c r="K21" s="9">
        <v>1237418.4210526317</v>
      </c>
      <c r="L21" s="9">
        <v>1270937.3684210528</v>
      </c>
      <c r="M21" s="13">
        <v>1376212.894736842</v>
      </c>
      <c r="N21" s="9">
        <f t="shared" si="0"/>
        <v>15089970.507518796</v>
      </c>
    </row>
    <row r="22" spans="1:14" ht="14.4" x14ac:dyDescent="0.3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501718.94736842107</v>
      </c>
      <c r="C23" s="9">
        <v>488775.78947368421</v>
      </c>
      <c r="D23" s="11">
        <v>723393.15789473685</v>
      </c>
      <c r="E23" s="9">
        <v>547637.89473684214</v>
      </c>
      <c r="F23" s="9">
        <v>670786.31578947371</v>
      </c>
      <c r="G23" s="9">
        <v>537473.68421052629</v>
      </c>
      <c r="H23" s="9">
        <v>798978.94736842113</v>
      </c>
      <c r="I23" s="11">
        <v>544814.73684210528</v>
      </c>
      <c r="J23" s="9">
        <v>666887.3684210527</v>
      </c>
      <c r="K23" s="9">
        <v>367551.57894736843</v>
      </c>
      <c r="L23" s="9">
        <v>699293.15789473685</v>
      </c>
      <c r="M23" s="13">
        <v>925366.84210526326</v>
      </c>
      <c r="N23" s="9">
        <f t="shared" si="0"/>
        <v>7472678.421052631</v>
      </c>
    </row>
    <row r="24" spans="1:14" ht="14.4" x14ac:dyDescent="0.3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37169058.974358976</v>
      </c>
      <c r="C25" s="9">
        <v>38810661.538461536</v>
      </c>
      <c r="D25" s="11">
        <v>46849073.84615384</v>
      </c>
      <c r="E25" s="9">
        <v>44354503.589743584</v>
      </c>
      <c r="F25" s="9">
        <v>43130283.589743592</v>
      </c>
      <c r="G25" s="9">
        <v>43311035.897435896</v>
      </c>
      <c r="H25" s="9">
        <v>44160009.230769232</v>
      </c>
      <c r="I25" s="11">
        <v>44435880.512820512</v>
      </c>
      <c r="J25" s="9">
        <v>41115312.307692304</v>
      </c>
      <c r="K25" s="9">
        <v>42315006.666666664</v>
      </c>
      <c r="L25" s="9">
        <v>45321447.179487176</v>
      </c>
      <c r="M25" s="13">
        <v>54826081.538461544</v>
      </c>
      <c r="N25" s="9">
        <f t="shared" si="0"/>
        <v>525798354.87179494</v>
      </c>
    </row>
    <row r="26" spans="1:14" ht="14.4" x14ac:dyDescent="0.3">
      <c r="A26" s="8" t="s">
        <v>2</v>
      </c>
      <c r="B26" s="9">
        <v>6911801.538461539</v>
      </c>
      <c r="C26" s="9">
        <v>7259610.384615385</v>
      </c>
      <c r="D26" s="11">
        <v>8880055.3846153859</v>
      </c>
      <c r="E26" s="9">
        <v>8283691.538461539</v>
      </c>
      <c r="F26" s="9">
        <v>8470389.615384616</v>
      </c>
      <c r="G26" s="9">
        <v>8241163.8461538469</v>
      </c>
      <c r="H26" s="9">
        <v>7989044.615384616</v>
      </c>
      <c r="I26" s="11">
        <v>7894707.692307692</v>
      </c>
      <c r="J26" s="9">
        <v>7592884.615384616</v>
      </c>
      <c r="K26" s="9">
        <v>7284431.9230769239</v>
      </c>
      <c r="L26" s="9">
        <v>8000178.846153846</v>
      </c>
      <c r="M26" s="13">
        <v>8182059.615384615</v>
      </c>
      <c r="N26" s="9">
        <f t="shared" si="0"/>
        <v>94990019.615384623</v>
      </c>
    </row>
    <row r="27" spans="1:14" ht="14.4" x14ac:dyDescent="0.3">
      <c r="A27" s="8" t="s">
        <v>35</v>
      </c>
      <c r="B27" s="9">
        <v>1260478.9090909089</v>
      </c>
      <c r="C27" s="9">
        <v>1493279.0909090911</v>
      </c>
      <c r="D27" s="11">
        <v>1740314</v>
      </c>
      <c r="E27" s="9">
        <v>1690860.1818181819</v>
      </c>
      <c r="F27" s="9">
        <v>1725552.7272727271</v>
      </c>
      <c r="G27" s="9">
        <v>1449068.3636363635</v>
      </c>
      <c r="H27" s="9">
        <v>1748299.2727272729</v>
      </c>
      <c r="I27" s="11">
        <v>1759768</v>
      </c>
      <c r="J27" s="9">
        <v>1298728.1818181819</v>
      </c>
      <c r="K27" s="9">
        <v>1641567.6363636365</v>
      </c>
      <c r="L27" s="9">
        <v>1374989.6363636362</v>
      </c>
      <c r="M27" s="13">
        <v>1220016</v>
      </c>
      <c r="N27" s="9">
        <f t="shared" si="0"/>
        <v>18402922</v>
      </c>
    </row>
    <row r="28" spans="1:14" ht="14.4" x14ac:dyDescent="0.3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4.4" x14ac:dyDescent="0.3">
      <c r="A29" s="8" t="s">
        <v>1</v>
      </c>
      <c r="B29" s="9">
        <v>1023346.5714285712</v>
      </c>
      <c r="C29" s="9">
        <v>1182904.857142857</v>
      </c>
      <c r="D29" s="11">
        <v>1649641.7142857141</v>
      </c>
      <c r="E29" s="9">
        <v>1210115.9999999998</v>
      </c>
      <c r="F29" s="9">
        <v>1254873.7142857143</v>
      </c>
      <c r="G29" s="9">
        <v>1040009.9999999999</v>
      </c>
      <c r="H29" s="9">
        <v>1035803.7142857141</v>
      </c>
      <c r="I29" s="11">
        <v>922598.57142857136</v>
      </c>
      <c r="J29" s="9">
        <v>1031093.1428571428</v>
      </c>
      <c r="K29" s="9">
        <v>1119015.7142857143</v>
      </c>
      <c r="L29" s="9">
        <v>1081159.9999999998</v>
      </c>
      <c r="M29" s="13">
        <v>1133946.5714285714</v>
      </c>
      <c r="N29" s="9">
        <f t="shared" ref="N29:N31" si="1">SUM(B29:M29)</f>
        <v>13684510.571428571</v>
      </c>
    </row>
    <row r="30" spans="1:14" ht="14.4" x14ac:dyDescent="0.3">
      <c r="A30" s="8" t="s">
        <v>2</v>
      </c>
      <c r="B30" s="9">
        <v>624935.7142857142</v>
      </c>
      <c r="C30" s="9">
        <v>744868.57142857136</v>
      </c>
      <c r="D30" s="11">
        <v>1030328.8571428572</v>
      </c>
      <c r="E30" s="9">
        <v>772446.57142857136</v>
      </c>
      <c r="F30" s="9">
        <v>669098.57142857136</v>
      </c>
      <c r="G30" s="9">
        <v>576471.14285714284</v>
      </c>
      <c r="H30" s="9">
        <v>584138.57142857136</v>
      </c>
      <c r="I30" s="11">
        <v>421598.28571428568</v>
      </c>
      <c r="J30" s="9">
        <v>660399.42857142852</v>
      </c>
      <c r="K30" s="9">
        <v>650709.42857142852</v>
      </c>
      <c r="L30" s="9">
        <v>649033.7142857142</v>
      </c>
      <c r="M30" s="13">
        <v>579614</v>
      </c>
      <c r="N30" s="9">
        <f t="shared" si="1"/>
        <v>7963642.8571428563</v>
      </c>
    </row>
    <row r="31" spans="1:14" ht="14.4" x14ac:dyDescent="0.3">
      <c r="A31" s="8" t="s">
        <v>34</v>
      </c>
      <c r="B31" s="9">
        <v>251665.71428571423</v>
      </c>
      <c r="C31" s="9">
        <v>313512.28571428568</v>
      </c>
      <c r="D31" s="11">
        <v>416696.28571428568</v>
      </c>
      <c r="E31" s="9">
        <v>328131.71428571426</v>
      </c>
      <c r="F31" s="9">
        <v>228105.42857142855</v>
      </c>
      <c r="G31" s="9">
        <v>259610.57142857142</v>
      </c>
      <c r="H31" s="9">
        <v>209012.28571428571</v>
      </c>
      <c r="I31" s="11">
        <v>184489.71428571429</v>
      </c>
      <c r="J31" s="9">
        <v>195041.14285714284</v>
      </c>
      <c r="K31" s="9">
        <v>368134</v>
      </c>
      <c r="L31" s="9">
        <v>251620.8571428571</v>
      </c>
      <c r="M31" s="13">
        <v>219012.28571428571</v>
      </c>
      <c r="N31" s="9">
        <f t="shared" si="1"/>
        <v>3225032.2857142854</v>
      </c>
    </row>
    <row r="32" spans="1:14" ht="14.4" x14ac:dyDescent="0.3">
      <c r="A32" s="16" t="s">
        <v>9</v>
      </c>
      <c r="B32" s="17"/>
      <c r="C32" s="17"/>
      <c r="D32" s="19"/>
      <c r="E32" s="17"/>
      <c r="F32" s="17"/>
      <c r="G32" s="17"/>
      <c r="H32" s="17"/>
      <c r="I32" s="19"/>
      <c r="J32" s="17"/>
      <c r="K32" s="17"/>
      <c r="L32" s="17"/>
      <c r="M32" s="21"/>
      <c r="N32" s="17"/>
    </row>
    <row r="33" spans="1:14" ht="14.4" x14ac:dyDescent="0.3">
      <c r="A33" s="8" t="s">
        <v>31</v>
      </c>
      <c r="B33" s="9">
        <v>2854687.666666667</v>
      </c>
      <c r="C33" s="9">
        <v>2741035.3333333335</v>
      </c>
      <c r="D33" s="9">
        <v>3345425.3333333335</v>
      </c>
      <c r="E33" s="9">
        <v>3179862.666666667</v>
      </c>
      <c r="F33" s="9">
        <v>3338901</v>
      </c>
      <c r="G33" s="9">
        <v>3628969.6666666665</v>
      </c>
      <c r="H33" s="9">
        <v>3107662.666666667</v>
      </c>
      <c r="I33" s="9">
        <v>2968422.3333333335</v>
      </c>
      <c r="J33" s="9">
        <v>3141416.666666667</v>
      </c>
      <c r="K33" s="9">
        <v>3564692</v>
      </c>
      <c r="L33" s="9">
        <v>3099172.3333333335</v>
      </c>
      <c r="M33" s="9">
        <v>3509703.666666667</v>
      </c>
      <c r="N33" s="9">
        <f t="shared" ref="N33:N34" si="2">SUM(B33:M33)</f>
        <v>38479951.333333336</v>
      </c>
    </row>
    <row r="34" spans="1:14" ht="14.4" x14ac:dyDescent="0.3">
      <c r="A34" s="8" t="s">
        <v>2</v>
      </c>
      <c r="B34" s="9">
        <v>565970.33333333337</v>
      </c>
      <c r="C34" s="9">
        <v>657052.66666666674</v>
      </c>
      <c r="D34" s="11">
        <v>759406</v>
      </c>
      <c r="E34" s="11">
        <v>933242.33333333337</v>
      </c>
      <c r="F34" s="9">
        <v>745654.66666666663</v>
      </c>
      <c r="G34" s="9">
        <v>807622.66666666674</v>
      </c>
      <c r="H34" s="9">
        <v>858648</v>
      </c>
      <c r="I34" s="11">
        <v>828715.66666666674</v>
      </c>
      <c r="J34" s="9">
        <v>820740</v>
      </c>
      <c r="K34" s="9">
        <v>852000</v>
      </c>
      <c r="L34" s="9">
        <v>773380.66666666663</v>
      </c>
      <c r="M34" s="13">
        <v>787749.00000000012</v>
      </c>
      <c r="N34" s="9">
        <f t="shared" si="2"/>
        <v>9390182</v>
      </c>
    </row>
    <row r="35" spans="1:14" ht="15.7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14.4" x14ac:dyDescent="0.3">
      <c r="A36" s="34" t="s">
        <v>45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ht="15.75" customHeight="1" x14ac:dyDescent="0.3">
      <c r="A37" s="8" t="s">
        <v>47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</sheetData>
  <mergeCells count="3">
    <mergeCell ref="A1:N1"/>
    <mergeCell ref="A35:N35"/>
    <mergeCell ref="A36:N36"/>
  </mergeCells>
  <pageMargins left="0.7" right="0.7" top="0.75" bottom="0.75" header="0.3" footer="0.3"/>
  <pageSetup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6348-8790-4C2A-84AB-FEF0AE637C67}">
  <sheetPr>
    <pageSetUpPr fitToPage="1"/>
  </sheetPr>
  <dimension ref="A1:N35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5336935076</v>
      </c>
      <c r="C4" s="11">
        <v>5330517989</v>
      </c>
      <c r="D4" s="11">
        <v>6373787096</v>
      </c>
      <c r="E4" s="11">
        <v>5564633273</v>
      </c>
      <c r="F4" s="11">
        <v>5887872199</v>
      </c>
      <c r="G4" s="11">
        <v>5720966848</v>
      </c>
      <c r="H4" s="11">
        <v>5475900525</v>
      </c>
      <c r="I4" s="11">
        <v>5655542597</v>
      </c>
      <c r="J4" s="11">
        <v>5578132227</v>
      </c>
      <c r="K4" s="11">
        <v>5629992127</v>
      </c>
      <c r="L4" s="11">
        <v>6208147864</v>
      </c>
      <c r="M4" s="11">
        <v>7316510233</v>
      </c>
      <c r="N4" s="11">
        <f>SUM(B4:M4)</f>
        <v>70078938054</v>
      </c>
    </row>
    <row r="5" spans="1:14" ht="14.4" x14ac:dyDescent="0.3">
      <c r="A5" s="8" t="s">
        <v>2</v>
      </c>
      <c r="B5" s="11">
        <v>1183179879</v>
      </c>
      <c r="C5" s="11">
        <v>1274711741</v>
      </c>
      <c r="D5" s="11">
        <v>1436790655</v>
      </c>
      <c r="E5" s="11">
        <v>1327703882</v>
      </c>
      <c r="F5" s="11">
        <v>1245339767</v>
      </c>
      <c r="G5" s="11">
        <v>1170795299</v>
      </c>
      <c r="H5" s="11">
        <v>1111471377</v>
      </c>
      <c r="I5" s="11">
        <v>1104339582</v>
      </c>
      <c r="J5" s="11">
        <v>1192936221</v>
      </c>
      <c r="K5" s="11">
        <v>1233925619</v>
      </c>
      <c r="L5" s="11">
        <v>1224924866</v>
      </c>
      <c r="M5" s="11">
        <v>1288616719</v>
      </c>
      <c r="N5" s="11">
        <f>SUM(B5:M5)</f>
        <v>14794735607</v>
      </c>
    </row>
    <row r="6" spans="1:14" ht="14.4" x14ac:dyDescent="0.3">
      <c r="A6" s="8" t="s">
        <v>34</v>
      </c>
      <c r="B6" s="11">
        <v>294863089</v>
      </c>
      <c r="C6" s="11">
        <v>360394677</v>
      </c>
      <c r="D6" s="11">
        <v>480335205</v>
      </c>
      <c r="E6" s="11">
        <v>335938593</v>
      </c>
      <c r="F6" s="11">
        <v>284928499</v>
      </c>
      <c r="G6" s="11">
        <v>235230085</v>
      </c>
      <c r="H6" s="11">
        <v>225082302</v>
      </c>
      <c r="I6" s="11">
        <v>211798270</v>
      </c>
      <c r="J6" s="11">
        <v>255188679</v>
      </c>
      <c r="K6" s="11">
        <v>320632356</v>
      </c>
      <c r="L6" s="11">
        <v>278094664</v>
      </c>
      <c r="M6" s="11">
        <v>235467367</v>
      </c>
      <c r="N6" s="11">
        <f>SUM(B6:M6)</f>
        <v>3517953786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64954651</v>
      </c>
      <c r="C8" s="11">
        <v>63373184</v>
      </c>
      <c r="D8" s="11">
        <v>78412513</v>
      </c>
      <c r="E8" s="11">
        <v>68514911</v>
      </c>
      <c r="F8" s="11">
        <v>74271047</v>
      </c>
      <c r="G8" s="11">
        <v>72521022</v>
      </c>
      <c r="H8" s="11">
        <v>72092060</v>
      </c>
      <c r="I8" s="11">
        <v>70626681</v>
      </c>
      <c r="J8" s="9">
        <v>66916843</v>
      </c>
      <c r="K8" s="9">
        <v>69349083</v>
      </c>
      <c r="L8" s="9">
        <v>77608173</v>
      </c>
      <c r="M8" s="13">
        <v>88116911</v>
      </c>
      <c r="N8" s="9">
        <f>SUM(B8:M8)</f>
        <v>866757079</v>
      </c>
    </row>
    <row r="9" spans="1:14" ht="14.4" x14ac:dyDescent="0.3">
      <c r="A9" s="8" t="s">
        <v>2</v>
      </c>
      <c r="B9" s="11">
        <v>11385045</v>
      </c>
      <c r="C9" s="11">
        <v>12704611</v>
      </c>
      <c r="D9" s="11">
        <v>14313737</v>
      </c>
      <c r="E9" s="11">
        <v>13113949</v>
      </c>
      <c r="F9" s="11">
        <v>13128626</v>
      </c>
      <c r="G9" s="11">
        <v>12385811</v>
      </c>
      <c r="H9" s="11">
        <v>13575155</v>
      </c>
      <c r="I9" s="11">
        <v>11909857</v>
      </c>
      <c r="J9" s="9">
        <v>12980027</v>
      </c>
      <c r="K9" s="9">
        <v>12315856</v>
      </c>
      <c r="L9" s="9">
        <v>11927740</v>
      </c>
      <c r="M9" s="13">
        <v>12417628</v>
      </c>
      <c r="N9" s="9">
        <f t="shared" ref="N9:N27" si="0">SUM(B9:M9)</f>
        <v>152158042</v>
      </c>
    </row>
    <row r="10" spans="1:14" ht="14.4" x14ac:dyDescent="0.3">
      <c r="A10" s="8" t="s">
        <v>34</v>
      </c>
      <c r="B10" s="11">
        <v>2908204</v>
      </c>
      <c r="C10" s="11">
        <v>3556619</v>
      </c>
      <c r="D10" s="11">
        <v>4082944</v>
      </c>
      <c r="E10" s="11">
        <v>3667891</v>
      </c>
      <c r="F10" s="11">
        <v>3456254</v>
      </c>
      <c r="G10" s="11">
        <v>2959707</v>
      </c>
      <c r="H10" s="11">
        <v>2794602</v>
      </c>
      <c r="I10" s="11">
        <v>2754622</v>
      </c>
      <c r="J10" s="9">
        <v>2800235</v>
      </c>
      <c r="K10" s="9">
        <v>3289269</v>
      </c>
      <c r="L10" s="9">
        <v>2631185</v>
      </c>
      <c r="M10" s="13">
        <v>2905966</v>
      </c>
      <c r="N10" s="9">
        <f t="shared" si="0"/>
        <v>37807498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4679945.9999999991</v>
      </c>
      <c r="C12" s="9">
        <v>4381287.1428571418</v>
      </c>
      <c r="D12" s="9">
        <v>5207800.5714285709</v>
      </c>
      <c r="E12" s="9">
        <v>4833445.9999999991</v>
      </c>
      <c r="F12" s="9">
        <v>4913959.1428571427</v>
      </c>
      <c r="G12" s="9">
        <v>4511786.2857142854</v>
      </c>
      <c r="H12" s="9">
        <v>4410476.2857142854</v>
      </c>
      <c r="I12" s="11">
        <v>4625683.1428571427</v>
      </c>
      <c r="J12" s="9">
        <v>4513965.7142857136</v>
      </c>
      <c r="K12" s="9">
        <v>4716179.1428571418</v>
      </c>
      <c r="L12" s="9">
        <v>5729176.8571428563</v>
      </c>
      <c r="M12" s="13">
        <v>5729176.8571428563</v>
      </c>
      <c r="N12" s="9">
        <f t="shared" si="0"/>
        <v>58252883.142857142</v>
      </c>
    </row>
    <row r="13" spans="1:14" ht="14.4" x14ac:dyDescent="0.3">
      <c r="A13" s="8" t="s">
        <v>2</v>
      </c>
      <c r="B13" s="9">
        <v>1315443.7142857141</v>
      </c>
      <c r="C13" s="9">
        <v>1052647.1428571427</v>
      </c>
      <c r="D13" s="11">
        <v>1250407.7142857141</v>
      </c>
      <c r="E13" s="9">
        <v>1132261.4285714284</v>
      </c>
      <c r="F13" s="9">
        <v>1315582.2857142854</v>
      </c>
      <c r="G13" s="9">
        <v>1055342.2857142857</v>
      </c>
      <c r="H13" s="9">
        <v>1098804.2857142857</v>
      </c>
      <c r="I13" s="11">
        <v>1009552.5714285712</v>
      </c>
      <c r="J13" s="9">
        <v>1007498.857142857</v>
      </c>
      <c r="K13" s="9">
        <v>1088261.9999999998</v>
      </c>
      <c r="L13" s="9">
        <v>1068039.7142857141</v>
      </c>
      <c r="M13" s="13">
        <v>1068039.7142857141</v>
      </c>
      <c r="N13" s="9">
        <f t="shared" si="0"/>
        <v>13461881.714285713</v>
      </c>
    </row>
    <row r="14" spans="1:14" ht="14.4" x14ac:dyDescent="0.3">
      <c r="A14" s="8" t="s">
        <v>34</v>
      </c>
      <c r="B14" s="9">
        <v>463046.57142857136</v>
      </c>
      <c r="C14" s="9">
        <v>554873.71428571432</v>
      </c>
      <c r="D14" s="11">
        <v>490190.28571428568</v>
      </c>
      <c r="E14" s="9">
        <v>340931.14285714284</v>
      </c>
      <c r="F14" s="9">
        <v>320018.28571428568</v>
      </c>
      <c r="G14" s="9">
        <v>280784.57142857136</v>
      </c>
      <c r="H14" s="9">
        <v>231382.8571428571</v>
      </c>
      <c r="I14" s="11">
        <v>314608.8571428571</v>
      </c>
      <c r="J14" s="9">
        <v>563116.28571428568</v>
      </c>
      <c r="K14" s="9">
        <v>398701.14285714284</v>
      </c>
      <c r="L14" s="9">
        <v>318388.8571428571</v>
      </c>
      <c r="M14" s="13">
        <v>318388.8571428571</v>
      </c>
      <c r="N14" s="9">
        <f t="shared" si="0"/>
        <v>4594431.4285714291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1861605.1428571427</v>
      </c>
      <c r="C16" s="9">
        <v>1915815.7142857141</v>
      </c>
      <c r="D16" s="11">
        <v>2418375.1428571427</v>
      </c>
      <c r="E16" s="9">
        <v>2062706.5714285711</v>
      </c>
      <c r="F16" s="9">
        <v>2212637.1428571427</v>
      </c>
      <c r="G16" s="9">
        <v>1991549.9999999998</v>
      </c>
      <c r="H16" s="9">
        <v>1863913.7142857141</v>
      </c>
      <c r="I16" s="11">
        <v>2083822.857142857</v>
      </c>
      <c r="J16" s="9">
        <v>1911981.7142857141</v>
      </c>
      <c r="K16" s="9">
        <v>2139346</v>
      </c>
      <c r="L16" s="9">
        <v>1984741.7142857143</v>
      </c>
      <c r="M16" s="13">
        <v>1984741.7142857143</v>
      </c>
      <c r="N16" s="9">
        <f t="shared" si="0"/>
        <v>24431237.428571422</v>
      </c>
    </row>
    <row r="17" spans="1:14" ht="14.4" x14ac:dyDescent="0.3">
      <c r="A17" s="8" t="s">
        <v>2</v>
      </c>
      <c r="B17" s="9">
        <v>741655.42857142852</v>
      </c>
      <c r="C17" s="9">
        <v>1122644.5714285714</v>
      </c>
      <c r="D17" s="11">
        <v>1123004.2857142857</v>
      </c>
      <c r="E17" s="9">
        <v>1073930.2857142854</v>
      </c>
      <c r="F17" s="9">
        <v>867656.85714285716</v>
      </c>
      <c r="G17" s="9">
        <v>795051.7142857142</v>
      </c>
      <c r="H17" s="9">
        <v>1065403.1428571427</v>
      </c>
      <c r="I17" s="11">
        <v>711894.28571428568</v>
      </c>
      <c r="J17" s="9">
        <v>1074654.857142857</v>
      </c>
      <c r="K17" s="9">
        <v>926488.57142857125</v>
      </c>
      <c r="L17" s="9">
        <v>843676.57142857136</v>
      </c>
      <c r="M17" s="13">
        <v>843676.57142857136</v>
      </c>
      <c r="N17" s="9">
        <f t="shared" si="0"/>
        <v>11189737.14285714</v>
      </c>
    </row>
    <row r="18" spans="1:14" ht="14.4" x14ac:dyDescent="0.3">
      <c r="A18" s="8" t="s">
        <v>34</v>
      </c>
      <c r="B18" s="9">
        <v>232617.71428571426</v>
      </c>
      <c r="C18" s="9">
        <v>544003.71428571432</v>
      </c>
      <c r="D18" s="11">
        <v>348754.57142857142</v>
      </c>
      <c r="E18" s="9">
        <v>433102.57142857142</v>
      </c>
      <c r="F18" s="9">
        <v>197958.85714285713</v>
      </c>
      <c r="G18" s="9">
        <v>293807.14285714284</v>
      </c>
      <c r="H18" s="9">
        <v>177181.71428571426</v>
      </c>
      <c r="I18" s="11">
        <v>325975.42857142852</v>
      </c>
      <c r="J18" s="9">
        <v>295389.99999999994</v>
      </c>
      <c r="K18" s="9">
        <v>362789.99999999994</v>
      </c>
      <c r="L18" s="9">
        <v>167794.85714285713</v>
      </c>
      <c r="M18" s="13">
        <v>167794.85714285713</v>
      </c>
      <c r="N18" s="9">
        <f t="shared" si="0"/>
        <v>3547171.4285714286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30</v>
      </c>
      <c r="B20" s="9">
        <v>6566368.5714285718</v>
      </c>
      <c r="C20" s="9">
        <v>6568808.2142857146</v>
      </c>
      <c r="D20" s="9">
        <v>8228090.3571428573</v>
      </c>
      <c r="E20" s="9">
        <v>7022538.2142857146</v>
      </c>
      <c r="F20" s="9">
        <v>8401926.4285714291</v>
      </c>
      <c r="G20" s="9">
        <v>7567995.7142857146</v>
      </c>
      <c r="H20" s="9">
        <v>7328586.7857142854</v>
      </c>
      <c r="I20" s="9">
        <v>7240988.2142857146</v>
      </c>
      <c r="J20" s="9">
        <v>6798724.9999999991</v>
      </c>
      <c r="K20" s="9">
        <v>7090822.1428571427</v>
      </c>
      <c r="L20" s="9">
        <v>8822216.4285714291</v>
      </c>
      <c r="M20" s="9">
        <v>8822216.4285714291</v>
      </c>
      <c r="N20" s="9">
        <f t="shared" si="0"/>
        <v>90459282.500000015</v>
      </c>
    </row>
    <row r="21" spans="1:14" ht="14.4" x14ac:dyDescent="0.3">
      <c r="A21" s="8" t="s">
        <v>2</v>
      </c>
      <c r="B21" s="9">
        <v>763891.42857142852</v>
      </c>
      <c r="C21" s="9">
        <v>1403700.7142857143</v>
      </c>
      <c r="D21" s="11">
        <v>1192196.4285714286</v>
      </c>
      <c r="E21" s="9">
        <v>999358.2142857142</v>
      </c>
      <c r="F21" s="9">
        <v>1226547.1428571427</v>
      </c>
      <c r="G21" s="9">
        <v>1212713.2142857143</v>
      </c>
      <c r="H21" s="9">
        <v>1521317.1428571427</v>
      </c>
      <c r="I21" s="11">
        <v>1219481.0714285714</v>
      </c>
      <c r="J21" s="9">
        <v>1133655.7142857143</v>
      </c>
      <c r="K21" s="9">
        <v>1122479.2857142857</v>
      </c>
      <c r="L21" s="9">
        <v>1083007.5</v>
      </c>
      <c r="M21" s="13">
        <v>1036687.1428571428</v>
      </c>
      <c r="N21" s="9">
        <f t="shared" si="0"/>
        <v>13915035</v>
      </c>
    </row>
    <row r="22" spans="1:14" ht="14.4" x14ac:dyDescent="0.3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416902.66666666669</v>
      </c>
      <c r="C23" s="9">
        <v>456092.66666666669</v>
      </c>
      <c r="D23" s="11">
        <v>520436.66666666669</v>
      </c>
      <c r="E23" s="9">
        <v>594625.33333333326</v>
      </c>
      <c r="F23" s="9">
        <v>767513.33333333337</v>
      </c>
      <c r="G23" s="9">
        <v>423738.66666666669</v>
      </c>
      <c r="H23" s="9">
        <v>489600</v>
      </c>
      <c r="I23" s="11">
        <v>543624</v>
      </c>
      <c r="J23" s="9">
        <v>552526.66666666663</v>
      </c>
      <c r="K23" s="9">
        <v>496757.33333333331</v>
      </c>
      <c r="L23" s="9">
        <v>790924.66666666674</v>
      </c>
      <c r="M23" s="13">
        <v>624414.21052631584</v>
      </c>
      <c r="N23" s="9">
        <f t="shared" si="0"/>
        <v>6677156.2105263155</v>
      </c>
    </row>
    <row r="24" spans="1:14" ht="14.4" x14ac:dyDescent="0.3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36628733.333333336</v>
      </c>
      <c r="C25" s="9">
        <v>36721182.051282056</v>
      </c>
      <c r="D25" s="11">
        <v>45852330.769230768</v>
      </c>
      <c r="E25" s="9">
        <v>39181971.28205128</v>
      </c>
      <c r="F25" s="9">
        <v>42192996.410256416</v>
      </c>
      <c r="G25" s="9">
        <v>41800253.333333328</v>
      </c>
      <c r="H25" s="9">
        <v>42084582.051282048</v>
      </c>
      <c r="I25" s="11">
        <v>41951900</v>
      </c>
      <c r="J25" s="9">
        <v>39553207.692307696</v>
      </c>
      <c r="K25" s="9">
        <v>39804921.025641024</v>
      </c>
      <c r="L25" s="9">
        <v>45002129.743589744</v>
      </c>
      <c r="M25" s="13">
        <v>45002129.743589744</v>
      </c>
      <c r="N25" s="9">
        <f t="shared" si="0"/>
        <v>495776337.43589747</v>
      </c>
    </row>
    <row r="26" spans="1:14" ht="14.4" x14ac:dyDescent="0.3">
      <c r="A26" s="8" t="s">
        <v>2</v>
      </c>
      <c r="B26" s="9">
        <v>6907315.769230769</v>
      </c>
      <c r="C26" s="9">
        <v>7214230.7692307699</v>
      </c>
      <c r="D26" s="11">
        <v>8470470.7692307699</v>
      </c>
      <c r="E26" s="9">
        <v>7063116.538461539</v>
      </c>
      <c r="F26" s="9">
        <v>7566376.923076923</v>
      </c>
      <c r="G26" s="9">
        <v>7231069.230769231</v>
      </c>
      <c r="H26" s="9">
        <v>7468963.0769230779</v>
      </c>
      <c r="I26" s="11">
        <v>7327124.2307692319</v>
      </c>
      <c r="J26" s="9">
        <v>7629036.538461539</v>
      </c>
      <c r="K26" s="9">
        <v>7213000.769230769</v>
      </c>
      <c r="L26" s="9">
        <v>6808111.538461539</v>
      </c>
      <c r="M26" s="13">
        <v>6808111.538461539</v>
      </c>
      <c r="N26" s="9">
        <f t="shared" si="0"/>
        <v>87706927.692307696</v>
      </c>
    </row>
    <row r="27" spans="1:14" ht="14.4" x14ac:dyDescent="0.3">
      <c r="A27" s="8" t="s">
        <v>35</v>
      </c>
      <c r="B27" s="9">
        <v>1407824.0000000002</v>
      </c>
      <c r="C27" s="9">
        <v>1193292.7272727273</v>
      </c>
      <c r="D27" s="11">
        <v>1603357.6363636362</v>
      </c>
      <c r="E27" s="9">
        <v>1835428.1818181819</v>
      </c>
      <c r="F27" s="9">
        <v>1540931.4545454544</v>
      </c>
      <c r="G27" s="9">
        <v>1254001.4545454546</v>
      </c>
      <c r="H27" s="9">
        <v>1381404</v>
      </c>
      <c r="I27" s="11">
        <v>1163808.9090909089</v>
      </c>
      <c r="J27" s="9">
        <v>1307520.5454545456</v>
      </c>
      <c r="K27" s="9">
        <v>1350049.8181818184</v>
      </c>
      <c r="L27" s="9">
        <v>1159669.4545454546</v>
      </c>
      <c r="M27" s="13">
        <v>1159669.4545454546</v>
      </c>
      <c r="N27" s="9">
        <f t="shared" si="0"/>
        <v>16356957.636363635</v>
      </c>
    </row>
    <row r="28" spans="1:14" ht="14.4" x14ac:dyDescent="0.3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4.4" x14ac:dyDescent="0.3">
      <c r="A29" s="8" t="s">
        <v>1</v>
      </c>
      <c r="B29" s="9">
        <v>1061384.5714285714</v>
      </c>
      <c r="C29" s="9">
        <v>1262144.5714285711</v>
      </c>
      <c r="D29" s="11">
        <v>1511895.7142857141</v>
      </c>
      <c r="E29" s="9">
        <v>1194120.2857142857</v>
      </c>
      <c r="F29" s="9">
        <v>1243538.5714285714</v>
      </c>
      <c r="G29" s="9">
        <v>894708.28571428568</v>
      </c>
      <c r="H29" s="9">
        <v>961125.42857142852</v>
      </c>
      <c r="I29" s="11">
        <v>862326.85714285704</v>
      </c>
      <c r="J29" s="9">
        <v>914387.42857142852</v>
      </c>
      <c r="K29" s="9">
        <v>1199555.4285714286</v>
      </c>
      <c r="L29" s="9">
        <v>1031668.2857142856</v>
      </c>
      <c r="M29" s="13">
        <v>1031668.2857142856</v>
      </c>
      <c r="N29" s="9">
        <f t="shared" ref="N29" si="1">SUM(B29:M29)</f>
        <v>13168523.714285715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31</v>
      </c>
      <c r="B31" s="9">
        <v>2768172.3333333335</v>
      </c>
      <c r="C31" s="9">
        <v>2793368</v>
      </c>
      <c r="D31" s="9">
        <v>3312097.3333333335</v>
      </c>
      <c r="E31" s="9">
        <v>3094916.666666667</v>
      </c>
      <c r="F31" s="9">
        <v>3641803.3333333335</v>
      </c>
      <c r="G31" s="9">
        <v>3070803</v>
      </c>
      <c r="H31" s="9">
        <v>2852076</v>
      </c>
      <c r="I31" s="9">
        <v>2869143.3333333335</v>
      </c>
      <c r="J31" s="9">
        <v>2919828.3333333335</v>
      </c>
      <c r="K31" s="9">
        <v>2914118.6666666665</v>
      </c>
      <c r="L31" s="9">
        <v>2990602.666666667</v>
      </c>
      <c r="M31" s="9">
        <v>2990602.666666667</v>
      </c>
      <c r="N31" s="9">
        <f t="shared" ref="N31:N32" si="2">SUM(B31:M31)</f>
        <v>36217532.333333336</v>
      </c>
    </row>
    <row r="32" spans="1:14" ht="14.4" x14ac:dyDescent="0.3">
      <c r="A32" s="8" t="s">
        <v>2</v>
      </c>
      <c r="B32" s="9">
        <v>558958.66666666663</v>
      </c>
      <c r="C32" s="9">
        <v>545454.33333333337</v>
      </c>
      <c r="D32" s="11">
        <v>763174.66666666674</v>
      </c>
      <c r="E32" s="11">
        <v>683712.33333333337</v>
      </c>
      <c r="F32" s="9">
        <v>687400</v>
      </c>
      <c r="G32" s="9">
        <v>682137.66666666674</v>
      </c>
      <c r="H32" s="9">
        <v>700453.33333333326</v>
      </c>
      <c r="I32" s="11">
        <v>611661.00000000012</v>
      </c>
      <c r="J32" s="9">
        <v>765562</v>
      </c>
      <c r="K32" s="9">
        <v>798266</v>
      </c>
      <c r="L32" s="9">
        <v>723449.66666666674</v>
      </c>
      <c r="M32" s="13">
        <v>723449.66666666674</v>
      </c>
      <c r="N32" s="9">
        <f t="shared" si="2"/>
        <v>8243679.333333334</v>
      </c>
    </row>
    <row r="33" spans="1:14" ht="15.7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34" t="s">
        <v>44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5.75" customHeight="1" x14ac:dyDescent="0.3">
      <c r="A35" s="8" t="s">
        <v>47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3">
    <mergeCell ref="A1:N1"/>
    <mergeCell ref="A33:N33"/>
    <mergeCell ref="A34:N34"/>
  </mergeCells>
  <pageMargins left="0.7" right="0.7" top="0.75" bottom="0.75" header="0.3" footer="0.3"/>
  <pageSetup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4963743299</v>
      </c>
      <c r="C4" s="11">
        <v>4991851202</v>
      </c>
      <c r="D4" s="11">
        <v>5710644228</v>
      </c>
      <c r="E4" s="11">
        <v>5376042282</v>
      </c>
      <c r="F4" s="11">
        <v>5557814185</v>
      </c>
      <c r="G4" s="11">
        <v>5523187199</v>
      </c>
      <c r="H4" s="11">
        <v>4989692943</v>
      </c>
      <c r="I4" s="11">
        <v>5290571616</v>
      </c>
      <c r="J4" s="11">
        <v>5319281454</v>
      </c>
      <c r="K4" s="11">
        <v>5179680698</v>
      </c>
      <c r="L4" s="11">
        <v>5640879350</v>
      </c>
      <c r="M4" s="11">
        <v>6982772469</v>
      </c>
      <c r="N4" s="11">
        <f>SUM(B4:M4)</f>
        <v>65526160925</v>
      </c>
    </row>
    <row r="5" spans="1:14" ht="14.4" x14ac:dyDescent="0.3">
      <c r="A5" s="8" t="s">
        <v>2</v>
      </c>
      <c r="B5" s="11">
        <v>1134157678</v>
      </c>
      <c r="C5" s="11">
        <v>1185066825</v>
      </c>
      <c r="D5" s="11">
        <v>1339855945</v>
      </c>
      <c r="E5" s="11">
        <v>1284859380</v>
      </c>
      <c r="F5" s="11">
        <v>1212867219</v>
      </c>
      <c r="G5" s="11">
        <v>1082639212</v>
      </c>
      <c r="H5" s="11">
        <v>1025900941</v>
      </c>
      <c r="I5" s="11">
        <v>1042001697</v>
      </c>
      <c r="J5" s="11">
        <v>1143078473</v>
      </c>
      <c r="K5" s="11">
        <v>1176279912</v>
      </c>
      <c r="L5" s="11">
        <v>1121191385</v>
      </c>
      <c r="M5" s="11">
        <v>1288738875</v>
      </c>
      <c r="N5" s="11">
        <f>SUM(B5:M5)</f>
        <v>14036637542</v>
      </c>
    </row>
    <row r="6" spans="1:14" ht="14.4" x14ac:dyDescent="0.3">
      <c r="A6" s="8" t="s">
        <v>34</v>
      </c>
      <c r="B6" s="11">
        <v>263850415</v>
      </c>
      <c r="C6" s="11">
        <v>327472384</v>
      </c>
      <c r="D6" s="11">
        <v>414901931</v>
      </c>
      <c r="E6" s="11">
        <v>343354045</v>
      </c>
      <c r="F6" s="11">
        <v>259788715</v>
      </c>
      <c r="G6" s="11">
        <v>223774340</v>
      </c>
      <c r="H6" s="11">
        <v>197156357</v>
      </c>
      <c r="I6" s="11">
        <v>193407311</v>
      </c>
      <c r="J6" s="11">
        <v>227255350</v>
      </c>
      <c r="K6" s="11">
        <v>282776139</v>
      </c>
      <c r="L6" s="11">
        <v>247295497</v>
      </c>
      <c r="M6" s="11">
        <v>214855222</v>
      </c>
      <c r="N6" s="11">
        <f>SUM(B6:M6)</f>
        <v>3195887706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58432074</v>
      </c>
      <c r="C8" s="11">
        <v>61396825</v>
      </c>
      <c r="D8" s="11">
        <v>70833641</v>
      </c>
      <c r="E8" s="11">
        <v>67887173</v>
      </c>
      <c r="F8" s="11">
        <v>70900212</v>
      </c>
      <c r="G8" s="11">
        <v>75751411</v>
      </c>
      <c r="H8" s="11">
        <v>67886521</v>
      </c>
      <c r="I8" s="11">
        <v>65721344</v>
      </c>
      <c r="J8" s="9">
        <v>67488303</v>
      </c>
      <c r="K8" s="9">
        <v>63361448</v>
      </c>
      <c r="L8" s="9">
        <v>70773662</v>
      </c>
      <c r="M8" s="13">
        <v>86213020</v>
      </c>
      <c r="N8" s="9">
        <f>SUM(B8:M8)</f>
        <v>826645634</v>
      </c>
    </row>
    <row r="9" spans="1:14" ht="14.4" x14ac:dyDescent="0.3">
      <c r="A9" s="8" t="s">
        <v>2</v>
      </c>
      <c r="B9" s="11">
        <v>11750961</v>
      </c>
      <c r="C9" s="11">
        <v>11896514</v>
      </c>
      <c r="D9" s="11">
        <v>13629802</v>
      </c>
      <c r="E9" s="11">
        <v>13148570</v>
      </c>
      <c r="F9" s="11">
        <v>12797619</v>
      </c>
      <c r="G9" s="11">
        <v>12012039</v>
      </c>
      <c r="H9" s="11">
        <v>12064035</v>
      </c>
      <c r="I9" s="11">
        <v>12090600</v>
      </c>
      <c r="J9" s="9">
        <v>11791981</v>
      </c>
      <c r="K9" s="9">
        <v>12529594</v>
      </c>
      <c r="L9" s="9">
        <v>11161923</v>
      </c>
      <c r="M9" s="13">
        <v>13224674</v>
      </c>
      <c r="N9" s="9">
        <f t="shared" ref="N9:N27" si="0">SUM(B9:M9)</f>
        <v>148098312</v>
      </c>
    </row>
    <row r="10" spans="1:14" ht="14.4" x14ac:dyDescent="0.3">
      <c r="A10" s="8" t="s">
        <v>34</v>
      </c>
      <c r="B10" s="11">
        <v>2926988</v>
      </c>
      <c r="C10" s="11">
        <v>3415886</v>
      </c>
      <c r="D10" s="11">
        <v>3959007</v>
      </c>
      <c r="E10" s="11">
        <v>4218395</v>
      </c>
      <c r="F10" s="11">
        <v>3388219</v>
      </c>
      <c r="G10" s="11">
        <v>3380342</v>
      </c>
      <c r="H10" s="11">
        <v>2879087</v>
      </c>
      <c r="I10" s="11">
        <v>2794126</v>
      </c>
      <c r="J10" s="9">
        <v>2752428</v>
      </c>
      <c r="K10" s="9">
        <v>3260745</v>
      </c>
      <c r="L10" s="9">
        <v>3008837</v>
      </c>
      <c r="M10" s="13">
        <v>2674494</v>
      </c>
      <c r="N10" s="9">
        <f t="shared" si="0"/>
        <v>38658554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4488004</v>
      </c>
      <c r="C12" s="9">
        <v>4279100.5714285709</v>
      </c>
      <c r="D12" s="9">
        <v>4911521.9999999991</v>
      </c>
      <c r="E12" s="9">
        <v>5448622.8571428563</v>
      </c>
      <c r="F12" s="9">
        <v>4623204.8571428573</v>
      </c>
      <c r="G12" s="9">
        <v>4468097.4285714282</v>
      </c>
      <c r="H12" s="9">
        <v>4674300.5714285709</v>
      </c>
      <c r="I12" s="11">
        <v>4294029.4285714282</v>
      </c>
      <c r="J12" s="9">
        <v>4391707.1428571427</v>
      </c>
      <c r="K12" s="9">
        <v>4181097.9999999995</v>
      </c>
      <c r="L12" s="9">
        <v>5007910.8571428563</v>
      </c>
      <c r="M12" s="13">
        <v>5510013.9999999991</v>
      </c>
      <c r="N12" s="9">
        <f t="shared" si="0"/>
        <v>56277611.714285709</v>
      </c>
    </row>
    <row r="13" spans="1:14" ht="14.4" x14ac:dyDescent="0.3">
      <c r="A13" s="8" t="s">
        <v>2</v>
      </c>
      <c r="B13" s="9">
        <v>1186848</v>
      </c>
      <c r="C13" s="9">
        <v>1147249.7142857141</v>
      </c>
      <c r="D13" s="11">
        <v>1194457.7142857141</v>
      </c>
      <c r="E13" s="9">
        <v>1046665.7142857143</v>
      </c>
      <c r="F13" s="9">
        <v>1035077.7142857142</v>
      </c>
      <c r="G13" s="9">
        <v>1011438.2857142856</v>
      </c>
      <c r="H13" s="9">
        <v>997988.85714285704</v>
      </c>
      <c r="I13" s="11">
        <v>923856.28571428568</v>
      </c>
      <c r="J13" s="9">
        <v>683270.85714285704</v>
      </c>
      <c r="K13" s="9">
        <v>1051079.7142857143</v>
      </c>
      <c r="L13" s="9">
        <v>890408.57142857136</v>
      </c>
      <c r="M13" s="13">
        <v>346398.8571428571</v>
      </c>
      <c r="N13" s="9">
        <f t="shared" si="0"/>
        <v>11514740.285714284</v>
      </c>
    </row>
    <row r="14" spans="1:14" ht="14.4" x14ac:dyDescent="0.3">
      <c r="A14" s="8" t="s">
        <v>34</v>
      </c>
      <c r="B14" s="9">
        <v>399346.8571428571</v>
      </c>
      <c r="C14" s="9">
        <v>570371.7142857142</v>
      </c>
      <c r="D14" s="11">
        <v>394206.57142857136</v>
      </c>
      <c r="E14" s="9">
        <v>563979.42857142852</v>
      </c>
      <c r="F14" s="9">
        <v>492974.28571428562</v>
      </c>
      <c r="G14" s="9">
        <v>409222</v>
      </c>
      <c r="H14" s="9">
        <v>419583.71428571426</v>
      </c>
      <c r="I14" s="11">
        <v>249687.71428571426</v>
      </c>
      <c r="J14" s="9">
        <v>242719.71428571429</v>
      </c>
      <c r="K14" s="9">
        <v>361860.57142857142</v>
      </c>
      <c r="L14" s="9">
        <v>304082.8571428571</v>
      </c>
      <c r="M14" s="13">
        <v>335732.8571428571</v>
      </c>
      <c r="N14" s="9">
        <f t="shared" si="0"/>
        <v>4743768.2857142845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2019777.1428571425</v>
      </c>
      <c r="C16" s="9">
        <v>1953303.4285714282</v>
      </c>
      <c r="D16" s="11">
        <v>2103076</v>
      </c>
      <c r="E16" s="9">
        <v>2428176.2857142854</v>
      </c>
      <c r="F16" s="9">
        <v>2218353.1428571427</v>
      </c>
      <c r="G16" s="9">
        <v>2165064</v>
      </c>
      <c r="H16" s="9">
        <v>1930533.4285714284</v>
      </c>
      <c r="I16" s="11">
        <v>1841600.5714285711</v>
      </c>
      <c r="J16" s="9">
        <v>1853714.8571428568</v>
      </c>
      <c r="K16" s="9">
        <v>2001972</v>
      </c>
      <c r="L16" s="9">
        <v>2201759.7142857141</v>
      </c>
      <c r="M16" s="13">
        <v>2124962.8571428568</v>
      </c>
      <c r="N16" s="9">
        <f t="shared" si="0"/>
        <v>24842293.428571429</v>
      </c>
    </row>
    <row r="17" spans="1:14" ht="14.4" x14ac:dyDescent="0.3">
      <c r="A17" s="8" t="s">
        <v>2</v>
      </c>
      <c r="B17" s="9">
        <v>1059445.1428571427</v>
      </c>
      <c r="C17" s="9">
        <v>790940.28571428568</v>
      </c>
      <c r="D17" s="11">
        <v>1276812.857142857</v>
      </c>
      <c r="E17" s="9">
        <v>921468.28571428556</v>
      </c>
      <c r="F17" s="9">
        <v>1060472.2857142857</v>
      </c>
      <c r="G17" s="9">
        <v>853448.85714285704</v>
      </c>
      <c r="H17" s="9">
        <v>848588</v>
      </c>
      <c r="I17" s="11">
        <v>725518</v>
      </c>
      <c r="J17" s="9">
        <v>705989.42857142852</v>
      </c>
      <c r="K17" s="9">
        <v>1027694.857142857</v>
      </c>
      <c r="L17" s="9">
        <v>887003.99999999988</v>
      </c>
      <c r="M17" s="13">
        <v>928020.28571428556</v>
      </c>
      <c r="N17" s="9">
        <f t="shared" si="0"/>
        <v>11085402.285714284</v>
      </c>
    </row>
    <row r="18" spans="1:14" ht="14.4" x14ac:dyDescent="0.3">
      <c r="A18" s="8" t="s">
        <v>34</v>
      </c>
      <c r="B18" s="9">
        <v>244910</v>
      </c>
      <c r="C18" s="9">
        <v>273843.42857142858</v>
      </c>
      <c r="D18" s="11">
        <v>326063.14285714278</v>
      </c>
      <c r="E18" s="9">
        <v>766789.42857142852</v>
      </c>
      <c r="F18" s="9">
        <v>313500.28571428568</v>
      </c>
      <c r="G18" s="9">
        <v>364096.28571428568</v>
      </c>
      <c r="H18" s="9">
        <v>290594.8571428571</v>
      </c>
      <c r="I18" s="11">
        <v>217320.57142857142</v>
      </c>
      <c r="J18" s="9">
        <v>251049.42857142852</v>
      </c>
      <c r="K18" s="9">
        <v>391144.28571428568</v>
      </c>
      <c r="L18" s="9">
        <v>323946.28571428568</v>
      </c>
      <c r="M18" s="13">
        <v>313674.85714285716</v>
      </c>
      <c r="N18" s="9">
        <f t="shared" si="0"/>
        <v>4076932.8571428573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30</v>
      </c>
      <c r="B20" s="9">
        <v>5727255.3571428573</v>
      </c>
      <c r="C20" s="9">
        <v>6156970.3571428573</v>
      </c>
      <c r="D20" s="9">
        <v>7273298.2142857146</v>
      </c>
      <c r="E20" s="9">
        <v>7331112.5</v>
      </c>
      <c r="F20" s="9">
        <v>7956525</v>
      </c>
      <c r="G20" s="9">
        <v>7757342.5</v>
      </c>
      <c r="H20" s="9">
        <v>6812175.3571428573</v>
      </c>
      <c r="I20" s="9">
        <v>6928251.4285714291</v>
      </c>
      <c r="J20" s="9">
        <v>7126874.6428571427</v>
      </c>
      <c r="K20" s="9">
        <v>7081420</v>
      </c>
      <c r="L20" s="9">
        <v>8563310.7142857146</v>
      </c>
      <c r="M20" s="9">
        <v>10871645</v>
      </c>
      <c r="N20" s="9">
        <f t="shared" si="0"/>
        <v>89586181.071428582</v>
      </c>
    </row>
    <row r="21" spans="1:14" ht="14.4" x14ac:dyDescent="0.3">
      <c r="A21" s="8" t="s">
        <v>2</v>
      </c>
      <c r="B21" s="9">
        <v>933582.14285714284</v>
      </c>
      <c r="C21" s="9">
        <v>922224.64285714284</v>
      </c>
      <c r="D21" s="11">
        <v>1446726.4285714284</v>
      </c>
      <c r="E21" s="9">
        <v>748056.07142857136</v>
      </c>
      <c r="F21" s="9">
        <v>1282265.357142857</v>
      </c>
      <c r="G21" s="9">
        <v>1148612.857142857</v>
      </c>
      <c r="H21" s="9">
        <v>1527097.857142857</v>
      </c>
      <c r="I21" s="11">
        <v>863319.64285714284</v>
      </c>
      <c r="J21" s="9">
        <v>1304324.2857142857</v>
      </c>
      <c r="K21" s="9">
        <v>909320</v>
      </c>
      <c r="L21" s="9">
        <v>1109996.7857142857</v>
      </c>
      <c r="M21" s="13">
        <v>1358351.7857142857</v>
      </c>
      <c r="N21" s="9">
        <f t="shared" si="0"/>
        <v>13553877.857142856</v>
      </c>
    </row>
    <row r="22" spans="1:14" ht="14.4" x14ac:dyDescent="0.3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529846</v>
      </c>
      <c r="C23" s="9">
        <v>286348</v>
      </c>
      <c r="D23" s="11">
        <v>488525.33333333337</v>
      </c>
      <c r="E23" s="9">
        <v>426109.33333333337</v>
      </c>
      <c r="F23" s="9">
        <v>555062.66666666674</v>
      </c>
      <c r="G23" s="9">
        <v>408759.33333333337</v>
      </c>
      <c r="H23" s="9">
        <v>703026.66666666663</v>
      </c>
      <c r="I23" s="11">
        <v>392413.33333333331</v>
      </c>
      <c r="J23" s="9">
        <v>440242</v>
      </c>
      <c r="K23" s="9">
        <v>378650.66666666669</v>
      </c>
      <c r="L23" s="9">
        <v>450795.33333333337</v>
      </c>
      <c r="M23" s="13">
        <v>482222</v>
      </c>
      <c r="N23" s="9">
        <f t="shared" si="0"/>
        <v>5542000.6666666679</v>
      </c>
    </row>
    <row r="24" spans="1:14" ht="14.4" x14ac:dyDescent="0.3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34969364.615384616</v>
      </c>
      <c r="C25" s="9">
        <v>35195494.871794872</v>
      </c>
      <c r="D25" s="11">
        <v>42894821.538461536</v>
      </c>
      <c r="E25" s="9">
        <v>38530404.615384616</v>
      </c>
      <c r="F25" s="9">
        <v>40199130.256410256</v>
      </c>
      <c r="G25" s="9">
        <v>41458121.538461536</v>
      </c>
      <c r="H25" s="9">
        <v>38326897.948717952</v>
      </c>
      <c r="I25" s="11">
        <v>38157445.64102564</v>
      </c>
      <c r="J25" s="9">
        <v>39778682.051282056</v>
      </c>
      <c r="K25" s="9">
        <v>36972354.35897436</v>
      </c>
      <c r="L25" s="9">
        <v>42630988.205128208</v>
      </c>
      <c r="M25" s="13">
        <v>50260733.846153848</v>
      </c>
      <c r="N25" s="9">
        <f t="shared" si="0"/>
        <v>479374439.48717952</v>
      </c>
    </row>
    <row r="26" spans="1:14" ht="14.4" x14ac:dyDescent="0.3">
      <c r="A26" s="8" t="s">
        <v>2</v>
      </c>
      <c r="B26" s="9">
        <v>6628703.076923077</v>
      </c>
      <c r="C26" s="9">
        <v>6799268.461538462</v>
      </c>
      <c r="D26" s="11">
        <v>7492538.461538462</v>
      </c>
      <c r="E26" s="9">
        <v>7672768.846153846</v>
      </c>
      <c r="F26" s="9">
        <v>7537798.846153846</v>
      </c>
      <c r="G26" s="9">
        <v>7150703.461538462</v>
      </c>
      <c r="H26" s="9">
        <v>6855773.0769230779</v>
      </c>
      <c r="I26" s="11">
        <v>7080045.0000000009</v>
      </c>
      <c r="J26" s="9">
        <v>6966688.461538462</v>
      </c>
      <c r="K26" s="9">
        <v>7199101.538461539</v>
      </c>
      <c r="L26" s="9">
        <v>6545978.076923077</v>
      </c>
      <c r="M26" s="13">
        <v>7618211.153846154</v>
      </c>
      <c r="N26" s="9">
        <f t="shared" si="0"/>
        <v>85547578.461538479</v>
      </c>
    </row>
    <row r="27" spans="1:14" ht="14.4" x14ac:dyDescent="0.3">
      <c r="A27" s="8" t="s">
        <v>35</v>
      </c>
      <c r="B27" s="9">
        <v>1261763.4545454546</v>
      </c>
      <c r="C27" s="9">
        <v>1589020.7272727273</v>
      </c>
      <c r="D27" s="11">
        <v>1757522.5454545456</v>
      </c>
      <c r="E27" s="9">
        <v>1546548.9090909092</v>
      </c>
      <c r="F27" s="9">
        <v>1518977.6363636365</v>
      </c>
      <c r="G27" s="9">
        <v>1350469.6363636365</v>
      </c>
      <c r="H27" s="9">
        <v>1350469.6363636365</v>
      </c>
      <c r="I27" s="11">
        <v>1388729.2727272727</v>
      </c>
      <c r="J27" s="9">
        <v>1190096</v>
      </c>
      <c r="K27" s="9">
        <v>1404344.9090909092</v>
      </c>
      <c r="L27" s="9">
        <v>1203746</v>
      </c>
      <c r="M27" s="13">
        <v>942031.81818181823</v>
      </c>
      <c r="N27" s="9">
        <f t="shared" si="0"/>
        <v>16503720.545454549</v>
      </c>
    </row>
    <row r="28" spans="1:14" ht="14.4" x14ac:dyDescent="0.3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4.4" x14ac:dyDescent="0.3">
      <c r="A29" s="8" t="s">
        <v>1</v>
      </c>
      <c r="B29" s="9">
        <v>1005452.2857142857</v>
      </c>
      <c r="C29" s="9">
        <v>1084799.7142857141</v>
      </c>
      <c r="D29" s="11">
        <v>1253041.1428571427</v>
      </c>
      <c r="E29" s="9">
        <v>1291820.2857142857</v>
      </c>
      <c r="F29" s="9">
        <v>1087979.7142857143</v>
      </c>
      <c r="G29" s="9">
        <v>950750.28571428568</v>
      </c>
      <c r="H29" s="9">
        <v>1514350.2857142857</v>
      </c>
      <c r="I29" s="11">
        <v>818873.14285714284</v>
      </c>
      <c r="J29" s="9">
        <v>2201944.5714285714</v>
      </c>
      <c r="K29" s="9">
        <v>1210462.2857142857</v>
      </c>
      <c r="L29" s="9">
        <v>991515.71428571432</v>
      </c>
      <c r="M29" s="13">
        <v>1058368.2857142857</v>
      </c>
      <c r="N29" s="9">
        <f t="shared" ref="N29" si="1">SUM(B29:M29)</f>
        <v>14469357.714285713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31</v>
      </c>
      <c r="B31" s="9">
        <v>2699164</v>
      </c>
      <c r="C31" s="9">
        <v>2779190.666666667</v>
      </c>
      <c r="D31" s="9">
        <v>2883278</v>
      </c>
      <c r="E31" s="9">
        <v>3654878.666666667</v>
      </c>
      <c r="F31" s="9">
        <v>3431903</v>
      </c>
      <c r="G31" s="9">
        <v>3157694.3333333335</v>
      </c>
      <c r="H31" s="9">
        <v>2663590.666666667</v>
      </c>
      <c r="I31" s="9">
        <v>2917646.6666666665</v>
      </c>
      <c r="J31" s="9">
        <v>2928595.3333333335</v>
      </c>
      <c r="K31" s="9">
        <v>3224352</v>
      </c>
      <c r="L31" s="9">
        <v>2887664.333333333</v>
      </c>
      <c r="M31" s="9">
        <v>3293948.666666667</v>
      </c>
      <c r="N31" s="9">
        <f t="shared" ref="N31:N32" si="2">SUM(B31:M31)</f>
        <v>36521906.333333336</v>
      </c>
    </row>
    <row r="32" spans="1:14" ht="14.4" x14ac:dyDescent="0.3">
      <c r="A32" s="8" t="s">
        <v>2</v>
      </c>
      <c r="B32" s="9">
        <v>662831.33333333337</v>
      </c>
      <c r="C32" s="9">
        <v>578107.33333333337</v>
      </c>
      <c r="D32" s="11">
        <v>781776</v>
      </c>
      <c r="E32" s="11">
        <v>689505.33333333337</v>
      </c>
      <c r="F32" s="9">
        <v>738114.66666666663</v>
      </c>
      <c r="G32" s="9">
        <v>692804</v>
      </c>
      <c r="H32" s="9">
        <v>711221.66666666674</v>
      </c>
      <c r="I32" s="11">
        <v>579553</v>
      </c>
      <c r="J32" s="9">
        <v>731974.33333333337</v>
      </c>
      <c r="K32" s="9">
        <v>780330.66666666663</v>
      </c>
      <c r="L32" s="9">
        <v>574050.33333333326</v>
      </c>
      <c r="M32" s="13">
        <v>702890.66666666674</v>
      </c>
      <c r="N32" s="9">
        <f t="shared" si="2"/>
        <v>8223159.333333333</v>
      </c>
    </row>
    <row r="33" spans="1:14" ht="15.7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34" t="s">
        <v>44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5.75" customHeight="1" x14ac:dyDescent="0.3">
      <c r="A35" s="8" t="s">
        <v>47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3">
    <mergeCell ref="A1:N1"/>
    <mergeCell ref="A33:N33"/>
    <mergeCell ref="A34:N34"/>
  </mergeCells>
  <pageMargins left="0.7" right="0.7" top="0.75" bottom="0.75" header="0.3" footer="0.3"/>
  <pageSetup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zoomScaleNormal="100" workbookViewId="0">
      <selection activeCell="H28" sqref="H28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4734484043</v>
      </c>
      <c r="C4" s="11">
        <v>5057764371</v>
      </c>
      <c r="D4" s="11">
        <v>5579126573</v>
      </c>
      <c r="E4" s="11">
        <v>5095484245</v>
      </c>
      <c r="F4" s="11">
        <v>5183701182</v>
      </c>
      <c r="G4" s="11">
        <v>5194587980</v>
      </c>
      <c r="H4" s="11">
        <v>4996674786</v>
      </c>
      <c r="I4" s="11">
        <v>4949161410</v>
      </c>
      <c r="J4" s="11">
        <v>5010813762</v>
      </c>
      <c r="K4" s="11">
        <v>4993499998</v>
      </c>
      <c r="L4" s="11">
        <v>5388499957</v>
      </c>
      <c r="M4" s="11">
        <v>6789071552</v>
      </c>
      <c r="N4" s="11">
        <f>SUM(B4:M4)</f>
        <v>62972869859</v>
      </c>
    </row>
    <row r="5" spans="1:14" ht="14.4" x14ac:dyDescent="0.3">
      <c r="A5" s="8" t="s">
        <v>2</v>
      </c>
      <c r="B5" s="11">
        <v>1110430668</v>
      </c>
      <c r="C5" s="11">
        <v>1163049416</v>
      </c>
      <c r="D5" s="11">
        <v>1246010587</v>
      </c>
      <c r="E5" s="11">
        <v>1172091360</v>
      </c>
      <c r="F5" s="11">
        <v>1127491830</v>
      </c>
      <c r="G5" s="11">
        <v>1024992839</v>
      </c>
      <c r="H5" s="11">
        <v>1030523841</v>
      </c>
      <c r="I5" s="11">
        <v>998743595</v>
      </c>
      <c r="J5" s="11">
        <v>1030888735</v>
      </c>
      <c r="K5" s="11">
        <v>1107730679</v>
      </c>
      <c r="L5" s="11">
        <v>1056996978</v>
      </c>
      <c r="M5" s="11">
        <v>1164884534</v>
      </c>
      <c r="N5" s="11">
        <f>SUM(B5:M5)</f>
        <v>13233835062</v>
      </c>
    </row>
    <row r="6" spans="1:14" ht="14.4" x14ac:dyDescent="0.3">
      <c r="A6" s="8" t="s">
        <v>3</v>
      </c>
      <c r="B6" s="11">
        <v>248965730</v>
      </c>
      <c r="C6" s="11">
        <v>312188642</v>
      </c>
      <c r="D6" s="11">
        <v>390696419</v>
      </c>
      <c r="E6" s="11">
        <v>283640240</v>
      </c>
      <c r="F6" s="11">
        <v>239572446</v>
      </c>
      <c r="G6" s="11">
        <v>198181151</v>
      </c>
      <c r="H6" s="11">
        <v>183280104</v>
      </c>
      <c r="I6" s="11">
        <v>177556200</v>
      </c>
      <c r="J6" s="11">
        <v>214568702</v>
      </c>
      <c r="K6" s="11">
        <v>257516743</v>
      </c>
      <c r="L6" s="11">
        <v>230363756</v>
      </c>
      <c r="M6" s="11">
        <v>187830410</v>
      </c>
      <c r="N6" s="11">
        <f>SUM(B6:M6)</f>
        <v>2924360543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59052081</v>
      </c>
      <c r="C8" s="11">
        <v>65909476</v>
      </c>
      <c r="D8" s="11">
        <v>70220435</v>
      </c>
      <c r="E8" s="11">
        <v>65754737</v>
      </c>
      <c r="F8" s="11">
        <v>66376748</v>
      </c>
      <c r="G8" s="11">
        <v>76354355</v>
      </c>
      <c r="H8" s="11">
        <v>63450482</v>
      </c>
      <c r="I8" s="11">
        <v>64889436</v>
      </c>
      <c r="J8" s="9">
        <v>64268419</v>
      </c>
      <c r="K8" s="9">
        <v>64175109</v>
      </c>
      <c r="L8" s="9">
        <v>66698315</v>
      </c>
      <c r="M8" s="13">
        <v>80236485</v>
      </c>
      <c r="N8" s="9">
        <f>SUM(B8:M8)</f>
        <v>807386078</v>
      </c>
    </row>
    <row r="9" spans="1:14" ht="14.4" x14ac:dyDescent="0.3">
      <c r="A9" s="8" t="s">
        <v>2</v>
      </c>
      <c r="B9" s="11">
        <v>11788998</v>
      </c>
      <c r="C9" s="11">
        <v>12611999</v>
      </c>
      <c r="D9" s="11">
        <v>13328221</v>
      </c>
      <c r="E9" s="11">
        <v>12608670</v>
      </c>
      <c r="F9" s="11">
        <v>13134079</v>
      </c>
      <c r="G9" s="11">
        <v>12258640</v>
      </c>
      <c r="H9" s="11">
        <v>13680819</v>
      </c>
      <c r="I9" s="11">
        <v>11304152</v>
      </c>
      <c r="J9" s="9">
        <v>11222932</v>
      </c>
      <c r="K9" s="9">
        <v>11179115</v>
      </c>
      <c r="L9" s="9">
        <v>10760164</v>
      </c>
      <c r="M9" s="13">
        <v>13198770</v>
      </c>
      <c r="N9" s="9">
        <f t="shared" ref="N9:N26" si="0">SUM(B9:M9)</f>
        <v>147076559</v>
      </c>
    </row>
    <row r="10" spans="1:14" ht="14.4" x14ac:dyDescent="0.3">
      <c r="A10" s="8" t="s">
        <v>3</v>
      </c>
      <c r="B10" s="11">
        <v>2710666</v>
      </c>
      <c r="C10" s="11">
        <v>3190088</v>
      </c>
      <c r="D10" s="11">
        <v>3564402</v>
      </c>
      <c r="E10" s="11">
        <v>3008881</v>
      </c>
      <c r="F10" s="11">
        <v>3062125</v>
      </c>
      <c r="G10" s="11">
        <v>2635612</v>
      </c>
      <c r="H10" s="11">
        <v>2550282</v>
      </c>
      <c r="I10" s="11">
        <v>2558224</v>
      </c>
      <c r="J10" s="9">
        <v>2339679</v>
      </c>
      <c r="K10" s="9">
        <v>3045379</v>
      </c>
      <c r="L10" s="9">
        <v>2758873</v>
      </c>
      <c r="M10" s="13">
        <v>2841061</v>
      </c>
      <c r="N10" s="9">
        <f t="shared" si="0"/>
        <v>34265272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4510397.1428571427</v>
      </c>
      <c r="C12" s="9">
        <v>4856212.5714285709</v>
      </c>
      <c r="D12" s="9">
        <v>5268129.1428571418</v>
      </c>
      <c r="E12" s="9">
        <v>4492584.5714285709</v>
      </c>
      <c r="F12" s="9">
        <v>4506292.5714285709</v>
      </c>
      <c r="G12" s="9">
        <v>4591117.7142857136</v>
      </c>
      <c r="H12" s="9">
        <v>4090280.5714285714</v>
      </c>
      <c r="I12" s="11">
        <v>4065156.8571428563</v>
      </c>
      <c r="J12" s="9">
        <v>4335089.7142857146</v>
      </c>
      <c r="K12" s="9">
        <v>4161201.4285714277</v>
      </c>
      <c r="L12" s="9">
        <v>5097602</v>
      </c>
      <c r="M12" s="13">
        <v>5509184</v>
      </c>
      <c r="N12" s="9">
        <f t="shared" si="0"/>
        <v>55483248.285714276</v>
      </c>
    </row>
    <row r="13" spans="1:14" ht="14.4" x14ac:dyDescent="0.3">
      <c r="A13" s="8" t="s">
        <v>2</v>
      </c>
      <c r="B13" s="9">
        <v>1129481.7142857141</v>
      </c>
      <c r="C13" s="9">
        <v>1155346.2857142857</v>
      </c>
      <c r="D13" s="11">
        <v>1334372.5714285714</v>
      </c>
      <c r="E13" s="9">
        <v>1069044.857142857</v>
      </c>
      <c r="F13" s="9">
        <v>1117450.2857142857</v>
      </c>
      <c r="G13" s="9">
        <v>1053605.9999999998</v>
      </c>
      <c r="H13" s="9">
        <v>1075544.5714285714</v>
      </c>
      <c r="I13" s="11">
        <v>864966.85714285704</v>
      </c>
      <c r="J13" s="9">
        <v>962807.42857142852</v>
      </c>
      <c r="K13" s="9">
        <v>1007159.4285714285</v>
      </c>
      <c r="L13" s="9">
        <v>1145838</v>
      </c>
      <c r="M13" s="13">
        <v>1128313.9999999998</v>
      </c>
      <c r="N13" s="9">
        <f t="shared" si="0"/>
        <v>13043932</v>
      </c>
    </row>
    <row r="14" spans="1:14" ht="14.4" x14ac:dyDescent="0.3">
      <c r="A14" s="8" t="s">
        <v>3</v>
      </c>
      <c r="B14" s="9">
        <v>437546.8571428571</v>
      </c>
      <c r="C14" s="9">
        <v>605447.14285714284</v>
      </c>
      <c r="D14" s="11">
        <v>537030.28571428568</v>
      </c>
      <c r="E14" s="9">
        <v>369341.42857142858</v>
      </c>
      <c r="F14" s="9">
        <v>296421.71428571426</v>
      </c>
      <c r="G14" s="9">
        <v>287325.42857142852</v>
      </c>
      <c r="H14" s="9">
        <v>262352.57142857142</v>
      </c>
      <c r="I14" s="11">
        <v>191531.71428571426</v>
      </c>
      <c r="J14" s="9">
        <v>196618.85714285713</v>
      </c>
      <c r="K14" s="9">
        <v>303902.28571428568</v>
      </c>
      <c r="L14" s="9">
        <v>381905.99999999994</v>
      </c>
      <c r="M14" s="13">
        <v>401527.14285714284</v>
      </c>
      <c r="N14" s="9">
        <f t="shared" si="0"/>
        <v>4270951.4285714282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1842907.9999999998</v>
      </c>
      <c r="C16" s="9">
        <v>2123200</v>
      </c>
      <c r="D16" s="11">
        <v>2296268.5714285709</v>
      </c>
      <c r="E16" s="9">
        <v>2185208.2857142854</v>
      </c>
      <c r="F16" s="9">
        <v>2361475.4285714282</v>
      </c>
      <c r="G16" s="9">
        <v>2122136.8571428568</v>
      </c>
      <c r="H16" s="9">
        <v>1798397.7142857141</v>
      </c>
      <c r="I16" s="11">
        <v>1869811.7142857143</v>
      </c>
      <c r="J16" s="9">
        <v>2241652.8571428573</v>
      </c>
      <c r="K16" s="9">
        <v>1977869.7142857141</v>
      </c>
      <c r="L16" s="9">
        <v>1959632.2857142857</v>
      </c>
      <c r="M16" s="13">
        <v>2246377.9999999995</v>
      </c>
      <c r="N16" s="9">
        <f t="shared" si="0"/>
        <v>25024939.428571425</v>
      </c>
    </row>
    <row r="17" spans="1:14" ht="14.4" x14ac:dyDescent="0.3">
      <c r="A17" s="8" t="s">
        <v>2</v>
      </c>
      <c r="B17" s="9">
        <v>860893.42857142852</v>
      </c>
      <c r="C17" s="9">
        <v>798702.85714285704</v>
      </c>
      <c r="D17" s="11">
        <v>906814</v>
      </c>
      <c r="E17" s="9">
        <v>820678.57142857136</v>
      </c>
      <c r="F17" s="9">
        <v>867307.99999999988</v>
      </c>
      <c r="G17" s="9">
        <v>716991.7142857142</v>
      </c>
      <c r="H17" s="9">
        <v>768311.42857142852</v>
      </c>
      <c r="I17" s="11">
        <v>788939.7142857142</v>
      </c>
      <c r="J17" s="9">
        <v>729158.57142857136</v>
      </c>
      <c r="K17" s="9">
        <v>506149.99999999994</v>
      </c>
      <c r="L17" s="9">
        <v>934456.28571428568</v>
      </c>
      <c r="M17" s="13">
        <v>876783.7142857142</v>
      </c>
      <c r="N17" s="9">
        <f t="shared" si="0"/>
        <v>9575188.2857142854</v>
      </c>
    </row>
    <row r="18" spans="1:14" ht="14.4" x14ac:dyDescent="0.3">
      <c r="A18" s="8" t="s">
        <v>3</v>
      </c>
      <c r="B18" s="9">
        <v>256989.42857142852</v>
      </c>
      <c r="C18" s="9">
        <v>418731.42857142852</v>
      </c>
      <c r="D18" s="11">
        <v>431414.28571428568</v>
      </c>
      <c r="E18" s="9">
        <v>409391.7142857142</v>
      </c>
      <c r="F18" s="9">
        <v>288698.8571428571</v>
      </c>
      <c r="G18" s="9">
        <v>254596.28571428571</v>
      </c>
      <c r="H18" s="9">
        <v>173468</v>
      </c>
      <c r="I18" s="11">
        <v>265067.14285714284</v>
      </c>
      <c r="J18" s="9">
        <v>317515.42857142858</v>
      </c>
      <c r="K18" s="9">
        <v>316542.28571428568</v>
      </c>
      <c r="L18" s="9">
        <v>424641.7142857142</v>
      </c>
      <c r="M18" s="13">
        <v>517787.7142857142</v>
      </c>
      <c r="N18" s="9">
        <f t="shared" si="0"/>
        <v>4074844.2857142845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2</v>
      </c>
      <c r="B20" s="9">
        <v>1183623.9285714286</v>
      </c>
      <c r="C20" s="9">
        <v>1266011.7857142857</v>
      </c>
      <c r="D20" s="11">
        <v>1271412.5</v>
      </c>
      <c r="E20" s="9">
        <v>1303237.5</v>
      </c>
      <c r="F20" s="9">
        <v>1280206.0714285714</v>
      </c>
      <c r="G20" s="9">
        <v>1192952.142857143</v>
      </c>
      <c r="H20" s="9">
        <v>994484.99999999988</v>
      </c>
      <c r="I20" s="11">
        <v>1270638.9285714286</v>
      </c>
      <c r="J20" s="9">
        <v>1212662.5</v>
      </c>
      <c r="K20" s="9">
        <v>1083222.142857143</v>
      </c>
      <c r="L20" s="9">
        <v>738445</v>
      </c>
      <c r="M20" s="13">
        <v>1263021.7857142857</v>
      </c>
      <c r="N20" s="9">
        <f t="shared" si="0"/>
        <v>14059919.285714285</v>
      </c>
    </row>
    <row r="21" spans="1:14" ht="14.4" x14ac:dyDescent="0.3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1</v>
      </c>
      <c r="B22" s="9">
        <v>350989.33333333337</v>
      </c>
      <c r="C22" s="9">
        <v>500450</v>
      </c>
      <c r="D22" s="11">
        <v>399664</v>
      </c>
      <c r="E22" s="9">
        <v>411874</v>
      </c>
      <c r="F22" s="9">
        <v>415121.33333333331</v>
      </c>
      <c r="G22" s="9">
        <v>395177.33333333331</v>
      </c>
      <c r="H22" s="9">
        <v>411506</v>
      </c>
      <c r="I22" s="11">
        <v>366172.66666666669</v>
      </c>
      <c r="J22" s="9">
        <v>394550.66666666669</v>
      </c>
      <c r="K22" s="9">
        <v>433402.66666666669</v>
      </c>
      <c r="L22" s="9">
        <v>458750.66666666669</v>
      </c>
      <c r="M22" s="13">
        <v>494761.33333333337</v>
      </c>
      <c r="N22" s="9">
        <f t="shared" si="0"/>
        <v>5032419.9999999991</v>
      </c>
    </row>
    <row r="23" spans="1:14" ht="14.4" x14ac:dyDescent="0.3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4.4" x14ac:dyDescent="0.3">
      <c r="A24" s="8" t="s">
        <v>1</v>
      </c>
      <c r="B24" s="9">
        <v>34510426.666666664</v>
      </c>
      <c r="C24" s="9">
        <v>37388344.615384616</v>
      </c>
      <c r="D24" s="11">
        <v>40821327.179487176</v>
      </c>
      <c r="E24" s="9">
        <v>38447490.256410256</v>
      </c>
      <c r="F24" s="9">
        <v>38684164.102564104</v>
      </c>
      <c r="G24" s="9">
        <v>39979795.897435896</v>
      </c>
      <c r="H24" s="9">
        <v>38478951.282051288</v>
      </c>
      <c r="I24" s="11">
        <v>36952055.897435896</v>
      </c>
      <c r="J24" s="9">
        <v>39071937.43589744</v>
      </c>
      <c r="K24" s="9">
        <v>36253809.743589744</v>
      </c>
      <c r="L24" s="9">
        <v>41023751.794871792</v>
      </c>
      <c r="M24" s="13">
        <v>49785413.84615384</v>
      </c>
      <c r="N24" s="9">
        <f t="shared" si="0"/>
        <v>471397468.71794879</v>
      </c>
    </row>
    <row r="25" spans="1:14" ht="14.4" x14ac:dyDescent="0.3">
      <c r="A25" s="8" t="s">
        <v>2</v>
      </c>
      <c r="B25" s="9">
        <v>6525016.923076923</v>
      </c>
      <c r="C25" s="9">
        <v>7045768.846153846</v>
      </c>
      <c r="D25" s="11">
        <v>7188448.8461538469</v>
      </c>
      <c r="E25" s="9">
        <v>7113803.461538462</v>
      </c>
      <c r="F25" s="9">
        <v>7532093.461538462</v>
      </c>
      <c r="G25" s="9">
        <v>6837031.923076923</v>
      </c>
      <c r="H25" s="9">
        <v>6800955.384615385</v>
      </c>
      <c r="I25" s="11">
        <v>6714426.538461539</v>
      </c>
      <c r="J25" s="9">
        <v>6712206.9230769239</v>
      </c>
      <c r="K25" s="9">
        <v>6604686.153846154</v>
      </c>
      <c r="L25" s="9">
        <v>6355876.538461539</v>
      </c>
      <c r="M25" s="13">
        <v>7572031.153846154</v>
      </c>
      <c r="N25" s="9">
        <f t="shared" si="0"/>
        <v>83002346.15384616</v>
      </c>
    </row>
    <row r="26" spans="1:14" ht="14.4" x14ac:dyDescent="0.3">
      <c r="A26" s="8" t="s">
        <v>3</v>
      </c>
      <c r="B26" s="9">
        <v>1223711.0909090908</v>
      </c>
      <c r="C26" s="9">
        <v>1358579.2727272727</v>
      </c>
      <c r="D26" s="11">
        <v>1240788.7272727273</v>
      </c>
      <c r="E26" s="9">
        <v>1327694.9090909092</v>
      </c>
      <c r="F26" s="9">
        <v>1360039.2727272727</v>
      </c>
      <c r="G26" s="9">
        <v>1292108.9090909092</v>
      </c>
      <c r="H26" s="9">
        <v>1413229.2727272727</v>
      </c>
      <c r="I26" s="11">
        <v>1360335.6363636362</v>
      </c>
      <c r="J26" s="9">
        <v>1022207.4545454545</v>
      </c>
      <c r="K26" s="9">
        <v>1434284.9090909089</v>
      </c>
      <c r="L26" s="9">
        <v>1081987.4545454546</v>
      </c>
      <c r="M26" s="13">
        <v>1043455.2727272727</v>
      </c>
      <c r="N26" s="9">
        <f t="shared" si="0"/>
        <v>15158422.181818184</v>
      </c>
    </row>
    <row r="27" spans="1:14" ht="14.4" x14ac:dyDescent="0.3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4.4" x14ac:dyDescent="0.3">
      <c r="A28" s="8" t="s">
        <v>1</v>
      </c>
      <c r="B28" s="9">
        <v>919794.57142857136</v>
      </c>
      <c r="C28" s="9">
        <v>1242540.2857142857</v>
      </c>
      <c r="D28" s="11">
        <v>1557848.2857142857</v>
      </c>
      <c r="E28" s="9">
        <v>1251381.1428571427</v>
      </c>
      <c r="F28" s="9">
        <v>1180923.4285714284</v>
      </c>
      <c r="G28" s="9">
        <v>800403.14285714284</v>
      </c>
      <c r="H28" s="9">
        <v>962984.85714285704</v>
      </c>
      <c r="I28" s="11">
        <v>722181.7142857142</v>
      </c>
      <c r="J28" s="9">
        <v>871751.99999999988</v>
      </c>
      <c r="K28" s="9">
        <v>1119522.857142857</v>
      </c>
      <c r="L28" s="9">
        <v>957618.57142857136</v>
      </c>
      <c r="M28" s="13">
        <v>910743.99999999988</v>
      </c>
      <c r="N28" s="9">
        <f t="shared" ref="N28" si="1">SUM(B28:M28)</f>
        <v>12497694.857142854</v>
      </c>
    </row>
    <row r="29" spans="1:14" ht="14.4" x14ac:dyDescent="0.3">
      <c r="A29" s="8" t="s">
        <v>2</v>
      </c>
      <c r="B29" s="9">
        <v>657201.7142857142</v>
      </c>
      <c r="C29" s="9">
        <v>701830.85714285716</v>
      </c>
      <c r="D29" s="11">
        <v>759555.42857142841</v>
      </c>
      <c r="E29" s="9">
        <v>618471.42857142852</v>
      </c>
      <c r="F29" s="9">
        <v>568219.7142857142</v>
      </c>
      <c r="G29" s="9">
        <v>471080.57142857136</v>
      </c>
      <c r="H29" s="9">
        <v>476544.8571428571</v>
      </c>
      <c r="I29" s="11" t="s">
        <v>28</v>
      </c>
      <c r="J29" s="11" t="s">
        <v>28</v>
      </c>
      <c r="K29" s="11" t="s">
        <v>28</v>
      </c>
      <c r="L29" s="11" t="s">
        <v>28</v>
      </c>
      <c r="M29" s="11" t="s">
        <v>28</v>
      </c>
      <c r="N29" s="11" t="s">
        <v>28</v>
      </c>
    </row>
    <row r="30" spans="1:14" ht="14.4" x14ac:dyDescent="0.3">
      <c r="A30" s="8" t="s">
        <v>3</v>
      </c>
      <c r="B30" s="9">
        <v>218818.57142857139</v>
      </c>
      <c r="C30" s="9">
        <v>287913.99999999994</v>
      </c>
      <c r="D30" s="11">
        <v>384038.8571428571</v>
      </c>
      <c r="E30" s="9">
        <v>231884.85714285713</v>
      </c>
      <c r="F30" s="9">
        <v>302914.8571428571</v>
      </c>
      <c r="G30" s="9">
        <v>191788.57142857142</v>
      </c>
      <c r="H30" s="9">
        <v>168293.71428571426</v>
      </c>
      <c r="I30" s="11" t="s">
        <v>28</v>
      </c>
      <c r="J30" s="11" t="s">
        <v>28</v>
      </c>
      <c r="K30" s="11" t="s">
        <v>28</v>
      </c>
      <c r="L30" s="11" t="s">
        <v>28</v>
      </c>
      <c r="M30" s="11" t="s">
        <v>28</v>
      </c>
      <c r="N30" s="11" t="s">
        <v>28</v>
      </c>
    </row>
    <row r="31" spans="1:14" ht="14.4" x14ac:dyDescent="0.3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4.4" x14ac:dyDescent="0.3">
      <c r="A32" s="8" t="s">
        <v>30</v>
      </c>
      <c r="B32" s="9">
        <v>3092054.3333333335</v>
      </c>
      <c r="C32" s="9">
        <v>2993330</v>
      </c>
      <c r="D32" s="9">
        <v>2824820.6666666665</v>
      </c>
      <c r="E32" s="9">
        <v>3033883.0000000005</v>
      </c>
      <c r="F32" s="9">
        <v>3022791.666666667</v>
      </c>
      <c r="G32" s="9">
        <v>2976229</v>
      </c>
      <c r="H32" s="9">
        <v>2831940.3333333335</v>
      </c>
      <c r="I32" s="9">
        <v>2806495.6666666665</v>
      </c>
      <c r="J32" s="9">
        <v>2923723</v>
      </c>
      <c r="K32" s="9">
        <v>3252001.666666667</v>
      </c>
      <c r="L32" s="9">
        <v>2369557.3333333335</v>
      </c>
      <c r="M32" s="9">
        <v>2947096.6666666665</v>
      </c>
      <c r="N32" s="9">
        <f t="shared" ref="N32:N33" si="2">SUM(B32:M32)</f>
        <v>35073923.333333336</v>
      </c>
    </row>
    <row r="33" spans="1:14" ht="14.4" x14ac:dyDescent="0.3">
      <c r="A33" s="8" t="s">
        <v>2</v>
      </c>
      <c r="B33" s="9">
        <v>655958.66666666663</v>
      </c>
      <c r="C33" s="9">
        <v>608687.33333333337</v>
      </c>
      <c r="D33" s="11">
        <v>695357</v>
      </c>
      <c r="E33" s="11">
        <v>547331</v>
      </c>
      <c r="F33" s="9">
        <v>727942.66666666663</v>
      </c>
      <c r="G33" s="9">
        <v>769843.33333333337</v>
      </c>
      <c r="H33" s="9">
        <v>678597</v>
      </c>
      <c r="I33" s="11">
        <v>546835</v>
      </c>
      <c r="J33" s="9">
        <v>614629.33333333337</v>
      </c>
      <c r="K33" s="9">
        <v>634549.66666666674</v>
      </c>
      <c r="L33" s="9">
        <v>523215.00000000006</v>
      </c>
      <c r="M33" s="13">
        <v>780761.33333333337</v>
      </c>
      <c r="N33" s="9">
        <f t="shared" si="2"/>
        <v>7783707.333333333</v>
      </c>
    </row>
    <row r="34" spans="1:14" ht="14.4" x14ac:dyDescent="0.3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4.4" x14ac:dyDescent="0.3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.75" customHeight="1" x14ac:dyDescent="0.3">
      <c r="A36" s="8" t="s">
        <v>47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09375" defaultRowHeight="15.75" customHeight="1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4573754166</v>
      </c>
      <c r="C4" s="11">
        <v>4885397300</v>
      </c>
      <c r="D4" s="11">
        <v>5547865156</v>
      </c>
      <c r="E4" s="11">
        <v>5007068644</v>
      </c>
      <c r="F4" s="11">
        <v>5180095890</v>
      </c>
      <c r="G4" s="11">
        <v>4920270527</v>
      </c>
      <c r="H4" s="11">
        <v>4798265316</v>
      </c>
      <c r="I4" s="11">
        <v>4767817228</v>
      </c>
      <c r="J4" s="11">
        <v>4904344091</v>
      </c>
      <c r="K4" s="11">
        <v>4903564511</v>
      </c>
      <c r="L4" s="11">
        <v>5222067858</v>
      </c>
      <c r="M4" s="11">
        <v>6447640259</v>
      </c>
      <c r="N4" s="11">
        <f>SUM(B4:M4)</f>
        <v>61158150946</v>
      </c>
    </row>
    <row r="5" spans="1:14" ht="14.4" x14ac:dyDescent="0.3">
      <c r="A5" s="8" t="s">
        <v>2</v>
      </c>
      <c r="B5" s="11">
        <v>945794976</v>
      </c>
      <c r="C5" s="11">
        <v>1094027781</v>
      </c>
      <c r="D5" s="11">
        <v>1159773415</v>
      </c>
      <c r="E5" s="11">
        <v>1100786767</v>
      </c>
      <c r="F5" s="11">
        <v>1109057365</v>
      </c>
      <c r="G5" s="11">
        <v>940331371</v>
      </c>
      <c r="H5" s="11">
        <v>924207354</v>
      </c>
      <c r="I5" s="11">
        <v>936652003</v>
      </c>
      <c r="J5" s="11">
        <v>945514787</v>
      </c>
      <c r="K5" s="11">
        <v>1042832965</v>
      </c>
      <c r="L5" s="11">
        <v>1034218599</v>
      </c>
      <c r="M5" s="11">
        <v>1072423246</v>
      </c>
      <c r="N5" s="11">
        <f>SUM(B5:M5)</f>
        <v>12305620629</v>
      </c>
    </row>
    <row r="6" spans="1:14" ht="14.4" x14ac:dyDescent="0.3">
      <c r="A6" s="8" t="s">
        <v>3</v>
      </c>
      <c r="B6" s="11">
        <v>270055607</v>
      </c>
      <c r="C6" s="11">
        <v>298674692</v>
      </c>
      <c r="D6" s="11">
        <v>377327012</v>
      </c>
      <c r="E6" s="11">
        <v>263435473</v>
      </c>
      <c r="F6" s="11">
        <v>230193830</v>
      </c>
      <c r="G6" s="11">
        <v>178395414</v>
      </c>
      <c r="H6" s="11">
        <v>176543963</v>
      </c>
      <c r="I6" s="11">
        <v>165831735</v>
      </c>
      <c r="J6" s="11">
        <v>194254741</v>
      </c>
      <c r="K6" s="11">
        <v>239623398</v>
      </c>
      <c r="L6" s="11">
        <v>212289510</v>
      </c>
      <c r="M6" s="11">
        <v>177141235</v>
      </c>
      <c r="N6" s="11">
        <f>SUM(B6:M6)</f>
        <v>2783766610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65123608</v>
      </c>
      <c r="C8" s="11">
        <v>73560400</v>
      </c>
      <c r="D8" s="11">
        <v>73119474</v>
      </c>
      <c r="E8" s="11">
        <v>69230391</v>
      </c>
      <c r="F8" s="11">
        <v>70602249</v>
      </c>
      <c r="G8" s="11">
        <v>70741675</v>
      </c>
      <c r="H8" s="11">
        <v>65337958</v>
      </c>
      <c r="I8" s="11">
        <v>62434564</v>
      </c>
      <c r="J8" s="9">
        <v>67821584</v>
      </c>
      <c r="K8" s="9">
        <v>65469060</v>
      </c>
      <c r="L8" s="9">
        <v>68697803</v>
      </c>
      <c r="M8" s="13">
        <v>84153169</v>
      </c>
      <c r="N8" s="9">
        <f>SUM(B8:M8)</f>
        <v>836291935</v>
      </c>
    </row>
    <row r="9" spans="1:14" ht="14.4" x14ac:dyDescent="0.3">
      <c r="A9" s="8" t="s">
        <v>2</v>
      </c>
      <c r="B9" s="11">
        <v>10506576</v>
      </c>
      <c r="C9" s="11">
        <v>12234949</v>
      </c>
      <c r="D9" s="11">
        <v>13841995</v>
      </c>
      <c r="E9" s="11">
        <v>11917950</v>
      </c>
      <c r="F9" s="11">
        <v>13278496</v>
      </c>
      <c r="G9" s="11">
        <v>11190256</v>
      </c>
      <c r="H9" s="11">
        <v>11811498</v>
      </c>
      <c r="I9" s="11">
        <v>11295611</v>
      </c>
      <c r="J9" s="9">
        <v>11599536</v>
      </c>
      <c r="K9" s="9">
        <v>11377085</v>
      </c>
      <c r="L9" s="9">
        <v>11374128</v>
      </c>
      <c r="M9" s="13">
        <v>11599155</v>
      </c>
      <c r="N9" s="9">
        <f t="shared" ref="N9:N26" si="0">SUM(B9:M9)</f>
        <v>142027235</v>
      </c>
    </row>
    <row r="10" spans="1:14" ht="14.4" x14ac:dyDescent="0.3">
      <c r="A10" s="8" t="s">
        <v>3</v>
      </c>
      <c r="B10" s="11">
        <v>2944786</v>
      </c>
      <c r="C10" s="11">
        <v>3197042</v>
      </c>
      <c r="D10" s="11">
        <v>4182946</v>
      </c>
      <c r="E10" s="11">
        <v>2995491</v>
      </c>
      <c r="F10" s="11">
        <v>2860664</v>
      </c>
      <c r="G10" s="11">
        <v>2843838</v>
      </c>
      <c r="H10" s="11">
        <v>2567318</v>
      </c>
      <c r="I10" s="11">
        <v>1887835</v>
      </c>
      <c r="J10" s="9">
        <v>2934333</v>
      </c>
      <c r="K10" s="9">
        <v>2728636</v>
      </c>
      <c r="L10" s="9">
        <v>2219722</v>
      </c>
      <c r="M10" s="13">
        <v>2522543</v>
      </c>
      <c r="N10" s="9">
        <f t="shared" si="0"/>
        <v>33885154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5657030.7999999989</v>
      </c>
      <c r="C12" s="9">
        <v>5940587.1999999993</v>
      </c>
      <c r="D12" s="9">
        <v>6683761.1999999993</v>
      </c>
      <c r="E12" s="9">
        <v>4662411.1999999993</v>
      </c>
      <c r="F12" s="9">
        <v>4792395.2</v>
      </c>
      <c r="G12" s="9">
        <v>4328954.3999999994</v>
      </c>
      <c r="H12" s="9">
        <v>4434204.8</v>
      </c>
      <c r="I12" s="11">
        <v>4045679.4285714282</v>
      </c>
      <c r="J12" s="9">
        <v>4106048.2857142854</v>
      </c>
      <c r="K12" s="9">
        <v>4220659.1428571427</v>
      </c>
      <c r="L12" s="9">
        <v>4811895.1428571418</v>
      </c>
      <c r="M12" s="13">
        <v>5378195.9999999991</v>
      </c>
      <c r="N12" s="9">
        <f t="shared" si="0"/>
        <v>59061822.799999982</v>
      </c>
    </row>
    <row r="13" spans="1:14" ht="14.4" x14ac:dyDescent="0.3">
      <c r="A13" s="8" t="s">
        <v>2</v>
      </c>
      <c r="B13" s="9">
        <v>951141.2</v>
      </c>
      <c r="C13" s="9">
        <v>1066626.3999999999</v>
      </c>
      <c r="D13" s="11">
        <v>1466370.4</v>
      </c>
      <c r="E13" s="9">
        <v>1089995.5999999999</v>
      </c>
      <c r="F13" s="9">
        <v>1061522.3999999999</v>
      </c>
      <c r="G13" s="9">
        <v>1166997.5999999999</v>
      </c>
      <c r="H13" s="9">
        <v>1117293.5999999999</v>
      </c>
      <c r="I13" s="11">
        <v>924939.14285714272</v>
      </c>
      <c r="J13" s="9">
        <v>987071.14285714272</v>
      </c>
      <c r="K13" s="9">
        <v>898650.57142857136</v>
      </c>
      <c r="L13" s="9">
        <v>999138.85714285704</v>
      </c>
      <c r="M13" s="13">
        <v>1113432.2857142854</v>
      </c>
      <c r="N13" s="9">
        <f t="shared" si="0"/>
        <v>12843179.199999996</v>
      </c>
    </row>
    <row r="14" spans="1:14" ht="14.4" x14ac:dyDescent="0.3">
      <c r="A14" s="8" t="s">
        <v>3</v>
      </c>
      <c r="B14" s="9">
        <v>391210</v>
      </c>
      <c r="C14" s="9">
        <v>475054</v>
      </c>
      <c r="D14" s="11">
        <v>527144</v>
      </c>
      <c r="E14" s="9">
        <v>280943.59999999998</v>
      </c>
      <c r="F14" s="9">
        <v>282918.39999999997</v>
      </c>
      <c r="G14" s="9">
        <v>313053.19999999995</v>
      </c>
      <c r="H14" s="9">
        <v>264809.59999999998</v>
      </c>
      <c r="I14" s="11">
        <v>280537.14285714278</v>
      </c>
      <c r="J14" s="9">
        <v>321161.14285714278</v>
      </c>
      <c r="K14" s="9">
        <v>330803.42857142858</v>
      </c>
      <c r="L14" s="9">
        <v>321949.14285714278</v>
      </c>
      <c r="M14" s="13">
        <v>358600.28571428568</v>
      </c>
      <c r="N14" s="9">
        <f t="shared" si="0"/>
        <v>4148183.9428571425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2039333.9999999998</v>
      </c>
      <c r="C16" s="9">
        <v>2423819.5999999996</v>
      </c>
      <c r="D16" s="11">
        <v>2423832.2857142854</v>
      </c>
      <c r="E16" s="9">
        <v>2216706.8571428573</v>
      </c>
      <c r="F16" s="9">
        <v>2017646.857142857</v>
      </c>
      <c r="G16" s="9">
        <v>2919598.5714285709</v>
      </c>
      <c r="H16" s="9">
        <v>1948593.7142857141</v>
      </c>
      <c r="I16" s="11">
        <v>1744244.857142857</v>
      </c>
      <c r="J16" s="9">
        <v>1952808.5714285714</v>
      </c>
      <c r="K16" s="9">
        <v>1966081.1428571425</v>
      </c>
      <c r="L16" s="9">
        <v>1906928.5714285714</v>
      </c>
      <c r="M16" s="13">
        <v>3344660</v>
      </c>
      <c r="N16" s="9">
        <f t="shared" si="0"/>
        <v>26904255.028571427</v>
      </c>
    </row>
    <row r="17" spans="1:14" ht="14.4" x14ac:dyDescent="0.3">
      <c r="A17" s="8" t="s">
        <v>2</v>
      </c>
      <c r="B17" s="9">
        <v>742235.2</v>
      </c>
      <c r="C17" s="9">
        <v>1185193.5999999999</v>
      </c>
      <c r="D17" s="11">
        <v>902715.42857142852</v>
      </c>
      <c r="E17" s="9">
        <v>1091167.1428571427</v>
      </c>
      <c r="F17" s="9">
        <v>1198828.2857142854</v>
      </c>
      <c r="G17" s="9">
        <v>835227.7142857142</v>
      </c>
      <c r="H17" s="9">
        <v>872678.57142857136</v>
      </c>
      <c r="I17" s="11">
        <v>698955.42857142852</v>
      </c>
      <c r="J17" s="9">
        <v>670082.85714285716</v>
      </c>
      <c r="K17" s="9">
        <v>777232.57142857136</v>
      </c>
      <c r="L17" s="9">
        <v>666135.7142857142</v>
      </c>
      <c r="M17" s="13">
        <v>724024.85714285704</v>
      </c>
      <c r="N17" s="9">
        <f t="shared" si="0"/>
        <v>10364477.37142857</v>
      </c>
    </row>
    <row r="18" spans="1:14" ht="14.4" x14ac:dyDescent="0.3">
      <c r="A18" s="8" t="s">
        <v>3</v>
      </c>
      <c r="B18" s="9">
        <v>194762</v>
      </c>
      <c r="C18" s="9">
        <v>248982.8</v>
      </c>
      <c r="D18" s="11">
        <v>283035.14285714284</v>
      </c>
      <c r="E18" s="9">
        <v>221607.14285714284</v>
      </c>
      <c r="F18" s="9">
        <v>244761.99999999997</v>
      </c>
      <c r="G18" s="9">
        <v>221123.14285714284</v>
      </c>
      <c r="H18" s="9">
        <v>159371.71428571429</v>
      </c>
      <c r="I18" s="11">
        <v>216127.99999999997</v>
      </c>
      <c r="J18" s="9">
        <v>345569.14285714284</v>
      </c>
      <c r="K18" s="9">
        <v>285167.99999999994</v>
      </c>
      <c r="L18" s="9">
        <v>337467.99999999994</v>
      </c>
      <c r="M18" s="13">
        <v>380393.42857142852</v>
      </c>
      <c r="N18" s="9">
        <f t="shared" si="0"/>
        <v>3138370.5142857144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2</v>
      </c>
      <c r="B20" s="9">
        <v>1228848.5714285714</v>
      </c>
      <c r="C20" s="9">
        <v>1149804.2857142857</v>
      </c>
      <c r="D20" s="11">
        <v>1258504.2857142857</v>
      </c>
      <c r="E20" s="9">
        <v>1349650.357142857</v>
      </c>
      <c r="F20" s="9">
        <v>1062965.357142857</v>
      </c>
      <c r="G20" s="9">
        <v>1490466.0714285716</v>
      </c>
      <c r="H20" s="9">
        <v>1260847.857142857</v>
      </c>
      <c r="I20" s="11">
        <v>1176250.7142857141</v>
      </c>
      <c r="J20" s="9">
        <v>1028134.6428571428</v>
      </c>
      <c r="K20" s="9">
        <v>1301597.857142857</v>
      </c>
      <c r="L20" s="9">
        <v>1116647.5</v>
      </c>
      <c r="M20" s="13">
        <v>1170283.5714285714</v>
      </c>
      <c r="N20" s="9">
        <f t="shared" si="0"/>
        <v>14594001.071428571</v>
      </c>
    </row>
    <row r="21" spans="1:14" ht="14.4" x14ac:dyDescent="0.3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1</v>
      </c>
      <c r="B22" s="9">
        <v>558208.00000000012</v>
      </c>
      <c r="C22" s="9">
        <v>441819.33333333337</v>
      </c>
      <c r="D22" s="11">
        <v>459244.66666666669</v>
      </c>
      <c r="E22" s="9">
        <v>514500.66666666669</v>
      </c>
      <c r="F22" s="9">
        <v>819355.33333333337</v>
      </c>
      <c r="G22" s="9">
        <v>478273.33333333337</v>
      </c>
      <c r="H22" s="9">
        <v>377898.00000000006</v>
      </c>
      <c r="I22" s="11">
        <v>465147.33333333337</v>
      </c>
      <c r="J22" s="9">
        <v>60798.666666666672</v>
      </c>
      <c r="K22" s="9">
        <v>390794</v>
      </c>
      <c r="L22" s="9">
        <v>404148.66666666663</v>
      </c>
      <c r="M22" s="13">
        <v>463296.66666666669</v>
      </c>
      <c r="N22" s="9">
        <f t="shared" si="0"/>
        <v>5433484.6666666679</v>
      </c>
    </row>
    <row r="23" spans="1:14" ht="14.4" x14ac:dyDescent="0.3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4.4" x14ac:dyDescent="0.3">
      <c r="A24" s="8" t="s">
        <v>1</v>
      </c>
      <c r="B24" s="9">
        <v>35820913.714285709</v>
      </c>
      <c r="C24" s="9">
        <v>41170234.285714284</v>
      </c>
      <c r="D24" s="11">
        <v>44523197.714285709</v>
      </c>
      <c r="E24" s="9">
        <v>40494837.142857142</v>
      </c>
      <c r="F24" s="9">
        <v>39155477.142857134</v>
      </c>
      <c r="G24" s="9">
        <v>38979606.857142851</v>
      </c>
      <c r="H24" s="9">
        <v>38080813.714285709</v>
      </c>
      <c r="I24" s="11">
        <v>36491937.714285709</v>
      </c>
      <c r="J24" s="9">
        <v>37868547.999999993</v>
      </c>
      <c r="K24" s="9">
        <v>36138438.285714284</v>
      </c>
      <c r="L24" s="9">
        <v>39978046.666666672</v>
      </c>
      <c r="M24" s="13">
        <v>49288000</v>
      </c>
      <c r="N24" s="9">
        <f t="shared" si="0"/>
        <v>477990051.23809522</v>
      </c>
    </row>
    <row r="25" spans="1:14" ht="14.4" x14ac:dyDescent="0.3">
      <c r="A25" s="8" t="s">
        <v>2</v>
      </c>
      <c r="B25" s="9">
        <v>5621514.230769231</v>
      </c>
      <c r="C25" s="9">
        <v>6526535.384615385</v>
      </c>
      <c r="D25" s="11">
        <v>7109825.0000000009</v>
      </c>
      <c r="E25" s="9">
        <v>6756461.9230769239</v>
      </c>
      <c r="F25" s="9">
        <v>7571653.8461538469</v>
      </c>
      <c r="G25" s="9">
        <v>6380746.538461539</v>
      </c>
      <c r="H25" s="9">
        <v>6525222.307692308</v>
      </c>
      <c r="I25" s="11">
        <v>6740700.384615385</v>
      </c>
      <c r="J25" s="9">
        <v>6761867.692307693</v>
      </c>
      <c r="K25" s="9">
        <v>6605270</v>
      </c>
      <c r="L25" s="9">
        <v>6429027.307692308</v>
      </c>
      <c r="M25" s="13">
        <v>6791422.307692308</v>
      </c>
      <c r="N25" s="9">
        <f t="shared" si="0"/>
        <v>79820246.923076928</v>
      </c>
    </row>
    <row r="26" spans="1:14" ht="14.4" x14ac:dyDescent="0.3">
      <c r="A26" s="8" t="s">
        <v>3</v>
      </c>
      <c r="B26" s="9">
        <v>1098161.4545454546</v>
      </c>
      <c r="C26" s="9">
        <v>1305808.9090909092</v>
      </c>
      <c r="D26" s="11">
        <v>1699732.9090909089</v>
      </c>
      <c r="E26" s="9">
        <v>1206101.2727272729</v>
      </c>
      <c r="F26" s="9">
        <v>1122295.6363636365</v>
      </c>
      <c r="G26" s="9">
        <v>1473175.4545454544</v>
      </c>
      <c r="H26" s="9">
        <v>1108242.1818181819</v>
      </c>
      <c r="I26" s="11">
        <v>890742.54545454541</v>
      </c>
      <c r="J26" s="9">
        <v>1275999.4545454546</v>
      </c>
      <c r="K26" s="9">
        <v>1215748.3636363638</v>
      </c>
      <c r="L26" s="9">
        <v>859723.63636363647</v>
      </c>
      <c r="M26" s="13">
        <v>1012260.3636363636</v>
      </c>
      <c r="N26" s="9">
        <f t="shared" si="0"/>
        <v>14267992.181818182</v>
      </c>
    </row>
    <row r="27" spans="1:14" ht="14.4" x14ac:dyDescent="0.3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4.4" x14ac:dyDescent="0.3">
      <c r="A28" s="8" t="s">
        <v>1</v>
      </c>
      <c r="B28" s="9">
        <v>713266</v>
      </c>
      <c r="C28" s="9">
        <v>1378876.857142857</v>
      </c>
      <c r="D28" s="11">
        <v>1513175.7142857141</v>
      </c>
      <c r="E28" s="9">
        <v>1060060.857142857</v>
      </c>
      <c r="F28" s="9">
        <v>1183371.1428571427</v>
      </c>
      <c r="G28" s="9">
        <v>862033.42857142841</v>
      </c>
      <c r="H28" s="9">
        <v>864600.57142857136</v>
      </c>
      <c r="I28" s="11">
        <v>766467.42857142852</v>
      </c>
      <c r="J28" s="9">
        <v>925644.28571428556</v>
      </c>
      <c r="K28" s="9">
        <v>1009881.1428571426</v>
      </c>
      <c r="L28" s="9">
        <v>1008116.5714285714</v>
      </c>
      <c r="M28" s="13">
        <v>962742.28571428568</v>
      </c>
      <c r="N28" s="9">
        <f t="shared" ref="N28:N30" si="1">SUM(B28:M28)</f>
        <v>12248236.285714284</v>
      </c>
    </row>
    <row r="29" spans="1:14" ht="14.4" x14ac:dyDescent="0.3">
      <c r="A29" s="8" t="s">
        <v>2</v>
      </c>
      <c r="B29" s="9">
        <v>466541.99999999994</v>
      </c>
      <c r="C29" s="9">
        <v>676290.85714285704</v>
      </c>
      <c r="D29" s="11">
        <v>775153.14285714284</v>
      </c>
      <c r="E29" s="9">
        <v>566437.14285714284</v>
      </c>
      <c r="F29" s="9">
        <v>529189.7142857142</v>
      </c>
      <c r="G29" s="9">
        <v>425552.57142857142</v>
      </c>
      <c r="H29" s="9">
        <v>445156.8571428571</v>
      </c>
      <c r="I29" s="11">
        <v>310928.8571428571</v>
      </c>
      <c r="J29" s="9">
        <v>522797.99999999994</v>
      </c>
      <c r="K29" s="9">
        <v>452753.14285714284</v>
      </c>
      <c r="L29" s="9">
        <v>615927.42857142852</v>
      </c>
      <c r="M29" s="13">
        <v>338770.8571428571</v>
      </c>
      <c r="N29" s="9">
        <f t="shared" si="1"/>
        <v>6125500.5714285709</v>
      </c>
    </row>
    <row r="30" spans="1:14" ht="14.4" x14ac:dyDescent="0.3">
      <c r="A30" s="8" t="s">
        <v>3</v>
      </c>
      <c r="B30" s="9">
        <v>172053.71428571426</v>
      </c>
      <c r="C30" s="9">
        <v>179655.42857142855</v>
      </c>
      <c r="D30" s="11">
        <v>429312.28571428568</v>
      </c>
      <c r="E30" s="9">
        <v>236933.42857142855</v>
      </c>
      <c r="F30" s="9">
        <v>234444.57142857139</v>
      </c>
      <c r="G30" s="9">
        <v>179774.85714285713</v>
      </c>
      <c r="H30" s="9">
        <v>221263.14285714284</v>
      </c>
      <c r="I30" s="11">
        <v>140254</v>
      </c>
      <c r="J30" s="9">
        <v>188102.57142857142</v>
      </c>
      <c r="K30" s="9">
        <v>276313.99999999994</v>
      </c>
      <c r="L30" s="9">
        <v>230853.42857142855</v>
      </c>
      <c r="M30" s="13">
        <v>174082.85714285713</v>
      </c>
      <c r="N30" s="9">
        <f t="shared" si="1"/>
        <v>2663044.2857142854</v>
      </c>
    </row>
    <row r="31" spans="1:14" ht="14.4" x14ac:dyDescent="0.3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4.4" x14ac:dyDescent="0.3">
      <c r="A32" s="8" t="s">
        <v>30</v>
      </c>
      <c r="B32" s="9">
        <v>4536166.0000000009</v>
      </c>
      <c r="C32" s="9">
        <v>2259776.333333333</v>
      </c>
      <c r="D32" s="9">
        <v>3118758.6666666665</v>
      </c>
      <c r="E32" s="9">
        <v>2968698.3333333335</v>
      </c>
      <c r="F32" s="9">
        <v>3257636</v>
      </c>
      <c r="G32" s="9">
        <v>3153602.3333333335</v>
      </c>
      <c r="H32" s="9">
        <v>2960098</v>
      </c>
      <c r="I32" s="9">
        <v>2871340.3333333335</v>
      </c>
      <c r="J32" s="9">
        <v>3051208.0000000005</v>
      </c>
      <c r="K32" s="9">
        <v>2981804.666666667</v>
      </c>
      <c r="L32" s="9">
        <v>2823856.3333333335</v>
      </c>
      <c r="M32" s="9">
        <v>4228429</v>
      </c>
      <c r="N32" s="9">
        <f t="shared" ref="N32:N33" si="2">SUM(B32:M32)</f>
        <v>38211374</v>
      </c>
    </row>
    <row r="33" spans="1:14" ht="14.4" x14ac:dyDescent="0.3">
      <c r="A33" s="8" t="s">
        <v>2</v>
      </c>
      <c r="B33" s="9">
        <v>437803</v>
      </c>
      <c r="C33" s="9">
        <v>450676.66666666669</v>
      </c>
      <c r="D33" s="11">
        <v>609493</v>
      </c>
      <c r="E33" s="11">
        <v>515853.33333333337</v>
      </c>
      <c r="F33" s="9">
        <v>815931</v>
      </c>
      <c r="G33" s="9">
        <v>550570</v>
      </c>
      <c r="H33" s="9">
        <v>685967</v>
      </c>
      <c r="I33" s="11">
        <v>691581</v>
      </c>
      <c r="J33" s="9">
        <v>584790</v>
      </c>
      <c r="K33" s="9">
        <v>648109.66666666674</v>
      </c>
      <c r="L33" s="9">
        <v>611165</v>
      </c>
      <c r="M33" s="13">
        <v>601451</v>
      </c>
      <c r="N33" s="9">
        <f t="shared" si="2"/>
        <v>7203390.666666667</v>
      </c>
    </row>
    <row r="34" spans="1:14" ht="14.4" x14ac:dyDescent="0.3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4.4" x14ac:dyDescent="0.3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.75" customHeight="1" x14ac:dyDescent="0.3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4199229742</v>
      </c>
      <c r="C4" s="11">
        <v>4476793693</v>
      </c>
      <c r="D4" s="11">
        <v>4965127069</v>
      </c>
      <c r="E4" s="11">
        <v>4589830146</v>
      </c>
      <c r="F4" s="11">
        <v>4652267573</v>
      </c>
      <c r="G4" s="11">
        <v>4512455941</v>
      </c>
      <c r="H4" s="11">
        <v>4339708698</v>
      </c>
      <c r="I4" s="11">
        <v>4413024365</v>
      </c>
      <c r="J4" s="11">
        <v>4447450345</v>
      </c>
      <c r="K4" s="11">
        <v>4399936414</v>
      </c>
      <c r="L4" s="11">
        <v>4985445484</v>
      </c>
      <c r="M4" s="11">
        <v>6151420978</v>
      </c>
      <c r="N4" s="11">
        <f>SUM(B4:M4)</f>
        <v>56132690448</v>
      </c>
    </row>
    <row r="5" spans="1:14" ht="14.4" x14ac:dyDescent="0.3">
      <c r="A5" s="8" t="s">
        <v>2</v>
      </c>
      <c r="B5" s="11">
        <v>924166259</v>
      </c>
      <c r="C5" s="11">
        <v>995947205</v>
      </c>
      <c r="D5" s="11">
        <v>1123490268</v>
      </c>
      <c r="E5" s="11">
        <v>996297236</v>
      </c>
      <c r="F5" s="11">
        <v>1013873243</v>
      </c>
      <c r="G5" s="11">
        <v>899158444</v>
      </c>
      <c r="H5" s="11">
        <v>830020631</v>
      </c>
      <c r="I5" s="11">
        <v>960321527</v>
      </c>
      <c r="J5" s="11">
        <v>923246125</v>
      </c>
      <c r="K5" s="11">
        <v>929456624</v>
      </c>
      <c r="L5" s="11">
        <v>1010894975</v>
      </c>
      <c r="M5" s="11">
        <v>1090946975</v>
      </c>
      <c r="N5" s="11">
        <f>SUM(B5:M5)</f>
        <v>11697819512</v>
      </c>
    </row>
    <row r="6" spans="1:14" ht="14.4" x14ac:dyDescent="0.3">
      <c r="A6" s="8" t="s">
        <v>3</v>
      </c>
      <c r="B6" s="11">
        <v>203980182</v>
      </c>
      <c r="C6" s="11">
        <v>248995483</v>
      </c>
      <c r="D6" s="11">
        <v>329383535</v>
      </c>
      <c r="E6" s="11">
        <v>250203030</v>
      </c>
      <c r="F6" s="11">
        <v>210030491</v>
      </c>
      <c r="G6" s="11">
        <v>165218765</v>
      </c>
      <c r="H6" s="11">
        <v>155485325</v>
      </c>
      <c r="I6" s="11">
        <v>157651763</v>
      </c>
      <c r="J6" s="11">
        <v>177729504</v>
      </c>
      <c r="K6" s="11">
        <v>218326739</v>
      </c>
      <c r="L6" s="11">
        <v>190366462</v>
      </c>
      <c r="M6" s="11">
        <v>170044560</v>
      </c>
      <c r="N6" s="11">
        <f>SUM(B6:M6)</f>
        <v>2477415839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56961442</v>
      </c>
      <c r="C8" s="11">
        <v>60500324</v>
      </c>
      <c r="D8" s="11">
        <v>70892545</v>
      </c>
      <c r="E8" s="11">
        <v>64352935</v>
      </c>
      <c r="F8" s="11">
        <v>68108953</v>
      </c>
      <c r="G8" s="11">
        <v>64806844</v>
      </c>
      <c r="H8" s="11">
        <v>62376987</v>
      </c>
      <c r="I8" s="11">
        <v>62501749</v>
      </c>
      <c r="J8" s="9">
        <v>63895546</v>
      </c>
      <c r="K8" s="9">
        <v>70406456</v>
      </c>
      <c r="L8" s="9">
        <v>72597628</v>
      </c>
      <c r="M8" s="13">
        <v>98059248</v>
      </c>
      <c r="N8" s="9">
        <f>SUM(B8:M8)</f>
        <v>815460657</v>
      </c>
    </row>
    <row r="9" spans="1:14" ht="14.4" x14ac:dyDescent="0.3">
      <c r="A9" s="8" t="s">
        <v>2</v>
      </c>
      <c r="B9" s="11">
        <v>10781848</v>
      </c>
      <c r="C9" s="11">
        <v>11851917</v>
      </c>
      <c r="D9" s="11">
        <v>12960419</v>
      </c>
      <c r="E9" s="11">
        <v>11717754</v>
      </c>
      <c r="F9" s="11">
        <v>11471083</v>
      </c>
      <c r="G9" s="11">
        <v>11463060</v>
      </c>
      <c r="H9" s="11">
        <v>10517546</v>
      </c>
      <c r="I9" s="11">
        <v>11544691</v>
      </c>
      <c r="J9" s="9">
        <v>11299250</v>
      </c>
      <c r="K9" s="9">
        <v>10148791</v>
      </c>
      <c r="L9" s="9">
        <v>11557050</v>
      </c>
      <c r="M9" s="13">
        <v>11166230</v>
      </c>
      <c r="N9" s="9">
        <f>SUM(B9:M9)</f>
        <v>136479639</v>
      </c>
    </row>
    <row r="10" spans="1:14" ht="14.4" x14ac:dyDescent="0.3">
      <c r="A10" s="8" t="s">
        <v>3</v>
      </c>
      <c r="B10" s="11">
        <v>2339597</v>
      </c>
      <c r="C10" s="11">
        <v>2977315</v>
      </c>
      <c r="D10" s="11">
        <v>3432582</v>
      </c>
      <c r="E10" s="11">
        <v>3051480</v>
      </c>
      <c r="F10" s="11">
        <v>2747957</v>
      </c>
      <c r="G10" s="11">
        <v>2387207</v>
      </c>
      <c r="H10" s="11">
        <v>2657636</v>
      </c>
      <c r="I10" s="11">
        <v>2465434</v>
      </c>
      <c r="J10" s="9">
        <v>2471184</v>
      </c>
      <c r="K10" s="9">
        <v>2395681</v>
      </c>
      <c r="L10" s="9">
        <v>2151821</v>
      </c>
      <c r="M10" s="13">
        <v>2199479</v>
      </c>
      <c r="N10" s="9">
        <f>SUM(B10:M10)</f>
        <v>31277373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6238440</v>
      </c>
      <c r="C12" s="9">
        <v>5946640</v>
      </c>
      <c r="D12" s="9">
        <v>6447320</v>
      </c>
      <c r="E12" s="9">
        <v>6462320</v>
      </c>
      <c r="F12" s="9">
        <v>6188720</v>
      </c>
      <c r="G12" s="9">
        <v>5806520</v>
      </c>
      <c r="H12" s="9">
        <v>5813990.7999999989</v>
      </c>
      <c r="I12" s="11">
        <v>5710879.2000000002</v>
      </c>
      <c r="J12" s="9">
        <v>5432440</v>
      </c>
      <c r="K12" s="9">
        <v>5999000</v>
      </c>
      <c r="L12" s="9">
        <v>6487800</v>
      </c>
      <c r="M12" s="13">
        <v>7278160</v>
      </c>
      <c r="N12" s="9">
        <f>SUM(B12:M12)</f>
        <v>73812230</v>
      </c>
    </row>
    <row r="13" spans="1:14" ht="14.4" x14ac:dyDescent="0.3">
      <c r="A13" s="8" t="s">
        <v>2</v>
      </c>
      <c r="B13" s="9">
        <v>1051320</v>
      </c>
      <c r="C13" s="9">
        <v>1159640</v>
      </c>
      <c r="D13" s="11">
        <v>1127600</v>
      </c>
      <c r="E13" s="9">
        <v>1321760</v>
      </c>
      <c r="F13" s="9">
        <v>1106160</v>
      </c>
      <c r="G13" s="9">
        <v>1107600</v>
      </c>
      <c r="H13" s="9">
        <v>990053.20000000007</v>
      </c>
      <c r="I13" s="11">
        <v>1205474.7999999998</v>
      </c>
      <c r="J13" s="9">
        <v>951880</v>
      </c>
      <c r="K13" s="9">
        <v>963800</v>
      </c>
      <c r="L13" s="9">
        <v>1063080</v>
      </c>
      <c r="M13" s="13">
        <v>1068880</v>
      </c>
      <c r="N13" s="9">
        <f>SUM(B13:M13)</f>
        <v>13117248</v>
      </c>
    </row>
    <row r="14" spans="1:14" ht="14.4" x14ac:dyDescent="0.3">
      <c r="A14" s="8" t="s">
        <v>3</v>
      </c>
      <c r="B14" s="9">
        <v>404022.22222222225</v>
      </c>
      <c r="C14" s="9">
        <v>636666.66666666674</v>
      </c>
      <c r="D14" s="11">
        <v>601911.11111111112</v>
      </c>
      <c r="E14" s="9">
        <v>497644.44444444444</v>
      </c>
      <c r="F14" s="9">
        <v>289422.22222222225</v>
      </c>
      <c r="G14" s="9">
        <v>264066.66666666669</v>
      </c>
      <c r="H14" s="9">
        <v>259134.22222222225</v>
      </c>
      <c r="I14" s="11">
        <v>239478</v>
      </c>
      <c r="J14" s="9">
        <v>240111.11111111112</v>
      </c>
      <c r="K14" s="9">
        <v>281222.22222222225</v>
      </c>
      <c r="L14" s="9">
        <v>273266.66666666669</v>
      </c>
      <c r="M14" s="13">
        <v>337311.11111111112</v>
      </c>
      <c r="N14" s="9">
        <f>SUM(B14:M14)</f>
        <v>4324256.666666667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2919160</v>
      </c>
      <c r="C16" s="9">
        <v>2655440</v>
      </c>
      <c r="D16" s="11">
        <v>2893640</v>
      </c>
      <c r="E16" s="9">
        <v>3027120</v>
      </c>
      <c r="F16" s="9">
        <v>2705440</v>
      </c>
      <c r="G16" s="9">
        <v>2653680</v>
      </c>
      <c r="H16" s="9">
        <v>2795995.5999999996</v>
      </c>
      <c r="I16" s="11">
        <v>2584899.2000000002</v>
      </c>
      <c r="J16" s="9">
        <v>2621560</v>
      </c>
      <c r="K16" s="9">
        <v>2817800</v>
      </c>
      <c r="L16" s="9">
        <v>2759840</v>
      </c>
      <c r="M16" s="13">
        <v>3219840</v>
      </c>
      <c r="N16" s="9">
        <f>SUM(B16:M16)</f>
        <v>33654414.799999997</v>
      </c>
    </row>
    <row r="17" spans="1:14" ht="14.4" x14ac:dyDescent="0.3">
      <c r="A17" s="8" t="s">
        <v>2</v>
      </c>
      <c r="B17" s="9">
        <v>740880</v>
      </c>
      <c r="C17" s="9">
        <v>824240</v>
      </c>
      <c r="D17" s="11">
        <v>955760</v>
      </c>
      <c r="E17" s="9">
        <v>798840</v>
      </c>
      <c r="F17" s="9">
        <v>715960</v>
      </c>
      <c r="G17" s="9">
        <v>777560</v>
      </c>
      <c r="H17" s="9">
        <v>595039.19999999995</v>
      </c>
      <c r="I17" s="11">
        <v>653285.19999999995</v>
      </c>
      <c r="J17" s="9">
        <v>839040</v>
      </c>
      <c r="K17" s="9">
        <v>675920</v>
      </c>
      <c r="L17" s="9">
        <v>891480</v>
      </c>
      <c r="M17" s="13">
        <v>762280</v>
      </c>
      <c r="N17" s="9">
        <f>SUM(B17:M17)</f>
        <v>9230284.4000000004</v>
      </c>
    </row>
    <row r="18" spans="1:14" ht="14.4" x14ac:dyDescent="0.3">
      <c r="A18" s="8" t="s">
        <v>3</v>
      </c>
      <c r="B18" s="9">
        <v>128380</v>
      </c>
      <c r="C18" s="9">
        <v>167180</v>
      </c>
      <c r="D18" s="11">
        <v>196340</v>
      </c>
      <c r="E18" s="9">
        <v>205420</v>
      </c>
      <c r="F18" s="9">
        <v>102380</v>
      </c>
      <c r="G18" s="9">
        <v>162240</v>
      </c>
      <c r="H18" s="9">
        <v>128554.59999999999</v>
      </c>
      <c r="I18" s="11">
        <v>135967.6</v>
      </c>
      <c r="J18" s="9">
        <v>159460</v>
      </c>
      <c r="K18" s="9">
        <v>170460</v>
      </c>
      <c r="L18" s="9">
        <v>169940</v>
      </c>
      <c r="M18" s="13">
        <v>162160</v>
      </c>
      <c r="N18" s="9">
        <f>SUM(B18:M18)</f>
        <v>1888482.2000000002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2</v>
      </c>
      <c r="B20" s="9">
        <v>1258135.357142857</v>
      </c>
      <c r="C20" s="9">
        <v>1238121.0714285714</v>
      </c>
      <c r="D20" s="11">
        <v>1343010.357142857</v>
      </c>
      <c r="E20" s="9">
        <v>1315265.7142857143</v>
      </c>
      <c r="F20" s="9">
        <v>1276658.9285714284</v>
      </c>
      <c r="G20" s="9">
        <v>1197959.9999999998</v>
      </c>
      <c r="H20" s="9">
        <v>1128253.2142857143</v>
      </c>
      <c r="I20" s="11">
        <v>1282369.6428571427</v>
      </c>
      <c r="J20" s="9">
        <v>1174153.5714285716</v>
      </c>
      <c r="K20" s="9">
        <v>998742.14285714284</v>
      </c>
      <c r="L20" s="9">
        <v>1336518.5714285714</v>
      </c>
      <c r="M20" s="13">
        <v>1188286.0714285714</v>
      </c>
      <c r="N20" s="9">
        <f>SUM(B20:M20)</f>
        <v>14737474.64285714</v>
      </c>
    </row>
    <row r="21" spans="1:14" ht="14.4" x14ac:dyDescent="0.3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1</v>
      </c>
      <c r="B22" s="9">
        <v>292466.66666666669</v>
      </c>
      <c r="C22" s="9">
        <v>318933.33333333337</v>
      </c>
      <c r="D22" s="11">
        <v>330600</v>
      </c>
      <c r="E22" s="9">
        <v>308266.66666666669</v>
      </c>
      <c r="F22" s="9">
        <v>332266.66666666669</v>
      </c>
      <c r="G22" s="9">
        <v>344866.66666666669</v>
      </c>
      <c r="H22" s="9">
        <v>412600</v>
      </c>
      <c r="I22" s="11">
        <v>351411.33333333337</v>
      </c>
      <c r="J22" s="9">
        <v>322533.33333333337</v>
      </c>
      <c r="K22" s="9">
        <v>324666.66666666669</v>
      </c>
      <c r="L22" s="9">
        <v>324933.33333333337</v>
      </c>
      <c r="M22" s="13">
        <v>614666.66666666674</v>
      </c>
      <c r="N22" s="9">
        <f>SUM(B22:M22)</f>
        <v>4278211.333333334</v>
      </c>
    </row>
    <row r="23" spans="1:14" ht="14.4" x14ac:dyDescent="0.3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4.4" x14ac:dyDescent="0.3">
      <c r="A24" s="8" t="s">
        <v>1</v>
      </c>
      <c r="B24" s="9">
        <v>39952285.714285709</v>
      </c>
      <c r="C24" s="9">
        <v>38561028.571428567</v>
      </c>
      <c r="D24" s="11">
        <v>44416057.142857142</v>
      </c>
      <c r="E24" s="9">
        <v>44991257.142857142</v>
      </c>
      <c r="F24" s="9">
        <v>44394914.285714284</v>
      </c>
      <c r="G24" s="9">
        <v>40808799.999999993</v>
      </c>
      <c r="H24" s="9">
        <v>46844783.428571425</v>
      </c>
      <c r="I24" s="11">
        <v>41559322.285714284</v>
      </c>
      <c r="J24" s="9">
        <v>42360914.285714284</v>
      </c>
      <c r="K24" s="9">
        <v>40421428.571428567</v>
      </c>
      <c r="L24" s="9">
        <v>42249199.999999993</v>
      </c>
      <c r="M24" s="13">
        <v>58856914.285714284</v>
      </c>
      <c r="N24" s="9">
        <f>SUM(B24:M24)</f>
        <v>525416905.71428561</v>
      </c>
    </row>
    <row r="25" spans="1:14" ht="14.4" x14ac:dyDescent="0.3">
      <c r="A25" s="8" t="s">
        <v>2</v>
      </c>
      <c r="B25" s="9">
        <v>5416923.076923077</v>
      </c>
      <c r="C25" s="9">
        <v>5486961.538461539</v>
      </c>
      <c r="D25" s="11">
        <v>6400884.615384616</v>
      </c>
      <c r="E25" s="9">
        <v>5689423.076923077</v>
      </c>
      <c r="F25" s="9">
        <v>5649115.384615385</v>
      </c>
      <c r="G25" s="9">
        <v>5822769.230769231</v>
      </c>
      <c r="H25" s="9">
        <v>5140105.0000000009</v>
      </c>
      <c r="I25" s="11">
        <v>5619261.923076923</v>
      </c>
      <c r="J25" s="9">
        <v>5724846.153846154</v>
      </c>
      <c r="K25" s="9">
        <v>5107115.384615385</v>
      </c>
      <c r="L25" s="9">
        <v>5698538.461538462</v>
      </c>
      <c r="M25" s="13">
        <v>5727192.307692308</v>
      </c>
      <c r="N25" s="9">
        <f>SUM(B25:M25)</f>
        <v>67483136.153846145</v>
      </c>
    </row>
    <row r="26" spans="1:14" ht="14.4" x14ac:dyDescent="0.3">
      <c r="A26" s="8" t="s">
        <v>3</v>
      </c>
      <c r="B26" s="9">
        <v>991072.72727272729</v>
      </c>
      <c r="C26" s="9">
        <v>1103290.9090909092</v>
      </c>
      <c r="D26" s="11">
        <v>1518418.1818181819</v>
      </c>
      <c r="E26" s="9">
        <v>1404872.7272727273</v>
      </c>
      <c r="F26" s="9">
        <v>1379654.5454545454</v>
      </c>
      <c r="G26" s="9">
        <v>1145527.2727272727</v>
      </c>
      <c r="H26" s="9">
        <v>1596031.6363636365</v>
      </c>
      <c r="I26" s="11">
        <v>1424012.9090909092</v>
      </c>
      <c r="J26" s="9">
        <v>1463509.0909090908</v>
      </c>
      <c r="K26" s="9">
        <v>1139763.6363636365</v>
      </c>
      <c r="L26" s="9">
        <v>933545.45454545459</v>
      </c>
      <c r="M26" s="13">
        <v>1071600</v>
      </c>
      <c r="N26" s="9">
        <f>SUM(B26:M26)</f>
        <v>15171299.090909092</v>
      </c>
    </row>
    <row r="27" spans="1:14" ht="14.4" x14ac:dyDescent="0.3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4.4" x14ac:dyDescent="0.3">
      <c r="A28" s="8" t="s">
        <v>1</v>
      </c>
      <c r="B28" s="9">
        <v>636771.42857142852</v>
      </c>
      <c r="C28" s="9">
        <v>757514.28571428568</v>
      </c>
      <c r="D28" s="11">
        <v>1045685.7142857142</v>
      </c>
      <c r="E28" s="9">
        <v>861799.99999999988</v>
      </c>
      <c r="F28" s="9">
        <v>766942.85714285704</v>
      </c>
      <c r="G28" s="9">
        <v>666114.28571428568</v>
      </c>
      <c r="H28" s="9">
        <v>547490</v>
      </c>
      <c r="I28" s="11">
        <v>788428.57142857136</v>
      </c>
      <c r="J28" s="9">
        <v>658028.57142857136</v>
      </c>
      <c r="K28" s="9">
        <v>891228.57142857136</v>
      </c>
      <c r="L28" s="9">
        <v>864742.85714285704</v>
      </c>
      <c r="M28" s="13">
        <v>793228.57142857136</v>
      </c>
      <c r="N28" s="9">
        <f>SUM(B28:M28)</f>
        <v>9277975.7142857108</v>
      </c>
    </row>
    <row r="29" spans="1:14" ht="14.4" x14ac:dyDescent="0.3">
      <c r="A29" s="8" t="s">
        <v>2</v>
      </c>
      <c r="B29" s="9">
        <v>490142.8571428571</v>
      </c>
      <c r="C29" s="9">
        <v>614114.28571428568</v>
      </c>
      <c r="D29" s="11">
        <v>761571.42857142852</v>
      </c>
      <c r="E29" s="9">
        <v>581400</v>
      </c>
      <c r="F29" s="9">
        <v>534285.7142857142</v>
      </c>
      <c r="G29" s="9">
        <v>371514.28571428568</v>
      </c>
      <c r="H29" s="9">
        <v>480668.28571428562</v>
      </c>
      <c r="I29" s="11">
        <v>385771.42857142852</v>
      </c>
      <c r="J29" s="9">
        <v>350085.71428571426</v>
      </c>
      <c r="K29" s="9">
        <v>444628.57142857136</v>
      </c>
      <c r="L29" s="9">
        <v>585800</v>
      </c>
      <c r="M29" s="13">
        <v>432371.42857142852</v>
      </c>
      <c r="N29" s="9">
        <f>SUM(B29:M29)</f>
        <v>6032353.9999999991</v>
      </c>
    </row>
    <row r="30" spans="1:14" ht="14.4" x14ac:dyDescent="0.3">
      <c r="A30" s="8" t="s">
        <v>3</v>
      </c>
      <c r="B30" s="9">
        <v>223053.33333333334</v>
      </c>
      <c r="C30" s="9">
        <v>203120</v>
      </c>
      <c r="D30" s="11">
        <v>217973.33333333334</v>
      </c>
      <c r="E30" s="9">
        <v>294066.66666666669</v>
      </c>
      <c r="F30" s="9">
        <v>233960</v>
      </c>
      <c r="G30" s="9">
        <v>193600</v>
      </c>
      <c r="H30" s="9">
        <v>163176.93333333335</v>
      </c>
      <c r="I30" s="11">
        <v>157280</v>
      </c>
      <c r="J30" s="9">
        <v>155213.33333333334</v>
      </c>
      <c r="K30" s="9">
        <v>181960</v>
      </c>
      <c r="L30" s="9">
        <v>240466.66666666669</v>
      </c>
      <c r="M30" s="13">
        <v>140920</v>
      </c>
      <c r="N30" s="9">
        <f>SUM(B30:M30)</f>
        <v>2404790.2666666666</v>
      </c>
    </row>
    <row r="31" spans="1:14" ht="14.4" x14ac:dyDescent="0.3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4.4" x14ac:dyDescent="0.3">
      <c r="A32" s="8" t="s">
        <v>30</v>
      </c>
      <c r="B32" s="9">
        <v>2693166</v>
      </c>
      <c r="C32" s="9">
        <v>3635142.3333333335</v>
      </c>
      <c r="D32" s="9">
        <v>5674834</v>
      </c>
      <c r="E32" s="9">
        <v>3269928.1666666665</v>
      </c>
      <c r="F32" s="9">
        <v>4435715.666666667</v>
      </c>
      <c r="G32" s="9">
        <v>-89603.666666666744</v>
      </c>
      <c r="H32" s="9">
        <v>4419571.5</v>
      </c>
      <c r="I32" s="9">
        <v>3732826.5</v>
      </c>
      <c r="J32" s="9">
        <v>3708083</v>
      </c>
      <c r="K32" s="9">
        <v>4457073.833333334</v>
      </c>
      <c r="L32" s="9">
        <v>2786920</v>
      </c>
      <c r="M32" s="9">
        <v>3760373.6666666665</v>
      </c>
      <c r="N32" s="9">
        <f>SUM(B32:M32)</f>
        <v>42484031</v>
      </c>
    </row>
    <row r="33" spans="1:14" ht="14.4" x14ac:dyDescent="0.3">
      <c r="A33" s="8" t="s">
        <v>2</v>
      </c>
      <c r="B33" s="9">
        <v>537550.66666666674</v>
      </c>
      <c r="C33" s="9">
        <v>495978.33333333337</v>
      </c>
      <c r="D33" s="11">
        <v>649185</v>
      </c>
      <c r="E33" s="11">
        <v>347241.66666666669</v>
      </c>
      <c r="F33" s="9">
        <v>638215</v>
      </c>
      <c r="G33" s="9">
        <v>581901</v>
      </c>
      <c r="H33" s="9">
        <v>564577.00000000012</v>
      </c>
      <c r="I33" s="11">
        <v>728239.66666666663</v>
      </c>
      <c r="J33" s="9">
        <v>488802.66666666669</v>
      </c>
      <c r="K33" s="9">
        <v>619760.66666666663</v>
      </c>
      <c r="L33" s="9">
        <v>585499.66666666674</v>
      </c>
      <c r="M33" s="13">
        <v>472368.00000000006</v>
      </c>
      <c r="N33" s="9">
        <f>SUM(B33:M33)</f>
        <v>6709319.3333333349</v>
      </c>
    </row>
    <row r="34" spans="1:14" ht="14.4" x14ac:dyDescent="0.3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4.4" x14ac:dyDescent="0.3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4.4" x14ac:dyDescent="0.3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4101747740</v>
      </c>
      <c r="C4" s="11">
        <v>4199514656</v>
      </c>
      <c r="D4" s="11">
        <v>4790296232</v>
      </c>
      <c r="E4" s="11">
        <v>4263676424</v>
      </c>
      <c r="F4" s="11">
        <v>4473530159</v>
      </c>
      <c r="G4" s="11">
        <v>4465090711</v>
      </c>
      <c r="H4" s="11">
        <v>4069588549</v>
      </c>
      <c r="I4" s="11">
        <v>4257412600</v>
      </c>
      <c r="J4" s="11">
        <v>4137140729</v>
      </c>
      <c r="K4" s="11">
        <v>4260760455</v>
      </c>
      <c r="L4" s="11">
        <v>4729596205</v>
      </c>
      <c r="M4" s="11">
        <v>6454657314</v>
      </c>
      <c r="N4" s="11">
        <f>SUM(B4:M4)</f>
        <v>54203011774</v>
      </c>
    </row>
    <row r="5" spans="1:14" ht="14.4" x14ac:dyDescent="0.3">
      <c r="A5" s="8" t="s">
        <v>2</v>
      </c>
      <c r="B5" s="11">
        <v>880575632</v>
      </c>
      <c r="C5" s="11">
        <v>911036411</v>
      </c>
      <c r="D5" s="11">
        <v>1051818431</v>
      </c>
      <c r="E5" s="11">
        <v>943669175</v>
      </c>
      <c r="F5" s="11">
        <v>919974270</v>
      </c>
      <c r="G5" s="11">
        <v>853842367</v>
      </c>
      <c r="H5" s="11">
        <v>790794284</v>
      </c>
      <c r="I5" s="11">
        <v>836725256</v>
      </c>
      <c r="J5" s="11">
        <v>843585180</v>
      </c>
      <c r="K5" s="11">
        <v>884820047</v>
      </c>
      <c r="L5" s="11">
        <v>891695082</v>
      </c>
      <c r="M5" s="11">
        <v>930415112</v>
      </c>
      <c r="N5" s="11">
        <f>SUM(B5:M5)</f>
        <v>10738951247</v>
      </c>
    </row>
    <row r="6" spans="1:14" ht="14.4" x14ac:dyDescent="0.3">
      <c r="A6" s="8" t="s">
        <v>3</v>
      </c>
      <c r="B6" s="11">
        <v>193789883</v>
      </c>
      <c r="C6" s="11">
        <v>226940347</v>
      </c>
      <c r="D6" s="11">
        <v>299948887</v>
      </c>
      <c r="E6" s="11">
        <v>219210035</v>
      </c>
      <c r="F6" s="11">
        <v>189354900</v>
      </c>
      <c r="G6" s="11">
        <v>124189978</v>
      </c>
      <c r="H6" s="11">
        <v>144374771</v>
      </c>
      <c r="I6" s="11">
        <v>137252803</v>
      </c>
      <c r="J6" s="11">
        <v>164940560</v>
      </c>
      <c r="K6" s="11">
        <v>196030680</v>
      </c>
      <c r="L6" s="11">
        <v>176656227</v>
      </c>
      <c r="M6" s="11">
        <v>148334907</v>
      </c>
      <c r="N6" s="11">
        <f>SUM(B6:M6)</f>
        <v>2221023978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58218219</v>
      </c>
      <c r="C8" s="11">
        <v>57105644</v>
      </c>
      <c r="D8" s="11">
        <v>69251466</v>
      </c>
      <c r="E8" s="11">
        <v>79983981</v>
      </c>
      <c r="F8" s="11">
        <v>69390201</v>
      </c>
      <c r="G8" s="11">
        <v>66312934</v>
      </c>
      <c r="H8" s="11">
        <v>62110835</v>
      </c>
      <c r="I8" s="11">
        <v>63898182</v>
      </c>
      <c r="J8" s="9">
        <v>69278054</v>
      </c>
      <c r="K8" s="9">
        <v>59561789</v>
      </c>
      <c r="L8" s="9">
        <v>66498035</v>
      </c>
      <c r="M8" s="13">
        <v>88452290</v>
      </c>
      <c r="N8" s="9">
        <f>SUM(B8:M8)</f>
        <v>810061630</v>
      </c>
    </row>
    <row r="9" spans="1:14" ht="14.4" x14ac:dyDescent="0.3">
      <c r="A9" s="8" t="s">
        <v>2</v>
      </c>
      <c r="B9" s="11">
        <v>10450673</v>
      </c>
      <c r="C9" s="11">
        <v>10255159</v>
      </c>
      <c r="D9" s="11">
        <v>13084634</v>
      </c>
      <c r="E9" s="11">
        <v>11293708</v>
      </c>
      <c r="F9" s="11">
        <v>10835483</v>
      </c>
      <c r="G9" s="11">
        <v>11738354</v>
      </c>
      <c r="H9" s="11">
        <v>10313626</v>
      </c>
      <c r="I9" s="11">
        <v>10613563</v>
      </c>
      <c r="J9" s="9">
        <v>11266176</v>
      </c>
      <c r="K9" s="9">
        <v>10055353</v>
      </c>
      <c r="L9" s="9">
        <v>11590518</v>
      </c>
      <c r="M9" s="13">
        <v>11030612</v>
      </c>
      <c r="N9" s="9">
        <f>SUM(B9:M9)</f>
        <v>132527859</v>
      </c>
    </row>
    <row r="10" spans="1:14" ht="14.4" x14ac:dyDescent="0.3">
      <c r="A10" s="8" t="s">
        <v>3</v>
      </c>
      <c r="B10" s="11">
        <v>2221239</v>
      </c>
      <c r="C10" s="11">
        <v>2732911</v>
      </c>
      <c r="D10" s="11">
        <v>3968622</v>
      </c>
      <c r="E10" s="11">
        <v>2994750</v>
      </c>
      <c r="F10" s="11">
        <v>2563596</v>
      </c>
      <c r="G10" s="11">
        <v>2474642</v>
      </c>
      <c r="H10" s="11">
        <v>2413514</v>
      </c>
      <c r="I10" s="11">
        <v>2161774</v>
      </c>
      <c r="J10" s="9">
        <v>2368505</v>
      </c>
      <c r="K10" s="9">
        <v>2110124</v>
      </c>
      <c r="L10" s="9">
        <v>2709509</v>
      </c>
      <c r="M10" s="13">
        <v>2237160</v>
      </c>
      <c r="N10" s="9">
        <f>SUM(B10:M10)</f>
        <v>30956346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5688760</v>
      </c>
      <c r="C12" s="9">
        <v>5631480</v>
      </c>
      <c r="D12" s="9">
        <v>6383200</v>
      </c>
      <c r="E12" s="9">
        <v>5621640</v>
      </c>
      <c r="F12" s="9">
        <v>6096400</v>
      </c>
      <c r="G12" s="9">
        <v>5659000</v>
      </c>
      <c r="H12" s="9">
        <v>5407880</v>
      </c>
      <c r="I12" s="9">
        <v>5204000</v>
      </c>
      <c r="J12" s="9">
        <v>5071000</v>
      </c>
      <c r="K12" s="9">
        <v>5840960</v>
      </c>
      <c r="L12" s="9">
        <v>6177520</v>
      </c>
      <c r="M12" s="13">
        <v>7126440</v>
      </c>
      <c r="N12" s="9">
        <f>SUM(B12:M12)</f>
        <v>69908280</v>
      </c>
    </row>
    <row r="13" spans="1:14" ht="14.4" x14ac:dyDescent="0.3">
      <c r="A13" s="8" t="s">
        <v>2</v>
      </c>
      <c r="B13" s="9">
        <v>1000280</v>
      </c>
      <c r="C13" s="9">
        <v>1082440</v>
      </c>
      <c r="D13" s="11">
        <v>1319760</v>
      </c>
      <c r="E13" s="9">
        <v>967000</v>
      </c>
      <c r="F13" s="9">
        <v>1055480</v>
      </c>
      <c r="G13" s="9">
        <v>1178560</v>
      </c>
      <c r="H13" s="9">
        <v>1082200</v>
      </c>
      <c r="I13" s="11">
        <v>992000</v>
      </c>
      <c r="J13" s="9">
        <v>939240</v>
      </c>
      <c r="K13" s="9">
        <v>906880</v>
      </c>
      <c r="L13" s="9">
        <v>1081480</v>
      </c>
      <c r="M13" s="13">
        <v>1066960</v>
      </c>
      <c r="N13" s="9">
        <f>SUM(B13:M13)</f>
        <v>12672280</v>
      </c>
    </row>
    <row r="14" spans="1:14" ht="14.4" x14ac:dyDescent="0.3">
      <c r="A14" s="8" t="s">
        <v>3</v>
      </c>
      <c r="B14" s="9">
        <v>415955.55555555556</v>
      </c>
      <c r="C14" s="9">
        <v>427577.77777777781</v>
      </c>
      <c r="D14" s="11">
        <v>1326822.2222222222</v>
      </c>
      <c r="E14" s="9">
        <v>355200</v>
      </c>
      <c r="F14" s="9">
        <v>198955.55555555556</v>
      </c>
      <c r="G14" s="9">
        <v>357244.44444444444</v>
      </c>
      <c r="H14" s="9">
        <v>267933.33333333337</v>
      </c>
      <c r="I14" s="11">
        <v>246244.44444444447</v>
      </c>
      <c r="J14" s="9">
        <v>232466.66666666669</v>
      </c>
      <c r="K14" s="9">
        <v>245200</v>
      </c>
      <c r="L14" s="9">
        <v>412555.55555555556</v>
      </c>
      <c r="M14" s="13">
        <v>263755.55555555556</v>
      </c>
      <c r="N14" s="9">
        <f>SUM(B14:M14)</f>
        <v>4749911.1111111119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2851040</v>
      </c>
      <c r="C16" s="9">
        <v>2637680</v>
      </c>
      <c r="D16" s="11">
        <v>3141680</v>
      </c>
      <c r="E16" s="9">
        <v>2788520</v>
      </c>
      <c r="F16" s="9">
        <v>3025880</v>
      </c>
      <c r="G16" s="9">
        <v>2479560</v>
      </c>
      <c r="H16" s="9">
        <v>2894040</v>
      </c>
      <c r="I16" s="11">
        <v>3287320</v>
      </c>
      <c r="J16" s="9">
        <v>2718720</v>
      </c>
      <c r="K16" s="9">
        <v>2837680</v>
      </c>
      <c r="L16" s="9">
        <v>2811240</v>
      </c>
      <c r="M16" s="13">
        <v>2849560</v>
      </c>
      <c r="N16" s="9">
        <f>SUM(B16:M16)</f>
        <v>34322920</v>
      </c>
    </row>
    <row r="17" spans="1:14" ht="14.4" x14ac:dyDescent="0.3">
      <c r="A17" s="8" t="s">
        <v>2</v>
      </c>
      <c r="B17" s="9">
        <v>654320</v>
      </c>
      <c r="C17" s="9">
        <v>679800</v>
      </c>
      <c r="D17" s="11">
        <v>797320</v>
      </c>
      <c r="E17" s="9">
        <v>754800</v>
      </c>
      <c r="F17" s="9">
        <v>472360</v>
      </c>
      <c r="G17" s="9">
        <v>1038800</v>
      </c>
      <c r="H17" s="9">
        <v>692520</v>
      </c>
      <c r="I17" s="11">
        <v>653400</v>
      </c>
      <c r="J17" s="9">
        <v>822880</v>
      </c>
      <c r="K17" s="9">
        <v>654840</v>
      </c>
      <c r="L17" s="9">
        <v>824160</v>
      </c>
      <c r="M17" s="13">
        <v>685520</v>
      </c>
      <c r="N17" s="9">
        <f>SUM(B17:M17)</f>
        <v>8730720</v>
      </c>
    </row>
    <row r="18" spans="1:14" ht="14.4" x14ac:dyDescent="0.3">
      <c r="A18" s="8" t="s">
        <v>3</v>
      </c>
      <c r="B18" s="9">
        <v>84340</v>
      </c>
      <c r="C18" s="9">
        <v>166380</v>
      </c>
      <c r="D18" s="11">
        <v>197800</v>
      </c>
      <c r="E18" s="9">
        <v>153340</v>
      </c>
      <c r="F18" s="9">
        <v>110040</v>
      </c>
      <c r="G18" s="9">
        <v>129900</v>
      </c>
      <c r="H18" s="9">
        <v>112480</v>
      </c>
      <c r="I18" s="11">
        <v>89260</v>
      </c>
      <c r="J18" s="9">
        <v>144720</v>
      </c>
      <c r="K18" s="9">
        <v>125620</v>
      </c>
      <c r="L18" s="9">
        <v>145260</v>
      </c>
      <c r="M18" s="13">
        <v>203840</v>
      </c>
      <c r="N18" s="9">
        <f>SUM(B18:M18)</f>
        <v>1662980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2</v>
      </c>
      <c r="B20" s="9">
        <v>1091270</v>
      </c>
      <c r="C20" s="9">
        <v>1329760.7142857143</v>
      </c>
      <c r="D20" s="11">
        <v>1452344.642857143</v>
      </c>
      <c r="E20" s="9">
        <v>1214438.2142857141</v>
      </c>
      <c r="F20" s="9">
        <v>1383117.8571428573</v>
      </c>
      <c r="G20" s="9">
        <v>2066775.7142857143</v>
      </c>
      <c r="H20" s="9">
        <v>1178692.1428571427</v>
      </c>
      <c r="I20" s="11">
        <v>1173570.7142857143</v>
      </c>
      <c r="J20" s="9">
        <v>1190051.7857142857</v>
      </c>
      <c r="K20" s="9">
        <v>1158428.2142857143</v>
      </c>
      <c r="L20" s="9">
        <v>1149371.0714285714</v>
      </c>
      <c r="M20" s="13">
        <v>1314976.4285714284</v>
      </c>
      <c r="N20" s="9">
        <f>SUM(B20:M20)</f>
        <v>15702797.499999998</v>
      </c>
    </row>
    <row r="21" spans="1:14" ht="14.4" x14ac:dyDescent="0.3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1</v>
      </c>
      <c r="B22" s="9">
        <v>291666.66666666669</v>
      </c>
      <c r="C22" s="9">
        <v>330933.33333333337</v>
      </c>
      <c r="D22" s="11">
        <v>340333.33333333337</v>
      </c>
      <c r="E22" s="9">
        <v>302333.33333333337</v>
      </c>
      <c r="F22" s="9">
        <v>324400</v>
      </c>
      <c r="G22" s="9">
        <v>309000</v>
      </c>
      <c r="H22" s="9">
        <v>557066.66666666674</v>
      </c>
      <c r="I22" s="11">
        <v>336400</v>
      </c>
      <c r="J22" s="9">
        <v>304066.66666666669</v>
      </c>
      <c r="K22" s="9">
        <v>300266.66666666669</v>
      </c>
      <c r="L22" s="9">
        <v>312066.66666666669</v>
      </c>
      <c r="M22" s="13">
        <v>400733.33333333337</v>
      </c>
      <c r="N22" s="9">
        <f>SUM(B22:M22)</f>
        <v>4109266.6666666665</v>
      </c>
    </row>
    <row r="23" spans="1:14" ht="14.4" x14ac:dyDescent="0.3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4.4" x14ac:dyDescent="0.3">
      <c r="A24" s="8" t="s">
        <v>1</v>
      </c>
      <c r="B24" s="9">
        <v>40699371.428571425</v>
      </c>
      <c r="C24" s="9">
        <v>39818742.857142851</v>
      </c>
      <c r="D24" s="11">
        <v>45069599.999999993</v>
      </c>
      <c r="E24" s="9">
        <v>44179485.714285709</v>
      </c>
      <c r="F24" s="9">
        <v>43864742.857142851</v>
      </c>
      <c r="G24" s="9">
        <v>45722742.857142851</v>
      </c>
      <c r="H24" s="9">
        <v>39865257.142857142</v>
      </c>
      <c r="I24" s="11">
        <v>42766514.285714284</v>
      </c>
      <c r="J24" s="9">
        <v>40696057.142857142</v>
      </c>
      <c r="K24" s="9">
        <v>41049657.142857142</v>
      </c>
      <c r="L24" s="9">
        <v>44685828.571428567</v>
      </c>
      <c r="M24" s="13">
        <v>56974914.285714284</v>
      </c>
      <c r="N24" s="9">
        <f>SUM(B24:M24)</f>
        <v>525392914.28571415</v>
      </c>
    </row>
    <row r="25" spans="1:14" ht="14.4" x14ac:dyDescent="0.3">
      <c r="A25" s="8" t="s">
        <v>2</v>
      </c>
      <c r="B25" s="9">
        <v>5101576.923076923</v>
      </c>
      <c r="C25" s="9">
        <v>5208807.692307693</v>
      </c>
      <c r="D25" s="11">
        <v>6579076.923076923</v>
      </c>
      <c r="E25" s="9">
        <v>5455384.615384616</v>
      </c>
      <c r="F25" s="9">
        <v>5565500</v>
      </c>
      <c r="G25" s="9">
        <v>5533038.461538462</v>
      </c>
      <c r="H25" s="9">
        <v>5273115.384615385</v>
      </c>
      <c r="I25" s="11">
        <v>5399730.769230769</v>
      </c>
      <c r="J25" s="9">
        <v>6131346.153846154</v>
      </c>
      <c r="K25" s="9">
        <v>4730769.230769231</v>
      </c>
      <c r="L25" s="9">
        <v>5805346.153846154</v>
      </c>
      <c r="M25" s="13">
        <v>5579000</v>
      </c>
      <c r="N25" s="9">
        <f>SUM(B25:M25)</f>
        <v>66362692.307692304</v>
      </c>
    </row>
    <row r="26" spans="1:14" ht="14.4" x14ac:dyDescent="0.3">
      <c r="A26" s="8" t="s">
        <v>3</v>
      </c>
      <c r="B26" s="9">
        <v>975690.90909090906</v>
      </c>
      <c r="C26" s="9">
        <v>1100963.6363636365</v>
      </c>
      <c r="D26" s="11">
        <v>1168927.2727272727</v>
      </c>
      <c r="E26" s="9">
        <v>1225254.5454545454</v>
      </c>
      <c r="F26" s="9">
        <v>857545.45454545459</v>
      </c>
      <c r="G26" s="9">
        <v>1127981.8181818181</v>
      </c>
      <c r="H26" s="9">
        <v>1273163.6363636365</v>
      </c>
      <c r="I26" s="11">
        <v>1098418.1818181819</v>
      </c>
      <c r="J26" s="9">
        <v>1185690.9090909092</v>
      </c>
      <c r="K26" s="9">
        <v>891418.18181818177</v>
      </c>
      <c r="L26" s="9">
        <v>1026654.5454545454</v>
      </c>
      <c r="M26" s="13">
        <v>815163.63636363635</v>
      </c>
      <c r="N26" s="9">
        <f>SUM(B26:M26)</f>
        <v>12746872.727272727</v>
      </c>
    </row>
    <row r="27" spans="1:14" ht="14.4" x14ac:dyDescent="0.3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4.4" x14ac:dyDescent="0.3">
      <c r="A28" s="8" t="s">
        <v>1</v>
      </c>
      <c r="B28" s="9">
        <v>720680</v>
      </c>
      <c r="C28" s="9">
        <v>890760</v>
      </c>
      <c r="D28" s="11">
        <v>1361960</v>
      </c>
      <c r="E28" s="9">
        <v>976360</v>
      </c>
      <c r="F28" s="9">
        <v>970800</v>
      </c>
      <c r="G28" s="9">
        <v>726400</v>
      </c>
      <c r="H28" s="9">
        <v>613114.28571428568</v>
      </c>
      <c r="I28" s="11">
        <v>637599.99999999988</v>
      </c>
      <c r="J28" s="9">
        <v>555285.7142857142</v>
      </c>
      <c r="K28" s="9">
        <v>816342.85714285704</v>
      </c>
      <c r="L28" s="9">
        <v>633914.28571428568</v>
      </c>
      <c r="M28" s="13">
        <v>1996028.5714285711</v>
      </c>
      <c r="N28" s="9">
        <f>SUM(B28:M28)</f>
        <v>10899245.714285715</v>
      </c>
    </row>
    <row r="29" spans="1:14" ht="14.4" x14ac:dyDescent="0.3">
      <c r="A29" s="8" t="s">
        <v>2</v>
      </c>
      <c r="B29" s="9">
        <v>465160</v>
      </c>
      <c r="C29" s="9">
        <v>522760</v>
      </c>
      <c r="D29" s="11">
        <v>800720</v>
      </c>
      <c r="E29" s="9">
        <v>567320</v>
      </c>
      <c r="F29" s="9">
        <v>472160</v>
      </c>
      <c r="G29" s="9">
        <v>439920</v>
      </c>
      <c r="H29" s="9">
        <v>398799.99999999994</v>
      </c>
      <c r="I29" s="11">
        <v>317342.8571428571</v>
      </c>
      <c r="J29" s="9">
        <v>483971.42857142852</v>
      </c>
      <c r="K29" s="9">
        <v>554400</v>
      </c>
      <c r="L29" s="9">
        <v>436485.71428571426</v>
      </c>
      <c r="M29" s="13">
        <v>407628.57142857136</v>
      </c>
      <c r="N29" s="9">
        <f>SUM(B29:M29)</f>
        <v>5866668.5714285709</v>
      </c>
    </row>
    <row r="30" spans="1:14" ht="14.4" x14ac:dyDescent="0.3">
      <c r="A30" s="8" t="s">
        <v>3</v>
      </c>
      <c r="B30" s="9">
        <v>159953.84615384616</v>
      </c>
      <c r="C30" s="9">
        <v>239353.84615384616</v>
      </c>
      <c r="D30" s="11">
        <v>341123.07692307694</v>
      </c>
      <c r="E30" s="9">
        <v>212030.76923076922</v>
      </c>
      <c r="F30" s="9">
        <v>215815.3846153846</v>
      </c>
      <c r="G30" s="9">
        <v>140753.84615384616</v>
      </c>
      <c r="H30" s="9">
        <v>108773.33333333334</v>
      </c>
      <c r="I30" s="11">
        <v>151640</v>
      </c>
      <c r="J30" s="9">
        <v>195280</v>
      </c>
      <c r="K30" s="9">
        <v>195613.33333333334</v>
      </c>
      <c r="L30" s="9">
        <v>216720</v>
      </c>
      <c r="M30" s="13">
        <v>105080</v>
      </c>
      <c r="N30" s="9">
        <f>SUM(B30:M30)</f>
        <v>2282137.435897436</v>
      </c>
    </row>
    <row r="31" spans="1:14" ht="14.4" x14ac:dyDescent="0.3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4.4" x14ac:dyDescent="0.3">
      <c r="A32" s="8" t="s">
        <v>30</v>
      </c>
      <c r="B32" s="9">
        <v>3928719.166666667</v>
      </c>
      <c r="C32" s="9">
        <v>3599772.5</v>
      </c>
      <c r="D32" s="9">
        <v>4364442.666666666</v>
      </c>
      <c r="E32" s="9">
        <v>3627039.1666666665</v>
      </c>
      <c r="F32" s="9">
        <v>4467213.5</v>
      </c>
      <c r="G32" s="9">
        <v>4101810</v>
      </c>
      <c r="H32" s="9">
        <v>4780575.166666667</v>
      </c>
      <c r="I32" s="9">
        <v>3794821.8333333335</v>
      </c>
      <c r="J32" s="9">
        <v>3787512.8333333335</v>
      </c>
      <c r="K32" s="9">
        <v>4110615.8333333335</v>
      </c>
      <c r="L32" s="9">
        <v>4299058.833333334</v>
      </c>
      <c r="M32" s="9">
        <v>4110276</v>
      </c>
      <c r="N32" s="9">
        <f>SUM(B32:M32)</f>
        <v>48971857.500000007</v>
      </c>
    </row>
    <row r="33" spans="1:14" ht="14.4" x14ac:dyDescent="0.3">
      <c r="A33" s="8" t="s">
        <v>2</v>
      </c>
      <c r="B33" s="9">
        <v>355191.33333333331</v>
      </c>
      <c r="C33" s="9">
        <v>694412.66666666674</v>
      </c>
      <c r="D33" s="11">
        <v>614709.33333333337</v>
      </c>
      <c r="E33" s="11">
        <v>493004.66666666669</v>
      </c>
      <c r="F33" s="9">
        <v>561786.00000000012</v>
      </c>
      <c r="G33" s="9">
        <v>556643.33333333337</v>
      </c>
      <c r="H33" s="9">
        <v>605692.33333333337</v>
      </c>
      <c r="I33" s="11">
        <v>512904.00000000006</v>
      </c>
      <c r="J33" s="9">
        <v>530045.66666666674</v>
      </c>
      <c r="K33" s="9">
        <v>512502</v>
      </c>
      <c r="L33" s="9">
        <v>466830.33333333337</v>
      </c>
      <c r="M33" s="13">
        <v>516464</v>
      </c>
      <c r="N33" s="9">
        <f>SUM(B33:M33)</f>
        <v>6420185.666666667</v>
      </c>
    </row>
    <row r="34" spans="1:14" ht="14.4" x14ac:dyDescent="0.3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4.4" x14ac:dyDescent="0.3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4.4" x14ac:dyDescent="0.3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3722556600</v>
      </c>
      <c r="C4" s="11">
        <v>4044640105</v>
      </c>
      <c r="D4" s="11">
        <v>4431967404</v>
      </c>
      <c r="E4" s="11">
        <v>4121767981</v>
      </c>
      <c r="F4" s="11">
        <v>4056013449</v>
      </c>
      <c r="G4" s="11">
        <v>4104913336</v>
      </c>
      <c r="H4" s="11">
        <v>3758611513</v>
      </c>
      <c r="I4" s="11">
        <v>3878041245</v>
      </c>
      <c r="J4" s="11">
        <v>3912879236</v>
      </c>
      <c r="K4" s="11">
        <v>3973952250</v>
      </c>
      <c r="L4" s="11">
        <v>4295797929</v>
      </c>
      <c r="M4" s="11">
        <v>5521146165</v>
      </c>
      <c r="N4" s="11">
        <f>SUM(B4:M4)</f>
        <v>49822287213</v>
      </c>
    </row>
    <row r="5" spans="1:14" ht="14.4" x14ac:dyDescent="0.3">
      <c r="A5" s="8" t="s">
        <v>2</v>
      </c>
      <c r="B5" s="11">
        <v>839613007</v>
      </c>
      <c r="C5" s="11">
        <v>904537561</v>
      </c>
      <c r="D5" s="11">
        <v>1007278527</v>
      </c>
      <c r="E5" s="11">
        <v>901736852</v>
      </c>
      <c r="F5" s="11">
        <v>870134965</v>
      </c>
      <c r="G5" s="11">
        <v>839923684</v>
      </c>
      <c r="H5" s="11">
        <v>767659156</v>
      </c>
      <c r="I5" s="11">
        <v>831283264</v>
      </c>
      <c r="J5" s="11">
        <v>811452004</v>
      </c>
      <c r="K5" s="11">
        <v>842568503</v>
      </c>
      <c r="L5" s="11">
        <v>817069206</v>
      </c>
      <c r="M5" s="11">
        <v>927343759</v>
      </c>
      <c r="N5" s="11">
        <f>SUM(B5:M5)</f>
        <v>10360600488</v>
      </c>
    </row>
    <row r="6" spans="1:14" ht="14.4" x14ac:dyDescent="0.3">
      <c r="A6" s="8" t="s">
        <v>3</v>
      </c>
      <c r="B6" s="11">
        <v>182641312</v>
      </c>
      <c r="C6" s="11">
        <v>220935410</v>
      </c>
      <c r="D6" s="11">
        <v>295599894</v>
      </c>
      <c r="E6" s="11">
        <v>206950401</v>
      </c>
      <c r="F6" s="11">
        <v>182594204</v>
      </c>
      <c r="G6" s="11">
        <v>159433828</v>
      </c>
      <c r="H6" s="11">
        <v>132598829</v>
      </c>
      <c r="I6" s="11">
        <v>138498861</v>
      </c>
      <c r="J6" s="11">
        <v>156031812</v>
      </c>
      <c r="K6" s="11">
        <v>190370310</v>
      </c>
      <c r="L6" s="11">
        <v>161548041</v>
      </c>
      <c r="M6" s="11">
        <v>153333685</v>
      </c>
      <c r="N6" s="11">
        <f>SUM(B6:M6)</f>
        <v>2180536587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53918959</v>
      </c>
      <c r="C8" s="11">
        <v>58849890</v>
      </c>
      <c r="D8" s="11">
        <v>71615906</v>
      </c>
      <c r="E8" s="11">
        <v>65047297</v>
      </c>
      <c r="F8" s="11">
        <v>64653585</v>
      </c>
      <c r="G8" s="11">
        <v>73379631</v>
      </c>
      <c r="H8" s="11">
        <v>57718606</v>
      </c>
      <c r="I8" s="11">
        <v>59953758</v>
      </c>
      <c r="J8" s="9">
        <v>60126369</v>
      </c>
      <c r="K8" s="9">
        <v>58801553</v>
      </c>
      <c r="L8" s="9">
        <v>62866146</v>
      </c>
      <c r="M8" s="13">
        <v>99669201</v>
      </c>
      <c r="N8" s="9">
        <f>SUM(B8:M8)</f>
        <v>786600901</v>
      </c>
    </row>
    <row r="9" spans="1:14" ht="14.4" x14ac:dyDescent="0.3">
      <c r="A9" s="8" t="s">
        <v>2</v>
      </c>
      <c r="B9" s="11">
        <v>11011043</v>
      </c>
      <c r="C9" s="11">
        <v>11878754</v>
      </c>
      <c r="D9" s="11">
        <v>11990302</v>
      </c>
      <c r="E9" s="11">
        <v>11910573</v>
      </c>
      <c r="F9" s="11">
        <v>10890940</v>
      </c>
      <c r="G9" s="11">
        <v>11222902</v>
      </c>
      <c r="H9" s="11">
        <v>10371725</v>
      </c>
      <c r="I9" s="11">
        <v>10033959</v>
      </c>
      <c r="J9" s="9">
        <v>10442611</v>
      </c>
      <c r="K9" s="9">
        <v>10400414</v>
      </c>
      <c r="L9" s="9">
        <v>9798725</v>
      </c>
      <c r="M9" s="13">
        <v>11338888</v>
      </c>
      <c r="N9" s="9">
        <f>SUM(B9:M9)</f>
        <v>131290836</v>
      </c>
    </row>
    <row r="10" spans="1:14" ht="14.4" x14ac:dyDescent="0.3">
      <c r="A10" s="8" t="s">
        <v>3</v>
      </c>
      <c r="B10" s="11">
        <v>2805016</v>
      </c>
      <c r="C10" s="11">
        <v>3606904</v>
      </c>
      <c r="D10" s="11">
        <v>4005660</v>
      </c>
      <c r="E10" s="11">
        <v>3294321</v>
      </c>
      <c r="F10" s="11">
        <v>3084205</v>
      </c>
      <c r="G10" s="11">
        <v>2941921</v>
      </c>
      <c r="H10" s="11">
        <v>2299604</v>
      </c>
      <c r="I10" s="11">
        <v>2764866</v>
      </c>
      <c r="J10" s="9">
        <v>2565137</v>
      </c>
      <c r="K10" s="9">
        <v>2677179</v>
      </c>
      <c r="L10" s="9">
        <v>2345812</v>
      </c>
      <c r="M10" s="13">
        <v>2290052</v>
      </c>
      <c r="N10" s="9">
        <f>SUM(B10:M10)</f>
        <v>34680677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</v>
      </c>
      <c r="B12" s="9">
        <v>942760</v>
      </c>
      <c r="C12" s="9">
        <v>929520</v>
      </c>
      <c r="D12" s="11">
        <v>906560</v>
      </c>
      <c r="E12" s="9">
        <v>967760</v>
      </c>
      <c r="F12" s="9">
        <v>846240</v>
      </c>
      <c r="G12" s="9">
        <v>842880</v>
      </c>
      <c r="H12" s="9">
        <v>981880</v>
      </c>
      <c r="I12" s="11">
        <v>801880</v>
      </c>
      <c r="J12" s="9">
        <v>744720</v>
      </c>
      <c r="K12" s="9">
        <v>857880</v>
      </c>
      <c r="L12" s="9">
        <v>821160</v>
      </c>
      <c r="M12" s="13">
        <v>974720</v>
      </c>
      <c r="N12" s="9">
        <f>SUM(B12:M12)</f>
        <v>10617960</v>
      </c>
    </row>
    <row r="13" spans="1:14" ht="14.4" x14ac:dyDescent="0.3">
      <c r="A13" s="8" t="s">
        <v>3</v>
      </c>
      <c r="B13" s="9">
        <v>336977.77777777781</v>
      </c>
      <c r="C13" s="9">
        <v>518022.22222222225</v>
      </c>
      <c r="D13" s="11">
        <v>427311.11111111112</v>
      </c>
      <c r="E13" s="9">
        <v>221888.88888888891</v>
      </c>
      <c r="F13" s="9">
        <v>161755.55555555556</v>
      </c>
      <c r="G13" s="9">
        <v>258400</v>
      </c>
      <c r="H13" s="9">
        <v>358511.11111111112</v>
      </c>
      <c r="I13" s="11">
        <v>256866.66666666669</v>
      </c>
      <c r="J13" s="9">
        <v>195555.55555555556</v>
      </c>
      <c r="K13" s="9">
        <v>263644.44444444444</v>
      </c>
      <c r="L13" s="9">
        <v>302444.44444444444</v>
      </c>
      <c r="M13" s="13">
        <v>331088.88888888888</v>
      </c>
      <c r="N13" s="9">
        <f>SUM(B13:M13)</f>
        <v>3632466.6666666665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4.4" x14ac:dyDescent="0.3">
      <c r="A15" s="8" t="s">
        <v>1</v>
      </c>
      <c r="B15" s="9">
        <v>2682440</v>
      </c>
      <c r="C15" s="9">
        <v>3288520</v>
      </c>
      <c r="D15" s="11">
        <v>2920680</v>
      </c>
      <c r="E15" s="9">
        <v>2887360</v>
      </c>
      <c r="F15" s="9">
        <v>3182560</v>
      </c>
      <c r="G15" s="9">
        <v>2785640</v>
      </c>
      <c r="H15" s="9">
        <v>2630600</v>
      </c>
      <c r="I15" s="11">
        <v>2927960</v>
      </c>
      <c r="J15" s="9">
        <v>2651120</v>
      </c>
      <c r="K15" s="9">
        <v>2947800</v>
      </c>
      <c r="L15" s="9">
        <v>2662120</v>
      </c>
      <c r="M15" s="13">
        <v>3060960</v>
      </c>
      <c r="N15" s="9">
        <f>SUM(B15:M15)</f>
        <v>34627760</v>
      </c>
    </row>
    <row r="16" spans="1:14" ht="14.4" x14ac:dyDescent="0.3">
      <c r="A16" s="8" t="s">
        <v>2</v>
      </c>
      <c r="B16" s="9">
        <v>751600</v>
      </c>
      <c r="C16" s="9">
        <v>846720</v>
      </c>
      <c r="D16" s="11">
        <v>607040</v>
      </c>
      <c r="E16" s="9">
        <v>739920</v>
      </c>
      <c r="F16" s="9">
        <v>715320</v>
      </c>
      <c r="G16" s="9">
        <v>666400</v>
      </c>
      <c r="H16" s="9">
        <v>435760</v>
      </c>
      <c r="I16" s="11">
        <v>645320</v>
      </c>
      <c r="J16" s="9">
        <v>734680</v>
      </c>
      <c r="K16" s="9">
        <v>766240</v>
      </c>
      <c r="L16" s="9">
        <v>536360</v>
      </c>
      <c r="M16" s="13">
        <v>508400</v>
      </c>
      <c r="N16" s="9">
        <f>SUM(B16:M16)</f>
        <v>7953760</v>
      </c>
    </row>
    <row r="17" spans="1:14" ht="14.4" x14ac:dyDescent="0.3">
      <c r="A17" s="8" t="s">
        <v>3</v>
      </c>
      <c r="B17" s="9">
        <v>214060</v>
      </c>
      <c r="C17" s="9">
        <v>143600</v>
      </c>
      <c r="D17" s="11">
        <v>258740</v>
      </c>
      <c r="E17" s="9">
        <v>190800</v>
      </c>
      <c r="F17" s="9">
        <v>147200</v>
      </c>
      <c r="G17" s="9">
        <v>134240</v>
      </c>
      <c r="H17" s="9">
        <v>102680</v>
      </c>
      <c r="I17" s="11">
        <v>95660</v>
      </c>
      <c r="J17" s="9">
        <v>122880</v>
      </c>
      <c r="K17" s="9">
        <v>154680</v>
      </c>
      <c r="L17" s="9">
        <v>151620</v>
      </c>
      <c r="M17" s="13">
        <v>118520</v>
      </c>
      <c r="N17" s="9">
        <f>SUM(B17:M17)</f>
        <v>1834680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4.4" x14ac:dyDescent="0.3">
      <c r="A19" s="8" t="s">
        <v>2</v>
      </c>
      <c r="B19" s="9">
        <v>1202428.5714285714</v>
      </c>
      <c r="C19" s="9">
        <v>1355964.2857142857</v>
      </c>
      <c r="D19" s="11">
        <v>1364928.5714285714</v>
      </c>
      <c r="E19" s="9">
        <v>1201928.5714285714</v>
      </c>
      <c r="F19" s="9">
        <v>1483357.1428571427</v>
      </c>
      <c r="G19" s="9">
        <v>1442892.857142857</v>
      </c>
      <c r="H19" s="9">
        <v>1209714.2857142857</v>
      </c>
      <c r="I19" s="11">
        <v>1203107.1428571427</v>
      </c>
      <c r="J19" s="9">
        <v>1256107.1428571427</v>
      </c>
      <c r="K19" s="9">
        <v>1189178.5714285714</v>
      </c>
      <c r="L19" s="9">
        <v>1074452.1428571427</v>
      </c>
      <c r="M19" s="13">
        <v>1302252.8571428573</v>
      </c>
      <c r="N19" s="9">
        <f>SUM(B19:M19)</f>
        <v>15286312.142857142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4.4" x14ac:dyDescent="0.3">
      <c r="A21" s="8" t="s">
        <v>1</v>
      </c>
      <c r="B21" s="9">
        <v>331533.33333333337</v>
      </c>
      <c r="C21" s="9">
        <v>320266.66666666669</v>
      </c>
      <c r="D21" s="11">
        <v>347800</v>
      </c>
      <c r="E21" s="9">
        <v>327666.66666666669</v>
      </c>
      <c r="F21" s="9">
        <v>323800</v>
      </c>
      <c r="G21" s="9">
        <v>346533.33333333337</v>
      </c>
      <c r="H21" s="9">
        <v>324200</v>
      </c>
      <c r="I21" s="11">
        <v>321666.66666666669</v>
      </c>
      <c r="J21" s="9">
        <v>314866.66666666669</v>
      </c>
      <c r="K21" s="9">
        <v>315933.33333333337</v>
      </c>
      <c r="L21" s="9">
        <v>310600</v>
      </c>
      <c r="M21" s="13">
        <v>371066.66666666669</v>
      </c>
      <c r="N21" s="9">
        <f>SUM(B21:M21)</f>
        <v>3955933.333333333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38373257.142857142</v>
      </c>
      <c r="C23" s="9">
        <v>40018114.285714284</v>
      </c>
      <c r="D23" s="11">
        <v>44863314.285714284</v>
      </c>
      <c r="E23" s="9">
        <v>40510057.142857142</v>
      </c>
      <c r="F23" s="9">
        <v>41409371.428571425</v>
      </c>
      <c r="G23" s="9">
        <v>42673885.714285709</v>
      </c>
      <c r="H23" s="9">
        <v>38227657.142857142</v>
      </c>
      <c r="I23" s="11">
        <v>39109714.285714284</v>
      </c>
      <c r="J23" s="9">
        <v>38997200</v>
      </c>
      <c r="K23" s="9">
        <v>38957314.285714284</v>
      </c>
      <c r="L23" s="9">
        <v>42528457.142857142</v>
      </c>
      <c r="M23" s="13">
        <v>55035714.285714284</v>
      </c>
      <c r="N23" s="9">
        <f>SUM(B23:M23)</f>
        <v>500704057.14285707</v>
      </c>
    </row>
    <row r="24" spans="1:14" ht="14.4" x14ac:dyDescent="0.3">
      <c r="A24" s="8" t="s">
        <v>2</v>
      </c>
      <c r="B24" s="9">
        <v>5861230.7692307699</v>
      </c>
      <c r="C24" s="9">
        <v>6204461.538461539</v>
      </c>
      <c r="D24" s="11">
        <v>5948230.7692307699</v>
      </c>
      <c r="E24" s="9">
        <v>6028153.846153846</v>
      </c>
      <c r="F24" s="9">
        <v>5849346.153846154</v>
      </c>
      <c r="G24" s="9">
        <v>6004653.846153846</v>
      </c>
      <c r="H24" s="9">
        <v>5686230.7692307699</v>
      </c>
      <c r="I24" s="11">
        <v>5514230.7692307699</v>
      </c>
      <c r="J24" s="9">
        <v>5482653.846153846</v>
      </c>
      <c r="K24" s="9">
        <v>5225000</v>
      </c>
      <c r="L24" s="9">
        <v>5058192.307692308</v>
      </c>
      <c r="M24" s="13">
        <v>6136923.076923077</v>
      </c>
      <c r="N24" s="9">
        <f>SUM(B24:M24)</f>
        <v>68999307.692307696</v>
      </c>
    </row>
    <row r="25" spans="1:14" ht="14.4" x14ac:dyDescent="0.3">
      <c r="A25" s="8" t="s">
        <v>3</v>
      </c>
      <c r="B25" s="9">
        <v>1588327.2727272727</v>
      </c>
      <c r="C25" s="9">
        <v>1808727.2727272727</v>
      </c>
      <c r="D25" s="11">
        <v>1937690.9090909092</v>
      </c>
      <c r="E25" s="9">
        <v>1592963.6363636365</v>
      </c>
      <c r="F25" s="9">
        <v>1757036.3636363635</v>
      </c>
      <c r="G25" s="9">
        <v>1449472.7272727273</v>
      </c>
      <c r="H25" s="9">
        <v>1155727.2727272727</v>
      </c>
      <c r="I25" s="11">
        <v>1660636.3636363635</v>
      </c>
      <c r="J25" s="9">
        <v>1221200</v>
      </c>
      <c r="K25" s="9">
        <v>1381890.9090909092</v>
      </c>
      <c r="L25" s="9">
        <v>1103309.0909090908</v>
      </c>
      <c r="M25" s="13">
        <v>768836.36363636365</v>
      </c>
      <c r="N25" s="9">
        <f>SUM(B25:M25)</f>
        <v>17425818.18181818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799840</v>
      </c>
      <c r="C27" s="9">
        <v>973640</v>
      </c>
      <c r="D27" s="11">
        <v>1046040</v>
      </c>
      <c r="E27" s="9">
        <v>934280</v>
      </c>
      <c r="F27" s="9">
        <v>878640</v>
      </c>
      <c r="G27" s="9">
        <v>846600</v>
      </c>
      <c r="H27" s="9">
        <v>698680</v>
      </c>
      <c r="I27" s="11">
        <v>761000</v>
      </c>
      <c r="J27" s="9">
        <v>652520</v>
      </c>
      <c r="K27" s="9">
        <v>860280</v>
      </c>
      <c r="L27" s="9">
        <v>625160</v>
      </c>
      <c r="M27" s="13">
        <v>778200</v>
      </c>
      <c r="N27" s="9">
        <f>SUM(B27:M27)</f>
        <v>9854880</v>
      </c>
    </row>
    <row r="28" spans="1:14" ht="14.4" x14ac:dyDescent="0.3">
      <c r="A28" s="8" t="s">
        <v>2</v>
      </c>
      <c r="B28" s="9">
        <v>444880</v>
      </c>
      <c r="C28" s="9">
        <v>617920</v>
      </c>
      <c r="D28" s="11">
        <v>598120</v>
      </c>
      <c r="E28" s="9">
        <v>723040</v>
      </c>
      <c r="F28" s="9">
        <v>491480</v>
      </c>
      <c r="G28" s="9">
        <v>428960</v>
      </c>
      <c r="H28" s="9">
        <v>404360</v>
      </c>
      <c r="I28" s="11">
        <v>316240</v>
      </c>
      <c r="J28" s="9">
        <v>501080</v>
      </c>
      <c r="K28" s="9">
        <v>599160</v>
      </c>
      <c r="L28" s="9">
        <v>376920</v>
      </c>
      <c r="M28" s="13">
        <v>510680</v>
      </c>
      <c r="N28" s="9">
        <f>SUM(B28:M28)</f>
        <v>6012840</v>
      </c>
    </row>
    <row r="29" spans="1:14" ht="14.4" x14ac:dyDescent="0.3">
      <c r="A29" s="8" t="s">
        <v>3</v>
      </c>
      <c r="B29" s="9">
        <v>232109.09090909091</v>
      </c>
      <c r="C29" s="9">
        <v>421690.90909090912</v>
      </c>
      <c r="D29" s="11">
        <v>409200</v>
      </c>
      <c r="E29" s="9">
        <v>254030.76923076922</v>
      </c>
      <c r="F29" s="9">
        <v>232353.84615384616</v>
      </c>
      <c r="G29" s="9">
        <v>-189846.15384615384</v>
      </c>
      <c r="H29" s="9">
        <v>181123.07692307691</v>
      </c>
      <c r="I29" s="11">
        <v>174138.46153846153</v>
      </c>
      <c r="J29" s="9">
        <v>126507.6923076923</v>
      </c>
      <c r="K29" s="9">
        <v>250753.84615384616</v>
      </c>
      <c r="L29" s="9">
        <v>144461.53846153847</v>
      </c>
      <c r="M29" s="13">
        <v>300661.53846153844</v>
      </c>
      <c r="N29" s="9">
        <f>SUM(B29:M29)</f>
        <v>2537184.6153846155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2</v>
      </c>
      <c r="B31" s="9">
        <v>604000</v>
      </c>
      <c r="C31" s="9">
        <v>515366.66666666669</v>
      </c>
      <c r="D31" s="11">
        <v>648700</v>
      </c>
      <c r="E31" s="11">
        <v>465400</v>
      </c>
      <c r="F31" s="9">
        <v>584733.33333333337</v>
      </c>
      <c r="G31" s="9">
        <v>529233.33333333337</v>
      </c>
      <c r="H31" s="9">
        <v>560800</v>
      </c>
      <c r="I31" s="11">
        <v>607433.33333333337</v>
      </c>
      <c r="J31" s="9">
        <v>435333.33333333337</v>
      </c>
      <c r="K31" s="9">
        <v>515366.66666666669</v>
      </c>
      <c r="L31" s="9">
        <v>510401.66666666669</v>
      </c>
      <c r="M31" s="13">
        <v>653020.33333333337</v>
      </c>
      <c r="N31" s="9">
        <f>SUM(B31:M31)</f>
        <v>6629788.666666667</v>
      </c>
    </row>
    <row r="32" spans="1:14" ht="14.4" x14ac:dyDescent="0.3">
      <c r="A32" s="8" t="s">
        <v>3</v>
      </c>
      <c r="B32" s="9">
        <v>313528.57142857142</v>
      </c>
      <c r="C32" s="9">
        <v>258428.57142857139</v>
      </c>
      <c r="D32" s="11">
        <v>351357.14285714284</v>
      </c>
      <c r="E32" s="11">
        <v>237385.71428571426</v>
      </c>
      <c r="F32" s="9">
        <v>390242.8571428571</v>
      </c>
      <c r="G32" s="9">
        <v>242742.85714285713</v>
      </c>
      <c r="H32" s="9">
        <v>386928.57142857142</v>
      </c>
      <c r="I32" s="11">
        <v>222628.57142857142</v>
      </c>
      <c r="J32" s="9">
        <v>235157.14285714284</v>
      </c>
      <c r="K32" s="9">
        <v>305242.8571428571</v>
      </c>
      <c r="L32" s="9">
        <v>302620.28571428568</v>
      </c>
      <c r="M32" s="13">
        <v>251075.99999999997</v>
      </c>
      <c r="N32" s="9">
        <f>SUM(B32:M32)</f>
        <v>3497339.1428571427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3527201745</v>
      </c>
      <c r="C4" s="11">
        <v>3786340861</v>
      </c>
      <c r="D4" s="11">
        <v>4342932939</v>
      </c>
      <c r="E4" s="11">
        <v>4018472462</v>
      </c>
      <c r="F4" s="11">
        <v>4157911404</v>
      </c>
      <c r="G4" s="11">
        <v>3842751482</v>
      </c>
      <c r="H4" s="11">
        <v>3550309588</v>
      </c>
      <c r="I4" s="11">
        <v>3761573544</v>
      </c>
      <c r="J4" s="9">
        <v>3813336248</v>
      </c>
      <c r="K4" s="9">
        <v>3640033867</v>
      </c>
      <c r="L4" s="9">
        <v>4023224770</v>
      </c>
      <c r="M4" s="13">
        <v>5170551084</v>
      </c>
      <c r="N4" s="9">
        <f>SUM(B4:M4)</f>
        <v>47634639994</v>
      </c>
    </row>
    <row r="5" spans="1:14" ht="14.4" x14ac:dyDescent="0.3">
      <c r="A5" s="8" t="s">
        <v>2</v>
      </c>
      <c r="B5" s="11">
        <v>744043464</v>
      </c>
      <c r="C5" s="11">
        <v>868599804</v>
      </c>
      <c r="D5" s="11">
        <v>930016409</v>
      </c>
      <c r="E5" s="11">
        <v>848034459</v>
      </c>
      <c r="F5" s="11">
        <v>836306720</v>
      </c>
      <c r="G5" s="11">
        <v>774343935</v>
      </c>
      <c r="H5" s="11">
        <v>760070349</v>
      </c>
      <c r="I5" s="11">
        <v>728190844</v>
      </c>
      <c r="J5" s="9">
        <v>758343549</v>
      </c>
      <c r="K5" s="9">
        <v>769095582</v>
      </c>
      <c r="L5" s="9">
        <v>784467466</v>
      </c>
      <c r="M5" s="13">
        <v>871991463</v>
      </c>
      <c r="N5" s="9">
        <f>SUM(B5:M5)</f>
        <v>9673504044</v>
      </c>
    </row>
    <row r="6" spans="1:14" ht="14.4" x14ac:dyDescent="0.3">
      <c r="A6" s="8" t="s">
        <v>3</v>
      </c>
      <c r="B6" s="11">
        <v>183365255</v>
      </c>
      <c r="C6" s="11">
        <v>209244759</v>
      </c>
      <c r="D6" s="11">
        <v>268089821</v>
      </c>
      <c r="E6" s="11">
        <v>198763840</v>
      </c>
      <c r="F6" s="11">
        <v>173333473</v>
      </c>
      <c r="G6" s="11">
        <v>156104430</v>
      </c>
      <c r="H6" s="11">
        <v>138030426</v>
      </c>
      <c r="I6" s="11">
        <v>131931992</v>
      </c>
      <c r="J6" s="9">
        <v>151839336</v>
      </c>
      <c r="K6" s="9">
        <v>174360397</v>
      </c>
      <c r="L6" s="9">
        <v>173502595</v>
      </c>
      <c r="M6" s="13">
        <v>142373228</v>
      </c>
      <c r="N6" s="9">
        <f>SUM(B6:M6)</f>
        <v>2100939552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52831515</v>
      </c>
      <c r="C8" s="11">
        <v>57869460</v>
      </c>
      <c r="D8" s="11">
        <v>66705981</v>
      </c>
      <c r="E8" s="11">
        <v>62482741</v>
      </c>
      <c r="F8" s="11">
        <v>68185279</v>
      </c>
      <c r="G8" s="11">
        <v>60735827</v>
      </c>
      <c r="H8" s="11">
        <v>59177604</v>
      </c>
      <c r="I8" s="11">
        <v>57148389</v>
      </c>
      <c r="J8" s="9">
        <v>57804611</v>
      </c>
      <c r="K8" s="9">
        <v>57052877</v>
      </c>
      <c r="L8" s="9">
        <v>59985267</v>
      </c>
      <c r="M8" s="13">
        <v>78415014</v>
      </c>
      <c r="N8" s="9">
        <f>SUM(B8:M8)</f>
        <v>738394565</v>
      </c>
    </row>
    <row r="9" spans="1:14" ht="14.4" x14ac:dyDescent="0.3">
      <c r="A9" s="8" t="s">
        <v>2</v>
      </c>
      <c r="B9" s="11">
        <v>10009481</v>
      </c>
      <c r="C9" s="11">
        <v>12818802</v>
      </c>
      <c r="D9" s="11">
        <v>12076227</v>
      </c>
      <c r="E9" s="11">
        <v>12186819</v>
      </c>
      <c r="F9" s="11">
        <v>11999041</v>
      </c>
      <c r="G9" s="11">
        <v>10791340</v>
      </c>
      <c r="H9" s="11">
        <v>11282771</v>
      </c>
      <c r="I9" s="11">
        <v>10371294</v>
      </c>
      <c r="J9" s="9">
        <v>10313918</v>
      </c>
      <c r="K9" s="9">
        <v>11596450</v>
      </c>
      <c r="L9" s="9">
        <v>9772900</v>
      </c>
      <c r="M9" s="13">
        <v>11145383</v>
      </c>
      <c r="N9" s="9">
        <f>SUM(B9:M9)</f>
        <v>134364426</v>
      </c>
    </row>
    <row r="10" spans="1:14" ht="14.4" x14ac:dyDescent="0.3">
      <c r="A10" s="8" t="s">
        <v>3</v>
      </c>
      <c r="B10" s="11">
        <v>2630251</v>
      </c>
      <c r="C10" s="11">
        <v>4160351</v>
      </c>
      <c r="D10" s="11">
        <v>4323653</v>
      </c>
      <c r="E10" s="11">
        <v>3833863</v>
      </c>
      <c r="F10" s="11">
        <v>4467072</v>
      </c>
      <c r="G10" s="11">
        <v>3902559</v>
      </c>
      <c r="H10" s="11">
        <v>2760921</v>
      </c>
      <c r="I10" s="11">
        <v>2810713</v>
      </c>
      <c r="J10" s="9">
        <v>3012899</v>
      </c>
      <c r="K10" s="9">
        <v>3563748</v>
      </c>
      <c r="L10" s="9">
        <v>2666017</v>
      </c>
      <c r="M10" s="13">
        <v>2731617</v>
      </c>
      <c r="N10" s="9">
        <f>SUM(B10:M10)</f>
        <v>40863664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</v>
      </c>
      <c r="B12" s="9">
        <v>927000</v>
      </c>
      <c r="C12" s="9">
        <v>993960</v>
      </c>
      <c r="D12" s="11">
        <v>1149920</v>
      </c>
      <c r="E12" s="9">
        <v>952040</v>
      </c>
      <c r="F12" s="9">
        <v>991160</v>
      </c>
      <c r="G12" s="9">
        <v>849200</v>
      </c>
      <c r="H12" s="9">
        <v>965360</v>
      </c>
      <c r="I12" s="11">
        <v>825920</v>
      </c>
      <c r="J12" s="9">
        <v>789680</v>
      </c>
      <c r="K12" s="9">
        <v>842360</v>
      </c>
      <c r="L12" s="9">
        <v>774840</v>
      </c>
      <c r="M12" s="13">
        <v>1051080</v>
      </c>
      <c r="N12" s="9">
        <f>SUM(B12:M12)</f>
        <v>11112520</v>
      </c>
    </row>
    <row r="13" spans="1:14" ht="14.4" x14ac:dyDescent="0.3">
      <c r="A13" s="8" t="s">
        <v>3</v>
      </c>
      <c r="B13" s="9">
        <v>448755.55555555556</v>
      </c>
      <c r="C13" s="9">
        <v>696377.77777777775</v>
      </c>
      <c r="D13" s="11">
        <v>357777.77777777781</v>
      </c>
      <c r="E13" s="9">
        <v>447511.11111111112</v>
      </c>
      <c r="F13" s="9">
        <v>317977.77777777781</v>
      </c>
      <c r="G13" s="9">
        <v>325688.88888888888</v>
      </c>
      <c r="H13" s="9">
        <v>256111.11111111112</v>
      </c>
      <c r="I13" s="11">
        <v>181711.11111111112</v>
      </c>
      <c r="J13" s="9">
        <v>192711.11111111112</v>
      </c>
      <c r="K13" s="9">
        <v>282000</v>
      </c>
      <c r="L13" s="9">
        <v>289866.66666666669</v>
      </c>
      <c r="M13" s="13">
        <v>313000</v>
      </c>
      <c r="N13" s="9">
        <f>SUM(B13:M13)</f>
        <v>4109488.8888888885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4.4" x14ac:dyDescent="0.3">
      <c r="A15" s="8" t="s">
        <v>1</v>
      </c>
      <c r="B15" s="9">
        <v>2480680</v>
      </c>
      <c r="C15" s="9">
        <v>3769760</v>
      </c>
      <c r="D15" s="11">
        <v>3299480</v>
      </c>
      <c r="E15" s="9">
        <v>3180840</v>
      </c>
      <c r="F15" s="9">
        <v>2759360</v>
      </c>
      <c r="G15" s="9">
        <v>3183560</v>
      </c>
      <c r="H15" s="9">
        <v>2672560</v>
      </c>
      <c r="I15" s="11">
        <v>2910000</v>
      </c>
      <c r="J15" s="9">
        <v>2740000</v>
      </c>
      <c r="K15" s="9">
        <v>2562480</v>
      </c>
      <c r="L15" s="9">
        <v>2981240</v>
      </c>
      <c r="M15" s="13">
        <v>2958320</v>
      </c>
      <c r="N15" s="9">
        <f>SUM(B15:M15)</f>
        <v>35498280</v>
      </c>
    </row>
    <row r="16" spans="1:14" ht="14.4" x14ac:dyDescent="0.3">
      <c r="A16" s="8" t="s">
        <v>2</v>
      </c>
      <c r="B16" s="9">
        <v>659160</v>
      </c>
      <c r="C16" s="9">
        <v>613080</v>
      </c>
      <c r="D16" s="11">
        <v>546280</v>
      </c>
      <c r="E16" s="9">
        <v>729320</v>
      </c>
      <c r="F16" s="9">
        <v>674000</v>
      </c>
      <c r="G16" s="9">
        <v>546280</v>
      </c>
      <c r="H16" s="9">
        <v>639520</v>
      </c>
      <c r="I16" s="11">
        <v>408920</v>
      </c>
      <c r="J16" s="9">
        <v>589560</v>
      </c>
      <c r="K16" s="9">
        <v>517280</v>
      </c>
      <c r="L16" s="9">
        <v>452680</v>
      </c>
      <c r="M16" s="13">
        <v>502160</v>
      </c>
      <c r="N16" s="9">
        <f>SUM(B16:M16)</f>
        <v>6878240</v>
      </c>
    </row>
    <row r="17" spans="1:14" ht="14.4" x14ac:dyDescent="0.3">
      <c r="A17" s="8" t="s">
        <v>3</v>
      </c>
      <c r="B17" s="9">
        <v>113200</v>
      </c>
      <c r="C17" s="9">
        <v>144680</v>
      </c>
      <c r="D17" s="11">
        <v>158840</v>
      </c>
      <c r="E17" s="9">
        <v>138380</v>
      </c>
      <c r="F17" s="9">
        <v>198180</v>
      </c>
      <c r="G17" s="9">
        <v>121300</v>
      </c>
      <c r="H17" s="9">
        <v>109440</v>
      </c>
      <c r="I17" s="11">
        <v>100220</v>
      </c>
      <c r="J17" s="9">
        <v>167100</v>
      </c>
      <c r="K17" s="9">
        <v>195040</v>
      </c>
      <c r="L17" s="9">
        <v>108140</v>
      </c>
      <c r="M17" s="13">
        <v>148800</v>
      </c>
      <c r="N17" s="9">
        <f>SUM(B17:M17)</f>
        <v>1703320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4.4" x14ac:dyDescent="0.3">
      <c r="A19" s="8" t="s">
        <v>2</v>
      </c>
      <c r="B19" s="9">
        <v>1072785.7142857143</v>
      </c>
      <c r="C19" s="9">
        <v>1073250</v>
      </c>
      <c r="D19" s="11">
        <v>1179535.7142857143</v>
      </c>
      <c r="E19" s="9">
        <v>1258321.4285714286</v>
      </c>
      <c r="F19" s="9">
        <v>1292785.7142857143</v>
      </c>
      <c r="G19" s="9">
        <v>1324857.1428571427</v>
      </c>
      <c r="H19" s="9">
        <v>1323500</v>
      </c>
      <c r="I19" s="11">
        <v>1175071.4285714286</v>
      </c>
      <c r="J19" s="9">
        <v>1197642.857142857</v>
      </c>
      <c r="K19" s="9">
        <v>1158035.7142857143</v>
      </c>
      <c r="L19" s="9">
        <v>1064107.1428571427</v>
      </c>
      <c r="M19" s="13">
        <v>1398535.7142857143</v>
      </c>
      <c r="N19" s="9">
        <f>SUM(B19:M19)</f>
        <v>14518428.571428573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4.4" x14ac:dyDescent="0.3">
      <c r="A21" s="8" t="s">
        <v>1</v>
      </c>
      <c r="B21" s="9">
        <v>306400</v>
      </c>
      <c r="C21" s="9">
        <v>310266.66666666669</v>
      </c>
      <c r="D21" s="11">
        <v>389066.66666666669</v>
      </c>
      <c r="E21" s="9">
        <v>340933.33333333337</v>
      </c>
      <c r="F21" s="9">
        <v>324733.33333333337</v>
      </c>
      <c r="G21" s="9">
        <v>358400</v>
      </c>
      <c r="H21" s="9">
        <v>348466.66666666669</v>
      </c>
      <c r="I21" s="11">
        <v>327000</v>
      </c>
      <c r="J21" s="9">
        <v>326400</v>
      </c>
      <c r="K21" s="9">
        <v>332066.66666666669</v>
      </c>
      <c r="L21" s="9">
        <v>308733.33333333337</v>
      </c>
      <c r="M21" s="13">
        <v>377800</v>
      </c>
      <c r="N21" s="9">
        <f>SUM(B21:M21)</f>
        <v>4050266.666666667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35990114.285714284</v>
      </c>
      <c r="C23" s="9">
        <v>40246457.142857142</v>
      </c>
      <c r="D23" s="11">
        <v>45490742.857142851</v>
      </c>
      <c r="E23" s="9">
        <v>41187885.714285709</v>
      </c>
      <c r="F23" s="9">
        <v>39968857.142857142</v>
      </c>
      <c r="G23" s="9">
        <v>41952742.857142851</v>
      </c>
      <c r="H23" s="9">
        <v>40002857.142857142</v>
      </c>
      <c r="I23" s="11">
        <v>36547200</v>
      </c>
      <c r="J23" s="9">
        <v>42341542.857142851</v>
      </c>
      <c r="K23" s="9">
        <v>38299600</v>
      </c>
      <c r="L23" s="9">
        <v>42202342.857142851</v>
      </c>
      <c r="M23" s="13">
        <v>51201599.999999993</v>
      </c>
      <c r="N23" s="9">
        <f>SUM(B23:M23)</f>
        <v>495431942.85714287</v>
      </c>
    </row>
    <row r="24" spans="1:14" ht="14.4" x14ac:dyDescent="0.3">
      <c r="A24" s="8" t="s">
        <v>2</v>
      </c>
      <c r="B24" s="9">
        <v>5194346.153846154</v>
      </c>
      <c r="C24" s="9">
        <v>6666923.076923077</v>
      </c>
      <c r="D24" s="11">
        <v>6901769.230769231</v>
      </c>
      <c r="E24" s="9">
        <v>6473653.846153846</v>
      </c>
      <c r="F24" s="9">
        <v>6631230.7692307699</v>
      </c>
      <c r="G24" s="9">
        <v>6352115.384615385</v>
      </c>
      <c r="H24" s="9">
        <v>7003192.307692308</v>
      </c>
      <c r="I24" s="11">
        <v>5595769.230769231</v>
      </c>
      <c r="J24" s="9">
        <v>5673153.846153846</v>
      </c>
      <c r="K24" s="9">
        <v>6541461.538461539</v>
      </c>
      <c r="L24" s="9">
        <v>5453692.307692308</v>
      </c>
      <c r="M24" s="13">
        <v>6054384.615384616</v>
      </c>
      <c r="N24" s="9">
        <f>SUM(B24:M24)</f>
        <v>74541692.307692319</v>
      </c>
    </row>
    <row r="25" spans="1:14" ht="14.4" x14ac:dyDescent="0.3">
      <c r="A25" s="8" t="s">
        <v>3</v>
      </c>
      <c r="B25" s="9">
        <v>1652400</v>
      </c>
      <c r="C25" s="9">
        <v>2126400</v>
      </c>
      <c r="D25" s="11">
        <v>2265072.7272727271</v>
      </c>
      <c r="E25" s="9">
        <v>2071672.7272727273</v>
      </c>
      <c r="F25" s="9">
        <v>2489981.8181818184</v>
      </c>
      <c r="G25" s="9">
        <v>2452200</v>
      </c>
      <c r="H25" s="9">
        <v>1746290.9090909092</v>
      </c>
      <c r="I25" s="11">
        <v>2085981.8181818181</v>
      </c>
      <c r="J25" s="9">
        <v>1963145.4545454546</v>
      </c>
      <c r="K25" s="9">
        <v>1667181.8181818181</v>
      </c>
      <c r="L25" s="9">
        <v>1537345.4545454546</v>
      </c>
      <c r="M25" s="13">
        <v>1523763.6363636365</v>
      </c>
      <c r="N25" s="9">
        <f>SUM(B25:M25)</f>
        <v>23581436.36363636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565920</v>
      </c>
      <c r="C27" s="9">
        <v>1087680</v>
      </c>
      <c r="D27" s="11">
        <v>948360</v>
      </c>
      <c r="E27" s="9">
        <v>800360</v>
      </c>
      <c r="F27" s="9">
        <v>737120</v>
      </c>
      <c r="G27" s="9">
        <v>612640</v>
      </c>
      <c r="H27" s="9">
        <v>681600</v>
      </c>
      <c r="I27" s="11">
        <v>552000</v>
      </c>
      <c r="J27" s="9">
        <v>552600</v>
      </c>
      <c r="K27" s="9">
        <v>1013440</v>
      </c>
      <c r="L27" s="9">
        <v>695120</v>
      </c>
      <c r="M27" s="13">
        <v>667440</v>
      </c>
      <c r="N27" s="9">
        <f>SUM(B27:M27)</f>
        <v>8914280</v>
      </c>
    </row>
    <row r="28" spans="1:14" ht="14.4" x14ac:dyDescent="0.3">
      <c r="A28" s="8" t="s">
        <v>2</v>
      </c>
      <c r="B28" s="9">
        <v>534760</v>
      </c>
      <c r="C28" s="9">
        <v>692120</v>
      </c>
      <c r="D28" s="11">
        <v>700520</v>
      </c>
      <c r="E28" s="9">
        <v>581720</v>
      </c>
      <c r="F28" s="9">
        <v>669480</v>
      </c>
      <c r="G28" s="9">
        <v>417240</v>
      </c>
      <c r="H28" s="9">
        <v>474200</v>
      </c>
      <c r="I28" s="11">
        <v>349600</v>
      </c>
      <c r="J28" s="9">
        <v>422320</v>
      </c>
      <c r="K28" s="9">
        <v>933840</v>
      </c>
      <c r="L28" s="9">
        <v>452840</v>
      </c>
      <c r="M28" s="13">
        <v>481880</v>
      </c>
      <c r="N28" s="9">
        <f>SUM(B28:M28)</f>
        <v>6710520</v>
      </c>
    </row>
    <row r="29" spans="1:14" ht="14.4" x14ac:dyDescent="0.3">
      <c r="A29" s="8" t="s">
        <v>3</v>
      </c>
      <c r="B29" s="9">
        <v>129781.81818181818</v>
      </c>
      <c r="C29" s="9">
        <v>243072.72727272726</v>
      </c>
      <c r="D29" s="11">
        <v>235254.54545454544</v>
      </c>
      <c r="E29" s="9">
        <v>264418.18181818182</v>
      </c>
      <c r="F29" s="9">
        <v>206145.45454545456</v>
      </c>
      <c r="G29" s="9">
        <v>166636.36363636365</v>
      </c>
      <c r="H29" s="9">
        <v>140436.36363636365</v>
      </c>
      <c r="I29" s="11">
        <v>170894.11764705883</v>
      </c>
      <c r="J29" s="9">
        <v>165329.41176470587</v>
      </c>
      <c r="K29" s="9">
        <v>231517.64705882352</v>
      </c>
      <c r="L29" s="9">
        <v>153070.5882352941</v>
      </c>
      <c r="M29" s="13">
        <v>105576.47058823529</v>
      </c>
      <c r="N29" s="9">
        <f>SUM(B29:M29)</f>
        <v>2212133.6898395722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2</v>
      </c>
      <c r="B31" s="9">
        <v>419866.66666666669</v>
      </c>
      <c r="C31" s="9">
        <v>806800</v>
      </c>
      <c r="D31" s="11">
        <v>532466.66666666674</v>
      </c>
      <c r="E31" s="11">
        <v>442300</v>
      </c>
      <c r="F31" s="9">
        <v>596000</v>
      </c>
      <c r="G31" s="9">
        <v>560166.66666666674</v>
      </c>
      <c r="H31" s="9">
        <v>709066.66666666674</v>
      </c>
      <c r="I31" s="11">
        <v>405600</v>
      </c>
      <c r="J31" s="9">
        <v>691066.66666666674</v>
      </c>
      <c r="K31" s="9">
        <v>563633.33333333337</v>
      </c>
      <c r="L31" s="9">
        <v>461533.33333333337</v>
      </c>
      <c r="M31" s="13">
        <v>539366.66666666674</v>
      </c>
      <c r="N31" s="9">
        <f>SUM(B31:M31)</f>
        <v>6727866.666666667</v>
      </c>
    </row>
    <row r="32" spans="1:14" ht="14.4" x14ac:dyDescent="0.3">
      <c r="A32" s="8" t="s">
        <v>3</v>
      </c>
      <c r="B32" s="9">
        <v>324385.71428571426</v>
      </c>
      <c r="C32" s="9">
        <v>328171.42857142852</v>
      </c>
      <c r="D32" s="11">
        <v>369099.99999999994</v>
      </c>
      <c r="E32" s="11">
        <v>310957.14285714284</v>
      </c>
      <c r="F32" s="9">
        <v>367257.14285714284</v>
      </c>
      <c r="G32" s="9">
        <v>248428.57142857139</v>
      </c>
      <c r="H32" s="9">
        <v>300585.71428571426</v>
      </c>
      <c r="I32" s="11">
        <v>202342.85714285713</v>
      </c>
      <c r="J32" s="9">
        <v>216571.42857142855</v>
      </c>
      <c r="K32" s="9">
        <v>402642.8571428571</v>
      </c>
      <c r="L32" s="9">
        <v>417571.42857142852</v>
      </c>
      <c r="M32" s="13">
        <v>303371.42857142852</v>
      </c>
      <c r="N32" s="9">
        <f>SUM(B32:M32)</f>
        <v>3791385.7142857141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3195820101</v>
      </c>
      <c r="C4" s="11">
        <v>3487999286</v>
      </c>
      <c r="D4" s="11">
        <v>3189162135</v>
      </c>
      <c r="E4" s="11">
        <v>3617831196</v>
      </c>
      <c r="F4" s="11">
        <v>3690259685</v>
      </c>
      <c r="G4" s="11">
        <v>3533856165</v>
      </c>
      <c r="H4" s="11">
        <v>3275199707</v>
      </c>
      <c r="I4" s="11">
        <v>3439622448</v>
      </c>
      <c r="J4" s="9">
        <v>3537882723</v>
      </c>
      <c r="K4" s="9">
        <v>3393991294</v>
      </c>
      <c r="L4" s="9">
        <v>3835631624</v>
      </c>
      <c r="M4" s="13">
        <v>4993534726</v>
      </c>
      <c r="N4" s="9">
        <f>SUM(B4:M4)</f>
        <v>43190791090</v>
      </c>
    </row>
    <row r="5" spans="1:14" ht="14.4" x14ac:dyDescent="0.3">
      <c r="A5" s="8" t="s">
        <v>2</v>
      </c>
      <c r="B5" s="11">
        <v>747498539</v>
      </c>
      <c r="C5" s="11">
        <v>826131157</v>
      </c>
      <c r="D5" s="11">
        <v>900644715</v>
      </c>
      <c r="E5" s="11">
        <v>796308524</v>
      </c>
      <c r="F5" s="11">
        <v>830950633</v>
      </c>
      <c r="G5" s="11">
        <v>711223236</v>
      </c>
      <c r="H5" s="11">
        <v>676280045</v>
      </c>
      <c r="I5" s="11">
        <v>701814053</v>
      </c>
      <c r="J5" s="9">
        <v>700953136</v>
      </c>
      <c r="K5" s="9">
        <v>759009717</v>
      </c>
      <c r="L5" s="9">
        <v>714036385</v>
      </c>
      <c r="M5" s="13">
        <v>821452734</v>
      </c>
      <c r="N5" s="9">
        <f>SUM(B5:M5)</f>
        <v>9186302874</v>
      </c>
    </row>
    <row r="6" spans="1:14" ht="14.4" x14ac:dyDescent="0.3">
      <c r="A6" s="8" t="s">
        <v>3</v>
      </c>
      <c r="B6" s="11">
        <v>159530279</v>
      </c>
      <c r="C6" s="11">
        <v>204529213</v>
      </c>
      <c r="D6" s="11">
        <v>258290496</v>
      </c>
      <c r="E6" s="11">
        <v>195034428</v>
      </c>
      <c r="F6" s="11">
        <v>170445159</v>
      </c>
      <c r="G6" s="11">
        <v>143991528</v>
      </c>
      <c r="H6" s="11">
        <v>123185804</v>
      </c>
      <c r="I6" s="11">
        <v>128620528</v>
      </c>
      <c r="J6" s="9">
        <v>141726833</v>
      </c>
      <c r="K6" s="9">
        <v>174029802</v>
      </c>
      <c r="L6" s="9">
        <v>154713899</v>
      </c>
      <c r="M6" s="13">
        <v>142963809</v>
      </c>
      <c r="N6" s="9">
        <f>SUM(B6:M6)</f>
        <v>1997061778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56375758</v>
      </c>
      <c r="C8" s="11">
        <v>59936102</v>
      </c>
      <c r="D8" s="11">
        <v>60980573</v>
      </c>
      <c r="E8" s="11">
        <v>59588950</v>
      </c>
      <c r="F8" s="11">
        <v>62527768</v>
      </c>
      <c r="G8" s="11">
        <v>62194941</v>
      </c>
      <c r="H8" s="11">
        <v>56510485</v>
      </c>
      <c r="I8" s="11">
        <v>55458841</v>
      </c>
      <c r="J8" s="9">
        <v>57160374</v>
      </c>
      <c r="K8" s="9">
        <v>54696073</v>
      </c>
      <c r="L8" s="9">
        <v>60153326</v>
      </c>
      <c r="M8" s="13">
        <v>78550826</v>
      </c>
      <c r="N8" s="9">
        <f>SUM(B8:M8)</f>
        <v>724134017</v>
      </c>
    </row>
    <row r="9" spans="1:14" ht="14.4" x14ac:dyDescent="0.3">
      <c r="A9" s="8" t="s">
        <v>2</v>
      </c>
      <c r="B9" s="11">
        <v>9597869</v>
      </c>
      <c r="C9" s="11">
        <v>12042851</v>
      </c>
      <c r="D9" s="11">
        <v>12709178</v>
      </c>
      <c r="E9" s="11">
        <v>11289474</v>
      </c>
      <c r="F9" s="11">
        <v>12344293</v>
      </c>
      <c r="G9" s="11">
        <v>10150916</v>
      </c>
      <c r="H9" s="11">
        <v>10869540</v>
      </c>
      <c r="I9" s="11">
        <v>9965769</v>
      </c>
      <c r="J9" s="9">
        <v>10414984</v>
      </c>
      <c r="K9" s="9">
        <v>9649750</v>
      </c>
      <c r="L9" s="9">
        <v>10352741</v>
      </c>
      <c r="M9" s="13">
        <v>11120600</v>
      </c>
      <c r="N9" s="9">
        <f>SUM(B9:M9)</f>
        <v>130507965</v>
      </c>
    </row>
    <row r="10" spans="1:14" ht="14.4" x14ac:dyDescent="0.3">
      <c r="A10" s="8" t="s">
        <v>3</v>
      </c>
      <c r="B10" s="11">
        <v>2891575</v>
      </c>
      <c r="C10" s="11">
        <v>4923705</v>
      </c>
      <c r="D10" s="11">
        <v>4544033</v>
      </c>
      <c r="E10" s="11">
        <v>4286840</v>
      </c>
      <c r="F10" s="11">
        <v>4014167</v>
      </c>
      <c r="G10" s="11">
        <v>3279318</v>
      </c>
      <c r="H10" s="11">
        <v>3783035</v>
      </c>
      <c r="I10" s="11">
        <v>4009332</v>
      </c>
      <c r="J10" s="9">
        <v>3750217</v>
      </c>
      <c r="K10" s="9">
        <v>3530820</v>
      </c>
      <c r="L10" s="9">
        <v>3082379</v>
      </c>
      <c r="M10" s="13">
        <v>3261973</v>
      </c>
      <c r="N10" s="9">
        <f>SUM(B10:M10)</f>
        <v>45357394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</v>
      </c>
      <c r="B12" s="9">
        <v>965160</v>
      </c>
      <c r="C12" s="9">
        <v>1168160</v>
      </c>
      <c r="D12" s="11">
        <v>1199480</v>
      </c>
      <c r="E12" s="9">
        <v>1032840</v>
      </c>
      <c r="F12" s="9">
        <v>1064920</v>
      </c>
      <c r="G12" s="9">
        <v>1017720</v>
      </c>
      <c r="H12" s="9">
        <v>949400</v>
      </c>
      <c r="I12" s="11">
        <v>862200</v>
      </c>
      <c r="J12" s="9">
        <v>991840</v>
      </c>
      <c r="K12" s="9">
        <v>915880</v>
      </c>
      <c r="L12" s="9">
        <v>863440</v>
      </c>
      <c r="M12" s="13">
        <v>1044600</v>
      </c>
      <c r="N12" s="9">
        <f>SUM(B12:M12)</f>
        <v>12075640</v>
      </c>
    </row>
    <row r="13" spans="1:14" ht="14.4" x14ac:dyDescent="0.3">
      <c r="A13" s="8" t="s">
        <v>3</v>
      </c>
      <c r="B13" s="9">
        <v>507000</v>
      </c>
      <c r="C13" s="9">
        <v>537644.4444444445</v>
      </c>
      <c r="D13" s="11">
        <v>549622.22222222225</v>
      </c>
      <c r="E13" s="9">
        <v>273155.55555555556</v>
      </c>
      <c r="F13" s="9">
        <v>391422.22222222225</v>
      </c>
      <c r="G13" s="9">
        <v>316222.22222222225</v>
      </c>
      <c r="H13" s="9">
        <v>280933.33333333337</v>
      </c>
      <c r="I13" s="11">
        <v>262155.55555555556</v>
      </c>
      <c r="J13" s="9">
        <v>235622.22222222222</v>
      </c>
      <c r="K13" s="9">
        <v>325000</v>
      </c>
      <c r="L13" s="9">
        <v>317088.88888888888</v>
      </c>
      <c r="M13" s="13">
        <v>238022.22222222222</v>
      </c>
      <c r="N13" s="9">
        <f>SUM(B13:M13)</f>
        <v>4233888.888888889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4.4" x14ac:dyDescent="0.3">
      <c r="A15" s="8" t="s">
        <v>1</v>
      </c>
      <c r="B15" s="9">
        <v>2452400</v>
      </c>
      <c r="C15" s="9">
        <v>2589800</v>
      </c>
      <c r="D15" s="11">
        <v>3104440</v>
      </c>
      <c r="E15" s="9">
        <v>2726000</v>
      </c>
      <c r="F15" s="9">
        <v>2680560</v>
      </c>
      <c r="G15" s="9">
        <v>2899120</v>
      </c>
      <c r="H15" s="9">
        <v>2394600</v>
      </c>
      <c r="I15" s="11">
        <v>2367600</v>
      </c>
      <c r="J15" s="9">
        <v>2784400</v>
      </c>
      <c r="K15" s="9">
        <v>2339800</v>
      </c>
      <c r="L15" s="9">
        <v>2819160</v>
      </c>
      <c r="M15" s="13">
        <v>3482200</v>
      </c>
      <c r="N15" s="9">
        <f>SUM(B15:M15)</f>
        <v>32640080</v>
      </c>
    </row>
    <row r="16" spans="1:14" ht="14.4" x14ac:dyDescent="0.3">
      <c r="A16" s="8" t="s">
        <v>2</v>
      </c>
      <c r="B16" s="9">
        <v>557760</v>
      </c>
      <c r="C16" s="9">
        <v>624720</v>
      </c>
      <c r="D16" s="11">
        <v>782560</v>
      </c>
      <c r="E16" s="9">
        <v>725480</v>
      </c>
      <c r="F16" s="9">
        <v>672960</v>
      </c>
      <c r="G16" s="9">
        <v>502200</v>
      </c>
      <c r="H16" s="9">
        <v>585240</v>
      </c>
      <c r="I16" s="11">
        <v>520680</v>
      </c>
      <c r="J16" s="9">
        <v>506280</v>
      </c>
      <c r="K16" s="9">
        <v>413360</v>
      </c>
      <c r="L16" s="9">
        <v>717760</v>
      </c>
      <c r="M16" s="13">
        <v>683640</v>
      </c>
      <c r="N16" s="9">
        <f>SUM(B16:M16)</f>
        <v>7292640</v>
      </c>
    </row>
    <row r="17" spans="1:14" ht="14.4" x14ac:dyDescent="0.3">
      <c r="A17" s="8" t="s">
        <v>3</v>
      </c>
      <c r="B17" s="9">
        <v>99920</v>
      </c>
      <c r="C17" s="9">
        <v>202880</v>
      </c>
      <c r="D17" s="11">
        <v>224560</v>
      </c>
      <c r="E17" s="9">
        <v>153160</v>
      </c>
      <c r="F17" s="9">
        <v>188480</v>
      </c>
      <c r="G17" s="9">
        <v>116740</v>
      </c>
      <c r="H17" s="9">
        <v>119340</v>
      </c>
      <c r="I17" s="11">
        <v>108840</v>
      </c>
      <c r="J17" s="9">
        <v>117480</v>
      </c>
      <c r="K17" s="9">
        <v>144060</v>
      </c>
      <c r="L17" s="9">
        <v>128760</v>
      </c>
      <c r="M17" s="13">
        <v>90700</v>
      </c>
      <c r="N17" s="9">
        <f>SUM(B17:M17)</f>
        <v>1694920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4.4" x14ac:dyDescent="0.3">
      <c r="A19" s="8" t="s">
        <v>2</v>
      </c>
      <c r="B19" s="9">
        <v>1104500</v>
      </c>
      <c r="C19" s="9">
        <v>1063357.1428571427</v>
      </c>
      <c r="D19" s="11">
        <v>942535.71428571432</v>
      </c>
      <c r="E19" s="9">
        <v>1130928.5714285714</v>
      </c>
      <c r="F19" s="9">
        <v>1125464.2857142857</v>
      </c>
      <c r="G19" s="9">
        <v>929928.57142857136</v>
      </c>
      <c r="H19" s="9">
        <v>949678.57142857136</v>
      </c>
      <c r="I19" s="11">
        <v>1030964.2857142857</v>
      </c>
      <c r="J19" s="9">
        <v>927750</v>
      </c>
      <c r="K19" s="9">
        <v>1075857.1428571427</v>
      </c>
      <c r="L19" s="9">
        <v>1084392.857142857</v>
      </c>
      <c r="M19" s="13">
        <v>1139071.4285714286</v>
      </c>
      <c r="N19" s="9">
        <f>SUM(B19:M19)</f>
        <v>12504428.571428569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4.4" x14ac:dyDescent="0.3">
      <c r="A21" s="8" t="s">
        <v>1</v>
      </c>
      <c r="B21" s="9">
        <v>309466.66666666669</v>
      </c>
      <c r="C21" s="9">
        <v>328600</v>
      </c>
      <c r="D21" s="11">
        <v>357600</v>
      </c>
      <c r="E21" s="9">
        <v>334466.66666666669</v>
      </c>
      <c r="F21" s="9">
        <v>329333.33333333337</v>
      </c>
      <c r="G21" s="9">
        <v>347666.66666666669</v>
      </c>
      <c r="H21" s="9">
        <v>309466.66666666669</v>
      </c>
      <c r="I21" s="11">
        <v>302800</v>
      </c>
      <c r="J21" s="9">
        <v>305533.33333333337</v>
      </c>
      <c r="K21" s="9">
        <v>306333.33333333337</v>
      </c>
      <c r="L21" s="9">
        <v>130000</v>
      </c>
      <c r="M21" s="13">
        <v>520800</v>
      </c>
      <c r="N21" s="9">
        <f>SUM(B21:M21)</f>
        <v>3882066.6666666674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42920685.714285709</v>
      </c>
      <c r="C23" s="9">
        <v>38341028.571428567</v>
      </c>
      <c r="D23" s="11">
        <v>44656571.428571425</v>
      </c>
      <c r="E23" s="9">
        <v>40789657.142857142</v>
      </c>
      <c r="F23" s="9">
        <v>40563085.714285709</v>
      </c>
      <c r="G23" s="9">
        <v>42029599.999999993</v>
      </c>
      <c r="H23" s="9">
        <v>39724628.571428567</v>
      </c>
      <c r="I23" s="11">
        <v>37087371.428571425</v>
      </c>
      <c r="J23" s="9">
        <v>40707428.571428567</v>
      </c>
      <c r="K23" s="9">
        <v>36745257.142857142</v>
      </c>
      <c r="L23" s="9">
        <v>42037257.142857142</v>
      </c>
      <c r="M23" s="13">
        <v>61465885.714285709</v>
      </c>
      <c r="N23" s="9">
        <f>SUM(B23:M23)</f>
        <v>507068457.14285707</v>
      </c>
    </row>
    <row r="24" spans="1:14" ht="14.4" x14ac:dyDescent="0.3">
      <c r="A24" s="8" t="s">
        <v>2</v>
      </c>
      <c r="B24" s="9">
        <v>5141269.230769231</v>
      </c>
      <c r="C24" s="9">
        <v>5584961.538461539</v>
      </c>
      <c r="D24" s="11">
        <v>6904615.384615385</v>
      </c>
      <c r="E24" s="9">
        <v>6528846.153846154</v>
      </c>
      <c r="F24" s="9">
        <v>6216846.153846154</v>
      </c>
      <c r="G24" s="9">
        <v>5572230.7692307699</v>
      </c>
      <c r="H24" s="9">
        <v>5819884.615384616</v>
      </c>
      <c r="I24" s="11">
        <v>5903500</v>
      </c>
      <c r="J24" s="9">
        <v>5611961.538461539</v>
      </c>
      <c r="K24" s="9">
        <v>5209961.538461539</v>
      </c>
      <c r="L24" s="9">
        <v>5843538.461538462</v>
      </c>
      <c r="M24" s="13">
        <v>6037615.384615385</v>
      </c>
      <c r="N24" s="9">
        <f>SUM(B24:M24)</f>
        <v>70375230.769230768</v>
      </c>
    </row>
    <row r="25" spans="1:14" ht="14.4" x14ac:dyDescent="0.3">
      <c r="A25" s="8" t="s">
        <v>3</v>
      </c>
      <c r="B25" s="9">
        <v>1364472.7272727273</v>
      </c>
      <c r="C25" s="9">
        <v>2795327.2727272729</v>
      </c>
      <c r="D25" s="11">
        <v>2105709.0909090908</v>
      </c>
      <c r="E25" s="9">
        <v>2229036.3636363638</v>
      </c>
      <c r="F25" s="9">
        <v>2337781.8181818184</v>
      </c>
      <c r="G25" s="9">
        <v>1842490.9090909092</v>
      </c>
      <c r="H25" s="9">
        <v>2249363.6363636362</v>
      </c>
      <c r="I25" s="11">
        <v>2535400</v>
      </c>
      <c r="J25" s="9">
        <v>2308290.9090909092</v>
      </c>
      <c r="K25" s="9">
        <v>2068672.7272727273</v>
      </c>
      <c r="L25" s="9">
        <v>1680363.6363636365</v>
      </c>
      <c r="M25" s="13">
        <v>1820436.3636363635</v>
      </c>
      <c r="N25" s="9">
        <f>SUM(B25:M25)</f>
        <v>25337345.454545457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699080</v>
      </c>
      <c r="C27" s="9">
        <v>837000</v>
      </c>
      <c r="D27" s="11">
        <v>983160</v>
      </c>
      <c r="E27" s="9">
        <v>747200</v>
      </c>
      <c r="F27" s="9">
        <v>735880</v>
      </c>
      <c r="G27" s="9">
        <v>611520</v>
      </c>
      <c r="H27" s="9">
        <v>583440</v>
      </c>
      <c r="I27" s="11">
        <v>577320</v>
      </c>
      <c r="J27" s="9">
        <v>772680</v>
      </c>
      <c r="K27" s="9">
        <v>652680</v>
      </c>
      <c r="L27" s="9">
        <v>735160</v>
      </c>
      <c r="M27" s="13">
        <v>555440</v>
      </c>
      <c r="N27" s="9">
        <f>SUM(B27:M27)</f>
        <v>8490560</v>
      </c>
    </row>
    <row r="28" spans="1:14" ht="14.4" x14ac:dyDescent="0.3">
      <c r="A28" s="8" t="s">
        <v>2</v>
      </c>
      <c r="B28" s="9">
        <v>466880</v>
      </c>
      <c r="C28" s="9">
        <v>906240</v>
      </c>
      <c r="D28" s="11">
        <v>568760</v>
      </c>
      <c r="E28" s="9">
        <v>785320</v>
      </c>
      <c r="F28" s="9">
        <v>919480</v>
      </c>
      <c r="G28" s="9">
        <v>503840</v>
      </c>
      <c r="H28" s="9">
        <v>457120</v>
      </c>
      <c r="I28" s="11">
        <v>569600</v>
      </c>
      <c r="J28" s="9">
        <v>452640</v>
      </c>
      <c r="K28" s="9">
        <v>725200</v>
      </c>
      <c r="L28" s="9">
        <v>583480</v>
      </c>
      <c r="M28" s="13">
        <v>524040</v>
      </c>
      <c r="N28" s="9">
        <f>SUM(B28:M28)</f>
        <v>7462600</v>
      </c>
    </row>
    <row r="29" spans="1:14" ht="14.4" x14ac:dyDescent="0.3">
      <c r="A29" s="8" t="s">
        <v>3</v>
      </c>
      <c r="B29" s="9">
        <v>157272.72727272726</v>
      </c>
      <c r="C29" s="9">
        <v>292490.90909090912</v>
      </c>
      <c r="D29" s="11">
        <v>294927.27272727271</v>
      </c>
      <c r="E29" s="9">
        <v>219054.54545454544</v>
      </c>
      <c r="F29" s="9">
        <v>226400</v>
      </c>
      <c r="G29" s="9">
        <v>78400</v>
      </c>
      <c r="H29" s="9">
        <v>237127.27272727274</v>
      </c>
      <c r="I29" s="11">
        <v>138218.18181818182</v>
      </c>
      <c r="J29" s="9">
        <v>158636.36363636365</v>
      </c>
      <c r="K29" s="9">
        <v>213927.27272727274</v>
      </c>
      <c r="L29" s="9">
        <v>135163.63636363635</v>
      </c>
      <c r="M29" s="13">
        <v>108800</v>
      </c>
      <c r="N29" s="9">
        <f>SUM(B29:M29)</f>
        <v>2260418.1818181821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2</v>
      </c>
      <c r="B31" s="9">
        <v>604433.33333333337</v>
      </c>
      <c r="C31" s="9">
        <v>612800</v>
      </c>
      <c r="D31" s="11">
        <v>743300</v>
      </c>
      <c r="E31" s="9">
        <v>457233.33333333337</v>
      </c>
      <c r="F31" s="9">
        <v>730500</v>
      </c>
      <c r="G31" s="9">
        <v>555200</v>
      </c>
      <c r="H31" s="9">
        <v>668400</v>
      </c>
      <c r="I31" s="11">
        <v>538900</v>
      </c>
      <c r="J31" s="9">
        <v>638866.66666666674</v>
      </c>
      <c r="K31" s="9">
        <v>546633.33333333337</v>
      </c>
      <c r="L31" s="9">
        <v>672366.66666666674</v>
      </c>
      <c r="M31" s="13">
        <v>513833.33333333337</v>
      </c>
      <c r="N31" s="9">
        <f>SUM(B31:M31)</f>
        <v>7282466.666666667</v>
      </c>
    </row>
    <row r="32" spans="1:14" ht="14.4" x14ac:dyDescent="0.3">
      <c r="A32" s="8" t="s">
        <v>3</v>
      </c>
      <c r="B32" s="9">
        <v>452328.57142857136</v>
      </c>
      <c r="C32" s="9">
        <v>213214.28571428568</v>
      </c>
      <c r="D32" s="11">
        <v>334342.8571428571</v>
      </c>
      <c r="E32" s="9">
        <v>229599.99999999997</v>
      </c>
      <c r="F32" s="9">
        <v>211471.42857142855</v>
      </c>
      <c r="G32" s="9">
        <v>216799.99999999997</v>
      </c>
      <c r="H32" s="9">
        <v>233814.28571428568</v>
      </c>
      <c r="I32" s="11">
        <v>235171.42857142855</v>
      </c>
      <c r="J32" s="9">
        <v>207942.85714285713</v>
      </c>
      <c r="K32" s="9">
        <v>299514.28571428568</v>
      </c>
      <c r="L32" s="9">
        <v>283128.57142857142</v>
      </c>
      <c r="M32" s="13">
        <v>286314.28571428568</v>
      </c>
      <c r="N32" s="9">
        <f>SUM(B32:M32)</f>
        <v>3203642.8571428573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0C89-1348-4752-B6FB-77D7C78179C5}">
  <sheetPr>
    <pageSetUpPr fitToPage="1"/>
  </sheetPr>
  <dimension ref="A1:L125"/>
  <sheetViews>
    <sheetView workbookViewId="0">
      <selection sqref="A1:L1"/>
    </sheetView>
  </sheetViews>
  <sheetFormatPr defaultRowHeight="13.2" x14ac:dyDescent="0.25"/>
  <cols>
    <col min="1" max="1" width="22.33203125" customWidth="1"/>
    <col min="2" max="12" width="18.5546875" customWidth="1"/>
  </cols>
  <sheetData>
    <row r="1" spans="1:12" ht="21" x14ac:dyDescent="0.4">
      <c r="A1" s="31" t="s">
        <v>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15.6" x14ac:dyDescent="0.3">
      <c r="A3" s="26" t="s">
        <v>75</v>
      </c>
    </row>
    <row r="4" spans="1:12" x14ac:dyDescent="0.25">
      <c r="A4" s="24" t="s">
        <v>74</v>
      </c>
      <c r="B4" s="24" t="s">
        <v>38</v>
      </c>
      <c r="C4" s="24" t="s">
        <v>39</v>
      </c>
      <c r="D4" s="24" t="s">
        <v>40</v>
      </c>
      <c r="E4" s="24" t="s">
        <v>41</v>
      </c>
    </row>
    <row r="5" spans="1:12" x14ac:dyDescent="0.25">
      <c r="A5">
        <v>2015</v>
      </c>
      <c r="B5" s="25">
        <f>'2015'!N4</f>
        <v>61158150946</v>
      </c>
      <c r="C5" s="25">
        <f>'2015'!N5</f>
        <v>12305620629</v>
      </c>
      <c r="D5" s="25">
        <f>'2015'!N6</f>
        <v>2783766610</v>
      </c>
      <c r="E5" s="25"/>
    </row>
    <row r="6" spans="1:12" x14ac:dyDescent="0.25">
      <c r="A6">
        <v>2016</v>
      </c>
      <c r="B6" s="25">
        <f>'2016'!N4</f>
        <v>62972869859</v>
      </c>
      <c r="C6" s="25">
        <f>'2016'!N5</f>
        <v>13233835062</v>
      </c>
      <c r="D6" s="25">
        <f>'2016'!N6</f>
        <v>2924360543</v>
      </c>
      <c r="E6" s="25"/>
    </row>
    <row r="7" spans="1:12" x14ac:dyDescent="0.25">
      <c r="A7">
        <v>2017</v>
      </c>
      <c r="B7" s="25">
        <f>'2017'!N4</f>
        <v>65526160925</v>
      </c>
      <c r="C7" s="25">
        <f>'2017'!N5</f>
        <v>14036637542</v>
      </c>
      <c r="D7" s="25">
        <f>'2017'!N6</f>
        <v>3195887706</v>
      </c>
      <c r="E7" s="25"/>
    </row>
    <row r="8" spans="1:12" x14ac:dyDescent="0.25">
      <c r="A8">
        <v>2018</v>
      </c>
      <c r="B8" s="25">
        <f>'2018'!N4</f>
        <v>70078938054</v>
      </c>
      <c r="C8" s="25">
        <f>'2018'!N5</f>
        <v>14794735607</v>
      </c>
      <c r="D8" s="25">
        <f>'2018'!N6</f>
        <v>3517953786</v>
      </c>
      <c r="E8" s="25"/>
    </row>
    <row r="9" spans="1:12" x14ac:dyDescent="0.25">
      <c r="A9">
        <v>2019</v>
      </c>
      <c r="B9" s="25">
        <f>'2019'!N4</f>
        <v>74404867837</v>
      </c>
      <c r="C9" s="25">
        <f>'2019'!N5</f>
        <v>15882501403</v>
      </c>
      <c r="D9" s="25">
        <f>'2019'!N6</f>
        <v>3848915761</v>
      </c>
      <c r="E9" s="25"/>
    </row>
    <row r="10" spans="1:12" x14ac:dyDescent="0.25">
      <c r="A10">
        <v>2020</v>
      </c>
      <c r="B10" s="25">
        <f>'2020'!N4</f>
        <v>79107877829</v>
      </c>
      <c r="C10" s="25">
        <f>'2020'!N5</f>
        <v>13443363823</v>
      </c>
      <c r="D10" s="25">
        <f>'2020'!N6</f>
        <v>2623000122</v>
      </c>
      <c r="E10" s="25"/>
    </row>
    <row r="11" spans="1:12" x14ac:dyDescent="0.25">
      <c r="A11">
        <v>2021</v>
      </c>
      <c r="B11" s="25">
        <f>'2021'!N4</f>
        <v>94783217359</v>
      </c>
      <c r="C11" s="25">
        <f>'2021'!N5</f>
        <v>18024942166</v>
      </c>
      <c r="D11" s="25">
        <f>'2021'!N6</f>
        <v>4106697866</v>
      </c>
      <c r="E11" s="25">
        <f>'2021'!N7</f>
        <v>9690206385</v>
      </c>
    </row>
    <row r="12" spans="1:12" x14ac:dyDescent="0.25">
      <c r="A12">
        <v>2022</v>
      </c>
      <c r="B12" s="25">
        <f>'2022'!N4</f>
        <v>101138637932</v>
      </c>
      <c r="C12" s="25">
        <f>'2022'!N5</f>
        <v>20857091966</v>
      </c>
      <c r="D12" s="25">
        <f>'2022'!N6</f>
        <v>5208755067</v>
      </c>
      <c r="E12" s="25">
        <f>'2022'!N7</f>
        <v>11590067480</v>
      </c>
    </row>
    <row r="13" spans="1:12" x14ac:dyDescent="0.25">
      <c r="A13">
        <v>2023</v>
      </c>
      <c r="B13" s="25">
        <f>'2023'!N4</f>
        <v>103390232666</v>
      </c>
      <c r="C13" s="25">
        <f>'2023'!N5</f>
        <v>22058853892</v>
      </c>
      <c r="D13" s="25">
        <f>'2023'!N6</f>
        <v>5546376088</v>
      </c>
      <c r="E13" s="25">
        <f>'2023'!N7</f>
        <v>12957083554</v>
      </c>
    </row>
    <row r="14" spans="1:12" x14ac:dyDescent="0.25">
      <c r="A14">
        <v>2024</v>
      </c>
      <c r="B14" s="25">
        <f>'2024'!N4</f>
        <v>103453200746</v>
      </c>
      <c r="C14" s="25">
        <f>'2024'!N5</f>
        <v>22503629979.200001</v>
      </c>
      <c r="D14" s="25">
        <f>'2024'!N6</f>
        <v>5613312268</v>
      </c>
      <c r="E14" s="25">
        <f>'2024'!N7</f>
        <v>14449323495</v>
      </c>
    </row>
    <row r="15" spans="1:12" x14ac:dyDescent="0.25">
      <c r="A15">
        <v>2025</v>
      </c>
      <c r="B15" s="25">
        <f>'2025'!N4</f>
        <v>106330957020</v>
      </c>
      <c r="C15" s="25">
        <f>'2025'!N5</f>
        <v>23292074281.599998</v>
      </c>
      <c r="D15" s="25">
        <f>'2025'!N6</f>
        <v>5524451140</v>
      </c>
      <c r="E15" s="25">
        <f>'2025'!N7</f>
        <v>16614583349</v>
      </c>
    </row>
    <row r="17" spans="1:5" ht="15.6" x14ac:dyDescent="0.3">
      <c r="A17" s="26" t="s">
        <v>76</v>
      </c>
    </row>
    <row r="18" spans="1:5" x14ac:dyDescent="0.25">
      <c r="A18" s="24" t="s">
        <v>74</v>
      </c>
      <c r="B18" s="24" t="s">
        <v>38</v>
      </c>
      <c r="C18" s="24" t="s">
        <v>39</v>
      </c>
      <c r="D18" s="24" t="s">
        <v>40</v>
      </c>
      <c r="E18" s="24" t="s">
        <v>41</v>
      </c>
    </row>
    <row r="19" spans="1:5" x14ac:dyDescent="0.25">
      <c r="A19">
        <v>2015</v>
      </c>
      <c r="B19" s="25">
        <f>'2015'!N8</f>
        <v>836291935</v>
      </c>
      <c r="C19" s="25">
        <f>'2015'!N9</f>
        <v>142027235</v>
      </c>
      <c r="D19" s="25">
        <f>'2015'!N10</f>
        <v>33885154</v>
      </c>
      <c r="E19" s="25"/>
    </row>
    <row r="20" spans="1:5" x14ac:dyDescent="0.25">
      <c r="A20">
        <v>2016</v>
      </c>
      <c r="B20" s="25">
        <f>'2016'!N8</f>
        <v>807386078</v>
      </c>
      <c r="C20" s="25">
        <f>'2016'!N9</f>
        <v>147076559</v>
      </c>
      <c r="D20" s="25">
        <f>'2016'!N10</f>
        <v>34265272</v>
      </c>
      <c r="E20" s="25"/>
    </row>
    <row r="21" spans="1:5" x14ac:dyDescent="0.25">
      <c r="A21">
        <v>2017</v>
      </c>
      <c r="B21" s="25">
        <f>'2017'!N8</f>
        <v>826645634</v>
      </c>
      <c r="C21" s="25">
        <f>'2017'!N9</f>
        <v>148098312</v>
      </c>
      <c r="D21" s="25">
        <f>'2017'!N10</f>
        <v>38658554</v>
      </c>
      <c r="E21" s="25"/>
    </row>
    <row r="22" spans="1:5" x14ac:dyDescent="0.25">
      <c r="A22">
        <v>2018</v>
      </c>
      <c r="B22" s="25">
        <f>'2018'!N8</f>
        <v>866757079</v>
      </c>
      <c r="C22" s="25">
        <f>'2018'!N9</f>
        <v>152158042</v>
      </c>
      <c r="D22" s="25">
        <f>'2018'!N10</f>
        <v>37807498</v>
      </c>
      <c r="E22" s="25"/>
    </row>
    <row r="23" spans="1:5" x14ac:dyDescent="0.25">
      <c r="A23">
        <v>2019</v>
      </c>
      <c r="B23" s="25">
        <f>'2019'!N8</f>
        <v>959500715</v>
      </c>
      <c r="C23" s="25">
        <f>'2019'!N9</f>
        <v>163922387</v>
      </c>
      <c r="D23" s="25">
        <f>'2019'!N10</f>
        <v>42099761</v>
      </c>
      <c r="E23" s="25"/>
    </row>
    <row r="24" spans="1:5" x14ac:dyDescent="0.25">
      <c r="A24">
        <v>2020</v>
      </c>
      <c r="B24" s="25">
        <f>'2020'!N8</f>
        <v>991132357</v>
      </c>
      <c r="C24" s="25">
        <f>'2020'!N9</f>
        <v>150491759</v>
      </c>
      <c r="D24" s="25">
        <f>'2020'!N10</f>
        <v>31897452</v>
      </c>
      <c r="E24" s="25"/>
    </row>
    <row r="25" spans="1:5" x14ac:dyDescent="0.25">
      <c r="A25">
        <v>2021</v>
      </c>
      <c r="B25" s="25">
        <f>'2021'!N9</f>
        <v>1117605070</v>
      </c>
      <c r="C25" s="25">
        <f>'2021'!N10</f>
        <v>181954287</v>
      </c>
      <c r="D25" s="25">
        <f>'2021'!N11</f>
        <v>46097810</v>
      </c>
      <c r="E25" s="25">
        <f>'2021'!N12</f>
        <v>157440347</v>
      </c>
    </row>
    <row r="26" spans="1:5" x14ac:dyDescent="0.25">
      <c r="A26">
        <v>2022</v>
      </c>
      <c r="B26" s="25">
        <f>'2022'!N9</f>
        <v>1193226621</v>
      </c>
      <c r="C26" s="25">
        <f>'2022'!N10</f>
        <v>197746200</v>
      </c>
      <c r="D26" s="25">
        <f>'2022'!N11</f>
        <v>52280328</v>
      </c>
      <c r="E26" s="25">
        <f>'2022'!N12</f>
        <v>174629051</v>
      </c>
    </row>
    <row r="27" spans="1:5" x14ac:dyDescent="0.25">
      <c r="A27">
        <v>2023</v>
      </c>
      <c r="B27" s="25">
        <f>'2023'!N9</f>
        <v>1214408327</v>
      </c>
      <c r="C27" s="25">
        <f>'2023'!N10</f>
        <v>210137134</v>
      </c>
      <c r="D27" s="25">
        <f>'2023'!N11</f>
        <v>51631376</v>
      </c>
      <c r="E27" s="25">
        <f>'2023'!N12</f>
        <v>195702897</v>
      </c>
    </row>
    <row r="28" spans="1:5" x14ac:dyDescent="0.25">
      <c r="A28">
        <v>2024</v>
      </c>
      <c r="B28" s="25">
        <f>'2024'!N9</f>
        <v>1183542667</v>
      </c>
      <c r="C28" s="25">
        <f>'2024'!N10</f>
        <v>210348102.59999999</v>
      </c>
      <c r="D28" s="25">
        <f>'2024'!N11</f>
        <v>51506361</v>
      </c>
      <c r="E28" s="25">
        <f>'2024'!N12</f>
        <v>217278411</v>
      </c>
    </row>
    <row r="29" spans="1:5" x14ac:dyDescent="0.25">
      <c r="A29">
        <v>2025</v>
      </c>
      <c r="B29" s="25">
        <f>'2025'!N9</f>
        <v>1200817860</v>
      </c>
      <c r="C29" s="25">
        <f>'2025'!N10</f>
        <v>224372462.40000001</v>
      </c>
      <c r="D29" s="25">
        <f>'2025'!N11</f>
        <v>51407459</v>
      </c>
      <c r="E29" s="25">
        <f>'2025'!N12</f>
        <v>251054614</v>
      </c>
    </row>
    <row r="31" spans="1:5" x14ac:dyDescent="0.25">
      <c r="A31" s="29" t="s">
        <v>77</v>
      </c>
      <c r="B31" s="30"/>
      <c r="C31" s="30"/>
      <c r="D31" s="30"/>
      <c r="E31" s="30"/>
    </row>
    <row r="32" spans="1:5" x14ac:dyDescent="0.25">
      <c r="A32" s="24" t="s">
        <v>74</v>
      </c>
      <c r="B32" s="24" t="s">
        <v>38</v>
      </c>
      <c r="C32" s="24" t="s">
        <v>39</v>
      </c>
      <c r="D32" s="24" t="s">
        <v>40</v>
      </c>
      <c r="E32" s="24"/>
    </row>
    <row r="33" spans="1:5" x14ac:dyDescent="0.25">
      <c r="A33">
        <v>2015</v>
      </c>
      <c r="B33" s="25" cm="1">
        <f t="array" ref="B33">IFERROR(IF(ISNUMBER(SEARCH("Retail",INDEX('2015'!A:A,MATCH("Benson",'2015'!A:A,0)+1))),INDEX('2015'!N:N,MATCH("Benson",'2015'!A:A,0)+1),0),0)</f>
        <v>59061822.799999982</v>
      </c>
      <c r="C33" s="25" cm="1">
        <f t="array" ref="C33">IFERROR(IF(ISNUMBER(SEARCH("Restaurant",INDEX('2015'!A:A,MATCH("Benson",'2015'!A:A,0)+2))),INDEX('2015'!N:N,MATCH("Benson",'2015'!A:A,0)+2),0),0)</f>
        <v>12843179.199999996</v>
      </c>
      <c r="D33" s="25" cm="1">
        <f t="array" ref="D33">IFERROR(IF(ISNUMBER(SEARCH("Hotel",INDEX('2015'!A:A,MATCH("Benson",'2015'!A:A,0)+3))),INDEX('2015'!N:N,MATCH("Benson",'2015'!A:A,0)+3),IF(ISNUMBER(SEARCH("Accommodation",INDEX('2015'!A:A,MATCH("Benson",'2015'!A:A,0)+3))),INDEX('2015'!N:N,MATCH("Benson",'2015'!A:A,0)+3),0)),0)</f>
        <v>4148183.9428571425</v>
      </c>
      <c r="E33" s="25"/>
    </row>
    <row r="34" spans="1:5" x14ac:dyDescent="0.25">
      <c r="A34">
        <v>2016</v>
      </c>
      <c r="B34" s="25" cm="1">
        <f t="array" ref="B34">IFERROR(IF(ISNUMBER(SEARCH("Retail",INDEX('2016'!A:A,MATCH("Benson",'2016'!A:A,0)+1))),INDEX('2016'!N:N,MATCH("Benson",'2016'!A:A,0)+1),0),0)</f>
        <v>55483248.285714276</v>
      </c>
      <c r="C34" s="25" cm="1">
        <f t="array" ref="C34">IFERROR(IF(ISNUMBER(SEARCH("Restaurant",INDEX('2016'!A:A,MATCH("Benson",'2016'!A:A,0)+2))),INDEX('2016'!N:N,MATCH("Benson",'2016'!A:A,0)+2),0),0)</f>
        <v>13043932</v>
      </c>
      <c r="D34" s="25" cm="1">
        <f t="array" ref="D34">IFERROR(IF(ISNUMBER(SEARCH("Hotel",INDEX('2016'!A:A,MATCH("Benson",'2016'!A:A,0)+3))),INDEX('2016'!N:N,MATCH("Benson",'2016'!A:A,0)+3),IF(ISNUMBER(SEARCH("Accommodation",INDEX('2016'!A:A,MATCH("Benson",'2016'!A:A,0)+3))),INDEX('2016'!N:N,MATCH("Benson",'2016'!A:A,0)+3),0)),0)</f>
        <v>4270951.4285714282</v>
      </c>
      <c r="E34" s="25"/>
    </row>
    <row r="35" spans="1:5" x14ac:dyDescent="0.25">
      <c r="A35">
        <v>2017</v>
      </c>
      <c r="B35" s="25" cm="1">
        <f t="array" ref="B35">IFERROR(IF(ISNUMBER(SEARCH("Retail",INDEX('2017'!A:A,MATCH("Benson",'2017'!A:A,0)+1))),INDEX('2017'!N:N,MATCH("Benson",'2017'!A:A,0)+1),0),0)</f>
        <v>56277611.714285709</v>
      </c>
      <c r="C35" s="25" cm="1">
        <f t="array" ref="C35">IFERROR(IF(ISNUMBER(SEARCH("Restaurant",INDEX('2017'!A:A,MATCH("Benson",'2017'!A:A,0)+2))),INDEX('2017'!N:N,MATCH("Benson",'2017'!A:A,0)+2),0),0)</f>
        <v>11514740.285714284</v>
      </c>
      <c r="D35" s="25" cm="1">
        <f t="array" ref="D35">IFERROR(IF(ISNUMBER(SEARCH("Hotel",INDEX('2017'!A:A,MATCH("Benson",'2017'!A:A,0)+3))),INDEX('2017'!N:N,MATCH("Benson",'2017'!A:A,0)+3),IF(ISNUMBER(SEARCH("Accommodation",INDEX('2017'!A:A,MATCH("Benson",'2017'!A:A,0)+3))),INDEX('2017'!N:N,MATCH("Benson",'2017'!A:A,0)+3),0)),0)</f>
        <v>4743768.2857142845</v>
      </c>
      <c r="E35" s="25"/>
    </row>
    <row r="36" spans="1:5" x14ac:dyDescent="0.25">
      <c r="A36">
        <v>2018</v>
      </c>
      <c r="B36" s="25" cm="1">
        <f t="array" ref="B36">IFERROR(IF(ISNUMBER(SEARCH("Retail",INDEX('2018'!A:A,MATCH("Benson",'2018'!A:A,0)+1))),INDEX('2018'!N:N,MATCH("Benson",'2018'!A:A,0)+1),0),0)</f>
        <v>58252883.142857142</v>
      </c>
      <c r="C36" s="25" cm="1">
        <f t="array" ref="C36">IFERROR(IF(ISNUMBER(SEARCH("Restaurant",INDEX('2018'!A:A,MATCH("Benson",'2018'!A:A,0)+2))),INDEX('2018'!N:N,MATCH("Benson",'2018'!A:A,0)+2),0),0)</f>
        <v>13461881.714285713</v>
      </c>
      <c r="D36" s="25" cm="1">
        <f t="array" ref="D36">IFERROR(IF(ISNUMBER(SEARCH("Hotel",INDEX('2018'!A:A,MATCH("Benson",'2018'!A:A,0)+3))),INDEX('2018'!N:N,MATCH("Benson",'2018'!A:A,0)+3),IF(ISNUMBER(SEARCH("Accommodation",INDEX('2018'!A:A,MATCH("Benson",'2018'!A:A,0)+3))),INDEX('2018'!N:N,MATCH("Benson",'2018'!A:A,0)+3),0)),0)</f>
        <v>4594431.4285714291</v>
      </c>
      <c r="E36" s="25"/>
    </row>
    <row r="37" spans="1:5" x14ac:dyDescent="0.25">
      <c r="A37">
        <v>2019</v>
      </c>
      <c r="B37" s="25" cm="1">
        <f t="array" ref="B37">IFERROR(IF(ISNUMBER(SEARCH("Retail",INDEX('2019'!A:A,MATCH("Benson",'2019'!A:A,0)+1))),INDEX('2019'!N:N,MATCH("Benson",'2019'!A:A,0)+1),0),0)</f>
        <v>65631583.999999985</v>
      </c>
      <c r="C37" s="25" cm="1">
        <f t="array" ref="C37">IFERROR(IF(ISNUMBER(SEARCH("Restaurant",INDEX('2019'!A:A,MATCH("Benson",'2019'!A:A,0)+2))),INDEX('2019'!N:N,MATCH("Benson",'2019'!A:A,0)+2),0),0)</f>
        <v>15091360.285714285</v>
      </c>
      <c r="D37" s="25" cm="1">
        <f t="array" ref="D37">IFERROR(IF(ISNUMBER(SEARCH("Hotel",INDEX('2019'!A:A,MATCH("Benson",'2019'!A:A,0)+3))),INDEX('2019'!N:N,MATCH("Benson",'2019'!A:A,0)+3),IF(ISNUMBER(SEARCH("Accommodation",INDEX('2019'!A:A,MATCH("Benson",'2019'!A:A,0)+3))),INDEX('2019'!N:N,MATCH("Benson",'2019'!A:A,0)+3),0)),0)</f>
        <v>4822187.1428571427</v>
      </c>
      <c r="E37" s="25"/>
    </row>
    <row r="38" spans="1:5" x14ac:dyDescent="0.25">
      <c r="A38">
        <v>2020</v>
      </c>
      <c r="B38" s="25" cm="1">
        <f t="array" ref="B38">IFERROR(IF(ISNUMBER(SEARCH("Retail",INDEX('2020'!A:A,MATCH("Benson",'2020'!A:A,0)+1))),INDEX('2020'!N:N,MATCH("Benson",'2020'!A:A,0)+1),0),0)</f>
        <v>74139568.571428567</v>
      </c>
      <c r="C38" s="25" cm="1">
        <f t="array" ref="C38">IFERROR(IF(ISNUMBER(SEARCH("Restaurant",INDEX('2020'!A:A,MATCH("Benson",'2020'!A:A,0)+2))),INDEX('2020'!N:N,MATCH("Benson",'2020'!A:A,0)+2),0),0)</f>
        <v>13839137.999999998</v>
      </c>
      <c r="D38" s="25" cm="1">
        <f t="array" ref="D38">IFERROR(IF(ISNUMBER(SEARCH("Hotel",INDEX('2020'!A:A,MATCH("Benson",'2020'!A:A,0)+3))),INDEX('2020'!N:N,MATCH("Benson",'2020'!A:A,0)+3),IF(ISNUMBER(SEARCH("Accommodation",INDEX('2020'!A:A,MATCH("Benson",'2020'!A:A,0)+3))),INDEX('2020'!N:N,MATCH("Benson",'2020'!A:A,0)+3),0)),0)</f>
        <v>3702053.7142857136</v>
      </c>
      <c r="E38" s="25"/>
    </row>
    <row r="39" spans="1:5" x14ac:dyDescent="0.25">
      <c r="A39">
        <v>2021</v>
      </c>
      <c r="B39" s="25" cm="1">
        <f t="array" ref="B39">IFERROR(IF(ISNUMBER(SEARCH("Retail",INDEX('2021'!A:A,MATCH("Benson",'2021'!A:A,0)+1))),INDEX('2021'!N:N,MATCH("Benson",'2021'!A:A,0)+1),0),0)</f>
        <v>77553224.857142851</v>
      </c>
      <c r="C39" s="25" cm="1">
        <f t="array" ref="C39">IFERROR(IF(ISNUMBER(SEARCH("Restaurant",INDEX('2021'!A:A,MATCH("Benson",'2021'!A:A,0)+2))),INDEX('2021'!N:N,MATCH("Benson",'2021'!A:A,0)+2),0),0)</f>
        <v>17134952.857142854</v>
      </c>
      <c r="D39" s="25" cm="1">
        <f t="array" ref="D39">IFERROR(IF(ISNUMBER(SEARCH("Hotel",INDEX('2021'!A:A,MATCH("Benson",'2021'!A:A,0)+3))),INDEX('2021'!N:N,MATCH("Benson",'2021'!A:A,0)+3),IF(ISNUMBER(SEARCH("Accommodation",INDEX('2021'!A:A,MATCH("Benson",'2021'!A:A,0)+3))),INDEX('2021'!N:N,MATCH("Benson",'2021'!A:A,0)+3),0)),0)</f>
        <v>5692579.1428571437</v>
      </c>
      <c r="E39" s="25"/>
    </row>
    <row r="40" spans="1:5" x14ac:dyDescent="0.25">
      <c r="A40">
        <v>2022</v>
      </c>
      <c r="B40" s="25" cm="1">
        <f t="array" ref="B40">IFERROR(IF(ISNUMBER(SEARCH("Retail",INDEX('2022'!A:A,MATCH("Benson",'2022'!A:A,0)+1))),INDEX('2022'!N:N,MATCH("Benson",'2022'!A:A,0)+1),0),0)</f>
        <v>84631358.857142836</v>
      </c>
      <c r="C40" s="25" cm="1">
        <f t="array" ref="C40">IFERROR(IF(ISNUMBER(SEARCH("Restaurant",INDEX('2022'!A:A,MATCH("Benson",'2022'!A:A,0)+2))),INDEX('2022'!N:N,MATCH("Benson",'2022'!A:A,0)+2),0),0)</f>
        <v>17480206.571428571</v>
      </c>
      <c r="D40" s="25" cm="1">
        <f t="array" ref="D40">IFERROR(IF(ISNUMBER(SEARCH("Hotel",INDEX('2022'!A:A,MATCH("Benson",'2022'!A:A,0)+3))),INDEX('2022'!N:N,MATCH("Benson",'2022'!A:A,0)+3),IF(ISNUMBER(SEARCH("Accommodation",INDEX('2022'!A:A,MATCH("Benson",'2022'!A:A,0)+3))),INDEX('2022'!N:N,MATCH("Benson",'2022'!A:A,0)+3),0)),0)</f>
        <v>5898582.8571428563</v>
      </c>
      <c r="E40" s="25"/>
    </row>
    <row r="41" spans="1:5" x14ac:dyDescent="0.25">
      <c r="A41">
        <v>2023</v>
      </c>
      <c r="B41" s="25" cm="1">
        <f t="array" ref="B41">IFERROR(IF(ISNUMBER(SEARCH("Retail",INDEX('2023'!A:A,MATCH("Benson",'2023'!A:A,0)+1))),INDEX('2023'!N:N,MATCH("Benson",'2023'!A:A,0)+1),0),0)</f>
        <v>87061564.857142851</v>
      </c>
      <c r="C41" s="25" cm="1">
        <f t="array" ref="C41">IFERROR(IF(ISNUMBER(SEARCH("Restaurant",INDEX('2023'!A:A,MATCH("Benson",'2023'!A:A,0)+2))),INDEX('2023'!N:N,MATCH("Benson",'2023'!A:A,0)+2),0),0)</f>
        <v>18521032.857142854</v>
      </c>
      <c r="D41" s="25" cm="1">
        <f t="array" ref="D41">IFERROR(IF(ISNUMBER(SEARCH("Hotel",INDEX('2023'!A:A,MATCH("Benson",'2023'!A:A,0)+3))),INDEX('2023'!N:N,MATCH("Benson",'2023'!A:A,0)+3),IF(ISNUMBER(SEARCH("Accommodation",INDEX('2023'!A:A,MATCH("Benson",'2023'!A:A,0)+3))),INDEX('2023'!N:N,MATCH("Benson",'2023'!A:A,0)+3),0)),0)</f>
        <v>6443850.5714285709</v>
      </c>
      <c r="E41" s="25"/>
    </row>
    <row r="42" spans="1:5" x14ac:dyDescent="0.25">
      <c r="A42">
        <v>2024</v>
      </c>
      <c r="B42" s="25" cm="1">
        <f t="array" ref="B42">IFERROR(IF(ISNUMBER(SEARCH("Retail",INDEX('2024'!A:A,MATCH("Benson",'2024'!A:A,0)+1))),INDEX('2024'!N:N,MATCH("Benson",'2024'!A:A,0)+1),0),0)</f>
        <v>86156973.571428567</v>
      </c>
      <c r="C42" s="25" cm="1">
        <f t="array" ref="C42">IFERROR(IF(ISNUMBER(SEARCH("Restaurant",INDEX('2024'!A:A,MATCH("Benson",'2024'!A:A,0)+2))),INDEX('2024'!N:N,MATCH("Benson",'2024'!A:A,0)+2),0),0)</f>
        <v>18164486.142857138</v>
      </c>
      <c r="D42" s="25" cm="1">
        <f t="array" ref="D42">IFERROR(IF(ISNUMBER(SEARCH("Hotel",INDEX('2024'!A:A,MATCH("Benson",'2024'!A:A,0)+3))),INDEX('2024'!N:N,MATCH("Benson",'2024'!A:A,0)+3),IF(ISNUMBER(SEARCH("Accommodation",INDEX('2024'!A:A,MATCH("Benson",'2024'!A:A,0)+3))),INDEX('2024'!N:N,MATCH("Benson",'2024'!A:A,0)+3),0)),0)</f>
        <v>5889507.7142857136</v>
      </c>
      <c r="E42" s="25"/>
    </row>
    <row r="43" spans="1:5" x14ac:dyDescent="0.25">
      <c r="A43">
        <v>2025</v>
      </c>
      <c r="B43" s="25" cm="1">
        <f t="array" ref="B43">IFERROR(IF(ISNUMBER(SEARCH("Retail",INDEX('2025'!A:A,MATCH("Benson",'2025'!A:A,0)+1))),INDEX('2025'!N:N,MATCH("Benson",'2025'!A:A,0)+1),0),0)</f>
        <v>86485390.714285702</v>
      </c>
      <c r="C43" s="25" cm="1">
        <f t="array" ref="C43">IFERROR(IF(ISNUMBER(SEARCH("Restaurant",INDEX('2025'!A:A,MATCH("Benson",'2025'!A:A,0)+2))),INDEX('2025'!N:N,MATCH("Benson",'2025'!A:A,0)+2),0),0)</f>
        <v>20625085.285714284</v>
      </c>
      <c r="D43" s="25" cm="1">
        <f t="array" ref="D43">IFERROR(IF(ISNUMBER(SEARCH("Hotel",INDEX('2025'!A:A,MATCH("Benson",'2025'!A:A,0)+3))),INDEX('2025'!N:N,MATCH("Benson",'2025'!A:A,0)+3),IF(ISNUMBER(SEARCH("Accommodation",INDEX('2025'!A:A,MATCH("Benson",'2025'!A:A,0)+3))),INDEX('2025'!N:N,MATCH("Benson",'2025'!A:A,0)+3),0)),0)</f>
        <v>4626658.4285714272</v>
      </c>
      <c r="E43" s="25"/>
    </row>
    <row r="45" spans="1:5" x14ac:dyDescent="0.25">
      <c r="A45" s="29" t="s">
        <v>78</v>
      </c>
      <c r="B45" s="30"/>
      <c r="C45" s="30"/>
      <c r="D45" s="30"/>
      <c r="E45" s="30"/>
    </row>
    <row r="46" spans="1:5" x14ac:dyDescent="0.25">
      <c r="A46" s="24" t="s">
        <v>74</v>
      </c>
      <c r="B46" s="24" t="s">
        <v>38</v>
      </c>
      <c r="C46" s="24" t="s">
        <v>39</v>
      </c>
      <c r="D46" s="24" t="s">
        <v>40</v>
      </c>
      <c r="E46" s="24"/>
    </row>
    <row r="47" spans="1:5" x14ac:dyDescent="0.25">
      <c r="A47">
        <v>2015</v>
      </c>
      <c r="B47" s="25" cm="1">
        <f t="array" ref="B47">IFERROR(IF(ISNUMBER(SEARCH("Retail",INDEX('2015'!A:A,MATCH("Bisbee",'2015'!A:A,0)+1))),INDEX('2015'!N:N,MATCH("Bisbee",'2015'!A:A,0)+1),0),0)</f>
        <v>26904255.028571427</v>
      </c>
      <c r="C47" s="25" cm="1">
        <f t="array" ref="C47">IFERROR(IF(ISNUMBER(SEARCH("Restaurant",INDEX('2015'!A:A,MATCH("Bisbee",'2015'!A:A,0)+2))),INDEX('2015'!N:N,MATCH("Bisbee",'2015'!A:A,0)+2),0),0)</f>
        <v>10364477.37142857</v>
      </c>
      <c r="D47" s="25" cm="1">
        <f t="array" ref="D47">IFERROR(IF(ISNUMBER(SEARCH("Hotel",INDEX('2015'!A:A,MATCH("Bisbee",'2015'!A:A,0)+3))),INDEX('2015'!N:N,MATCH("Bisbee",'2015'!A:A,0)+3),IF(ISNUMBER(SEARCH("Accommodation",INDEX('2015'!A:A,MATCH("Bisbee",'2015'!A:A,0)+3))),INDEX('2015'!N:N,MATCH("Bisbee",'2015'!A:A,0)+3),0)),0)</f>
        <v>3138370.5142857144</v>
      </c>
      <c r="E47" s="25"/>
    </row>
    <row r="48" spans="1:5" x14ac:dyDescent="0.25">
      <c r="A48">
        <v>2016</v>
      </c>
      <c r="B48" s="25" cm="1">
        <f t="array" ref="B48">IFERROR(IF(ISNUMBER(SEARCH("Retail",INDEX('2016'!A:A,MATCH("Bisbee",'2016'!A:A,0)+1))),INDEX('2016'!N:N,MATCH("Bisbee",'2016'!A:A,0)+1),0),0)</f>
        <v>25024939.428571425</v>
      </c>
      <c r="C48" s="25" cm="1">
        <f t="array" ref="C48">IFERROR(IF(ISNUMBER(SEARCH("Restaurant",INDEX('2016'!A:A,MATCH("Bisbee",'2016'!A:A,0)+2))),INDEX('2016'!N:N,MATCH("Bisbee",'2016'!A:A,0)+2),0),0)</f>
        <v>9575188.2857142854</v>
      </c>
      <c r="D48" s="25" cm="1">
        <f t="array" ref="D48">IFERROR(IF(ISNUMBER(SEARCH("Hotel",INDEX('2016'!A:A,MATCH("Bisbee",'2016'!A:A,0)+3))),INDEX('2016'!N:N,MATCH("Bisbee",'2016'!A:A,0)+3),IF(ISNUMBER(SEARCH("Accommodation",INDEX('2016'!A:A,MATCH("Bisbee",'2016'!A:A,0)+3))),INDEX('2016'!N:N,MATCH("Bisbee",'2016'!A:A,0)+3),0)),0)</f>
        <v>4074844.2857142845</v>
      </c>
      <c r="E48" s="25"/>
    </row>
    <row r="49" spans="1:5" x14ac:dyDescent="0.25">
      <c r="A49">
        <v>2017</v>
      </c>
      <c r="B49" s="25" cm="1">
        <f t="array" ref="B49">IFERROR(IF(ISNUMBER(SEARCH("Retail",INDEX('2017'!A:A,MATCH("Bisbee",'2017'!A:A,0)+1))),INDEX('2017'!N:N,MATCH("Bisbee",'2017'!A:A,0)+1),0),0)</f>
        <v>24842293.428571429</v>
      </c>
      <c r="C49" s="25" cm="1">
        <f t="array" ref="C49">IFERROR(IF(ISNUMBER(SEARCH("Restaurant",INDEX('2017'!A:A,MATCH("Bisbee",'2017'!A:A,0)+2))),INDEX('2017'!N:N,MATCH("Bisbee",'2017'!A:A,0)+2),0),0)</f>
        <v>11085402.285714284</v>
      </c>
      <c r="D49" s="25" cm="1">
        <f t="array" ref="D49">IFERROR(IF(ISNUMBER(SEARCH("Hotel",INDEX('2017'!A:A,MATCH("Bisbee",'2017'!A:A,0)+3))),INDEX('2017'!N:N,MATCH("Bisbee",'2017'!A:A,0)+3),IF(ISNUMBER(SEARCH("Accommodation",INDEX('2017'!A:A,MATCH("Bisbee",'2017'!A:A,0)+3))),INDEX('2017'!N:N,MATCH("Bisbee",'2017'!A:A,0)+3),0)),0)</f>
        <v>4076932.8571428573</v>
      </c>
      <c r="E49" s="25"/>
    </row>
    <row r="50" spans="1:5" x14ac:dyDescent="0.25">
      <c r="A50">
        <v>2018</v>
      </c>
      <c r="B50" s="25" cm="1">
        <f t="array" ref="B50">IFERROR(IF(ISNUMBER(SEARCH("Retail",INDEX('2018'!A:A,MATCH("Bisbee",'2018'!A:A,0)+1))),INDEX('2018'!N:N,MATCH("Bisbee",'2018'!A:A,0)+1),0),0)</f>
        <v>24431237.428571422</v>
      </c>
      <c r="C50" s="25" cm="1">
        <f t="array" ref="C50">IFERROR(IF(ISNUMBER(SEARCH("Restaurant",INDEX('2018'!A:A,MATCH("Bisbee",'2018'!A:A,0)+2))),INDEX('2018'!N:N,MATCH("Bisbee",'2018'!A:A,0)+2),0),0)</f>
        <v>11189737.14285714</v>
      </c>
      <c r="D50" s="25" cm="1">
        <f t="array" ref="D50">IFERROR(IF(ISNUMBER(SEARCH("Hotel",INDEX('2018'!A:A,MATCH("Bisbee",'2018'!A:A,0)+3))),INDEX('2018'!N:N,MATCH("Bisbee",'2018'!A:A,0)+3),IF(ISNUMBER(SEARCH("Accommodation",INDEX('2018'!A:A,MATCH("Bisbee",'2018'!A:A,0)+3))),INDEX('2018'!N:N,MATCH("Bisbee",'2018'!A:A,0)+3),0)),0)</f>
        <v>3547171.4285714286</v>
      </c>
      <c r="E50" s="25"/>
    </row>
    <row r="51" spans="1:5" x14ac:dyDescent="0.25">
      <c r="A51">
        <v>2019</v>
      </c>
      <c r="B51" s="25" cm="1">
        <f t="array" ref="B51">IFERROR(IF(ISNUMBER(SEARCH("Retail",INDEX('2019'!A:A,MATCH("Bisbee",'2019'!A:A,0)+1))),INDEX('2019'!N:N,MATCH("Bisbee",'2019'!A:A,0)+1),0),0)</f>
        <v>27449516.857142858</v>
      </c>
      <c r="C51" s="25" cm="1">
        <f t="array" ref="C51">IFERROR(IF(ISNUMBER(SEARCH("Restaurant",INDEX('2019'!A:A,MATCH("Bisbee",'2019'!A:A,0)+2))),INDEX('2019'!N:N,MATCH("Bisbee",'2019'!A:A,0)+2),0),0)</f>
        <v>12583340.571428571</v>
      </c>
      <c r="D51" s="25" cm="1">
        <f t="array" ref="D51">IFERROR(IF(ISNUMBER(SEARCH("Hotel",INDEX('2019'!A:A,MATCH("Bisbee",'2019'!A:A,0)+3))),INDEX('2019'!N:N,MATCH("Bisbee",'2019'!A:A,0)+3),IF(ISNUMBER(SEARCH("Accommodation",INDEX('2019'!A:A,MATCH("Bisbee",'2019'!A:A,0)+3))),INDEX('2019'!N:N,MATCH("Bisbee",'2019'!A:A,0)+3),0)),0)</f>
        <v>5276295.4285714282</v>
      </c>
      <c r="E51" s="25"/>
    </row>
    <row r="52" spans="1:5" x14ac:dyDescent="0.25">
      <c r="A52">
        <v>2020</v>
      </c>
      <c r="B52" s="25" cm="1">
        <f t="array" ref="B52">IFERROR(IF(ISNUMBER(SEARCH("Retail",INDEX('2020'!A:A,MATCH("Bisbee",'2020'!A:A,0)+1))),INDEX('2020'!N:N,MATCH("Bisbee",'2020'!A:A,0)+1),0),0)</f>
        <v>32118578.857142854</v>
      </c>
      <c r="C52" s="25" cm="1">
        <f t="array" ref="C52">IFERROR(IF(ISNUMBER(SEARCH("Restaurant",INDEX('2020'!A:A,MATCH("Bisbee",'2020'!A:A,0)+2))),INDEX('2020'!N:N,MATCH("Bisbee",'2020'!A:A,0)+2),0),0)</f>
        <v>8565277.4285714272</v>
      </c>
      <c r="D52" s="25" cm="1">
        <f t="array" ref="D52">IFERROR(IF(ISNUMBER(SEARCH("Hotel",INDEX('2020'!A:A,MATCH("Bisbee",'2020'!A:A,0)+3))),INDEX('2020'!N:N,MATCH("Bisbee",'2020'!A:A,0)+3),IF(ISNUMBER(SEARCH("Accommodation",INDEX('2020'!A:A,MATCH("Bisbee",'2020'!A:A,0)+3))),INDEX('2020'!N:N,MATCH("Bisbee",'2020'!A:A,0)+3),0)),0)</f>
        <v>3352905.7142857136</v>
      </c>
      <c r="E52" s="25"/>
    </row>
    <row r="53" spans="1:5" x14ac:dyDescent="0.25">
      <c r="A53">
        <v>2021</v>
      </c>
      <c r="B53" s="25" cm="1">
        <f t="array" ref="B53">IFERROR(IF(ISNUMBER(SEARCH("Retail",INDEX('2021'!A:A,MATCH("Bisbee",'2021'!A:A,0)+1))),INDEX('2021'!N:N,MATCH("Bisbee",'2021'!A:A,0)+1),0),0)</f>
        <v>36864207.142857142</v>
      </c>
      <c r="C53" s="25" cm="1">
        <f t="array" ref="C53">IFERROR(IF(ISNUMBER(SEARCH("Restaurant",INDEX('2021'!A:A,MATCH("Bisbee",'2021'!A:A,0)+2))),INDEX('2021'!N:N,MATCH("Bisbee",'2021'!A:A,0)+2),0),0)</f>
        <v>10725899.714285713</v>
      </c>
      <c r="D53" s="25" cm="1">
        <f t="array" ref="D53">IFERROR(IF(ISNUMBER(SEARCH("Hotel",INDEX('2021'!A:A,MATCH("Bisbee",'2021'!A:A,0)+3))),INDEX('2021'!N:N,MATCH("Bisbee",'2021'!A:A,0)+3),IF(ISNUMBER(SEARCH("Accommodation",INDEX('2021'!A:A,MATCH("Bisbee",'2021'!A:A,0)+3))),INDEX('2021'!N:N,MATCH("Bisbee",'2021'!A:A,0)+3),0)),0)</f>
        <v>4894898.8571428573</v>
      </c>
      <c r="E53" s="25"/>
    </row>
    <row r="54" spans="1:5" x14ac:dyDescent="0.25">
      <c r="A54">
        <v>2022</v>
      </c>
      <c r="B54" s="25" cm="1">
        <f t="array" ref="B54">IFERROR(IF(ISNUMBER(SEARCH("Retail",INDEX('2022'!A:A,MATCH("Bisbee",'2022'!A:A,0)+1))),INDEX('2022'!N:N,MATCH("Bisbee",'2022'!A:A,0)+1),0),0)</f>
        <v>35478929.714285709</v>
      </c>
      <c r="C54" s="25" cm="1">
        <f t="array" ref="C54">IFERROR(IF(ISNUMBER(SEARCH("Restaurant",INDEX('2022'!A:A,MATCH("Bisbee",'2022'!A:A,0)+2))),INDEX('2022'!N:N,MATCH("Bisbee",'2022'!A:A,0)+2),0),0)</f>
        <v>15062463.428571429</v>
      </c>
      <c r="D54" s="25" cm="1">
        <f t="array" ref="D54">IFERROR(IF(ISNUMBER(SEARCH("Hotel",INDEX('2022'!A:A,MATCH("Bisbee",'2022'!A:A,0)+3))),INDEX('2022'!N:N,MATCH("Bisbee",'2022'!A:A,0)+3),IF(ISNUMBER(SEARCH("Accommodation",INDEX('2022'!A:A,MATCH("Bisbee",'2022'!A:A,0)+3))),INDEX('2022'!N:N,MATCH("Bisbee",'2022'!A:A,0)+3),0)),0)</f>
        <v>7887012.5714285709</v>
      </c>
      <c r="E54" s="25"/>
    </row>
    <row r="55" spans="1:5" x14ac:dyDescent="0.25">
      <c r="A55">
        <v>2023</v>
      </c>
      <c r="B55" s="25" cm="1">
        <f t="array" ref="B55">IFERROR(IF(ISNUMBER(SEARCH("Retail",INDEX('2023'!A:A,MATCH("Bisbee",'2023'!A:A,0)+1))),INDEX('2023'!N:N,MATCH("Bisbee",'2023'!A:A,0)+1),0),0)</f>
        <v>38697218.285714284</v>
      </c>
      <c r="C55" s="25" cm="1">
        <f t="array" ref="C55">IFERROR(IF(ISNUMBER(SEARCH("Restaurant",INDEX('2023'!A:A,MATCH("Bisbee",'2023'!A:A,0)+2))),INDEX('2023'!N:N,MATCH("Bisbee",'2023'!A:A,0)+2),0),0)</f>
        <v>14400604.285714282</v>
      </c>
      <c r="D55" s="25" cm="1">
        <f t="array" ref="D55">IFERROR(IF(ISNUMBER(SEARCH("Hotel",INDEX('2023'!A:A,MATCH("Bisbee",'2023'!A:A,0)+3))),INDEX('2023'!N:N,MATCH("Bisbee",'2023'!A:A,0)+3),IF(ISNUMBER(SEARCH("Accommodation",INDEX('2023'!A:A,MATCH("Bisbee",'2023'!A:A,0)+3))),INDEX('2023'!N:N,MATCH("Bisbee",'2023'!A:A,0)+3),0)),0)</f>
        <v>5745558.2857142854</v>
      </c>
      <c r="E55" s="25"/>
    </row>
    <row r="56" spans="1:5" x14ac:dyDescent="0.25">
      <c r="A56">
        <v>2024</v>
      </c>
      <c r="B56" s="25" cm="1">
        <f t="array" ref="B56">IFERROR(IF(ISNUMBER(SEARCH("Retail",INDEX('2024'!A:A,MATCH("Bisbee",'2024'!A:A,0)+1))),INDEX('2024'!N:N,MATCH("Bisbee",'2024'!A:A,0)+1),0),0)</f>
        <v>39731957.142857142</v>
      </c>
      <c r="C56" s="25" cm="1">
        <f t="array" ref="C56">IFERROR(IF(ISNUMBER(SEARCH("Restaurant",INDEX('2024'!A:A,MATCH("Bisbee",'2024'!A:A,0)+2))),INDEX('2024'!N:N,MATCH("Bisbee",'2024'!A:A,0)+2),0),0)</f>
        <v>15664076.999999998</v>
      </c>
      <c r="D56" s="25" cm="1">
        <f t="array" ref="D56">IFERROR(IF(ISNUMBER(SEARCH("Hotel",INDEX('2024'!A:A,MATCH("Bisbee",'2024'!A:A,0)+3))),INDEX('2024'!N:N,MATCH("Bisbee",'2024'!A:A,0)+3),IF(ISNUMBER(SEARCH("Accommodation",INDEX('2024'!A:A,MATCH("Bisbee",'2024'!A:A,0)+3))),INDEX('2024'!N:N,MATCH("Bisbee",'2024'!A:A,0)+3),0)),0)</f>
        <v>6275362.9999999991</v>
      </c>
      <c r="E56" s="25"/>
    </row>
    <row r="57" spans="1:5" x14ac:dyDescent="0.25">
      <c r="A57">
        <v>2025</v>
      </c>
      <c r="B57" s="25" cm="1">
        <f t="array" ref="B57">IFERROR(IF(ISNUMBER(SEARCH("Retail",INDEX('2025'!A:A,MATCH("Bisbee",'2025'!A:A,0)+1))),INDEX('2025'!N:N,MATCH("Bisbee",'2025'!A:A,0)+1),0),0)</f>
        <v>39126140</v>
      </c>
      <c r="C57" s="25" cm="1">
        <f t="array" ref="C57">IFERROR(IF(ISNUMBER(SEARCH("Restaurant",INDEX('2025'!A:A,MATCH("Bisbee",'2025'!A:A,0)+2))),INDEX('2025'!N:N,MATCH("Bisbee",'2025'!A:A,0)+2),0),0)</f>
        <v>15081744.14285714</v>
      </c>
      <c r="D57" s="25" cm="1">
        <f t="array" ref="D57">IFERROR(IF(ISNUMBER(SEARCH("Hotel",INDEX('2025'!A:A,MATCH("Bisbee",'2025'!A:A,0)+3))),INDEX('2025'!N:N,MATCH("Bisbee",'2025'!A:A,0)+3),IF(ISNUMBER(SEARCH("Accommodation",INDEX('2025'!A:A,MATCH("Bisbee",'2025'!A:A,0)+3))),INDEX('2025'!N:N,MATCH("Bisbee",'2025'!A:A,0)+3),0)),0)</f>
        <v>6005373.0000000009</v>
      </c>
      <c r="E57" s="25"/>
    </row>
    <row r="59" spans="1:5" x14ac:dyDescent="0.25">
      <c r="A59" s="29" t="s">
        <v>79</v>
      </c>
      <c r="B59" s="30"/>
      <c r="C59" s="30"/>
      <c r="D59" s="30"/>
      <c r="E59" s="30"/>
    </row>
    <row r="60" spans="1:5" x14ac:dyDescent="0.25">
      <c r="A60" s="24" t="s">
        <v>74</v>
      </c>
      <c r="B60" s="24" t="s">
        <v>38</v>
      </c>
      <c r="C60" s="24" t="s">
        <v>39</v>
      </c>
      <c r="D60" s="24"/>
      <c r="E60" s="24"/>
    </row>
    <row r="61" spans="1:5" x14ac:dyDescent="0.25">
      <c r="A61">
        <v>2017</v>
      </c>
      <c r="B61" s="25" cm="1">
        <f t="array" ref="B61">IFERROR(IF(ISNUMBER(SEARCH("Retail",INDEX('2017'!A:A,MATCH("Douglas",'2017'!A:A,0)+1))),INDEX('2017'!N:N,MATCH("Douglas",'2017'!A:A,0)+1),0),0)</f>
        <v>89586181.071428582</v>
      </c>
      <c r="C61" s="25" cm="1">
        <f t="array" ref="C61">IFERROR(IF(ISNUMBER(SEARCH("Restaurant",INDEX('2017'!A:A,MATCH("Douglas",'2017'!A:A,0)+2))),INDEX('2017'!N:N,MATCH("Douglas",'2017'!A:A,0)+2),IF(ISNUMBER(SEARCH("Restaurant",INDEX('2017'!A:A,MATCH("Douglas",'2017'!A:A,0)+1))),INDEX('2017'!N:N,MATCH("Douglas",'2017'!A:A,0)+1),0)),0)</f>
        <v>13553877.857142856</v>
      </c>
      <c r="E61" s="25"/>
    </row>
    <row r="62" spans="1:5" x14ac:dyDescent="0.25">
      <c r="A62">
        <v>2018</v>
      </c>
      <c r="B62" s="25" cm="1">
        <f t="array" ref="B62">IFERROR(IF(ISNUMBER(SEARCH("Retail",INDEX('2018'!A:A,MATCH("Douglas",'2018'!A:A,0)+1))),INDEX('2018'!N:N,MATCH("Douglas",'2018'!A:A,0)+1),0),0)</f>
        <v>90459282.500000015</v>
      </c>
      <c r="C62" s="25" cm="1">
        <f t="array" ref="C62">IFERROR(IF(ISNUMBER(SEARCH("Restaurant",INDEX('2018'!A:A,MATCH("Douglas",'2018'!A:A,0)+2))),INDEX('2018'!N:N,MATCH("Douglas",'2018'!A:A,0)+2),IF(ISNUMBER(SEARCH("Restaurant",INDEX('2018'!A:A,MATCH("Douglas",'2018'!A:A,0)+1))),INDEX('2018'!N:N,MATCH("Douglas",'2018'!A:A,0)+1),0)),0)</f>
        <v>13915035</v>
      </c>
      <c r="E62" s="25"/>
    </row>
    <row r="63" spans="1:5" x14ac:dyDescent="0.25">
      <c r="A63">
        <v>2019</v>
      </c>
      <c r="B63" s="25" cm="1">
        <f t="array" ref="B63">IFERROR(IF(ISNUMBER(SEARCH("Retail",INDEX('2019'!A:A,MATCH("Douglas",'2019'!A:A,0)+1))),INDEX('2019'!N:N,MATCH("Douglas",'2019'!A:A,0)+1),0),0)</f>
        <v>96255885.169172943</v>
      </c>
      <c r="C63" s="25" cm="1">
        <f t="array" ref="C63">IFERROR(IF(ISNUMBER(SEARCH("Restaurant",INDEX('2019'!A:A,MATCH("Douglas",'2019'!A:A,0)+2))),INDEX('2019'!N:N,MATCH("Douglas",'2019'!A:A,0)+2),IF(ISNUMBER(SEARCH("Restaurant",INDEX('2019'!A:A,MATCH("Douglas",'2019'!A:A,0)+1))),INDEX('2019'!N:N,MATCH("Douglas",'2019'!A:A,0)+1),0)),0)</f>
        <v>15089970.507518796</v>
      </c>
      <c r="E63" s="25"/>
    </row>
    <row r="64" spans="1:5" x14ac:dyDescent="0.25">
      <c r="A64">
        <v>2020</v>
      </c>
      <c r="B64" s="25" cm="1">
        <f t="array" ref="B64">IFERROR(IF(ISNUMBER(SEARCH("Retail",INDEX('2020'!A:A,MATCH("Douglas",'2020'!A:A,0)+1))),INDEX('2020'!N:N,MATCH("Douglas",'2020'!A:A,0)+1),0),0)</f>
        <v>98121670.526315808</v>
      </c>
      <c r="C64" s="25" cm="1">
        <f t="array" ref="C64">IFERROR(IF(ISNUMBER(SEARCH("Restaurant",INDEX('2020'!A:A,MATCH("Douglas",'2020'!A:A,0)+2))),INDEX('2020'!N:N,MATCH("Douglas",'2020'!A:A,0)+2),IF(ISNUMBER(SEARCH("Restaurant",INDEX('2020'!A:A,MATCH("Douglas",'2020'!A:A,0)+1))),INDEX('2020'!N:N,MATCH("Douglas",'2020'!A:A,0)+1),0)),0)</f>
        <v>15137462.894736843</v>
      </c>
      <c r="E64" s="25"/>
    </row>
    <row r="65" spans="1:5" x14ac:dyDescent="0.25">
      <c r="A65">
        <v>2021</v>
      </c>
      <c r="B65" s="25" cm="1">
        <f t="array" ref="B65">IFERROR(IF(ISNUMBER(SEARCH("Retail",INDEX('2021'!A:A,MATCH("Douglas",'2021'!A:A,0)+1))),INDEX('2021'!N:N,MATCH("Douglas",'2021'!A:A,0)+1),0),0)</f>
        <v>109044097.89473686</v>
      </c>
      <c r="C65" s="25" cm="1">
        <f t="array" ref="C65">IFERROR(IF(ISNUMBER(SEARCH("Restaurant",INDEX('2021'!A:A,MATCH("Douglas",'2021'!A:A,0)+2))),INDEX('2021'!N:N,MATCH("Douglas",'2021'!A:A,0)+2),IF(ISNUMBER(SEARCH("Restaurant",INDEX('2021'!A:A,MATCH("Douglas",'2021'!A:A,0)+1))),INDEX('2021'!N:N,MATCH("Douglas",'2021'!A:A,0)+1),0)),0)</f>
        <v>16674863.684210524</v>
      </c>
      <c r="E65" s="25"/>
    </row>
    <row r="66" spans="1:5" x14ac:dyDescent="0.25">
      <c r="A66">
        <v>2022</v>
      </c>
      <c r="B66" s="25" cm="1">
        <f t="array" ref="B66">IFERROR(IF(ISNUMBER(SEARCH("Retail",INDEX('2022'!A:A,MATCH("Douglas",'2022'!A:A,0)+1))),INDEX('2022'!N:N,MATCH("Douglas",'2022'!A:A,0)+1),0),0)</f>
        <v>117964313.94736843</v>
      </c>
      <c r="C66" s="25" cm="1">
        <f t="array" ref="C66">IFERROR(IF(ISNUMBER(SEARCH("Restaurant",INDEX('2022'!A:A,MATCH("Douglas",'2022'!A:A,0)+2))),INDEX('2022'!N:N,MATCH("Douglas",'2022'!A:A,0)+2),IF(ISNUMBER(SEARCH("Restaurant",INDEX('2022'!A:A,MATCH("Douglas",'2022'!A:A,0)+1))),INDEX('2022'!N:N,MATCH("Douglas",'2022'!A:A,0)+1),0)),0)</f>
        <v>18745795.263157897</v>
      </c>
      <c r="E66" s="25"/>
    </row>
    <row r="67" spans="1:5" x14ac:dyDescent="0.25">
      <c r="A67">
        <v>2023</v>
      </c>
      <c r="B67" s="25" cm="1">
        <f t="array" ref="B67">IFERROR(IF(ISNUMBER(SEARCH("Retail",INDEX('2023'!A:A,MATCH("Douglas",'2023'!A:A,0)+1))),INDEX('2023'!N:N,MATCH("Douglas",'2023'!A:A,0)+1),0),0)</f>
        <v>128016823.15789473</v>
      </c>
      <c r="C67" s="25" cm="1">
        <f t="array" ref="C67">IFERROR(IF(ISNUMBER(SEARCH("Restaurant",INDEX('2023'!A:A,MATCH("Douglas",'2023'!A:A,0)+2))),INDEX('2023'!N:N,MATCH("Douglas",'2023'!A:A,0)+2),IF(ISNUMBER(SEARCH("Restaurant",INDEX('2023'!A:A,MATCH("Douglas",'2023'!A:A,0)+1))),INDEX('2023'!N:N,MATCH("Douglas",'2023'!A:A,0)+1),0)),0)</f>
        <v>22795060.263157893</v>
      </c>
      <c r="E67" s="25"/>
    </row>
    <row r="68" spans="1:5" x14ac:dyDescent="0.25">
      <c r="A68">
        <v>2024</v>
      </c>
      <c r="B68" s="25" cm="1">
        <f t="array" ref="B68">IFERROR(IF(ISNUMBER(SEARCH("Retail",INDEX('2024'!A:A,MATCH("Douglas",'2024'!A:A,0)+1))),INDEX('2024'!N:N,MATCH("Douglas",'2024'!A:A,0)+1),0),0)</f>
        <v>125279255.68421054</v>
      </c>
      <c r="C68" s="25" cm="1">
        <f t="array" ref="C68">IFERROR(IF(ISNUMBER(SEARCH("Restaurant",INDEX('2024'!A:A,MATCH("Douglas",'2024'!A:A,0)+2))),INDEX('2024'!N:N,MATCH("Douglas",'2024'!A:A,0)+2),IF(ISNUMBER(SEARCH("Restaurant",INDEX('2024'!A:A,MATCH("Douglas",'2024'!A:A,0)+1))),INDEX('2024'!N:N,MATCH("Douglas",'2024'!A:A,0)+1),0)),0)</f>
        <v>22228173.210526317</v>
      </c>
      <c r="E68" s="25"/>
    </row>
    <row r="69" spans="1:5" x14ac:dyDescent="0.25">
      <c r="A69">
        <v>2025</v>
      </c>
      <c r="B69" s="25" cm="1">
        <f t="array" ref="B69">IFERROR(IF(ISNUMBER(SEARCH("Retail",INDEX('2025'!A:A,MATCH("Douglas",'2025'!A:A,0)+1))),INDEX('2025'!N:N,MATCH("Douglas",'2025'!A:A,0)+1),0),0)</f>
        <v>129113048.36842105</v>
      </c>
      <c r="C69" s="25" cm="1">
        <f t="array" ref="C69">IFERROR(IF(ISNUMBER(SEARCH("Restaurant",INDEX('2025'!A:A,MATCH("Douglas",'2025'!A:A,0)+2))),INDEX('2025'!N:N,MATCH("Douglas",'2025'!A:A,0)+2),IF(ISNUMBER(SEARCH("Restaurant",INDEX('2025'!A:A,MATCH("Douglas",'2025'!A:A,0)+1))),INDEX('2025'!N:N,MATCH("Douglas",'2025'!A:A,0)+1),0)),0)</f>
        <v>23126473.315789476</v>
      </c>
      <c r="E69" s="25"/>
    </row>
    <row r="71" spans="1:5" x14ac:dyDescent="0.25">
      <c r="A71" s="29" t="s">
        <v>83</v>
      </c>
      <c r="B71" s="30"/>
      <c r="C71" s="30"/>
      <c r="D71" s="30"/>
      <c r="E71" s="30"/>
    </row>
    <row r="72" spans="1:5" x14ac:dyDescent="0.25">
      <c r="A72" s="24" t="s">
        <v>74</v>
      </c>
      <c r="B72" s="24" t="s">
        <v>38</v>
      </c>
      <c r="C72" s="24"/>
      <c r="D72" s="24"/>
      <c r="E72" s="24"/>
    </row>
    <row r="73" spans="1:5" x14ac:dyDescent="0.25">
      <c r="A73">
        <v>2015</v>
      </c>
      <c r="B73" s="25" cm="1">
        <f t="array" ref="B73">IFERROR(IF(ISNUMBER(SEARCH("Retail",INDEX('2015'!A:A,MATCH("Huachuca City",'2015'!A:A,0)+1))),INDEX('2015'!N:N,MATCH("Huachuca City",'2015'!A:A,0)+1),0),0)</f>
        <v>5433484.6666666679</v>
      </c>
      <c r="E73" s="25"/>
    </row>
    <row r="74" spans="1:5" x14ac:dyDescent="0.25">
      <c r="A74">
        <v>2016</v>
      </c>
      <c r="B74" s="25" cm="1">
        <f t="array" ref="B74">IFERROR(IF(ISNUMBER(SEARCH("Retail",INDEX('2016'!A:A,MATCH("Huachuca City",'2016'!A:A,0)+1))),INDEX('2016'!N:N,MATCH("Huachuca City",'2016'!A:A,0)+1),0),0)</f>
        <v>5032419.9999999991</v>
      </c>
      <c r="E74" s="25"/>
    </row>
    <row r="75" spans="1:5" x14ac:dyDescent="0.25">
      <c r="A75">
        <v>2017</v>
      </c>
      <c r="B75" s="25" cm="1">
        <f t="array" ref="B75">IFERROR(IF(ISNUMBER(SEARCH("Retail",INDEX('2017'!A:A,MATCH("Huachuca City",'2017'!A:A,0)+1))),INDEX('2017'!N:N,MATCH("Huachuca City",'2017'!A:A,0)+1),0),0)</f>
        <v>5542000.6666666679</v>
      </c>
      <c r="E75" s="25"/>
    </row>
    <row r="76" spans="1:5" x14ac:dyDescent="0.25">
      <c r="A76">
        <v>2018</v>
      </c>
      <c r="B76" s="25" cm="1">
        <f t="array" ref="B76">IFERROR(IF(ISNUMBER(SEARCH("Retail",INDEX('2018'!A:A,MATCH("Huachuca City",'2018'!A:A,0)+1))),INDEX('2018'!N:N,MATCH("Huachuca City",'2018'!A:A,0)+1),0),0)</f>
        <v>6677156.2105263155</v>
      </c>
      <c r="E76" s="25"/>
    </row>
    <row r="77" spans="1:5" x14ac:dyDescent="0.25">
      <c r="A77">
        <v>2019</v>
      </c>
      <c r="B77" s="25" cm="1">
        <f t="array" ref="B77">IFERROR(IF(ISNUMBER(SEARCH("Retail",INDEX('2019'!A:A,MATCH("Huachuca City",'2019'!A:A,0)+1))),INDEX('2019'!N:N,MATCH("Huachuca City",'2019'!A:A,0)+1),0),0)</f>
        <v>7472678.421052631</v>
      </c>
      <c r="E77" s="25"/>
    </row>
    <row r="78" spans="1:5" x14ac:dyDescent="0.25">
      <c r="A78">
        <v>2020</v>
      </c>
      <c r="B78" s="25" cm="1">
        <f t="array" ref="B78">IFERROR(IF(ISNUMBER(SEARCH("Retail",INDEX('2020'!A:A,MATCH("Huachuca City",'2020'!A:A,0)+1))),INDEX('2020'!N:N,MATCH("Huachuca City",'2020'!A:A,0)+1),0),0)</f>
        <v>8439234.7368421052</v>
      </c>
      <c r="E78" s="25"/>
    </row>
    <row r="79" spans="1:5" x14ac:dyDescent="0.25">
      <c r="A79">
        <v>2021</v>
      </c>
      <c r="B79" s="25" cm="1">
        <f t="array" ref="B79">IFERROR(IF(ISNUMBER(SEARCH("Retail",INDEX('2021'!A:A,MATCH("Huachuca City",'2021'!A:A,0)+1))),INDEX('2021'!N:N,MATCH("Huachuca City",'2021'!A:A,0)+1),0),0)</f>
        <v>8212871.578947369</v>
      </c>
      <c r="E79" s="25"/>
    </row>
    <row r="80" spans="1:5" x14ac:dyDescent="0.25">
      <c r="A80">
        <v>2022</v>
      </c>
      <c r="B80" s="25" cm="1">
        <f t="array" ref="B80">IFERROR(IF(ISNUMBER(SEARCH("Retail",INDEX('2022'!A:A,MATCH("Huachuca City",'2022'!A:A,0)+1))),INDEX('2022'!N:N,MATCH("Huachuca City",'2022'!A:A,0)+1),0),0)</f>
        <v>8789377.3684210535</v>
      </c>
      <c r="E80" s="25"/>
    </row>
    <row r="81" spans="1:5" x14ac:dyDescent="0.25">
      <c r="A81">
        <v>2023</v>
      </c>
      <c r="B81" s="25" cm="1">
        <f t="array" ref="B81">IFERROR(IF(ISNUMBER(SEARCH("Retail",INDEX('2023'!A:A,MATCH("Huachuca City",'2023'!A:A,0)+1))),INDEX('2023'!N:N,MATCH("Huachuca City",'2023'!A:A,0)+1),0),0)</f>
        <v>9095030.5263157878</v>
      </c>
      <c r="E81" s="25"/>
    </row>
    <row r="82" spans="1:5" x14ac:dyDescent="0.25">
      <c r="A82">
        <v>2024</v>
      </c>
      <c r="B82" s="25" cm="1">
        <f t="array" ref="B82">IFERROR(IF(ISNUMBER(SEARCH("Retail",INDEX('2024'!A:A,MATCH("Huachuca City",'2024'!A:A,0)+1))),INDEX('2024'!N:N,MATCH("Huachuca City",'2024'!A:A,0)+1),0),0)</f>
        <v>10126507.263157895</v>
      </c>
      <c r="E82" s="25"/>
    </row>
    <row r="83" spans="1:5" x14ac:dyDescent="0.25">
      <c r="A83">
        <v>2025</v>
      </c>
      <c r="B83" s="25" cm="1">
        <f t="array" ref="B83">IFERROR(IF(ISNUMBER(SEARCH("Retail",INDEX('2025'!A:A,MATCH("Huachuca City",'2025'!A:A,0)+1))),INDEX('2025'!N:N,MATCH("Huachuca City",'2025'!A:A,0)+1),0),0)</f>
        <v>9156450.8421052638</v>
      </c>
      <c r="E83" s="25"/>
    </row>
    <row r="85" spans="1:5" x14ac:dyDescent="0.25">
      <c r="A85" s="29" t="s">
        <v>80</v>
      </c>
      <c r="B85" s="30"/>
      <c r="C85" s="30"/>
      <c r="D85" s="30"/>
      <c r="E85" s="30"/>
    </row>
    <row r="86" spans="1:5" x14ac:dyDescent="0.25">
      <c r="A86" s="24" t="s">
        <v>74</v>
      </c>
      <c r="B86" s="24" t="s">
        <v>38</v>
      </c>
      <c r="C86" s="24" t="s">
        <v>39</v>
      </c>
      <c r="D86" s="24" t="s">
        <v>40</v>
      </c>
      <c r="E86" s="24"/>
    </row>
    <row r="87" spans="1:5" x14ac:dyDescent="0.25">
      <c r="A87">
        <v>2015</v>
      </c>
      <c r="B87" s="25" cm="1">
        <f t="array" ref="B87">IFERROR(IF(ISNUMBER(SEARCH("Retail",INDEX('2015'!A:A,MATCH("Sierra Vista",'2015'!A:A,0)+1))),INDEX('2015'!N:N,MATCH("Sierra Vista",'2015'!A:A,0)+1),0),0)</f>
        <v>477990051.23809522</v>
      </c>
      <c r="C87" s="25">
        <f>'2015'!N25</f>
        <v>79820246.923076928</v>
      </c>
      <c r="D87" s="25" cm="1">
        <f t="array" ref="D87">IFERROR(IF(ISNUMBER(SEARCH("Hotel",INDEX('2015'!$A:$A,MATCH("Sierra Vista",'2015'!$A:$A,0)+3))),INDEX('2015'!$N:$N,MATCH("Sierra Vista",'2015'!$A:$A,0)+3),IF(ISNUMBER(SEARCH("Accommodation",INDEX('2015'!$A:$A,MATCH("Sierra Vista",'2015'!$A:$A,0)+3))),INDEX('2015'!$N:$N,MATCH("Sierra Vista",'2015'!$A:$A,0)+3),IF(ISNUMBER(SEARCH("Lodging",INDEX('2015'!$A:$A,MATCH("Sierra Vista",'2015'!$A:$A,0)+3))),INDEX('2015'!$N:$N,MATCH("Sierra Vista",'2015'!$A:$A,0)+3),""))),"")</f>
        <v>14267992.181818182</v>
      </c>
      <c r="E87" s="25"/>
    </row>
    <row r="88" spans="1:5" x14ac:dyDescent="0.25">
      <c r="A88">
        <v>2016</v>
      </c>
      <c r="B88" s="25" cm="1">
        <f t="array" ref="B88">IFERROR(IF(ISNUMBER(SEARCH("Retail",INDEX('2016'!A:A,MATCH("Sierra Vista",'2016'!A:A,0)+1))),INDEX('2016'!N:N,MATCH("Sierra Vista",'2016'!A:A,0)+1),0),0)</f>
        <v>471397468.71794879</v>
      </c>
      <c r="C88" s="25">
        <f>'2016'!N25</f>
        <v>83002346.15384616</v>
      </c>
      <c r="D88" s="25" cm="1">
        <f t="array" ref="D88">IFERROR(IF(ISNUMBER(SEARCH("Hotel",INDEX('2016'!$A:$A,MATCH("Sierra Vista",'2016'!$A:$A,0)+3))),INDEX('2016'!$N:$N,MATCH("Sierra Vista",'2016'!$A:$A,0)+3),IF(ISNUMBER(SEARCH("Accommodation",INDEX('2016'!$A:$A,MATCH("Sierra Vista",'2016'!$A:$A,0)+3))),INDEX('2016'!$N:$N,MATCH("Sierra Vista",'2016'!$A:$A,0)+3),IF(ISNUMBER(SEARCH("Lodging",INDEX('2016'!$A:$A,MATCH("Sierra Vista",'2016'!$A:$A,0)+3))),INDEX('2016'!$N:$N,MATCH("Sierra Vista",'2016'!$A:$A,0)+3),""))),"")</f>
        <v>15158422.181818184</v>
      </c>
      <c r="E88" s="25"/>
    </row>
    <row r="89" spans="1:5" x14ac:dyDescent="0.25">
      <c r="A89">
        <v>2017</v>
      </c>
      <c r="B89" s="25" cm="1">
        <f t="array" ref="B89">IFERROR(IF(ISNUMBER(SEARCH("Retail",INDEX('2017'!A:A,MATCH("Sierra Vista",'2017'!A:A,0)+1))),INDEX('2017'!N:N,MATCH("Sierra Vista",'2017'!A:A,0)+1),0),0)</f>
        <v>479374439.48717952</v>
      </c>
      <c r="C89" s="25">
        <f>'2017'!N26</f>
        <v>85547578.461538479</v>
      </c>
      <c r="D89" s="25" cm="1">
        <f t="array" ref="D89">IFERROR(IF(ISNUMBER(SEARCH("Hotel",INDEX('2017'!$A:$A,MATCH("Sierra Vista",'2017'!$A:$A,0)+3))),INDEX('2017'!$N:$N,MATCH("Sierra Vista",'2017'!$A:$A,0)+3),IF(ISNUMBER(SEARCH("Accommodation",INDEX('2017'!$A:$A,MATCH("Sierra Vista",'2017'!$A:$A,0)+3))),INDEX('2017'!$N:$N,MATCH("Sierra Vista",'2017'!$A:$A,0)+3),IF(ISNUMBER(SEARCH("Lodging",INDEX('2017'!$A:$A,MATCH("Sierra Vista",'2017'!$A:$A,0)+3))),INDEX('2017'!$N:$N,MATCH("Sierra Vista",'2017'!$A:$A,0)+3),""))),"")</f>
        <v>16503720.545454549</v>
      </c>
      <c r="E89" s="25"/>
    </row>
    <row r="90" spans="1:5" x14ac:dyDescent="0.25">
      <c r="A90">
        <v>2018</v>
      </c>
      <c r="B90" s="25" cm="1">
        <f t="array" ref="B90">IFERROR(IF(ISNUMBER(SEARCH("Retail",INDEX('2018'!A:A,MATCH("Sierra Vista",'2018'!A:A,0)+1))),INDEX('2018'!N:N,MATCH("Sierra Vista",'2018'!A:A,0)+1),0),0)</f>
        <v>495776337.43589747</v>
      </c>
      <c r="C90" s="25">
        <f>'2018'!N26</f>
        <v>87706927.692307696</v>
      </c>
      <c r="D90" s="25" cm="1">
        <f t="array" ref="D90">IFERROR(IF(ISNUMBER(SEARCH("Hotel",INDEX('2018'!$A:$A,MATCH("Sierra Vista",'2018'!$A:$A,0)+3))),INDEX('2018'!$N:$N,MATCH("Sierra Vista",'2018'!$A:$A,0)+3),IF(ISNUMBER(SEARCH("Accommodation",INDEX('2018'!$A:$A,MATCH("Sierra Vista",'2018'!$A:$A,0)+3))),INDEX('2018'!$N:$N,MATCH("Sierra Vista",'2018'!$A:$A,0)+3),IF(ISNUMBER(SEARCH("Lodging",INDEX('2018'!$A:$A,MATCH("Sierra Vista",'2018'!$A:$A,0)+3))),INDEX('2018'!$N:$N,MATCH("Sierra Vista",'2018'!$A:$A,0)+3),""))),"")</f>
        <v>16356957.636363635</v>
      </c>
      <c r="E90" s="25"/>
    </row>
    <row r="91" spans="1:5" x14ac:dyDescent="0.25">
      <c r="A91">
        <v>2019</v>
      </c>
      <c r="B91" s="25" cm="1">
        <f t="array" ref="B91">IFERROR(IF(ISNUMBER(SEARCH("Retail",INDEX('2019'!A:A,MATCH("Sierra Vista",'2019'!A:A,0)+1))),INDEX('2019'!N:N,MATCH("Sierra Vista",'2019'!A:A,0)+1),0),0)</f>
        <v>525798354.87179494</v>
      </c>
      <c r="C91" s="25">
        <f>'2019'!N26</f>
        <v>94990019.615384623</v>
      </c>
      <c r="D91" s="25" cm="1">
        <f t="array" ref="D91">IFERROR(IF(ISNUMBER(SEARCH("Hotel",INDEX('2019'!$A:$A,MATCH("Sierra Vista",'2019'!$A:$A,0)+3))),INDEX('2019'!$N:$N,MATCH("Sierra Vista",'2019'!$A:$A,0)+3),IF(ISNUMBER(SEARCH("Accommodation",INDEX('2019'!$A:$A,MATCH("Sierra Vista",'2019'!$A:$A,0)+3))),INDEX('2019'!$N:$N,MATCH("Sierra Vista",'2019'!$A:$A,0)+3),IF(ISNUMBER(SEARCH("Lodging",INDEX('2019'!$A:$A,MATCH("Sierra Vista",'2019'!$A:$A,0)+3))),INDEX('2019'!$N:$N,MATCH("Sierra Vista",'2019'!$A:$A,0)+3),""))),"")</f>
        <v>18402922</v>
      </c>
      <c r="E91" s="25"/>
    </row>
    <row r="92" spans="1:5" x14ac:dyDescent="0.25">
      <c r="A92">
        <v>2020</v>
      </c>
      <c r="B92" s="25" cm="1">
        <f t="array" ref="B92">IFERROR(IF(ISNUMBER(SEARCH("Retail",INDEX('2020'!A:A,MATCH("Sierra Vista",'2020'!A:A,0)+1))),INDEX('2020'!N:N,MATCH("Sierra Vista",'2020'!A:A,0)+1),0),0)</f>
        <v>568506425.12820518</v>
      </c>
      <c r="C92" s="25">
        <f>'2020'!N26</f>
        <v>90232282.307692319</v>
      </c>
      <c r="D92" s="25" cm="1">
        <f t="array" ref="D92">IFERROR(IF(ISNUMBER(SEARCH("Hotel",INDEX('2020'!$A:$A,MATCH("Sierra Vista",'2020'!$A:$A,0)+3))),INDEX('2020'!$N:$N,MATCH("Sierra Vista",'2020'!$A:$A,0)+3),IF(ISNUMBER(SEARCH("Accommodation",INDEX('2020'!$A:$A,MATCH("Sierra Vista",'2020'!$A:$A,0)+3))),INDEX('2020'!$N:$N,MATCH("Sierra Vista",'2020'!$A:$A,0)+3),IF(ISNUMBER(SEARCH("Lodging",INDEX('2020'!$A:$A,MATCH("Sierra Vista",'2020'!$A:$A,0)+3))),INDEX('2020'!$N:$N,MATCH("Sierra Vista",'2020'!$A:$A,0)+3),""))),"")</f>
        <v>13808575.454545451</v>
      </c>
      <c r="E92" s="25"/>
    </row>
    <row r="93" spans="1:5" x14ac:dyDescent="0.25">
      <c r="A93">
        <v>2021</v>
      </c>
      <c r="B93" s="25" cm="1">
        <f t="array" ref="B93">IFERROR(IF(ISNUMBER(SEARCH("Retail",INDEX('2021'!A:A,MATCH("Sierra Vista",'2021'!A:A,0)+1))),INDEX('2021'!N:N,MATCH("Sierra Vista",'2021'!A:A,0)+1),0),0)</f>
        <v>646690678.97435904</v>
      </c>
      <c r="C93" s="25">
        <f>'2021'!N28</f>
        <v>105560882.69230771</v>
      </c>
      <c r="D93" s="25" cm="1">
        <f t="array" ref="D93">IFERROR(IF(ISNUMBER(SEARCH("Hotel",INDEX('2021'!$A:$A,MATCH("Sierra Vista",'2021'!$A:$A,0)+3))),INDEX('2021'!$N:$N,MATCH("Sierra Vista",'2021'!$A:$A,0)+3),IF(ISNUMBER(SEARCH("Accommodation",INDEX('2021'!$A:$A,MATCH("Sierra Vista",'2021'!$A:$A,0)+3))),INDEX('2021'!$N:$N,MATCH("Sierra Vista",'2021'!$A:$A,0)+3),IF(ISNUMBER(SEARCH("Lodging",INDEX('2021'!$A:$A,MATCH("Sierra Vista",'2021'!$A:$A,0)+3))),INDEX('2021'!$N:$N,MATCH("Sierra Vista",'2021'!$A:$A,0)+3),""))),"")</f>
        <v>20494816.18181818</v>
      </c>
      <c r="E93" s="25"/>
    </row>
    <row r="94" spans="1:5" x14ac:dyDescent="0.25">
      <c r="A94">
        <v>2022</v>
      </c>
      <c r="B94" s="25" cm="1">
        <f t="array" ref="B94">IFERROR(IF(ISNUMBER(SEARCH("Retail",INDEX('2022'!A:A,MATCH("Sierra Vista",'2022'!A:A,0)+1))),INDEX('2022'!N:N,MATCH("Sierra Vista",'2022'!A:A,0)+1),0),0)</f>
        <v>682521750.76923084</v>
      </c>
      <c r="C94" s="25">
        <f>'2022'!N28</f>
        <v>111527076.53846155</v>
      </c>
      <c r="D94" s="25" cm="1">
        <f t="array" ref="D94">IFERROR(IF(ISNUMBER(SEARCH("Hotel",INDEX('2022'!$A:$A,MATCH("Sierra Vista",'2022'!$A:$A,0)+3))),INDEX('2022'!$N:$N,MATCH("Sierra Vista",'2022'!$A:$A,0)+3),IF(ISNUMBER(SEARCH("Accommodation",INDEX('2022'!$A:$A,MATCH("Sierra Vista",'2022'!$A:$A,0)+3))),INDEX('2022'!$N:$N,MATCH("Sierra Vista",'2022'!$A:$A,0)+3),IF(ISNUMBER(SEARCH("Lodging",INDEX('2022'!$A:$A,MATCH("Sierra Vista",'2022'!$A:$A,0)+3))),INDEX('2022'!$N:$N,MATCH("Sierra Vista",'2022'!$A:$A,0)+3),""))),"")</f>
        <v>23559650.545454543</v>
      </c>
      <c r="E94" s="25"/>
    </row>
    <row r="95" spans="1:5" x14ac:dyDescent="0.25">
      <c r="A95">
        <v>2023</v>
      </c>
      <c r="B95" s="25" cm="1">
        <f t="array" ref="B95">IFERROR(IF(ISNUMBER(SEARCH("Retail",INDEX('2023'!A:A,MATCH("Sierra Vista",'2023'!A:A,0)+1))),INDEX('2023'!N:N,MATCH("Sierra Vista",'2023'!A:A,0)+1),0),0)</f>
        <v>695077777.43589747</v>
      </c>
      <c r="C95" s="25">
        <f>'2023'!N28</f>
        <v>119032177.30769232</v>
      </c>
      <c r="D95" s="25" cm="1">
        <f t="array" ref="D95">IFERROR(IF(ISNUMBER(SEARCH("Hotel",INDEX('2023'!$A:$A,MATCH("Sierra Vista",'2023'!$A:$A,0)+3))),INDEX('2023'!$N:$N,MATCH("Sierra Vista",'2023'!$A:$A,0)+3),IF(ISNUMBER(SEARCH("Accommodation",INDEX('2023'!$A:$A,MATCH("Sierra Vista",'2023'!$A:$A,0)+3))),INDEX('2023'!$N:$N,MATCH("Sierra Vista",'2023'!$A:$A,0)+3),IF(ISNUMBER(SEARCH("Lodging",INDEX('2023'!$A:$A,MATCH("Sierra Vista",'2023'!$A:$A,0)+3))),INDEX('2023'!$N:$N,MATCH("Sierra Vista",'2023'!$A:$A,0)+3),""))),"")</f>
        <v>24249546.363636363</v>
      </c>
      <c r="E95" s="25"/>
    </row>
    <row r="96" spans="1:5" x14ac:dyDescent="0.25">
      <c r="A96">
        <v>2024</v>
      </c>
      <c r="B96" s="25" cm="1">
        <f t="array" ref="B96">IFERROR(IF(ISNUMBER(SEARCH("Retail",INDEX('2024'!A:A,MATCH("Sierra Vista",'2024'!A:A,0)+1))),INDEX('2024'!N:N,MATCH("Sierra Vista",'2024'!A:A,0)+1),0),0)</f>
        <v>667716603.20512819</v>
      </c>
      <c r="C96" s="25">
        <f>'2024'!N28</f>
        <v>118454515.07692306</v>
      </c>
      <c r="D96" s="25" cm="1">
        <f t="array" ref="D96">IFERROR(IF(ISNUMBER(SEARCH("Hotel",INDEX('2024'!$A:$A,MATCH("Sierra Vista",'2024'!$A:$A,0)+3))),INDEX('2024'!$N:$N,MATCH("Sierra Vista",'2024'!$A:$A,0)+3),IF(ISNUMBER(SEARCH("Accommodation",INDEX('2024'!$A:$A,MATCH("Sierra Vista",'2024'!$A:$A,0)+3))),INDEX('2024'!$N:$N,MATCH("Sierra Vista",'2024'!$A:$A,0)+3),IF(ISNUMBER(SEARCH("Lodging",INDEX('2024'!$A:$A,MATCH("Sierra Vista",'2024'!$A:$A,0)+3))),INDEX('2024'!$N:$N,MATCH("Sierra Vista",'2024'!$A:$A,0)+3),""))),"")</f>
        <v>22836568.909090906</v>
      </c>
      <c r="E96" s="25"/>
    </row>
    <row r="97" spans="1:5" x14ac:dyDescent="0.25">
      <c r="A97">
        <v>2025</v>
      </c>
      <c r="B97" s="25" cm="1">
        <f t="array" ref="B97">IFERROR(IF(ISNUMBER(SEARCH("Retail",INDEX('2025'!A:A,MATCH("Sierra Vista",'2025'!A:A,0)+1))),INDEX('2025'!N:N,MATCH("Sierra Vista",'2025'!A:A,0)+1),0),0)</f>
        <v>674232600.35897446</v>
      </c>
      <c r="C97" s="25">
        <f>'2025'!N28</f>
        <v>125784173.61538461</v>
      </c>
      <c r="D97" s="25" cm="1">
        <f t="array" ref="D97">IFERROR(IF(ISNUMBER(SEARCH("Hotel",INDEX('2025'!$A:$A,MATCH("Sierra Vista",'2025'!$A:$A,0)+3))),INDEX('2025'!$N:$N,MATCH("Sierra Vista",'2025'!$A:$A,0)+3),IF(ISNUMBER(SEARCH("Accommodation",INDEX('2025'!$A:$A,MATCH("Sierra Vista",'2025'!$A:$A,0)+3))),INDEX('2025'!$N:$N,MATCH("Sierra Vista",'2025'!$A:$A,0)+3),IF(ISNUMBER(SEARCH("Lodging",INDEX('2025'!$A:$A,MATCH("Sierra Vista",'2025'!$A:$A,0)+3))),INDEX('2025'!$N:$N,MATCH("Sierra Vista",'2025'!$A:$A,0)+3),""))),"")</f>
        <v>22199179.90909091</v>
      </c>
      <c r="E97" s="25"/>
    </row>
    <row r="99" spans="1:5" x14ac:dyDescent="0.25">
      <c r="A99" s="29" t="s">
        <v>81</v>
      </c>
      <c r="B99" s="30"/>
      <c r="C99" s="30"/>
      <c r="D99" s="30"/>
      <c r="E99" s="30"/>
    </row>
    <row r="100" spans="1:5" x14ac:dyDescent="0.25">
      <c r="A100" s="24" t="s">
        <v>74</v>
      </c>
      <c r="B100" s="24" t="s">
        <v>38</v>
      </c>
      <c r="C100" s="24" t="s">
        <v>39</v>
      </c>
      <c r="D100" s="24" t="s">
        <v>40</v>
      </c>
      <c r="E100" s="24"/>
    </row>
    <row r="101" spans="1:5" x14ac:dyDescent="0.25">
      <c r="A101">
        <v>2015</v>
      </c>
      <c r="B101" s="25" cm="1">
        <f t="array" ref="B101">IFERROR(IF(ISNUMBER(SEARCH("Retail",INDEX('2015'!A:A,MATCH("Tombstone",'2015'!A:A,0)+1))),INDEX('2015'!N:N,MATCH("Tombstone",'2015'!A:A,0)+1),0),0)</f>
        <v>12248236.285714284</v>
      </c>
      <c r="C101" s="25"/>
      <c r="D101" s="25"/>
      <c r="E101" s="25"/>
    </row>
    <row r="102" spans="1:5" x14ac:dyDescent="0.25">
      <c r="A102">
        <v>2016</v>
      </c>
      <c r="B102" s="25" cm="1">
        <f t="array" ref="B102">IFERROR(IF(ISNUMBER(SEARCH("Retail",INDEX('2016'!A:A,MATCH("Tombstone",'2016'!A:A,0)+1))),INDEX('2016'!N:N,MATCH("Tombstone",'2016'!A:A,0)+1),0),0)</f>
        <v>12497694.857142854</v>
      </c>
      <c r="C102" s="25"/>
      <c r="D102" s="25"/>
      <c r="E102" s="25"/>
    </row>
    <row r="103" spans="1:5" x14ac:dyDescent="0.25">
      <c r="A103">
        <v>2017</v>
      </c>
      <c r="B103" s="25" cm="1">
        <f t="array" ref="B103">IFERROR(IF(ISNUMBER(SEARCH("Retail",INDEX('2017'!A:A,MATCH("Tombstone",'2017'!A:A,0)+1))),INDEX('2017'!N:N,MATCH("Tombstone",'2017'!A:A,0)+1),0),0)</f>
        <v>14469357.714285713</v>
      </c>
      <c r="C103" s="25"/>
      <c r="D103" s="25"/>
      <c r="E103" s="25"/>
    </row>
    <row r="104" spans="1:5" x14ac:dyDescent="0.25">
      <c r="A104">
        <v>2018</v>
      </c>
      <c r="B104" s="25" cm="1">
        <f t="array" ref="B104">IFERROR(IF(ISNUMBER(SEARCH("Retail",INDEX('2018'!A:A,MATCH("Tombstone",'2018'!A:A,0)+1))),INDEX('2018'!N:N,MATCH("Tombstone",'2018'!A:A,0)+1),0),0)</f>
        <v>13168523.714285715</v>
      </c>
      <c r="C104" s="25"/>
      <c r="D104" s="25"/>
      <c r="E104" s="25"/>
    </row>
    <row r="105" spans="1:5" x14ac:dyDescent="0.25">
      <c r="A105">
        <v>2019</v>
      </c>
      <c r="B105" s="25" cm="1">
        <f t="array" ref="B105">IFERROR(IF(ISNUMBER(SEARCH("Retail",INDEX('2019'!A:A,MATCH("Tombstone",'2019'!A:A,0)+1))),INDEX('2019'!N:N,MATCH("Tombstone",'2019'!A:A,0)+1),0),0)</f>
        <v>13684510.571428571</v>
      </c>
      <c r="C105" s="25">
        <f>'2019'!N30</f>
        <v>7963642.8571428563</v>
      </c>
      <c r="D105" s="25" cm="1">
        <f t="array" ref="D105">IFERROR(IF(ISNUMBER(SEARCH("Hotel",INDEX('2019'!$A:$A,MATCH("Tombstone",'2019'!$A:$A,0)+3))),INDEX('2019'!$N:$N,MATCH("Tombstone",'2019'!$A:$A,0)+3),IF(ISNUMBER(SEARCH("Accommodation",INDEX('2019'!$A:$A,MATCH("Tombstone",'2019'!$A:$A,0)+3))),INDEX('2019'!$N:$N,MATCH("Tombstone",'2019'!$A:$A,0)+3),IF(ISNUMBER(SEARCH("Lodging",INDEX('2019'!$A:$A,MATCH("Tombstone",'2019'!$A:$A,0)+3))),INDEX('2019'!$N:$N,MATCH("Tombstone",'2019'!$A:$A,0)+3),""))),"")</f>
        <v>3225032.2857142854</v>
      </c>
      <c r="E105" s="25"/>
    </row>
    <row r="106" spans="1:5" x14ac:dyDescent="0.25">
      <c r="A106">
        <v>2020</v>
      </c>
      <c r="B106" s="25" cm="1">
        <f t="array" ref="B106">IFERROR(IF(ISNUMBER(SEARCH("Retail",INDEX('2020'!A:A,MATCH("Tombstone",'2020'!A:A,0)+1))),INDEX('2020'!N:N,MATCH("Tombstone",'2020'!A:A,0)+1),0),0)</f>
        <v>13276836.571428571</v>
      </c>
      <c r="C106" s="25">
        <f>'2020'!N30</f>
        <v>6602725.4285714263</v>
      </c>
      <c r="D106" s="25" cm="1">
        <f t="array" ref="D106">IFERROR(IF(ISNUMBER(SEARCH("Hotel",INDEX('2020'!$A:$A,MATCH("Tombstone",'2020'!$A:$A,0)+3))),INDEX('2020'!$N:$N,MATCH("Tombstone",'2020'!$A:$A,0)+3),IF(ISNUMBER(SEARCH("Accommodation",INDEX('2020'!$A:$A,MATCH("Tombstone",'2020'!$A:$A,0)+3))),INDEX('2020'!$N:$N,MATCH("Tombstone",'2020'!$A:$A,0)+3),IF(ISNUMBER(SEARCH("Lodging",INDEX('2020'!$A:$A,MATCH("Tombstone",'2020'!$A:$A,0)+3))),INDEX('2020'!$N:$N,MATCH("Tombstone",'2020'!$A:$A,0)+3),""))),"")</f>
        <v>2396738.8571428568</v>
      </c>
      <c r="E106" s="25"/>
    </row>
    <row r="107" spans="1:5" x14ac:dyDescent="0.25">
      <c r="A107">
        <v>2021</v>
      </c>
      <c r="B107" s="25" cm="1">
        <f t="array" ref="B107">IFERROR(IF(ISNUMBER(SEARCH("Retail",INDEX('2021'!A:A,MATCH("Tombstone",'2021'!A:A,0)+1))),INDEX('2021'!N:N,MATCH("Tombstone",'2021'!A:A,0)+1),0),0)</f>
        <v>19662251.999999996</v>
      </c>
      <c r="C107" s="25">
        <f>'2021'!N32</f>
        <v>9060259.7142857127</v>
      </c>
      <c r="D107" s="25" cm="1">
        <f t="array" ref="D107">IFERROR(IF(ISNUMBER(SEARCH("Hotel",INDEX('2021'!$A:$A,MATCH("Tombstone",'2021'!$A:$A,0)+3))),INDEX('2021'!$N:$N,MATCH("Tombstone",'2021'!$A:$A,0)+3),IF(ISNUMBER(SEARCH("Accommodation",INDEX('2021'!$A:$A,MATCH("Tombstone",'2021'!$A:$A,0)+3))),INDEX('2021'!$N:$N,MATCH("Tombstone",'2021'!$A:$A,0)+3),IF(ISNUMBER(SEARCH("Lodging",INDEX('2021'!$A:$A,MATCH("Tombstone",'2021'!$A:$A,0)+3))),INDEX('2021'!$N:$N,MATCH("Tombstone",'2021'!$A:$A,0)+3),""))),"")</f>
        <v>3703073.4285714277</v>
      </c>
      <c r="E107" s="25"/>
    </row>
    <row r="108" spans="1:5" x14ac:dyDescent="0.25">
      <c r="A108">
        <v>2022</v>
      </c>
      <c r="B108" s="25" cm="1">
        <f t="array" ref="B108">IFERROR(IF(ISNUMBER(SEARCH("Retail",INDEX('2022'!A:A,MATCH("Tombstone",'2022'!A:A,0)+1))),INDEX('2022'!N:N,MATCH("Tombstone",'2022'!A:A,0)+1),0),0)</f>
        <v>19604693.714285713</v>
      </c>
      <c r="C108" s="25">
        <f>'2022'!N32</f>
        <v>8875082.5714285709</v>
      </c>
      <c r="D108" s="25" cm="1">
        <f t="array" ref="D108">IFERROR(IF(ISNUMBER(SEARCH("Hotel",INDEX('2022'!$A:$A,MATCH("Tombstone",'2022'!$A:$A,0)+3))),INDEX('2022'!$N:$N,MATCH("Tombstone",'2022'!$A:$A,0)+3),IF(ISNUMBER(SEARCH("Accommodation",INDEX('2022'!$A:$A,MATCH("Tombstone",'2022'!$A:$A,0)+3))),INDEX('2022'!$N:$N,MATCH("Tombstone",'2022'!$A:$A,0)+3),IF(ISNUMBER(SEARCH("Lodging",INDEX('2022'!$A:$A,MATCH("Tombstone",'2022'!$A:$A,0)+3))),INDEX('2022'!$N:$N,MATCH("Tombstone",'2022'!$A:$A,0)+3),""))),"")</f>
        <v>3929223.7142857146</v>
      </c>
      <c r="E108" s="25"/>
    </row>
    <row r="109" spans="1:5" x14ac:dyDescent="0.25">
      <c r="A109">
        <v>2023</v>
      </c>
      <c r="B109" s="25" cm="1">
        <f t="array" ref="B109">IFERROR(IF(ISNUMBER(SEARCH("Retail",INDEX('2023'!A:A,MATCH("Tombstone",'2023'!A:A,0)+1))),INDEX('2023'!N:N,MATCH("Tombstone",'2023'!A:A,0)+1),0),0)</f>
        <v>19377947.999999996</v>
      </c>
      <c r="C109" s="25">
        <f>'2023'!N32</f>
        <v>9580125.1428571418</v>
      </c>
      <c r="D109" s="25" cm="1">
        <f t="array" ref="D109">IFERROR(IF(ISNUMBER(SEARCH("Hotel",INDEX('2023'!$A:$A,MATCH("Tombstone",'2023'!$A:$A,0)+3))),INDEX('2023'!$N:$N,MATCH("Tombstone",'2023'!$A:$A,0)+3),IF(ISNUMBER(SEARCH("Accommodation",INDEX('2023'!$A:$A,MATCH("Tombstone",'2023'!$A:$A,0)+3))),INDEX('2023'!$N:$N,MATCH("Tombstone",'2023'!$A:$A,0)+3),IF(ISNUMBER(SEARCH("Lodging",INDEX('2023'!$A:$A,MATCH("Tombstone",'2023'!$A:$A,0)+3))),INDEX('2023'!$N:$N,MATCH("Tombstone",'2023'!$A:$A,0)+3),""))),"")</f>
        <v>4984454.8571428563</v>
      </c>
      <c r="E109" s="25"/>
    </row>
    <row r="110" spans="1:5" x14ac:dyDescent="0.25">
      <c r="A110">
        <v>2024</v>
      </c>
      <c r="B110" s="25" cm="1">
        <f t="array" ref="B110">IFERROR(IF(ISNUMBER(SEARCH("Retail",INDEX('2024'!A:A,MATCH("Tombstone",'2024'!A:A,0)+1))),INDEX('2024'!N:N,MATCH("Tombstone",'2024'!A:A,0)+1),0),0)</f>
        <v>19282274.428571429</v>
      </c>
      <c r="C110" s="25">
        <f>'2024'!N32</f>
        <v>9509629.7142857127</v>
      </c>
      <c r="D110" s="25" cm="1">
        <f t="array" ref="D110">IFERROR(IF(ISNUMBER(SEARCH("Hotel",INDEX('2024'!$A:$A,MATCH("Tombstone",'2024'!$A:$A,0)+3))),INDEX('2024'!$N:$N,MATCH("Tombstone",'2024'!$A:$A,0)+3),IF(ISNUMBER(SEARCH("Accommodation",INDEX('2024'!$A:$A,MATCH("Tombstone",'2024'!$A:$A,0)+3))),INDEX('2024'!$N:$N,MATCH("Tombstone",'2024'!$A:$A,0)+3),IF(ISNUMBER(SEARCH("Lodging",INDEX('2024'!$A:$A,MATCH("Tombstone",'2024'!$A:$A,0)+3))),INDEX('2024'!$N:$N,MATCH("Tombstone",'2024'!$A:$A,0)+3),""))),"")</f>
        <v>4817667.4285714272</v>
      </c>
      <c r="E110" s="25"/>
    </row>
    <row r="111" spans="1:5" x14ac:dyDescent="0.25">
      <c r="A111">
        <v>2025</v>
      </c>
      <c r="B111" s="25" cm="1">
        <f t="array" ref="B111">IFERROR(IF(ISNUMBER(SEARCH("Retail",INDEX('2025'!A:A,MATCH("Tombstone",'2025'!A:A,0)+1))),INDEX('2025'!N:N,MATCH("Tombstone",'2025'!A:A,0)+1),0),0)</f>
        <v>18866455.571428571</v>
      </c>
      <c r="C111" s="25">
        <f>'2025'!N32</f>
        <v>10045734.142857142</v>
      </c>
      <c r="D111" s="25" cm="1">
        <f t="array" ref="D111">IFERROR(IF(ISNUMBER(SEARCH("Hotel",INDEX('2025'!$A:$A,MATCH("Tombstone",'2025'!$A:$A,0)+3))),INDEX('2025'!$N:$N,MATCH("Tombstone",'2025'!$A:$A,0)+3),IF(ISNUMBER(SEARCH("Accommodation",INDEX('2025'!$A:$A,MATCH("Tombstone",'2025'!$A:$A,0)+3))),INDEX('2025'!$N:$N,MATCH("Tombstone",'2025'!$A:$A,0)+3),IF(ISNUMBER(SEARCH("Lodging",INDEX('2025'!$A:$A,MATCH("Tombstone",'2025'!$A:$A,0)+3))),INDEX('2025'!$N:$N,MATCH("Tombstone",'2025'!$A:$A,0)+3),""))),"")</f>
        <v>5395480.9999999991</v>
      </c>
      <c r="E111" s="25"/>
    </row>
    <row r="113" spans="1:5" x14ac:dyDescent="0.25">
      <c r="A113" s="29" t="s">
        <v>82</v>
      </c>
      <c r="B113" s="30"/>
      <c r="C113" s="30"/>
      <c r="D113" s="30"/>
      <c r="E113" s="30"/>
    </row>
    <row r="114" spans="1:5" x14ac:dyDescent="0.25">
      <c r="A114" s="24" t="s">
        <v>74</v>
      </c>
      <c r="B114" s="24" t="s">
        <v>38</v>
      </c>
      <c r="C114" s="24" t="s">
        <v>39</v>
      </c>
      <c r="D114" s="24" t="s">
        <v>40</v>
      </c>
      <c r="E114" s="24"/>
    </row>
    <row r="115" spans="1:5" x14ac:dyDescent="0.25">
      <c r="A115">
        <v>2015</v>
      </c>
      <c r="B115" s="25" cm="1">
        <f t="array" ref="B115">IFERROR(IF(ISNUMBER(SEARCH("Retail",INDEX('2015'!A:A,MATCH("Willcox",'2015'!A:A,0)+1))),INDEX('2015'!N:N,MATCH("Willcox",'2015'!A:A,0)+1),0),0)</f>
        <v>38211374</v>
      </c>
      <c r="C115" s="25">
        <f>'2015'!N33</f>
        <v>7203390.666666667</v>
      </c>
      <c r="D115" s="25" t="str" cm="1">
        <f t="array" ref="D115">IFERROR(IF(ISNUMBER(SEARCH("Hotel",INDEX('2015'!$A:$A,MATCH("Willcox",'2015'!$A:$A,0)+3))),INDEX('2015'!$N:$N,MATCH("Willcox",'2015'!$A:$A,0)+3),IF(ISNUMBER(SEARCH("Accommodation",INDEX('2015'!$A:$A,MATCH("Willcox",'2015'!$A:$A,0)+3))),INDEX('2015'!$N:$N,MATCH("Willcox",'2015'!$A:$A,0)+3),IF(ISNUMBER(SEARCH("Lodging",INDEX('2015'!$A:$A,MATCH("Willcox",'2015'!$A:$A,0)+3))),INDEX('2015'!$N:$N,MATCH("Willcox",'2015'!$A:$A,0)+3),""))),"")</f>
        <v/>
      </c>
      <c r="E115" s="25"/>
    </row>
    <row r="116" spans="1:5" x14ac:dyDescent="0.25">
      <c r="A116">
        <v>2016</v>
      </c>
      <c r="B116" s="25" cm="1">
        <f t="array" ref="B116">IFERROR(IF(ISNUMBER(SEARCH("Retail",INDEX('2016'!A:A,MATCH("Willcox",'2016'!A:A,0)+1))),INDEX('2016'!N:N,MATCH("Willcox",'2016'!A:A,0)+1),0),0)</f>
        <v>35073923.333333336</v>
      </c>
      <c r="C116" s="25">
        <f>'2016'!N33</f>
        <v>7783707.333333333</v>
      </c>
      <c r="D116" s="25" t="str" cm="1">
        <f t="array" ref="D116">IFERROR(IF(ISNUMBER(SEARCH("Hotel",INDEX('2016'!$A:$A,MATCH("Willcox",'2016'!$A:$A,0)+3))),INDEX('2016'!$N:$N,MATCH("Willcox",'2016'!$A:$A,0)+3),IF(ISNUMBER(SEARCH("Accommodation",INDEX('2016'!$A:$A,MATCH("Willcox",'2016'!$A:$A,0)+3))),INDEX('2016'!$N:$N,MATCH("Willcox",'2016'!$A:$A,0)+3),IF(ISNUMBER(SEARCH("Lodging",INDEX('2016'!$A:$A,MATCH("Willcox",'2016'!$A:$A,0)+3))),INDEX('2016'!$N:$N,MATCH("Willcox",'2016'!$A:$A,0)+3),""))),"")</f>
        <v/>
      </c>
      <c r="E116" s="25"/>
    </row>
    <row r="117" spans="1:5" x14ac:dyDescent="0.25">
      <c r="A117">
        <v>2017</v>
      </c>
      <c r="B117" s="25" cm="1">
        <f t="array" ref="B117">IFERROR(IF(ISNUMBER(SEARCH("Retail",INDEX('2017'!A:A,MATCH("Willcox",'2017'!A:A,0)+1))),INDEX('2017'!N:N,MATCH("Willcox",'2017'!A:A,0)+1),0),0)</f>
        <v>36521906.333333336</v>
      </c>
      <c r="C117" s="25">
        <f>'2017'!N32</f>
        <v>8223159.333333333</v>
      </c>
      <c r="D117" s="25" t="str" cm="1">
        <f t="array" ref="D117">IFERROR(IF(ISNUMBER(SEARCH("Hotel",INDEX('2017'!$A:$A,MATCH("Willcox",'2017'!$A:$A,0)+3))),INDEX('2017'!$N:$N,MATCH("Willcox",'2017'!$A:$A,0)+3),IF(ISNUMBER(SEARCH("Accommodation",INDEX('2017'!$A:$A,MATCH("Willcox",'2017'!$A:$A,0)+3))),INDEX('2017'!$N:$N,MATCH("Willcox",'2017'!$A:$A,0)+3),IF(ISNUMBER(SEARCH("Lodging",INDEX('2017'!$A:$A,MATCH("Willcox",'2017'!$A:$A,0)+3))),INDEX('2017'!$N:$N,MATCH("Willcox",'2017'!$A:$A,0)+3),""))),"")</f>
        <v/>
      </c>
      <c r="E117" s="25"/>
    </row>
    <row r="118" spans="1:5" x14ac:dyDescent="0.25">
      <c r="A118">
        <v>2018</v>
      </c>
      <c r="B118" s="25" cm="1">
        <f t="array" ref="B118">IFERROR(IF(ISNUMBER(SEARCH("Retail",INDEX('2018'!A:A,MATCH("Willcox",'2018'!A:A,0)+1))),INDEX('2018'!N:N,MATCH("Willcox",'2018'!A:A,0)+1),0),0)</f>
        <v>36217532.333333336</v>
      </c>
      <c r="C118" s="25">
        <f>'2018'!N32</f>
        <v>8243679.333333334</v>
      </c>
      <c r="D118" s="25" t="str" cm="1">
        <f t="array" ref="D118">IFERROR(IF(ISNUMBER(SEARCH("Hotel",INDEX('2018'!$A:$A,MATCH("Willcox",'2018'!$A:$A,0)+3))),INDEX('2018'!$N:$N,MATCH("Willcox",'2018'!$A:$A,0)+3),IF(ISNUMBER(SEARCH("Accommodation",INDEX('2018'!$A:$A,MATCH("Willcox",'2018'!$A:$A,0)+3))),INDEX('2018'!$N:$N,MATCH("Willcox",'2018'!$A:$A,0)+3),IF(ISNUMBER(SEARCH("Lodging",INDEX('2018'!$A:$A,MATCH("Willcox",'2018'!$A:$A,0)+3))),INDEX('2018'!$N:$N,MATCH("Willcox",'2018'!$A:$A,0)+3),""))),"")</f>
        <v/>
      </c>
      <c r="E118" s="25"/>
    </row>
    <row r="119" spans="1:5" x14ac:dyDescent="0.25">
      <c r="A119">
        <v>2019</v>
      </c>
      <c r="B119" s="25" cm="1">
        <f t="array" ref="B119">IFERROR(IF(ISNUMBER(SEARCH("Retail",INDEX('2019'!A:A,MATCH("Willcox",'2019'!A:A,0)+1))),INDEX('2019'!N:N,MATCH("Willcox",'2019'!A:A,0)+1),0),0)</f>
        <v>38479951.333333336</v>
      </c>
      <c r="C119" s="25">
        <f>'2019'!N34</f>
        <v>9390182</v>
      </c>
      <c r="D119" s="25" t="str" cm="1">
        <f t="array" ref="D119">IFERROR(IF(ISNUMBER(SEARCH("Hotel",INDEX('2019'!$A:$A,MATCH("Willcox",'2019'!$A:$A,0)+3))),INDEX('2019'!$N:$N,MATCH("Willcox",'2019'!$A:$A,0)+3),IF(ISNUMBER(SEARCH("Accommodation",INDEX('2019'!$A:$A,MATCH("Willcox",'2019'!$A:$A,0)+3))),INDEX('2019'!$N:$N,MATCH("Willcox",'2019'!$A:$A,0)+3),IF(ISNUMBER(SEARCH("Lodging",INDEX('2019'!$A:$A,MATCH("Willcox",'2019'!$A:$A,0)+3))),INDEX('2019'!$N:$N,MATCH("Willcox",'2019'!$A:$A,0)+3),""))),"")</f>
        <v/>
      </c>
      <c r="E119" s="25"/>
    </row>
    <row r="120" spans="1:5" x14ac:dyDescent="0.25">
      <c r="A120">
        <v>2020</v>
      </c>
      <c r="B120" s="25" cm="1">
        <f t="array" ref="B120">IFERROR(IF(ISNUMBER(SEARCH("Retail",INDEX('2020'!A:A,MATCH("Willcox",'2020'!A:A,0)+1))),INDEX('2020'!N:N,MATCH("Willcox",'2020'!A:A,0)+1),0),0)</f>
        <v>42467671.666666672</v>
      </c>
      <c r="C120" s="25">
        <f>'2020'!N34</f>
        <v>9854494.333333334</v>
      </c>
      <c r="D120" s="25"/>
      <c r="E120" s="25"/>
    </row>
    <row r="121" spans="1:5" x14ac:dyDescent="0.25">
      <c r="A121">
        <v>2021</v>
      </c>
      <c r="B121" s="25" cm="1">
        <f t="array" ref="B121">IFERROR(IF(ISNUMBER(SEARCH("Retail",INDEX('2021'!A:A,MATCH("Willcox",'2021'!A:A,0)+1))),INDEX('2021'!N:N,MATCH("Willcox",'2021'!A:A,0)+1),0),0)</f>
        <v>49177174.666666664</v>
      </c>
      <c r="C121" s="25">
        <f>'2021'!N36</f>
        <v>11520281.666666668</v>
      </c>
      <c r="D121" s="25" cm="1">
        <f t="array" ref="D121">IFERROR(IF(ISNUMBER(SEARCH("Hotel",INDEX('2021'!$A:$A,MATCH("Willcox",'2021'!$A:$A,0)+3))),INDEX('2021'!$N:$N,MATCH("Willcox",'2021'!$A:$A,0)+3),IF(ISNUMBER(SEARCH("Accommodation",INDEX('2021'!$A:$A,MATCH("Willcox",'2021'!$A:$A,0)+3))),INDEX('2021'!$N:$N,MATCH("Willcox",'2021'!$A:$A,0)+3),IF(ISNUMBER(SEARCH("Lodging",INDEX('2021'!$A:$A,MATCH("Willcox",'2021'!$A:$A,0)+3))),INDEX('2021'!$N:$N,MATCH("Willcox",'2021'!$A:$A,0)+3),""))),"")</f>
        <v>6221053.9999999991</v>
      </c>
      <c r="E121" s="25"/>
    </row>
    <row r="122" spans="1:5" x14ac:dyDescent="0.25">
      <c r="A122">
        <v>2022</v>
      </c>
      <c r="B122" s="25" cm="1">
        <f t="array" ref="B122">IFERROR(IF(ISNUMBER(SEARCH("Retail",INDEX('2022'!A:A,MATCH("Willcox",'2022'!A:A,0)+1))),INDEX('2022'!N:N,MATCH("Willcox",'2022'!A:A,0)+1),0),0)</f>
        <v>54377789.666666664</v>
      </c>
      <c r="C122" s="25">
        <f>'2022'!N36</f>
        <v>12713771</v>
      </c>
      <c r="D122" s="25" cm="1">
        <f t="array" ref="D122">IFERROR(IF(ISNUMBER(SEARCH("Hotel",INDEX('2022'!$A:$A,MATCH("Willcox",'2022'!$A:$A,0)+3))),INDEX('2022'!$N:$N,MATCH("Willcox",'2022'!$A:$A,0)+3),IF(ISNUMBER(SEARCH("Accommodation",INDEX('2022'!$A:$A,MATCH("Willcox",'2022'!$A:$A,0)+3))),INDEX('2022'!$N:$N,MATCH("Willcox",'2022'!$A:$A,0)+3),IF(ISNUMBER(SEARCH("Lodging",INDEX('2022'!$A:$A,MATCH("Willcox",'2022'!$A:$A,0)+3))),INDEX('2022'!$N:$N,MATCH("Willcox",'2022'!$A:$A,0)+3),""))),"")</f>
        <v>6342746.666666667</v>
      </c>
      <c r="E122" s="25"/>
    </row>
    <row r="123" spans="1:5" x14ac:dyDescent="0.25">
      <c r="A123">
        <v>2023</v>
      </c>
      <c r="B123" s="25" cm="1">
        <f t="array" ref="B123">IFERROR(IF(ISNUMBER(SEARCH("Retail",INDEX('2023'!A:A,MATCH("Willcox",'2023'!A:A,0)+1))),INDEX('2023'!N:N,MATCH("Willcox",'2023'!A:A,0)+1),0),0)</f>
        <v>58084860.333333336</v>
      </c>
      <c r="C123" s="25">
        <f>'2023'!N36</f>
        <v>12892657.666666668</v>
      </c>
      <c r="D123" s="25" cm="1">
        <f t="array" ref="D123">IFERROR(IF(ISNUMBER(SEARCH("Hotel",INDEX('2023'!$A:$A,MATCH("Willcox",'2023'!$A:$A,0)+3))),INDEX('2023'!$N:$N,MATCH("Willcox",'2023'!$A:$A,0)+3),IF(ISNUMBER(SEARCH("Accommodation",INDEX('2023'!$A:$A,MATCH("Willcox",'2023'!$A:$A,0)+3))),INDEX('2023'!$N:$N,MATCH("Willcox",'2023'!$A:$A,0)+3),IF(ISNUMBER(SEARCH("Lodging",INDEX('2023'!$A:$A,MATCH("Willcox",'2023'!$A:$A,0)+3))),INDEX('2023'!$N:$N,MATCH("Willcox",'2023'!$A:$A,0)+3),""))),"")</f>
        <v>6454349.9999999991</v>
      </c>
      <c r="E123" s="25"/>
    </row>
    <row r="124" spans="1:5" x14ac:dyDescent="0.25">
      <c r="A124">
        <v>2024</v>
      </c>
      <c r="B124" s="25" cm="1">
        <f t="array" ref="B124">IFERROR(IF(ISNUMBER(SEARCH("Retail",INDEX('2024'!A:A,MATCH("Willcox",'2024'!A:A,0)+1))),INDEX('2024'!N:N,MATCH("Willcox",'2024'!A:A,0)+1),0),0)</f>
        <v>59385659.666666664</v>
      </c>
      <c r="C124" s="25">
        <f>'2024'!N36</f>
        <v>13423594.333333334</v>
      </c>
      <c r="D124" s="25" cm="1">
        <f t="array" ref="D124">IFERROR(IF(ISNUMBER(SEARCH("Hotel",INDEX('2024'!$A:$A,MATCH("Willcox",'2024'!$A:$A,0)+3))),INDEX('2024'!$N:$N,MATCH("Willcox",'2024'!$A:$A,0)+3),IF(ISNUMBER(SEARCH("Accommodation",INDEX('2024'!$A:$A,MATCH("Willcox",'2024'!$A:$A,0)+3))),INDEX('2024'!$N:$N,MATCH("Willcox",'2024'!$A:$A,0)+3),IF(ISNUMBER(SEARCH("Lodging",INDEX('2024'!$A:$A,MATCH("Willcox",'2024'!$A:$A,0)+3))),INDEX('2024'!$N:$N,MATCH("Willcox",'2024'!$A:$A,0)+3),""))),"")</f>
        <v>7194452.333333333</v>
      </c>
      <c r="E124" s="25"/>
    </row>
    <row r="125" spans="1:5" x14ac:dyDescent="0.25">
      <c r="A125">
        <v>2025</v>
      </c>
      <c r="B125" s="25" cm="1">
        <f t="array" ref="B125">IFERROR(IF(ISNUMBER(SEARCH("Retail",INDEX('2025'!A:A,MATCH("Willcox",'2025'!A:A,0)+1))),INDEX('2025'!N:N,MATCH("Willcox",'2025'!A:A,0)+1),0),0)</f>
        <v>57784236.333333328</v>
      </c>
      <c r="C125" s="25">
        <f>'2025'!N36</f>
        <v>15965597.333333334</v>
      </c>
      <c r="D125" s="25" cm="1">
        <f t="array" ref="D125">IFERROR(IF(ISNUMBER(SEARCH("Hotel",INDEX('2025'!$A:$A,MATCH("Willcox",'2025'!$A:$A,0)+3))),INDEX('2025'!$N:$N,MATCH("Willcox",'2025'!$A:$A,0)+3),IF(ISNUMBER(SEARCH("Accommodation",INDEX('2025'!$A:$A,MATCH("Willcox",'2025'!$A:$A,0)+3))),INDEX('2025'!$N:$N,MATCH("Willcox",'2025'!$A:$A,0)+3),IF(ISNUMBER(SEARCH("Lodging",INDEX('2025'!$A:$A,MATCH("Willcox",'2025'!$A:$A,0)+3))),INDEX('2025'!$N:$N,MATCH("Willcox",'2025'!$A:$A,0)+3),""))),"")</f>
        <v>7036635.9999999991</v>
      </c>
      <c r="E125" s="25"/>
    </row>
  </sheetData>
  <mergeCells count="8">
    <mergeCell ref="A99:E99"/>
    <mergeCell ref="A113:E113"/>
    <mergeCell ref="A1:L1"/>
    <mergeCell ref="A31:E31"/>
    <mergeCell ref="A45:E45"/>
    <mergeCell ref="A59:E59"/>
    <mergeCell ref="A71:E71"/>
    <mergeCell ref="A85:E85"/>
  </mergeCells>
  <pageMargins left="0.7" right="0.7" top="0.75" bottom="0.75" header="0.3" footer="0.3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3393518094</v>
      </c>
      <c r="C4" s="11">
        <v>3460648486</v>
      </c>
      <c r="D4" s="11">
        <v>3834036325</v>
      </c>
      <c r="E4" s="11">
        <v>3620760654</v>
      </c>
      <c r="F4" s="11">
        <v>3820931847</v>
      </c>
      <c r="G4" s="11">
        <v>3601211093</v>
      </c>
      <c r="H4" s="11">
        <v>3370919928</v>
      </c>
      <c r="I4" s="11">
        <v>3535307286</v>
      </c>
      <c r="J4" s="9">
        <v>3376271660</v>
      </c>
      <c r="K4" s="9">
        <v>3398849522</v>
      </c>
      <c r="L4" s="9">
        <v>3656307971</v>
      </c>
      <c r="M4" s="13">
        <v>4793991186</v>
      </c>
      <c r="N4" s="9">
        <f>SUM(B4:M4)</f>
        <v>43862754052</v>
      </c>
    </row>
    <row r="5" spans="1:14" ht="14.4" x14ac:dyDescent="0.3">
      <c r="A5" s="8" t="s">
        <v>2</v>
      </c>
      <c r="B5" s="11">
        <v>757424910</v>
      </c>
      <c r="C5" s="11">
        <v>795168213</v>
      </c>
      <c r="D5" s="11">
        <v>847162982</v>
      </c>
      <c r="E5" s="11">
        <v>763748983</v>
      </c>
      <c r="F5" s="11">
        <v>805150741</v>
      </c>
      <c r="G5" s="11">
        <v>707799194</v>
      </c>
      <c r="H5" s="11">
        <v>665044032</v>
      </c>
      <c r="I5" s="11">
        <v>672780082</v>
      </c>
      <c r="J5" s="9">
        <v>687020754</v>
      </c>
      <c r="K5" s="9">
        <v>722876174</v>
      </c>
      <c r="L5" s="9">
        <v>720816867</v>
      </c>
      <c r="M5" s="13">
        <v>742724222</v>
      </c>
      <c r="N5" s="9">
        <f>SUM(B5:M5)</f>
        <v>8887717154</v>
      </c>
    </row>
    <row r="6" spans="1:14" ht="14.4" x14ac:dyDescent="0.3">
      <c r="A6" s="8" t="s">
        <v>3</v>
      </c>
      <c r="B6" s="11">
        <v>177021262</v>
      </c>
      <c r="C6" s="11">
        <v>213803010</v>
      </c>
      <c r="D6" s="11">
        <v>240679304</v>
      </c>
      <c r="E6" s="11">
        <v>194922415</v>
      </c>
      <c r="F6" s="11">
        <v>161349798</v>
      </c>
      <c r="G6" s="11">
        <v>131090539</v>
      </c>
      <c r="H6" s="11">
        <v>124009241</v>
      </c>
      <c r="I6" s="11">
        <v>120445891</v>
      </c>
      <c r="J6" s="9">
        <v>135771609</v>
      </c>
      <c r="K6" s="9">
        <v>161276953</v>
      </c>
      <c r="L6" s="9">
        <v>155039345</v>
      </c>
      <c r="M6" s="13">
        <v>134253541</v>
      </c>
      <c r="N6" s="9">
        <f>SUM(B6:M6)</f>
        <v>1949662908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54083399</v>
      </c>
      <c r="C8" s="11">
        <v>55934069</v>
      </c>
      <c r="D8" s="11">
        <v>64008792</v>
      </c>
      <c r="E8" s="11">
        <v>57911497</v>
      </c>
      <c r="F8" s="11">
        <v>77108361</v>
      </c>
      <c r="G8" s="11">
        <v>63345739</v>
      </c>
      <c r="H8" s="11">
        <v>58231122</v>
      </c>
      <c r="I8" s="11">
        <v>58390223</v>
      </c>
      <c r="J8" s="9">
        <v>55024045</v>
      </c>
      <c r="K8" s="9">
        <v>55763409.799999997</v>
      </c>
      <c r="L8" s="9">
        <v>63656238</v>
      </c>
      <c r="M8" s="13">
        <v>76537821</v>
      </c>
      <c r="N8" s="9">
        <f>SUM(B8:M8)</f>
        <v>739994715.79999995</v>
      </c>
    </row>
    <row r="9" spans="1:14" ht="14.4" x14ac:dyDescent="0.3">
      <c r="A9" s="8" t="s">
        <v>2</v>
      </c>
      <c r="B9" s="11">
        <v>10998878</v>
      </c>
      <c r="C9" s="11">
        <v>11285972</v>
      </c>
      <c r="D9" s="11">
        <v>12059366</v>
      </c>
      <c r="E9" s="11">
        <v>9870126</v>
      </c>
      <c r="F9" s="11">
        <v>11757246</v>
      </c>
      <c r="G9" s="11">
        <v>10177480</v>
      </c>
      <c r="H9" s="11">
        <v>10742947</v>
      </c>
      <c r="I9" s="11">
        <v>10329635</v>
      </c>
      <c r="J9" s="9">
        <v>9497607</v>
      </c>
      <c r="K9" s="9">
        <v>11432672</v>
      </c>
      <c r="L9" s="9">
        <v>9894480</v>
      </c>
      <c r="M9" s="13">
        <v>10347042</v>
      </c>
      <c r="N9" s="9">
        <f>SUM(B9:M9)</f>
        <v>128393451</v>
      </c>
    </row>
    <row r="10" spans="1:14" ht="14.4" x14ac:dyDescent="0.3">
      <c r="A10" s="8" t="s">
        <v>3</v>
      </c>
      <c r="B10" s="11">
        <v>3216429</v>
      </c>
      <c r="C10" s="11">
        <v>4317777</v>
      </c>
      <c r="D10" s="11">
        <v>4175094</v>
      </c>
      <c r="E10" s="11">
        <v>3737521</v>
      </c>
      <c r="F10" s="11">
        <v>3472597</v>
      </c>
      <c r="G10" s="11">
        <v>3232942</v>
      </c>
      <c r="H10" s="11">
        <v>3071822</v>
      </c>
      <c r="I10" s="11">
        <v>2784974</v>
      </c>
      <c r="J10" s="9">
        <v>3380439</v>
      </c>
      <c r="K10" s="9">
        <v>3834706</v>
      </c>
      <c r="L10" s="9">
        <v>3253873</v>
      </c>
      <c r="M10" s="13">
        <v>2764876</v>
      </c>
      <c r="N10" s="9">
        <f>SUM(B10:M10)</f>
        <v>41243050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</v>
      </c>
      <c r="B12" s="9">
        <v>968520</v>
      </c>
      <c r="C12" s="9">
        <v>973480</v>
      </c>
      <c r="D12" s="11">
        <v>1374680</v>
      </c>
      <c r="E12" s="9">
        <v>947240</v>
      </c>
      <c r="F12" s="9">
        <v>1094280</v>
      </c>
      <c r="G12" s="9">
        <v>982520</v>
      </c>
      <c r="H12" s="9">
        <v>936360</v>
      </c>
      <c r="I12" s="11">
        <v>938600</v>
      </c>
      <c r="J12" s="9">
        <v>946760</v>
      </c>
      <c r="K12" s="9">
        <v>1083840</v>
      </c>
      <c r="L12" s="9">
        <v>983320</v>
      </c>
      <c r="M12" s="13">
        <v>1099320</v>
      </c>
      <c r="N12" s="9">
        <f>SUM(B12:M12)</f>
        <v>12328920</v>
      </c>
    </row>
    <row r="13" spans="1:14" ht="14.4" x14ac:dyDescent="0.3">
      <c r="A13" s="8" t="s">
        <v>3</v>
      </c>
      <c r="B13" s="9">
        <v>411733.33333333337</v>
      </c>
      <c r="C13" s="9">
        <v>604133.33333333337</v>
      </c>
      <c r="D13" s="11">
        <v>417822.22222222225</v>
      </c>
      <c r="E13" s="9">
        <v>411200</v>
      </c>
      <c r="F13" s="9">
        <v>270777.77777777781</v>
      </c>
      <c r="G13" s="9">
        <v>273888.88888888888</v>
      </c>
      <c r="H13" s="9">
        <v>204111.11111111112</v>
      </c>
      <c r="I13" s="11">
        <v>260733.33333333334</v>
      </c>
      <c r="J13" s="9">
        <v>217511.11111111112</v>
      </c>
      <c r="K13" s="9">
        <v>324111.11111111112</v>
      </c>
      <c r="L13" s="9">
        <v>343311.11111111112</v>
      </c>
      <c r="M13" s="13">
        <v>383866.66666666669</v>
      </c>
      <c r="N13" s="9">
        <f>SUM(B13:M13)</f>
        <v>4123200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4.4" x14ac:dyDescent="0.3">
      <c r="A15" s="8" t="s">
        <v>1</v>
      </c>
      <c r="B15" s="9">
        <v>2440000</v>
      </c>
      <c r="C15" s="9">
        <v>2555920</v>
      </c>
      <c r="D15" s="11">
        <v>2773400</v>
      </c>
      <c r="E15" s="9">
        <v>2745000</v>
      </c>
      <c r="F15" s="9">
        <v>2775680</v>
      </c>
      <c r="G15" s="9">
        <v>2628640</v>
      </c>
      <c r="H15" s="9">
        <v>2519880</v>
      </c>
      <c r="I15" s="11">
        <v>2581880</v>
      </c>
      <c r="J15" s="9">
        <v>2665360</v>
      </c>
      <c r="K15" s="9">
        <v>2506080</v>
      </c>
      <c r="L15" s="9">
        <v>2440440</v>
      </c>
      <c r="M15" s="13">
        <v>2947600</v>
      </c>
      <c r="N15" s="9">
        <f>SUM(B15:M15)</f>
        <v>31579880</v>
      </c>
    </row>
    <row r="16" spans="1:14" ht="14.4" x14ac:dyDescent="0.3">
      <c r="A16" s="8" t="s">
        <v>2</v>
      </c>
      <c r="B16" s="9">
        <v>595200</v>
      </c>
      <c r="C16" s="9">
        <v>636720</v>
      </c>
      <c r="D16" s="11">
        <v>706040</v>
      </c>
      <c r="E16" s="9">
        <v>559440</v>
      </c>
      <c r="F16" s="9">
        <v>649560</v>
      </c>
      <c r="G16" s="9">
        <v>430520</v>
      </c>
      <c r="H16" s="9">
        <v>576160</v>
      </c>
      <c r="I16" s="11">
        <v>527840</v>
      </c>
      <c r="J16" s="9">
        <v>567920</v>
      </c>
      <c r="K16" s="9">
        <v>640400</v>
      </c>
      <c r="L16" s="9">
        <v>471520</v>
      </c>
      <c r="M16" s="13">
        <v>618520</v>
      </c>
      <c r="N16" s="9">
        <f>SUM(B16:M16)</f>
        <v>6979840</v>
      </c>
    </row>
    <row r="17" spans="1:14" ht="14.4" x14ac:dyDescent="0.3">
      <c r="A17" s="8" t="s">
        <v>3</v>
      </c>
      <c r="B17" s="9">
        <v>116280</v>
      </c>
      <c r="C17" s="9">
        <v>222400</v>
      </c>
      <c r="D17" s="11">
        <v>200260</v>
      </c>
      <c r="E17" s="9">
        <v>199300</v>
      </c>
      <c r="F17" s="9">
        <v>181460</v>
      </c>
      <c r="G17" s="9">
        <v>93940</v>
      </c>
      <c r="H17" s="9">
        <v>168980</v>
      </c>
      <c r="I17" s="11">
        <v>119020</v>
      </c>
      <c r="J17" s="9">
        <v>159260</v>
      </c>
      <c r="K17" s="9">
        <v>166320</v>
      </c>
      <c r="L17" s="9">
        <v>136420</v>
      </c>
      <c r="M17" s="13">
        <v>151740</v>
      </c>
      <c r="N17" s="9">
        <f>SUM(B17:M17)</f>
        <v>1915380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4.4" x14ac:dyDescent="0.3">
      <c r="A19" s="8" t="s">
        <v>2</v>
      </c>
      <c r="B19" s="9">
        <v>958535.71428571432</v>
      </c>
      <c r="C19" s="9">
        <v>971892.85714285716</v>
      </c>
      <c r="D19" s="11">
        <v>1074750</v>
      </c>
      <c r="E19" s="9">
        <v>1004178.5714285714</v>
      </c>
      <c r="F19" s="9">
        <v>1144000</v>
      </c>
      <c r="G19" s="9">
        <v>1032892.8571428572</v>
      </c>
      <c r="H19" s="9">
        <v>1104892.857142857</v>
      </c>
      <c r="I19" s="11">
        <v>1114035.7142857143</v>
      </c>
      <c r="J19" s="9">
        <v>1031678.5714285714</v>
      </c>
      <c r="K19" s="9">
        <v>981142.85714285716</v>
      </c>
      <c r="L19" s="9">
        <v>1035035.7142857143</v>
      </c>
      <c r="M19" s="13">
        <v>993857.14285714284</v>
      </c>
      <c r="N19" s="9">
        <f>SUM(B19:M19)</f>
        <v>12446892.857142856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4.4" x14ac:dyDescent="0.3">
      <c r="A21" s="8" t="s">
        <v>1</v>
      </c>
      <c r="B21" s="9">
        <v>301200</v>
      </c>
      <c r="C21" s="9">
        <v>310200</v>
      </c>
      <c r="D21" s="11">
        <v>323666.66666666669</v>
      </c>
      <c r="E21" s="9">
        <v>313933.33333333337</v>
      </c>
      <c r="F21" s="9">
        <v>326933.33333333337</v>
      </c>
      <c r="G21" s="9">
        <v>317733.33333333337</v>
      </c>
      <c r="H21" s="9">
        <v>351133.33333333337</v>
      </c>
      <c r="I21" s="11">
        <v>410933.33333333337</v>
      </c>
      <c r="J21" s="9">
        <v>335400</v>
      </c>
      <c r="K21" s="9">
        <v>329800</v>
      </c>
      <c r="L21" s="9">
        <v>327000</v>
      </c>
      <c r="M21" s="13">
        <v>384400</v>
      </c>
      <c r="N21" s="9">
        <f>SUM(B21:M21)</f>
        <v>4032333.333333334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36297657.142857142</v>
      </c>
      <c r="C23" s="9">
        <v>37594114.285714284</v>
      </c>
      <c r="D23" s="11">
        <v>42229599.999999993</v>
      </c>
      <c r="E23" s="9">
        <v>39355714.285714284</v>
      </c>
      <c r="F23" s="9">
        <v>52509771.428571425</v>
      </c>
      <c r="G23" s="9">
        <v>41604628.571428567</v>
      </c>
      <c r="H23" s="9">
        <v>39175257.142857142</v>
      </c>
      <c r="I23" s="11">
        <v>40098571.428571425</v>
      </c>
      <c r="J23" s="9">
        <v>37071485.714285709</v>
      </c>
      <c r="K23" s="9">
        <v>36455142.857142851</v>
      </c>
      <c r="L23" s="9">
        <v>44217142.857142851</v>
      </c>
      <c r="M23" s="13">
        <v>57814857.142857134</v>
      </c>
      <c r="N23" s="9">
        <f>SUM(B23:M23)</f>
        <v>504423942.85714287</v>
      </c>
    </row>
    <row r="24" spans="1:14" ht="14.4" x14ac:dyDescent="0.3">
      <c r="A24" s="8" t="s">
        <v>2</v>
      </c>
      <c r="B24" s="9">
        <v>5367884.615384616</v>
      </c>
      <c r="C24" s="9">
        <v>5344230.769230769</v>
      </c>
      <c r="D24" s="11">
        <v>6142269.230769231</v>
      </c>
      <c r="E24" s="9">
        <v>5320230.769230769</v>
      </c>
      <c r="F24" s="9">
        <v>6375538.461538462</v>
      </c>
      <c r="G24" s="9">
        <v>5660538.461538462</v>
      </c>
      <c r="H24" s="9">
        <v>5699461.538461539</v>
      </c>
      <c r="I24" s="11">
        <v>5897500</v>
      </c>
      <c r="J24" s="9">
        <v>5176692.307692308</v>
      </c>
      <c r="K24" s="9">
        <v>5563307.692307693</v>
      </c>
      <c r="L24" s="9">
        <v>5226038.461538462</v>
      </c>
      <c r="M24" s="13">
        <v>5393000</v>
      </c>
      <c r="N24" s="9">
        <f>SUM(B24:M24)</f>
        <v>67166692.307692319</v>
      </c>
    </row>
    <row r="25" spans="1:14" ht="14.4" x14ac:dyDescent="0.3">
      <c r="A25" s="8" t="s">
        <v>3</v>
      </c>
      <c r="B25" s="9">
        <v>1544836.3636363635</v>
      </c>
      <c r="C25" s="9">
        <v>1924763.6363636365</v>
      </c>
      <c r="D25" s="11">
        <v>2024236.3636363635</v>
      </c>
      <c r="E25" s="9">
        <v>2180345.4545454546</v>
      </c>
      <c r="F25" s="9">
        <v>2188254.5454545454</v>
      </c>
      <c r="G25" s="9">
        <v>1971200</v>
      </c>
      <c r="H25" s="9">
        <v>1714945.4545454546</v>
      </c>
      <c r="I25" s="11">
        <v>1683527.2727272727</v>
      </c>
      <c r="J25" s="9">
        <v>2104127.2727272729</v>
      </c>
      <c r="K25" s="9">
        <v>2077763.6363636365</v>
      </c>
      <c r="L25" s="9">
        <v>1594727.2727272727</v>
      </c>
      <c r="M25" s="13">
        <v>1490836.3636363635</v>
      </c>
      <c r="N25" s="9">
        <f>SUM(B25:M25)</f>
        <v>22499563.636363637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695960</v>
      </c>
      <c r="C27" s="9">
        <v>823960</v>
      </c>
      <c r="D27" s="11">
        <v>951000</v>
      </c>
      <c r="E27" s="9">
        <v>749080</v>
      </c>
      <c r="F27" s="9">
        <v>821240</v>
      </c>
      <c r="G27" s="9">
        <v>627280</v>
      </c>
      <c r="H27" s="9">
        <v>633600</v>
      </c>
      <c r="I27" s="11">
        <v>595240</v>
      </c>
      <c r="J27" s="9">
        <v>585400</v>
      </c>
      <c r="K27" s="9">
        <v>835840</v>
      </c>
      <c r="L27" s="9">
        <v>652720</v>
      </c>
      <c r="M27" s="13">
        <v>614040</v>
      </c>
      <c r="N27" s="9">
        <f>SUM(B27:M27)</f>
        <v>8585360</v>
      </c>
    </row>
    <row r="28" spans="1:14" ht="14.4" x14ac:dyDescent="0.3">
      <c r="A28" s="8" t="s">
        <v>2</v>
      </c>
      <c r="B28" s="9">
        <v>513200</v>
      </c>
      <c r="C28" s="9">
        <v>699840</v>
      </c>
      <c r="D28" s="11">
        <v>800600</v>
      </c>
      <c r="E28" s="9">
        <v>527200</v>
      </c>
      <c r="F28" s="9">
        <v>679200</v>
      </c>
      <c r="G28" s="9">
        <v>359680</v>
      </c>
      <c r="H28" s="9">
        <v>511600</v>
      </c>
      <c r="I28" s="11">
        <v>418080</v>
      </c>
      <c r="J28" s="9">
        <v>346840</v>
      </c>
      <c r="K28" s="9">
        <v>696880</v>
      </c>
      <c r="L28" s="9">
        <v>687680</v>
      </c>
      <c r="M28" s="13">
        <v>432720</v>
      </c>
      <c r="N28" s="9">
        <f>SUM(B28:M28)</f>
        <v>6673520</v>
      </c>
    </row>
    <row r="29" spans="1:14" ht="14.4" x14ac:dyDescent="0.3">
      <c r="A29" s="8" t="s">
        <v>3</v>
      </c>
      <c r="B29" s="9">
        <v>158163.63636363635</v>
      </c>
      <c r="C29" s="9">
        <v>332945.45454545453</v>
      </c>
      <c r="D29" s="11">
        <v>271181.81818181818</v>
      </c>
      <c r="E29" s="9">
        <v>192618.18181818182</v>
      </c>
      <c r="F29" s="9">
        <v>189127.27272727274</v>
      </c>
      <c r="G29" s="9">
        <v>194890.90909090909</v>
      </c>
      <c r="H29" s="9">
        <v>198836.36363636365</v>
      </c>
      <c r="I29" s="11">
        <v>205127.27272727274</v>
      </c>
      <c r="J29" s="9">
        <v>278472.72727272729</v>
      </c>
      <c r="K29" s="9">
        <v>227418.18181818182</v>
      </c>
      <c r="L29" s="9">
        <v>342690.90909090912</v>
      </c>
      <c r="M29" s="13">
        <v>119945.45454545454</v>
      </c>
      <c r="N29" s="9">
        <f>SUM(B29:M29)</f>
        <v>2711418.1818181816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2</v>
      </c>
      <c r="B31" s="9">
        <v>671966.66666666674</v>
      </c>
      <c r="C31" s="9">
        <v>723833.33333333337</v>
      </c>
      <c r="D31" s="11">
        <v>677200</v>
      </c>
      <c r="E31" s="9">
        <v>601166.66666666674</v>
      </c>
      <c r="F31" s="9">
        <v>695000</v>
      </c>
      <c r="G31" s="9">
        <v>538066.66666666674</v>
      </c>
      <c r="H31" s="9">
        <v>705633.33333333337</v>
      </c>
      <c r="I31" s="11">
        <v>600366.66666666674</v>
      </c>
      <c r="J31" s="9">
        <v>567066.66666666674</v>
      </c>
      <c r="K31" s="9">
        <v>1020266.6666666667</v>
      </c>
      <c r="L31" s="9">
        <v>667166.66666666674</v>
      </c>
      <c r="M31" s="13">
        <v>628066.66666666674</v>
      </c>
      <c r="N31" s="9">
        <f>SUM(B31:M31)</f>
        <v>8095800.0000000019</v>
      </c>
    </row>
    <row r="32" spans="1:14" ht="14.4" x14ac:dyDescent="0.3">
      <c r="A32" s="8" t="s">
        <v>3</v>
      </c>
      <c r="B32" s="9">
        <v>405685.71428571426</v>
      </c>
      <c r="C32" s="9">
        <v>398971.42857142852</v>
      </c>
      <c r="D32" s="11">
        <v>449157.14285714284</v>
      </c>
      <c r="E32" s="9">
        <v>231028.57142857142</v>
      </c>
      <c r="F32" s="9">
        <v>208728.57142857142</v>
      </c>
      <c r="G32" s="9">
        <v>112157.14285714284</v>
      </c>
      <c r="H32" s="9">
        <v>365557.14285714284</v>
      </c>
      <c r="I32" s="11">
        <v>251185.71428571426</v>
      </c>
      <c r="J32" s="9">
        <v>215028.57142857142</v>
      </c>
      <c r="K32" s="9">
        <v>266628.57142857142</v>
      </c>
      <c r="L32" s="9">
        <v>328999.99999999994</v>
      </c>
      <c r="M32" s="13">
        <v>219885.71428571426</v>
      </c>
      <c r="N32" s="9">
        <f>SUM(B32:M32)</f>
        <v>3453014.2857142845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  <colBreaks count="1" manualBreakCount="1">
    <brk id="1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3846997236</v>
      </c>
      <c r="C4" s="11">
        <v>4108051844</v>
      </c>
      <c r="D4" s="11">
        <v>4662380324</v>
      </c>
      <c r="E4" s="11">
        <v>4186661686</v>
      </c>
      <c r="F4" s="11">
        <v>4298976854</v>
      </c>
      <c r="G4" s="11">
        <v>4101484403</v>
      </c>
      <c r="H4" s="11">
        <v>3851465649</v>
      </c>
      <c r="I4" s="11">
        <v>4023998634</v>
      </c>
      <c r="J4" s="9">
        <v>3869885263</v>
      </c>
      <c r="K4" s="9">
        <v>3581723959</v>
      </c>
      <c r="L4" s="9">
        <v>3775136464</v>
      </c>
      <c r="M4" s="13">
        <v>4840478256</v>
      </c>
      <c r="N4" s="9">
        <f>SUM(B4:M4)</f>
        <v>49147240572</v>
      </c>
    </row>
    <row r="5" spans="1:14" ht="14.4" x14ac:dyDescent="0.3">
      <c r="A5" s="8" t="s">
        <v>2</v>
      </c>
      <c r="B5" s="11">
        <v>814140014</v>
      </c>
      <c r="C5" s="11">
        <v>838391638</v>
      </c>
      <c r="D5" s="11">
        <v>923101087</v>
      </c>
      <c r="E5" s="11">
        <v>834774852</v>
      </c>
      <c r="F5" s="11">
        <v>863721507</v>
      </c>
      <c r="G5" s="11">
        <v>731919232</v>
      </c>
      <c r="H5" s="11">
        <v>703176463</v>
      </c>
      <c r="I5" s="11">
        <v>720049594</v>
      </c>
      <c r="J5" s="9">
        <v>718500180</v>
      </c>
      <c r="K5" s="9">
        <v>749312572</v>
      </c>
      <c r="L5" s="9">
        <v>748782573</v>
      </c>
      <c r="M5" s="13">
        <v>754089053</v>
      </c>
      <c r="N5" s="9">
        <f>SUM(B5:M5)</f>
        <v>9399958765</v>
      </c>
    </row>
    <row r="6" spans="1:14" ht="14.4" x14ac:dyDescent="0.3">
      <c r="A6" s="8" t="s">
        <v>3</v>
      </c>
      <c r="B6" s="11">
        <v>215377569</v>
      </c>
      <c r="C6" s="11">
        <v>286437680</v>
      </c>
      <c r="D6" s="11">
        <v>285173726</v>
      </c>
      <c r="E6" s="11">
        <v>211737531</v>
      </c>
      <c r="F6" s="11">
        <v>209093057</v>
      </c>
      <c r="G6" s="11">
        <v>169141265</v>
      </c>
      <c r="H6" s="11">
        <v>139171066</v>
      </c>
      <c r="I6" s="11">
        <v>144794020</v>
      </c>
      <c r="J6" s="9">
        <v>165623564</v>
      </c>
      <c r="K6" s="9">
        <v>188211553</v>
      </c>
      <c r="L6" s="9">
        <v>173706343</v>
      </c>
      <c r="M6" s="13">
        <v>148818188</v>
      </c>
      <c r="N6" s="9">
        <f>SUM(B6:M6)</f>
        <v>2337285562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57872172</v>
      </c>
      <c r="C8" s="11">
        <v>66007219</v>
      </c>
      <c r="D8" s="11">
        <v>69094471</v>
      </c>
      <c r="E8" s="11">
        <v>64927306</v>
      </c>
      <c r="F8" s="11">
        <v>66312625</v>
      </c>
      <c r="G8" s="11">
        <v>69088536</v>
      </c>
      <c r="H8" s="11">
        <v>62872846</v>
      </c>
      <c r="I8" s="11">
        <v>62488676</v>
      </c>
      <c r="J8" s="9">
        <v>60878641</v>
      </c>
      <c r="K8" s="9">
        <v>54573719</v>
      </c>
      <c r="L8" s="13">
        <v>61330064</v>
      </c>
      <c r="M8" s="13">
        <v>79664620</v>
      </c>
      <c r="N8" s="9">
        <f>SUM(B8:M8)</f>
        <v>775110895</v>
      </c>
    </row>
    <row r="9" spans="1:14" ht="14.4" x14ac:dyDescent="0.3">
      <c r="A9" s="8" t="s">
        <v>2</v>
      </c>
      <c r="B9" s="11">
        <v>13658022</v>
      </c>
      <c r="C9" s="11">
        <v>10295172</v>
      </c>
      <c r="D9" s="11">
        <v>11416312</v>
      </c>
      <c r="E9" s="11">
        <v>10487543</v>
      </c>
      <c r="F9" s="11">
        <v>11842677</v>
      </c>
      <c r="G9" s="11">
        <v>10917161</v>
      </c>
      <c r="H9" s="11">
        <v>9986006</v>
      </c>
      <c r="I9" s="11">
        <v>10115898</v>
      </c>
      <c r="J9" s="9">
        <v>9884383</v>
      </c>
      <c r="K9" s="9">
        <v>9808242</v>
      </c>
      <c r="L9" s="13">
        <v>9278451</v>
      </c>
      <c r="M9" s="13">
        <v>10797612</v>
      </c>
      <c r="N9" s="9">
        <f>SUM(B9:M9)</f>
        <v>128487479</v>
      </c>
    </row>
    <row r="10" spans="1:14" ht="14.4" x14ac:dyDescent="0.3">
      <c r="A10" s="8" t="s">
        <v>3</v>
      </c>
      <c r="B10" s="11">
        <v>3501910</v>
      </c>
      <c r="C10" s="11">
        <v>4002973</v>
      </c>
      <c r="D10" s="11">
        <v>4752297</v>
      </c>
      <c r="E10" s="11">
        <v>3960667</v>
      </c>
      <c r="F10" s="11">
        <v>3849210</v>
      </c>
      <c r="G10" s="11">
        <v>3761625</v>
      </c>
      <c r="H10" s="11">
        <v>3188322</v>
      </c>
      <c r="I10" s="11">
        <v>3355289</v>
      </c>
      <c r="J10" s="9">
        <v>3317949</v>
      </c>
      <c r="K10" s="9">
        <v>3783019</v>
      </c>
      <c r="L10" s="13">
        <v>3184205</v>
      </c>
      <c r="M10" s="13">
        <v>4819200</v>
      </c>
      <c r="N10" s="9">
        <f>SUM(B10:M10)</f>
        <v>45476666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21"/>
      <c r="M11" s="21"/>
      <c r="N11" s="17"/>
    </row>
    <row r="12" spans="1:14" ht="14.4" x14ac:dyDescent="0.3">
      <c r="A12" s="8" t="s">
        <v>2</v>
      </c>
      <c r="B12" s="9">
        <v>1389920</v>
      </c>
      <c r="C12" s="9">
        <v>768880</v>
      </c>
      <c r="D12" s="11">
        <v>1047360</v>
      </c>
      <c r="E12" s="9">
        <v>839680</v>
      </c>
      <c r="F12" s="9">
        <v>829560</v>
      </c>
      <c r="G12" s="9">
        <v>950400</v>
      </c>
      <c r="H12" s="9">
        <v>968800</v>
      </c>
      <c r="I12" s="11">
        <v>861120</v>
      </c>
      <c r="J12" s="9">
        <v>858520</v>
      </c>
      <c r="K12" s="9">
        <v>868120</v>
      </c>
      <c r="L12" s="13">
        <v>845840</v>
      </c>
      <c r="M12" s="13">
        <v>1069160</v>
      </c>
      <c r="N12" s="9">
        <f>SUM(B12:M12)</f>
        <v>11297360</v>
      </c>
    </row>
    <row r="13" spans="1:14" ht="14.4" x14ac:dyDescent="0.3">
      <c r="A13" s="8" t="s">
        <v>3</v>
      </c>
      <c r="B13" s="9">
        <v>556355.55555555562</v>
      </c>
      <c r="C13" s="9">
        <v>627088.88888888888</v>
      </c>
      <c r="D13" s="11">
        <v>586844.4444444445</v>
      </c>
      <c r="E13" s="9">
        <v>334844.44444444444</v>
      </c>
      <c r="F13" s="9">
        <v>329333.33333333337</v>
      </c>
      <c r="G13" s="9">
        <v>284577.77777777781</v>
      </c>
      <c r="H13" s="9">
        <v>237866.66666666669</v>
      </c>
      <c r="I13" s="11">
        <v>227266.66666666669</v>
      </c>
      <c r="J13" s="9">
        <v>200844.44444444444</v>
      </c>
      <c r="K13" s="9">
        <v>322577.77777777781</v>
      </c>
      <c r="L13" s="13">
        <v>288822.22222222225</v>
      </c>
      <c r="M13" s="13">
        <v>382866.66666666669</v>
      </c>
      <c r="N13" s="9">
        <f>SUM(B13:M13)</f>
        <v>4379288.8888888899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4.4" x14ac:dyDescent="0.3">
      <c r="A15" s="8" t="s">
        <v>1</v>
      </c>
      <c r="B15" s="9">
        <v>2845680</v>
      </c>
      <c r="C15" s="9">
        <v>2799680</v>
      </c>
      <c r="D15" s="11">
        <v>2844080</v>
      </c>
      <c r="E15" s="9">
        <v>2981440</v>
      </c>
      <c r="F15" s="9">
        <v>2891600</v>
      </c>
      <c r="G15" s="9">
        <v>2736720</v>
      </c>
      <c r="H15" s="9">
        <v>3221320</v>
      </c>
      <c r="I15" s="11">
        <v>2632000</v>
      </c>
      <c r="J15" s="9">
        <v>2720480</v>
      </c>
      <c r="K15" s="9">
        <v>2721560</v>
      </c>
      <c r="L15" s="13">
        <v>2511000</v>
      </c>
      <c r="M15" s="13">
        <v>3135520</v>
      </c>
      <c r="N15" s="9">
        <f>SUM(B15:M15)</f>
        <v>34041080</v>
      </c>
    </row>
    <row r="16" spans="1:14" ht="14.4" x14ac:dyDescent="0.3">
      <c r="A16" s="8" t="s">
        <v>2</v>
      </c>
      <c r="B16" s="9">
        <v>559240</v>
      </c>
      <c r="C16" s="9">
        <v>653520</v>
      </c>
      <c r="D16" s="11">
        <v>700080</v>
      </c>
      <c r="E16" s="9">
        <v>643240</v>
      </c>
      <c r="F16" s="9">
        <v>597720</v>
      </c>
      <c r="G16" s="9">
        <v>599600</v>
      </c>
      <c r="H16" s="9">
        <v>534280</v>
      </c>
      <c r="I16" s="11">
        <v>590200</v>
      </c>
      <c r="J16" s="9">
        <v>879840</v>
      </c>
      <c r="K16" s="9">
        <v>555960</v>
      </c>
      <c r="L16" s="13">
        <v>617800</v>
      </c>
      <c r="M16" s="13">
        <v>587120</v>
      </c>
      <c r="N16" s="9">
        <f>SUM(B16:M16)</f>
        <v>7518600</v>
      </c>
    </row>
    <row r="17" spans="1:14" ht="14.4" x14ac:dyDescent="0.3">
      <c r="A17" s="8" t="s">
        <v>3</v>
      </c>
      <c r="B17" s="9">
        <v>201420</v>
      </c>
      <c r="C17" s="9">
        <v>320000</v>
      </c>
      <c r="D17" s="11">
        <v>303960</v>
      </c>
      <c r="E17" s="9">
        <v>209400</v>
      </c>
      <c r="F17" s="9">
        <v>214600</v>
      </c>
      <c r="G17" s="9">
        <v>300140</v>
      </c>
      <c r="H17" s="9">
        <v>111520</v>
      </c>
      <c r="I17" s="11">
        <v>176680</v>
      </c>
      <c r="J17" s="9">
        <v>293220</v>
      </c>
      <c r="K17" s="9">
        <v>174460</v>
      </c>
      <c r="L17" s="13">
        <v>174120</v>
      </c>
      <c r="M17" s="13">
        <v>167240</v>
      </c>
      <c r="N17" s="9">
        <f>SUM(B17:M17)</f>
        <v>2646760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4.4" x14ac:dyDescent="0.3">
      <c r="A19" s="8" t="s">
        <v>2</v>
      </c>
      <c r="B19" s="9">
        <v>931520</v>
      </c>
      <c r="C19" s="9">
        <v>1049920</v>
      </c>
      <c r="D19" s="11">
        <v>1013760</v>
      </c>
      <c r="E19" s="9">
        <v>1192800</v>
      </c>
      <c r="F19" s="9">
        <v>1134080</v>
      </c>
      <c r="G19" s="9">
        <v>1064280</v>
      </c>
      <c r="H19" s="9">
        <v>1083640</v>
      </c>
      <c r="I19" s="11">
        <v>1050280</v>
      </c>
      <c r="J19" s="9">
        <v>945428.57142857136</v>
      </c>
      <c r="K19" s="9">
        <v>962464.28571428568</v>
      </c>
      <c r="L19" s="13">
        <v>933928.57142857136</v>
      </c>
      <c r="M19" s="13">
        <v>1077857.1428571427</v>
      </c>
      <c r="N19" s="9">
        <f>SUM(B19:M19)</f>
        <v>12439958.571428571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4.4" x14ac:dyDescent="0.3">
      <c r="A21" s="8" t="s">
        <v>1</v>
      </c>
      <c r="B21" s="9">
        <v>434200</v>
      </c>
      <c r="C21" s="9">
        <v>540600</v>
      </c>
      <c r="D21" s="11">
        <v>401266.66666666669</v>
      </c>
      <c r="E21" s="9">
        <v>334666.66666666669</v>
      </c>
      <c r="F21" s="9">
        <v>530000</v>
      </c>
      <c r="G21" s="9">
        <v>407800</v>
      </c>
      <c r="H21" s="9">
        <v>331733.33333333337</v>
      </c>
      <c r="I21" s="11">
        <v>426066.66666666669</v>
      </c>
      <c r="J21" s="9">
        <v>325533.33333333337</v>
      </c>
      <c r="K21" s="9">
        <v>389933.33333333337</v>
      </c>
      <c r="L21" s="13">
        <v>308066.66666666669</v>
      </c>
      <c r="M21" s="13">
        <v>384333.33333333337</v>
      </c>
      <c r="N21" s="9">
        <f>SUM(B21:M21)</f>
        <v>4814200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4.4" x14ac:dyDescent="0.3">
      <c r="A23" s="8" t="s">
        <v>1</v>
      </c>
      <c r="B23" s="9">
        <v>38981142.857142851</v>
      </c>
      <c r="C23" s="9">
        <v>41832742.857142851</v>
      </c>
      <c r="D23" s="11">
        <v>49390342.857142851</v>
      </c>
      <c r="E23" s="9">
        <v>42008057.142857142</v>
      </c>
      <c r="F23" s="9">
        <v>40126228.571428567</v>
      </c>
      <c r="G23" s="9">
        <v>45039257.142857142</v>
      </c>
      <c r="H23" s="9">
        <v>39906057.142857142</v>
      </c>
      <c r="I23" s="11">
        <v>40378399.999999993</v>
      </c>
      <c r="J23" s="9">
        <v>40995314.285714284</v>
      </c>
      <c r="K23" s="9">
        <v>36651485.714285709</v>
      </c>
      <c r="L23" s="13">
        <v>41046228.571428567</v>
      </c>
      <c r="M23" s="13">
        <v>57040285.714285709</v>
      </c>
      <c r="N23" s="9">
        <f>SUM(B23:M23)</f>
        <v>513395542.85714281</v>
      </c>
    </row>
    <row r="24" spans="1:14" ht="14.4" x14ac:dyDescent="0.3">
      <c r="A24" s="8" t="s">
        <v>2</v>
      </c>
      <c r="B24" s="9">
        <v>5382884.615384616</v>
      </c>
      <c r="C24" s="9">
        <v>5633384.615384616</v>
      </c>
      <c r="D24" s="11">
        <v>6161153.846153846</v>
      </c>
      <c r="E24" s="9">
        <v>5562346.153846154</v>
      </c>
      <c r="F24" s="9">
        <v>6200769.230769231</v>
      </c>
      <c r="G24" s="9">
        <v>5570576.923076923</v>
      </c>
      <c r="H24" s="9">
        <v>5451769.230769231</v>
      </c>
      <c r="I24" s="11">
        <v>5379384.615384616</v>
      </c>
      <c r="J24" s="9">
        <v>4880115.384615385</v>
      </c>
      <c r="K24" s="9">
        <v>5161769.230769231</v>
      </c>
      <c r="L24" s="13">
        <v>4907076.923076923</v>
      </c>
      <c r="M24" s="13">
        <v>5743538.461538462</v>
      </c>
      <c r="N24" s="9">
        <f>SUM(B24:M24)</f>
        <v>66034769.230769232</v>
      </c>
    </row>
    <row r="25" spans="1:14" ht="14.4" x14ac:dyDescent="0.3">
      <c r="A25" s="8" t="s">
        <v>3</v>
      </c>
      <c r="B25" s="9">
        <v>1421709.0909090908</v>
      </c>
      <c r="C25" s="9">
        <v>1425054.5454545454</v>
      </c>
      <c r="D25" s="11">
        <v>2018836.3636363635</v>
      </c>
      <c r="E25" s="9">
        <v>1919854.5454545454</v>
      </c>
      <c r="F25" s="9">
        <v>1839672.7272727273</v>
      </c>
      <c r="G25" s="9">
        <v>1964054.5454545454</v>
      </c>
      <c r="H25" s="9">
        <v>1969290.9090909092</v>
      </c>
      <c r="I25" s="11">
        <v>1786072.7272727273</v>
      </c>
      <c r="J25" s="9">
        <v>2095036.3636363635</v>
      </c>
      <c r="K25" s="9">
        <v>1837963.6363636365</v>
      </c>
      <c r="L25" s="13">
        <v>1650745.4545454546</v>
      </c>
      <c r="M25" s="13">
        <v>3117745.4545454546</v>
      </c>
      <c r="N25" s="9">
        <f>SUM(B25:M25)</f>
        <v>23046036.36363636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4.4" x14ac:dyDescent="0.3">
      <c r="A27" s="8" t="s">
        <v>1</v>
      </c>
      <c r="B27" s="9">
        <v>703680</v>
      </c>
      <c r="C27" s="9">
        <v>928720</v>
      </c>
      <c r="D27" s="11">
        <v>1141000</v>
      </c>
      <c r="E27" s="9">
        <v>955920</v>
      </c>
      <c r="F27" s="9">
        <v>941440</v>
      </c>
      <c r="G27" s="9">
        <v>810560</v>
      </c>
      <c r="H27" s="9">
        <v>682800</v>
      </c>
      <c r="I27" s="11">
        <v>653760</v>
      </c>
      <c r="J27" s="9">
        <v>634640</v>
      </c>
      <c r="K27" s="9">
        <v>826440</v>
      </c>
      <c r="L27" s="13">
        <v>683520</v>
      </c>
      <c r="M27" s="13">
        <v>813200</v>
      </c>
      <c r="N27" s="9">
        <f>SUM(B27:M27)</f>
        <v>9775680</v>
      </c>
    </row>
    <row r="28" spans="1:14" ht="14.4" x14ac:dyDescent="0.3">
      <c r="A28" s="8" t="s">
        <v>2</v>
      </c>
      <c r="B28" s="9">
        <v>571120</v>
      </c>
      <c r="C28" s="9">
        <v>890040</v>
      </c>
      <c r="D28" s="11">
        <v>883560</v>
      </c>
      <c r="E28" s="9">
        <v>845640</v>
      </c>
      <c r="F28" s="9">
        <v>481600</v>
      </c>
      <c r="G28" s="9">
        <v>510760</v>
      </c>
      <c r="H28" s="9">
        <v>521200</v>
      </c>
      <c r="I28" s="11">
        <v>600320</v>
      </c>
      <c r="J28" s="9">
        <v>417800</v>
      </c>
      <c r="K28" s="9">
        <v>614520</v>
      </c>
      <c r="L28" s="13">
        <v>608800</v>
      </c>
      <c r="M28" s="13">
        <v>387240</v>
      </c>
      <c r="N28" s="9">
        <f>SUM(B28:M28)</f>
        <v>7332600</v>
      </c>
    </row>
    <row r="29" spans="1:14" ht="14.4" x14ac:dyDescent="0.3">
      <c r="A29" s="8" t="s">
        <v>3</v>
      </c>
      <c r="B29" s="9">
        <v>269054.54545454547</v>
      </c>
      <c r="C29" s="9">
        <v>282672.72727272729</v>
      </c>
      <c r="D29" s="11">
        <v>299145.45454545453</v>
      </c>
      <c r="E29" s="9">
        <v>206072.72727272726</v>
      </c>
      <c r="F29" s="9">
        <v>283200</v>
      </c>
      <c r="G29" s="9">
        <v>238400</v>
      </c>
      <c r="H29" s="9">
        <v>136618.18181818182</v>
      </c>
      <c r="I29" s="11">
        <v>141654.54545454544</v>
      </c>
      <c r="J29" s="9">
        <v>24163.636363636364</v>
      </c>
      <c r="K29" s="9">
        <v>420618.18181818182</v>
      </c>
      <c r="L29" s="13">
        <v>247436.36363636365</v>
      </c>
      <c r="M29" s="13">
        <v>206563.63636363635</v>
      </c>
      <c r="N29" s="9">
        <f>SUM(B29:M29)</f>
        <v>2755600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4.4" x14ac:dyDescent="0.3">
      <c r="A31" s="8" t="s">
        <v>2</v>
      </c>
      <c r="B31" s="9">
        <v>710100</v>
      </c>
      <c r="C31" s="9">
        <v>613766.66666666674</v>
      </c>
      <c r="D31" s="11">
        <v>788100</v>
      </c>
      <c r="E31" s="9">
        <v>552366.66666666674</v>
      </c>
      <c r="F31" s="9">
        <v>717633.33333333337</v>
      </c>
      <c r="G31" s="9">
        <v>640733.33333333337</v>
      </c>
      <c r="H31" s="9">
        <v>648966.66666666674</v>
      </c>
      <c r="I31" s="11">
        <v>512066.66666666669</v>
      </c>
      <c r="J31" s="9">
        <v>670833.33333333337</v>
      </c>
      <c r="K31" s="9">
        <v>675233.33333333337</v>
      </c>
      <c r="L31" s="13">
        <v>634966.66666666674</v>
      </c>
      <c r="M31" s="13">
        <v>591466.66666666674</v>
      </c>
      <c r="N31" s="9">
        <f>SUM(B31:M31)</f>
        <v>7756233.3333333349</v>
      </c>
    </row>
    <row r="32" spans="1:14" ht="14.4" x14ac:dyDescent="0.3">
      <c r="A32" s="8" t="s">
        <v>3</v>
      </c>
      <c r="B32" s="9">
        <v>448014.28571428568</v>
      </c>
      <c r="C32" s="9">
        <v>405914.28571428568</v>
      </c>
      <c r="D32" s="11">
        <v>475714.28571428568</v>
      </c>
      <c r="E32" s="9">
        <v>366728.57142857142</v>
      </c>
      <c r="F32" s="9">
        <v>343714.28571428568</v>
      </c>
      <c r="G32" s="9">
        <v>242842.85714285713</v>
      </c>
      <c r="H32" s="9">
        <v>300885.71428571426</v>
      </c>
      <c r="I32" s="11">
        <v>310699.99999999994</v>
      </c>
      <c r="J32" s="9">
        <v>216757.14285714284</v>
      </c>
      <c r="K32" s="9">
        <v>283057.14285714284</v>
      </c>
      <c r="L32" s="13">
        <v>289271.42857142852</v>
      </c>
      <c r="M32" s="13">
        <v>400914.28571428568</v>
      </c>
      <c r="N32" s="9">
        <f>SUM(B32:M32)</f>
        <v>4084514.2857142854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4.4" x14ac:dyDescent="0.3">
      <c r="A4" s="8" t="s">
        <v>1</v>
      </c>
      <c r="B4" s="11">
        <v>4276335273</v>
      </c>
      <c r="C4" s="11">
        <v>4308164939</v>
      </c>
      <c r="D4" s="11">
        <v>4924384128</v>
      </c>
      <c r="E4" s="11">
        <v>4618116269</v>
      </c>
      <c r="F4" s="11">
        <v>4528291769</v>
      </c>
      <c r="G4" s="11">
        <v>4575950815</v>
      </c>
      <c r="H4" s="11">
        <v>4230753569</v>
      </c>
      <c r="I4" s="11">
        <v>4282821953</v>
      </c>
      <c r="J4" s="9">
        <v>4210539901</v>
      </c>
      <c r="K4" s="9">
        <v>4220605393</v>
      </c>
      <c r="L4" s="9">
        <v>4392685151</v>
      </c>
      <c r="M4" s="13">
        <v>5612347005</v>
      </c>
      <c r="N4" s="9">
        <f>SUM(B4:M4)</f>
        <v>54180996165</v>
      </c>
    </row>
    <row r="5" spans="1:14" ht="14.4" x14ac:dyDescent="0.3">
      <c r="A5" s="8" t="s">
        <v>2</v>
      </c>
      <c r="B5" s="11">
        <v>831039541</v>
      </c>
      <c r="C5" s="11">
        <v>805284331</v>
      </c>
      <c r="D5" s="11">
        <v>932771241</v>
      </c>
      <c r="E5" s="11">
        <v>856626505</v>
      </c>
      <c r="F5" s="11">
        <v>811776564</v>
      </c>
      <c r="G5" s="11">
        <v>789031484</v>
      </c>
      <c r="H5" s="11">
        <v>731253834</v>
      </c>
      <c r="I5" s="11">
        <v>727219902</v>
      </c>
      <c r="J5" s="9">
        <v>778115834</v>
      </c>
      <c r="K5" s="9">
        <v>797345709</v>
      </c>
      <c r="L5" s="9">
        <v>822218832</v>
      </c>
      <c r="M5" s="13">
        <v>744643886</v>
      </c>
      <c r="N5" s="9">
        <f>SUM(B5:M5)</f>
        <v>9627327663</v>
      </c>
    </row>
    <row r="6" spans="1:14" ht="14.4" x14ac:dyDescent="0.3">
      <c r="A6" s="8" t="s">
        <v>3</v>
      </c>
      <c r="B6" s="11">
        <v>236843068</v>
      </c>
      <c r="C6" s="11">
        <v>254704891</v>
      </c>
      <c r="D6" s="11">
        <v>305409453</v>
      </c>
      <c r="E6" s="11">
        <v>253942027</v>
      </c>
      <c r="F6" s="11">
        <v>202475160</v>
      </c>
      <c r="G6" s="11">
        <v>170490492</v>
      </c>
      <c r="H6" s="11">
        <v>141904802</v>
      </c>
      <c r="I6" s="11">
        <v>145454879</v>
      </c>
      <c r="J6" s="9">
        <v>171646293</v>
      </c>
      <c r="K6" s="9">
        <v>214683793</v>
      </c>
      <c r="L6" s="9">
        <v>195570122</v>
      </c>
      <c r="M6" s="13">
        <v>158134907</v>
      </c>
      <c r="N6" s="9">
        <f>SUM(B6:M6)</f>
        <v>2451259887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59167020</v>
      </c>
      <c r="C8" s="11">
        <v>62046774</v>
      </c>
      <c r="D8" s="11">
        <v>69777935</v>
      </c>
      <c r="E8" s="11">
        <v>63979850</v>
      </c>
      <c r="F8" s="11">
        <v>64417052</v>
      </c>
      <c r="G8" s="11">
        <v>68040139</v>
      </c>
      <c r="H8" s="11">
        <v>64600001</v>
      </c>
      <c r="I8" s="11">
        <v>66744223</v>
      </c>
      <c r="J8" s="9">
        <v>64166728</v>
      </c>
      <c r="K8" s="9">
        <v>63861048.799999997</v>
      </c>
      <c r="L8" s="13">
        <v>65151657</v>
      </c>
      <c r="M8" s="13">
        <v>84747671</v>
      </c>
      <c r="N8" s="9">
        <f>SUM(B8:M8)</f>
        <v>796700098.79999995</v>
      </c>
    </row>
    <row r="9" spans="1:14" ht="14.4" x14ac:dyDescent="0.3">
      <c r="A9" s="8" t="s">
        <v>2</v>
      </c>
      <c r="B9" s="11">
        <v>9825361</v>
      </c>
      <c r="C9" s="11">
        <v>10354961</v>
      </c>
      <c r="D9" s="11">
        <v>11787140</v>
      </c>
      <c r="E9" s="11">
        <v>10692636</v>
      </c>
      <c r="F9" s="11">
        <v>10507041</v>
      </c>
      <c r="G9" s="11">
        <v>10670141</v>
      </c>
      <c r="H9" s="11">
        <v>10045162</v>
      </c>
      <c r="I9" s="11">
        <v>9879856</v>
      </c>
      <c r="J9" s="9">
        <v>9911620</v>
      </c>
      <c r="K9" s="9">
        <v>10045325</v>
      </c>
      <c r="L9" s="13">
        <v>9325964</v>
      </c>
      <c r="M9" s="13">
        <v>10492626</v>
      </c>
      <c r="N9" s="9">
        <f>SUM(B9:M9)</f>
        <v>123537833</v>
      </c>
    </row>
    <row r="10" spans="1:14" ht="14.4" x14ac:dyDescent="0.3">
      <c r="A10" s="8" t="s">
        <v>3</v>
      </c>
      <c r="B10" s="11">
        <v>3231067</v>
      </c>
      <c r="C10" s="11">
        <v>3986221</v>
      </c>
      <c r="D10" s="11">
        <v>4359289</v>
      </c>
      <c r="E10" s="11">
        <v>4211681</v>
      </c>
      <c r="F10" s="11">
        <v>3713797</v>
      </c>
      <c r="G10" s="11">
        <v>3989955</v>
      </c>
      <c r="H10" s="11">
        <v>3329288</v>
      </c>
      <c r="I10" s="11">
        <v>3447615</v>
      </c>
      <c r="J10" s="9">
        <v>3616531</v>
      </c>
      <c r="K10" s="9">
        <v>3336677</v>
      </c>
      <c r="L10" s="13">
        <v>3427571</v>
      </c>
      <c r="M10" s="13">
        <v>2724357</v>
      </c>
      <c r="N10" s="9">
        <f>SUM(B10:M10)</f>
        <v>43374049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21"/>
      <c r="M11" s="21"/>
      <c r="N11" s="17"/>
    </row>
    <row r="12" spans="1:14" ht="14.4" x14ac:dyDescent="0.3">
      <c r="A12" s="8" t="s">
        <v>2</v>
      </c>
      <c r="B12" s="9">
        <v>934960</v>
      </c>
      <c r="C12" s="9">
        <v>954800</v>
      </c>
      <c r="D12" s="11">
        <v>1035160</v>
      </c>
      <c r="E12" s="9">
        <v>953320</v>
      </c>
      <c r="F12" s="9">
        <v>825280</v>
      </c>
      <c r="G12" s="9">
        <v>974640</v>
      </c>
      <c r="H12" s="9">
        <v>1001400</v>
      </c>
      <c r="I12" s="11">
        <v>862480</v>
      </c>
      <c r="J12" s="9">
        <v>806600</v>
      </c>
      <c r="K12" s="9">
        <v>789280</v>
      </c>
      <c r="L12" s="13">
        <v>934040</v>
      </c>
      <c r="M12" s="13">
        <v>871560</v>
      </c>
      <c r="N12" s="9">
        <f>SUM(B12:M12)</f>
        <v>10943520</v>
      </c>
    </row>
    <row r="13" spans="1:14" ht="14.4" x14ac:dyDescent="0.3">
      <c r="A13" s="8" t="s">
        <v>3</v>
      </c>
      <c r="B13" s="9">
        <v>600066.66666666674</v>
      </c>
      <c r="C13" s="9">
        <v>529333.33333333337</v>
      </c>
      <c r="D13" s="11">
        <v>472644.44444444444</v>
      </c>
      <c r="E13" s="9">
        <v>415556</v>
      </c>
      <c r="F13" s="9">
        <v>262000</v>
      </c>
      <c r="G13" s="9">
        <v>268022.22222222225</v>
      </c>
      <c r="H13" s="9">
        <v>269888.88888888888</v>
      </c>
      <c r="I13" s="11">
        <v>199911.11111111112</v>
      </c>
      <c r="J13" s="9">
        <v>369977.77777777781</v>
      </c>
      <c r="K13" s="9">
        <v>266955.55555555556</v>
      </c>
      <c r="L13" s="13">
        <v>487333.33333333337</v>
      </c>
      <c r="M13" s="13">
        <v>404333.33333333337</v>
      </c>
      <c r="N13" s="9">
        <f>SUM(B13:M13)</f>
        <v>4546022.666666667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4.4" x14ac:dyDescent="0.3">
      <c r="A15" s="8" t="s">
        <v>1</v>
      </c>
      <c r="B15" s="9">
        <v>2577760</v>
      </c>
      <c r="C15" s="9">
        <v>2544080</v>
      </c>
      <c r="D15" s="11">
        <v>2819920</v>
      </c>
      <c r="E15" s="9">
        <v>2674400</v>
      </c>
      <c r="F15" s="9">
        <v>3028280</v>
      </c>
      <c r="G15" s="9">
        <v>2815760</v>
      </c>
      <c r="H15" s="9">
        <v>2571880</v>
      </c>
      <c r="I15" s="11">
        <v>2841640</v>
      </c>
      <c r="J15" s="9">
        <v>2599320</v>
      </c>
      <c r="K15" s="9">
        <v>2884640</v>
      </c>
      <c r="L15" s="13">
        <v>2692320</v>
      </c>
      <c r="M15" s="13">
        <v>2864880</v>
      </c>
      <c r="N15" s="9">
        <f>SUM(B15:M15)</f>
        <v>32914880</v>
      </c>
    </row>
    <row r="16" spans="1:14" ht="14.4" x14ac:dyDescent="0.3">
      <c r="A16" s="8" t="s">
        <v>2</v>
      </c>
      <c r="B16" s="9">
        <v>548160</v>
      </c>
      <c r="C16" s="9">
        <v>657120</v>
      </c>
      <c r="D16" s="11">
        <v>808920</v>
      </c>
      <c r="E16" s="9">
        <v>674520</v>
      </c>
      <c r="F16" s="9">
        <v>618320</v>
      </c>
      <c r="G16" s="9">
        <v>579480</v>
      </c>
      <c r="H16" s="9">
        <v>527040</v>
      </c>
      <c r="I16" s="11">
        <v>565960</v>
      </c>
      <c r="J16" s="9">
        <v>540480</v>
      </c>
      <c r="K16" s="9">
        <v>579920</v>
      </c>
      <c r="L16" s="13">
        <v>607400</v>
      </c>
      <c r="M16" s="13">
        <v>577480</v>
      </c>
      <c r="N16" s="9">
        <f>SUM(B16:M16)</f>
        <v>7284800</v>
      </c>
    </row>
    <row r="17" spans="1:14" ht="14.4" x14ac:dyDescent="0.3">
      <c r="A17" s="8" t="s">
        <v>3</v>
      </c>
      <c r="B17" s="9">
        <v>132320</v>
      </c>
      <c r="C17" s="9">
        <v>187600</v>
      </c>
      <c r="D17" s="11">
        <v>212400</v>
      </c>
      <c r="E17" s="9">
        <v>246580</v>
      </c>
      <c r="F17" s="9">
        <v>159500</v>
      </c>
      <c r="G17" s="9">
        <v>245300</v>
      </c>
      <c r="H17" s="9">
        <v>199820</v>
      </c>
      <c r="I17" s="11">
        <v>149840</v>
      </c>
      <c r="J17" s="9">
        <v>205680</v>
      </c>
      <c r="K17" s="9">
        <v>200800</v>
      </c>
      <c r="L17" s="13">
        <v>195420</v>
      </c>
      <c r="M17" s="13">
        <v>167560</v>
      </c>
      <c r="N17" s="9">
        <f>SUM(B17:M17)</f>
        <v>2302820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4.4" x14ac:dyDescent="0.3">
      <c r="A19" s="8" t="s">
        <v>2</v>
      </c>
      <c r="B19" s="9">
        <v>1044640</v>
      </c>
      <c r="C19" s="9">
        <v>1063640</v>
      </c>
      <c r="D19" s="11">
        <v>1290280</v>
      </c>
      <c r="E19" s="9">
        <v>1092680</v>
      </c>
      <c r="F19" s="9">
        <v>832320</v>
      </c>
      <c r="G19" s="9">
        <v>1439640</v>
      </c>
      <c r="H19" s="9">
        <v>1091680</v>
      </c>
      <c r="I19" s="11">
        <v>1050200</v>
      </c>
      <c r="J19" s="9">
        <v>970200</v>
      </c>
      <c r="K19" s="9">
        <v>956360</v>
      </c>
      <c r="L19" s="13">
        <v>1000200</v>
      </c>
      <c r="M19" s="13">
        <v>1102040</v>
      </c>
      <c r="N19" s="9">
        <f>SUM(B19:M19)</f>
        <v>12933880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4.4" x14ac:dyDescent="0.3">
      <c r="A21" s="8" t="s">
        <v>1</v>
      </c>
      <c r="B21" s="9">
        <v>685866.66666666674</v>
      </c>
      <c r="C21" s="9">
        <v>512400</v>
      </c>
      <c r="D21" s="11">
        <v>512933.33333333337</v>
      </c>
      <c r="E21" s="9">
        <v>526867</v>
      </c>
      <c r="F21" s="9">
        <v>513066.66666666669</v>
      </c>
      <c r="G21" s="9">
        <v>600466.66666666674</v>
      </c>
      <c r="H21" s="9">
        <v>406333.33333333337</v>
      </c>
      <c r="I21" s="11">
        <v>473266.66666666669</v>
      </c>
      <c r="J21" s="9">
        <v>466866.66666666669</v>
      </c>
      <c r="K21" s="9">
        <v>444800</v>
      </c>
      <c r="L21" s="13">
        <v>425000</v>
      </c>
      <c r="M21" s="13">
        <v>401400</v>
      </c>
      <c r="N21" s="9">
        <f>SUM(B21:M21)</f>
        <v>5969267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4.4" x14ac:dyDescent="0.3">
      <c r="A23" s="8" t="s">
        <v>1</v>
      </c>
      <c r="B23" s="9">
        <v>41184857.142857142</v>
      </c>
      <c r="C23" s="9">
        <v>38455314.285714284</v>
      </c>
      <c r="D23" s="11">
        <v>45423828.571428567</v>
      </c>
      <c r="E23" s="9">
        <v>43558457</v>
      </c>
      <c r="F23" s="9">
        <v>45232514.285714284</v>
      </c>
      <c r="G23" s="9">
        <v>44026571.428571425</v>
      </c>
      <c r="H23" s="9">
        <v>41902742.857142851</v>
      </c>
      <c r="I23" s="11">
        <v>43584685.714285709</v>
      </c>
      <c r="J23" s="9">
        <v>41135428.571428567</v>
      </c>
      <c r="K23" s="9">
        <v>41527942.857142851</v>
      </c>
      <c r="L23" s="13">
        <v>44815085.714285709</v>
      </c>
      <c r="M23" s="13">
        <v>57164514.285714284</v>
      </c>
      <c r="N23" s="9">
        <f>SUM(B23:M23)</f>
        <v>528011942.71428567</v>
      </c>
    </row>
    <row r="24" spans="1:14" ht="14.4" x14ac:dyDescent="0.3">
      <c r="A24" s="8" t="s">
        <v>2</v>
      </c>
      <c r="B24" s="9">
        <v>5228230.769230769</v>
      </c>
      <c r="C24" s="9">
        <v>5121423.076923077</v>
      </c>
      <c r="D24" s="11">
        <v>6050500</v>
      </c>
      <c r="E24" s="9">
        <v>5635885</v>
      </c>
      <c r="F24" s="9">
        <v>5387576.923076923</v>
      </c>
      <c r="G24" s="9">
        <v>5639884.615384616</v>
      </c>
      <c r="H24" s="9">
        <v>5511538.461538462</v>
      </c>
      <c r="I24" s="11">
        <v>5246576.923076923</v>
      </c>
      <c r="J24" s="9">
        <v>5576730.7692307699</v>
      </c>
      <c r="K24" s="9">
        <v>5112923.076923077</v>
      </c>
      <c r="L24" s="13">
        <v>4836384.615384616</v>
      </c>
      <c r="M24" s="13">
        <v>5484538.461538462</v>
      </c>
      <c r="N24" s="9">
        <f>SUM(B24:M24)</f>
        <v>64832192.692307696</v>
      </c>
    </row>
    <row r="25" spans="1:14" ht="14.4" x14ac:dyDescent="0.3">
      <c r="A25" s="8" t="s">
        <v>3</v>
      </c>
      <c r="B25" s="9">
        <v>1190418.1818181819</v>
      </c>
      <c r="C25" s="9">
        <v>1530436.3636363635</v>
      </c>
      <c r="D25" s="11">
        <v>1718690.9090909092</v>
      </c>
      <c r="E25" s="9">
        <v>1671836</v>
      </c>
      <c r="F25" s="9">
        <v>1836709.0909090908</v>
      </c>
      <c r="G25" s="9">
        <v>1621272.7272727273</v>
      </c>
      <c r="H25" s="9">
        <v>1459745.4545454546</v>
      </c>
      <c r="I25" s="11">
        <v>1953363.6363636365</v>
      </c>
      <c r="J25" s="9">
        <v>1609454.5454545454</v>
      </c>
      <c r="K25" s="9">
        <v>1477381.8181818181</v>
      </c>
      <c r="L25" s="13">
        <v>1397872.7272727273</v>
      </c>
      <c r="M25" s="13">
        <v>1232381.8181818181</v>
      </c>
      <c r="N25" s="9">
        <f>SUM(B25:M25)</f>
        <v>18699563.272727273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4.4" x14ac:dyDescent="0.3">
      <c r="A27" s="8" t="s">
        <v>1</v>
      </c>
      <c r="B27" s="9">
        <v>793680</v>
      </c>
      <c r="C27" s="9">
        <v>943280</v>
      </c>
      <c r="D27" s="11">
        <v>1181920</v>
      </c>
      <c r="E27" s="9">
        <v>955120</v>
      </c>
      <c r="F27" s="9">
        <v>796800</v>
      </c>
      <c r="G27" s="9">
        <v>773840</v>
      </c>
      <c r="H27" s="9">
        <v>683840</v>
      </c>
      <c r="I27" s="11">
        <v>807240</v>
      </c>
      <c r="J27" s="9">
        <v>785200</v>
      </c>
      <c r="K27" s="9">
        <v>904400</v>
      </c>
      <c r="L27" s="13">
        <v>799160</v>
      </c>
      <c r="M27" s="13">
        <v>794560</v>
      </c>
      <c r="N27" s="9">
        <f>SUM(B27:M27)</f>
        <v>10219040</v>
      </c>
    </row>
    <row r="28" spans="1:14" ht="14.4" x14ac:dyDescent="0.3">
      <c r="A28" s="8" t="s">
        <v>2</v>
      </c>
      <c r="B28" s="9">
        <v>542520</v>
      </c>
      <c r="C28" s="9">
        <v>738040</v>
      </c>
      <c r="D28" s="11">
        <v>775360</v>
      </c>
      <c r="E28" s="9">
        <v>834240</v>
      </c>
      <c r="F28" s="9">
        <v>798680</v>
      </c>
      <c r="G28" s="9">
        <v>565400</v>
      </c>
      <c r="H28" s="9">
        <v>511600</v>
      </c>
      <c r="I28" s="11">
        <v>459960</v>
      </c>
      <c r="J28" s="9">
        <v>594240</v>
      </c>
      <c r="K28" s="9">
        <v>709560</v>
      </c>
      <c r="L28" s="13">
        <v>567440</v>
      </c>
      <c r="M28" s="13">
        <v>456800</v>
      </c>
      <c r="N28" s="9">
        <f>SUM(B28:M28)</f>
        <v>7553840</v>
      </c>
    </row>
    <row r="29" spans="1:14" ht="14.4" x14ac:dyDescent="0.3">
      <c r="A29" s="8" t="s">
        <v>3</v>
      </c>
      <c r="B29" s="9">
        <v>193181.81818181818</v>
      </c>
      <c r="C29" s="9">
        <v>282781.81818181818</v>
      </c>
      <c r="D29" s="11">
        <v>270509.09090909088</v>
      </c>
      <c r="E29" s="9">
        <v>221764</v>
      </c>
      <c r="F29" s="9">
        <v>210381.81818181818</v>
      </c>
      <c r="G29" s="9">
        <v>180709.09090909091</v>
      </c>
      <c r="H29" s="9">
        <v>152690.90909090909</v>
      </c>
      <c r="I29" s="11">
        <v>138127.27272727274</v>
      </c>
      <c r="J29" s="9">
        <v>149290.90909090909</v>
      </c>
      <c r="K29" s="9">
        <v>176781.81818181818</v>
      </c>
      <c r="L29" s="13">
        <v>298654.54545454547</v>
      </c>
      <c r="M29" s="13">
        <v>120581.81818181818</v>
      </c>
      <c r="N29" s="9">
        <f>SUM(B29:M29)</f>
        <v>2395454.9090909092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4.4" x14ac:dyDescent="0.3">
      <c r="A31" s="8" t="s">
        <v>2</v>
      </c>
      <c r="B31" s="9">
        <v>674800</v>
      </c>
      <c r="C31" s="9">
        <v>692800</v>
      </c>
      <c r="D31" s="11">
        <v>765866.66666666674</v>
      </c>
      <c r="E31" s="9">
        <v>696167</v>
      </c>
      <c r="F31" s="9">
        <v>597500</v>
      </c>
      <c r="G31" s="9">
        <v>557566.66666666674</v>
      </c>
      <c r="H31" s="9">
        <v>768300</v>
      </c>
      <c r="I31" s="11">
        <v>803300</v>
      </c>
      <c r="J31" s="9">
        <v>576966.66666666674</v>
      </c>
      <c r="K31" s="9">
        <v>664366.66666666674</v>
      </c>
      <c r="L31" s="13">
        <v>510933.33333333337</v>
      </c>
      <c r="M31" s="13">
        <v>741133.33333333337</v>
      </c>
      <c r="N31" s="9">
        <f>SUM(B31:M31)</f>
        <v>8049700.333333334</v>
      </c>
    </row>
    <row r="32" spans="1:14" ht="14.4" x14ac:dyDescent="0.3">
      <c r="A32" s="8" t="s">
        <v>3</v>
      </c>
      <c r="B32" s="9">
        <v>446385.71428571426</v>
      </c>
      <c r="C32" s="9">
        <v>287157.14285714284</v>
      </c>
      <c r="D32" s="11">
        <v>483414.28571428568</v>
      </c>
      <c r="E32" s="9">
        <v>509800</v>
      </c>
      <c r="F32" s="9">
        <v>377942.8571428571</v>
      </c>
      <c r="G32" s="9">
        <v>515442.8571428571</v>
      </c>
      <c r="H32" s="9">
        <v>408399.99999999994</v>
      </c>
      <c r="I32" s="11">
        <v>473999.99999999994</v>
      </c>
      <c r="J32" s="9">
        <v>411671.42857142852</v>
      </c>
      <c r="K32" s="9">
        <v>447142.8571428571</v>
      </c>
      <c r="L32" s="13">
        <v>400157.14285714284</v>
      </c>
      <c r="M32" s="13">
        <v>371699.99999999994</v>
      </c>
      <c r="N32" s="9">
        <f>SUM(B32:M32)</f>
        <v>5133214.2857142854</v>
      </c>
    </row>
    <row r="33" spans="1:14" ht="14.4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33:N33"/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2" customWidth="1"/>
    <col min="2" max="14" width="18.5546875" style="3" customWidth="1"/>
    <col min="15" max="15" width="13.88671875" style="3" bestFit="1" customWidth="1"/>
    <col min="16" max="16" width="22" style="3" bestFit="1" customWidth="1"/>
    <col min="17" max="16384" width="9.109375" style="3"/>
  </cols>
  <sheetData>
    <row r="1" spans="1:14" s="1" customFormat="1" ht="19.5" customHeight="1" x14ac:dyDescent="0.4">
      <c r="A1" s="27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s="5" customFormat="1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s="5" customFormat="1" ht="14.4" x14ac:dyDescent="0.3">
      <c r="A4" s="8" t="s">
        <v>1</v>
      </c>
      <c r="B4" s="11">
        <v>4038754982</v>
      </c>
      <c r="C4" s="11">
        <v>4222178715</v>
      </c>
      <c r="D4" s="11">
        <v>4753434249</v>
      </c>
      <c r="E4" s="11">
        <v>4595152972</v>
      </c>
      <c r="F4" s="11">
        <v>4576717971</v>
      </c>
      <c r="G4" s="11">
        <v>4599801915</v>
      </c>
      <c r="H4" s="11">
        <v>4227112992</v>
      </c>
      <c r="I4" s="11">
        <v>4449489478</v>
      </c>
      <c r="J4" s="9">
        <v>4322683917</v>
      </c>
      <c r="K4" s="9">
        <v>417159656</v>
      </c>
      <c r="L4" s="9">
        <v>4545914915</v>
      </c>
      <c r="M4" s="13">
        <v>5834934810</v>
      </c>
      <c r="N4" s="9">
        <f>SUM(B4:M4)</f>
        <v>50583336572</v>
      </c>
    </row>
    <row r="5" spans="1:14" s="5" customFormat="1" ht="14.4" x14ac:dyDescent="0.3">
      <c r="A5" s="8" t="s">
        <v>2</v>
      </c>
      <c r="B5" s="11">
        <v>757180918</v>
      </c>
      <c r="C5" s="11">
        <v>796523265</v>
      </c>
      <c r="D5" s="11">
        <v>854289991</v>
      </c>
      <c r="E5" s="11">
        <v>816660241</v>
      </c>
      <c r="F5" s="11">
        <v>790775499</v>
      </c>
      <c r="G5" s="11">
        <v>759540065</v>
      </c>
      <c r="H5" s="11">
        <v>689183064</v>
      </c>
      <c r="I5" s="11">
        <v>691309732</v>
      </c>
      <c r="J5" s="9">
        <v>750193338</v>
      </c>
      <c r="K5" s="9">
        <v>874554388</v>
      </c>
      <c r="L5" s="9">
        <v>766170132</v>
      </c>
      <c r="M5" s="13">
        <v>839336431</v>
      </c>
      <c r="N5" s="9">
        <f>SUM(B5:M5)</f>
        <v>9385717064</v>
      </c>
    </row>
    <row r="6" spans="1:14" s="5" customFormat="1" ht="14.4" x14ac:dyDescent="0.3">
      <c r="A6" s="8" t="s">
        <v>3</v>
      </c>
      <c r="B6" s="11">
        <v>206646358</v>
      </c>
      <c r="C6" s="11">
        <v>250512452</v>
      </c>
      <c r="D6" s="11">
        <v>290585828</v>
      </c>
      <c r="E6" s="11">
        <v>247484021</v>
      </c>
      <c r="F6" s="11">
        <v>198717742</v>
      </c>
      <c r="G6" s="11">
        <v>166542583</v>
      </c>
      <c r="H6" s="11">
        <v>129364607</v>
      </c>
      <c r="I6" s="11">
        <v>135882059</v>
      </c>
      <c r="J6" s="9">
        <v>161409923</v>
      </c>
      <c r="K6" s="9">
        <v>199022061</v>
      </c>
      <c r="L6" s="9">
        <v>199980509</v>
      </c>
      <c r="M6" s="13">
        <v>166057896</v>
      </c>
      <c r="N6" s="9">
        <f>SUM(B6:M6)</f>
        <v>2352206039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52072226</v>
      </c>
      <c r="C8" s="11">
        <v>63383112</v>
      </c>
      <c r="D8" s="11">
        <v>63961428</v>
      </c>
      <c r="E8" s="11">
        <v>64737000</v>
      </c>
      <c r="F8" s="11">
        <v>66400559</v>
      </c>
      <c r="G8" s="11">
        <v>55741356</v>
      </c>
      <c r="H8" s="11">
        <v>68016447</v>
      </c>
      <c r="I8" s="11">
        <v>61102462</v>
      </c>
      <c r="J8" s="9">
        <v>67949412</v>
      </c>
      <c r="K8" s="9">
        <v>58293955</v>
      </c>
      <c r="L8" s="13">
        <v>67256529</v>
      </c>
      <c r="M8" s="13">
        <v>95685616</v>
      </c>
      <c r="N8" s="9">
        <f>SUM(B8:M8)</f>
        <v>784600102</v>
      </c>
    </row>
    <row r="9" spans="1:14" ht="14.4" x14ac:dyDescent="0.3">
      <c r="A9" s="8" t="s">
        <v>2</v>
      </c>
      <c r="B9" s="11">
        <v>8932866</v>
      </c>
      <c r="C9" s="11">
        <v>9556796</v>
      </c>
      <c r="D9" s="11">
        <v>10661108</v>
      </c>
      <c r="E9" s="11">
        <v>9924339</v>
      </c>
      <c r="F9" s="11">
        <v>9528158</v>
      </c>
      <c r="G9" s="11">
        <v>9227297</v>
      </c>
      <c r="H9" s="11">
        <v>9532583</v>
      </c>
      <c r="I9" s="11">
        <v>9591106</v>
      </c>
      <c r="J9" s="9">
        <v>9355083</v>
      </c>
      <c r="K9" s="9">
        <v>10902803</v>
      </c>
      <c r="L9" s="13">
        <v>8719339</v>
      </c>
      <c r="M9" s="13">
        <v>14158716</v>
      </c>
      <c r="N9" s="9">
        <f>SUM(B9:M9)</f>
        <v>120090194</v>
      </c>
    </row>
    <row r="10" spans="1:14" ht="14.4" x14ac:dyDescent="0.3">
      <c r="A10" s="8" t="s">
        <v>3</v>
      </c>
      <c r="B10" s="11">
        <v>2693583</v>
      </c>
      <c r="C10" s="11">
        <v>3296482</v>
      </c>
      <c r="D10" s="11">
        <v>3856762</v>
      </c>
      <c r="E10" s="11">
        <v>3182281</v>
      </c>
      <c r="F10" s="11">
        <v>3183211</v>
      </c>
      <c r="G10" s="11">
        <v>2643415</v>
      </c>
      <c r="H10" s="11">
        <v>2390485</v>
      </c>
      <c r="I10" s="11">
        <v>2544799</v>
      </c>
      <c r="J10" s="9">
        <v>2505989</v>
      </c>
      <c r="K10" s="9">
        <v>3436732</v>
      </c>
      <c r="L10" s="13">
        <v>2860460</v>
      </c>
      <c r="M10" s="13">
        <v>2827401</v>
      </c>
      <c r="N10" s="9">
        <f>SUM(B10:M10)</f>
        <v>35421600</v>
      </c>
    </row>
    <row r="11" spans="1:14" ht="14.4" x14ac:dyDescent="0.3">
      <c r="A11" s="16" t="s">
        <v>0</v>
      </c>
      <c r="B11" s="17"/>
      <c r="C11" s="17"/>
      <c r="D11" s="19"/>
      <c r="E11" s="17"/>
      <c r="F11" s="17" t="s">
        <v>26</v>
      </c>
      <c r="G11" s="17"/>
      <c r="H11" s="17"/>
      <c r="I11" s="19"/>
      <c r="J11" s="17"/>
      <c r="K11" s="17"/>
      <c r="L11" s="21"/>
      <c r="M11" s="21"/>
      <c r="N11" s="17"/>
    </row>
    <row r="12" spans="1:14" ht="14.4" x14ac:dyDescent="0.3">
      <c r="A12" s="8" t="s">
        <v>2</v>
      </c>
      <c r="B12" s="9">
        <v>806560</v>
      </c>
      <c r="C12" s="9">
        <v>989040</v>
      </c>
      <c r="D12" s="11">
        <v>1156680</v>
      </c>
      <c r="E12" s="9">
        <v>901200</v>
      </c>
      <c r="F12" s="9">
        <v>818960</v>
      </c>
      <c r="G12" s="9">
        <v>893040</v>
      </c>
      <c r="H12" s="9">
        <v>906160</v>
      </c>
      <c r="I12" s="11">
        <v>843960</v>
      </c>
      <c r="J12" s="9">
        <v>824360</v>
      </c>
      <c r="K12" s="9">
        <v>939880</v>
      </c>
      <c r="L12" s="13">
        <v>894880</v>
      </c>
      <c r="M12" s="13">
        <v>999480</v>
      </c>
      <c r="N12" s="9">
        <f>SUM(B12:M12)</f>
        <v>10974200</v>
      </c>
    </row>
    <row r="13" spans="1:14" ht="14.4" x14ac:dyDescent="0.3">
      <c r="A13" s="8" t="s">
        <v>3</v>
      </c>
      <c r="B13" s="9">
        <v>350444.44444444444</v>
      </c>
      <c r="C13" s="9">
        <v>506000</v>
      </c>
      <c r="D13" s="11">
        <v>493444.44444444444</v>
      </c>
      <c r="E13" s="9">
        <v>327600</v>
      </c>
      <c r="F13" s="9">
        <v>286777.77777777781</v>
      </c>
      <c r="G13" s="9">
        <v>255133.33333333334</v>
      </c>
      <c r="H13" s="9">
        <v>210822.22222222222</v>
      </c>
      <c r="I13" s="11">
        <v>182378</v>
      </c>
      <c r="J13" s="9">
        <v>222555.55555555556</v>
      </c>
      <c r="K13" s="9">
        <v>299333.33333333337</v>
      </c>
      <c r="L13" s="13">
        <v>285466.66666666669</v>
      </c>
      <c r="M13" s="13">
        <v>355800</v>
      </c>
      <c r="N13" s="9">
        <f>SUM(B13:M13)</f>
        <v>3775755.7777777775</v>
      </c>
    </row>
    <row r="14" spans="1:14" ht="14.4" x14ac:dyDescent="0.3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4.4" x14ac:dyDescent="0.3">
      <c r="A15" s="8" t="s">
        <v>1</v>
      </c>
      <c r="B15" s="9">
        <v>2291760</v>
      </c>
      <c r="C15" s="9">
        <v>2476560</v>
      </c>
      <c r="D15" s="11">
        <v>2689760</v>
      </c>
      <c r="E15" s="9">
        <v>2576160</v>
      </c>
      <c r="F15" s="9">
        <v>2920040</v>
      </c>
      <c r="G15" s="9">
        <v>2415960</v>
      </c>
      <c r="H15" s="9">
        <v>2087120</v>
      </c>
      <c r="I15" s="11">
        <v>2493200</v>
      </c>
      <c r="J15" s="9">
        <v>2612200</v>
      </c>
      <c r="K15" s="9">
        <v>2615000</v>
      </c>
      <c r="L15" s="13">
        <v>2805240</v>
      </c>
      <c r="M15" s="13">
        <v>2888000</v>
      </c>
      <c r="N15" s="9">
        <f>SUM(B15:M15)</f>
        <v>30871000</v>
      </c>
    </row>
    <row r="16" spans="1:14" ht="14.4" x14ac:dyDescent="0.3">
      <c r="A16" s="8" t="s">
        <v>2</v>
      </c>
      <c r="B16" s="9">
        <v>451080</v>
      </c>
      <c r="C16" s="9">
        <v>668080</v>
      </c>
      <c r="D16" s="11">
        <v>590120</v>
      </c>
      <c r="E16" s="9">
        <v>873920</v>
      </c>
      <c r="F16" s="9">
        <v>561120</v>
      </c>
      <c r="G16" s="9">
        <v>581960</v>
      </c>
      <c r="H16" s="9">
        <v>632480</v>
      </c>
      <c r="I16" s="11">
        <v>596880</v>
      </c>
      <c r="J16" s="9">
        <v>592280</v>
      </c>
      <c r="K16" s="9">
        <v>678280</v>
      </c>
      <c r="L16" s="13">
        <v>495760</v>
      </c>
      <c r="M16" s="13">
        <v>677920</v>
      </c>
      <c r="N16" s="9">
        <f>SUM(B16:M16)</f>
        <v>7399880</v>
      </c>
    </row>
    <row r="17" spans="1:14" ht="14.4" x14ac:dyDescent="0.3">
      <c r="A17" s="8" t="s">
        <v>3</v>
      </c>
      <c r="B17" s="9">
        <v>79900</v>
      </c>
      <c r="C17" s="9">
        <v>160860</v>
      </c>
      <c r="D17" s="11">
        <v>169700</v>
      </c>
      <c r="E17" s="9">
        <v>154380</v>
      </c>
      <c r="F17" s="9">
        <v>148360</v>
      </c>
      <c r="G17" s="9">
        <v>101800</v>
      </c>
      <c r="H17" s="9">
        <v>110460</v>
      </c>
      <c r="I17" s="11">
        <v>162080</v>
      </c>
      <c r="J17" s="9">
        <v>169360</v>
      </c>
      <c r="K17" s="9">
        <v>188760</v>
      </c>
      <c r="L17" s="13">
        <v>252320</v>
      </c>
      <c r="M17" s="13">
        <v>162720</v>
      </c>
      <c r="N17" s="9">
        <f>SUM(B17:M17)</f>
        <v>1860700</v>
      </c>
    </row>
    <row r="18" spans="1:14" ht="14.4" x14ac:dyDescent="0.3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4.4" x14ac:dyDescent="0.3">
      <c r="A19" s="8" t="s">
        <v>2</v>
      </c>
      <c r="B19" s="9">
        <v>1118600</v>
      </c>
      <c r="C19" s="9">
        <v>952520</v>
      </c>
      <c r="D19" s="11">
        <v>951120</v>
      </c>
      <c r="E19" s="9">
        <v>1254840</v>
      </c>
      <c r="F19" s="9">
        <v>1073320</v>
      </c>
      <c r="G19" s="9">
        <v>1005920</v>
      </c>
      <c r="H19" s="9">
        <v>1137520</v>
      </c>
      <c r="I19" s="11">
        <v>1081560</v>
      </c>
      <c r="J19" s="9">
        <v>1053400</v>
      </c>
      <c r="K19" s="9">
        <v>1033760</v>
      </c>
      <c r="L19" s="13">
        <v>1066840</v>
      </c>
      <c r="M19" s="13">
        <v>1221120</v>
      </c>
      <c r="N19" s="9">
        <f>SUM(B19:M19)</f>
        <v>12950520</v>
      </c>
    </row>
    <row r="20" spans="1:14" ht="14.4" x14ac:dyDescent="0.3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4.4" x14ac:dyDescent="0.3">
      <c r="A21" s="8" t="s">
        <v>1</v>
      </c>
      <c r="B21" s="9">
        <v>718400</v>
      </c>
      <c r="C21" s="9">
        <v>551333.33333333337</v>
      </c>
      <c r="D21" s="11">
        <v>727466.66666666674</v>
      </c>
      <c r="E21" s="9">
        <v>448933.33333333337</v>
      </c>
      <c r="F21" s="9">
        <v>487533.33333333337</v>
      </c>
      <c r="G21" s="9">
        <v>363066.66666666669</v>
      </c>
      <c r="H21" s="9">
        <v>387333.33333333337</v>
      </c>
      <c r="I21" s="11">
        <v>358067</v>
      </c>
      <c r="J21" s="9">
        <v>838866.66666666674</v>
      </c>
      <c r="K21" s="9">
        <v>706800</v>
      </c>
      <c r="L21" s="13">
        <v>569133.33333333337</v>
      </c>
      <c r="M21" s="13">
        <v>834666.66666666674</v>
      </c>
      <c r="N21" s="9">
        <f>SUM(B21:M21)</f>
        <v>6991600.333333334</v>
      </c>
    </row>
    <row r="22" spans="1:14" ht="14.4" x14ac:dyDescent="0.3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4.4" x14ac:dyDescent="0.3">
      <c r="A23" s="8" t="s">
        <v>1</v>
      </c>
      <c r="B23" s="9">
        <v>37008687.5</v>
      </c>
      <c r="C23" s="9">
        <v>38123062.5</v>
      </c>
      <c r="D23" s="11">
        <v>41465375</v>
      </c>
      <c r="E23" s="9">
        <v>41407937.5</v>
      </c>
      <c r="F23" s="9">
        <v>41571875</v>
      </c>
      <c r="G23" s="9">
        <v>40534625</v>
      </c>
      <c r="H23" s="9">
        <v>40471187.5</v>
      </c>
      <c r="I23" s="11">
        <v>40991125</v>
      </c>
      <c r="J23" s="9">
        <v>39389942.857142851</v>
      </c>
      <c r="K23" s="9">
        <v>38764228.571428567</v>
      </c>
      <c r="L23" s="13">
        <v>44517771.428571425</v>
      </c>
      <c r="M23" s="13">
        <v>56803657.142857134</v>
      </c>
      <c r="N23" s="9">
        <f>SUM(B23:M23)</f>
        <v>501049475</v>
      </c>
    </row>
    <row r="24" spans="1:14" ht="14.4" x14ac:dyDescent="0.3">
      <c r="A24" s="8" t="s">
        <v>2</v>
      </c>
      <c r="B24" s="9">
        <v>4402076.923076923</v>
      </c>
      <c r="C24" s="9">
        <v>4984461.538461539</v>
      </c>
      <c r="D24" s="11">
        <v>5378538.461538462</v>
      </c>
      <c r="E24" s="9">
        <v>4746884.615384616</v>
      </c>
      <c r="F24" s="9">
        <v>5088807.692307693</v>
      </c>
      <c r="G24" s="9">
        <v>4829384.615384616</v>
      </c>
      <c r="H24" s="9">
        <v>4682423.076923077</v>
      </c>
      <c r="I24" s="11">
        <v>4876885</v>
      </c>
      <c r="J24" s="9">
        <v>4902384.615384616</v>
      </c>
      <c r="K24" s="9">
        <v>6159653.846153846</v>
      </c>
      <c r="L24" s="13">
        <v>5705692.307692308</v>
      </c>
      <c r="M24" s="13">
        <v>5601961.538461539</v>
      </c>
      <c r="N24" s="9">
        <f>SUM(B24:M24)</f>
        <v>61359154.230769232</v>
      </c>
    </row>
    <row r="25" spans="1:14" ht="14.4" x14ac:dyDescent="0.3">
      <c r="A25" s="8" t="s">
        <v>3</v>
      </c>
      <c r="B25" s="9">
        <v>1030072.7272727273</v>
      </c>
      <c r="C25" s="9">
        <v>1428927.2727272727</v>
      </c>
      <c r="D25" s="11">
        <v>1525636.3636363635</v>
      </c>
      <c r="E25" s="9">
        <v>1282781.8181818181</v>
      </c>
      <c r="F25" s="9">
        <v>1286981.8181818181</v>
      </c>
      <c r="G25" s="9">
        <v>1243709.0909090908</v>
      </c>
      <c r="H25" s="9">
        <v>1129781.8181818181</v>
      </c>
      <c r="I25" s="11">
        <v>1242000</v>
      </c>
      <c r="J25" s="9">
        <v>1035872.7272727273</v>
      </c>
      <c r="K25" s="9">
        <v>1524145.4545454546</v>
      </c>
      <c r="L25" s="13">
        <v>1225345.4545454546</v>
      </c>
      <c r="M25" s="13">
        <v>1134763.6363636365</v>
      </c>
      <c r="N25" s="9">
        <f>SUM(B25:M25)</f>
        <v>15090018.181818182</v>
      </c>
    </row>
    <row r="26" spans="1:14" ht="14.4" x14ac:dyDescent="0.3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4.4" x14ac:dyDescent="0.3">
      <c r="A27" s="8" t="s">
        <v>1</v>
      </c>
      <c r="B27" s="9">
        <v>802560</v>
      </c>
      <c r="C27" s="9">
        <v>975000</v>
      </c>
      <c r="D27" s="11">
        <v>1081240</v>
      </c>
      <c r="E27" s="9">
        <v>1026120</v>
      </c>
      <c r="F27" s="9">
        <v>869960</v>
      </c>
      <c r="G27" s="9">
        <v>651600</v>
      </c>
      <c r="H27" s="9">
        <v>826080</v>
      </c>
      <c r="I27" s="11">
        <v>591840</v>
      </c>
      <c r="J27" s="9">
        <v>763760</v>
      </c>
      <c r="K27" s="9">
        <v>1057360</v>
      </c>
      <c r="L27" s="13">
        <v>961480</v>
      </c>
      <c r="M27" s="13">
        <v>867320</v>
      </c>
      <c r="N27" s="9">
        <f>SUM(B27:M27)</f>
        <v>10474320</v>
      </c>
    </row>
    <row r="28" spans="1:14" ht="14.4" x14ac:dyDescent="0.3">
      <c r="A28" s="8" t="s">
        <v>2</v>
      </c>
      <c r="B28" s="9">
        <v>515640</v>
      </c>
      <c r="C28" s="9">
        <v>637120</v>
      </c>
      <c r="D28" s="11">
        <v>782360</v>
      </c>
      <c r="E28" s="9">
        <v>687760</v>
      </c>
      <c r="F28" s="9">
        <v>555480</v>
      </c>
      <c r="G28" s="9">
        <v>410000</v>
      </c>
      <c r="H28" s="9">
        <v>455920</v>
      </c>
      <c r="I28" s="11">
        <v>382200</v>
      </c>
      <c r="J28" s="9">
        <v>452280</v>
      </c>
      <c r="K28" s="9">
        <v>696360</v>
      </c>
      <c r="L28" s="13">
        <v>590000</v>
      </c>
      <c r="M28" s="13">
        <v>475040</v>
      </c>
      <c r="N28" s="9">
        <f>SUM(B28:M28)</f>
        <v>6640160</v>
      </c>
    </row>
    <row r="29" spans="1:14" ht="14.4" x14ac:dyDescent="0.3">
      <c r="A29" s="8" t="s">
        <v>3</v>
      </c>
      <c r="B29" s="9">
        <v>220163.63636363635</v>
      </c>
      <c r="C29" s="9">
        <v>245418.18181818182</v>
      </c>
      <c r="D29" s="11">
        <v>261163.63636363635</v>
      </c>
      <c r="E29" s="9">
        <v>205036.36363636365</v>
      </c>
      <c r="F29" s="9">
        <v>200800</v>
      </c>
      <c r="G29" s="9">
        <v>144163.63636363635</v>
      </c>
      <c r="H29" s="9">
        <v>151745.45454545456</v>
      </c>
      <c r="I29" s="11">
        <v>105982</v>
      </c>
      <c r="J29" s="9">
        <v>147763.63636363635</v>
      </c>
      <c r="K29" s="9">
        <v>261727.27272727274</v>
      </c>
      <c r="L29" s="13">
        <v>147163.63636363635</v>
      </c>
      <c r="M29" s="13">
        <v>126436.36363636363</v>
      </c>
      <c r="N29" s="9">
        <f>SUM(B29:M29)</f>
        <v>2217563.8181818184</v>
      </c>
    </row>
    <row r="30" spans="1:14" ht="14.4" x14ac:dyDescent="0.3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4.4" x14ac:dyDescent="0.3">
      <c r="A31" s="8" t="s">
        <v>2</v>
      </c>
      <c r="B31" s="9">
        <v>595733.33333333337</v>
      </c>
      <c r="C31" s="9">
        <v>874366.66666666674</v>
      </c>
      <c r="D31" s="11">
        <v>753466.66666666674</v>
      </c>
      <c r="E31" s="9">
        <v>640966.66666666674</v>
      </c>
      <c r="F31" s="9">
        <v>639566.66666666674</v>
      </c>
      <c r="G31" s="9">
        <v>670733.33333333337</v>
      </c>
      <c r="H31" s="9">
        <v>545200</v>
      </c>
      <c r="I31" s="11">
        <v>692933</v>
      </c>
      <c r="J31" s="9">
        <v>613633.33333333337</v>
      </c>
      <c r="K31" s="9">
        <v>674666.66666666674</v>
      </c>
      <c r="L31" s="13">
        <v>686833.33333333337</v>
      </c>
      <c r="M31" s="13">
        <v>752666.66666666674</v>
      </c>
      <c r="N31" s="9">
        <f>SUM(B31:M31)</f>
        <v>8140766.333333334</v>
      </c>
    </row>
    <row r="32" spans="1:14" ht="14.4" x14ac:dyDescent="0.3">
      <c r="A32" s="8" t="s">
        <v>3</v>
      </c>
      <c r="B32" s="9">
        <v>389742.8571428571</v>
      </c>
      <c r="C32" s="9">
        <v>334628.57142857142</v>
      </c>
      <c r="D32" s="11">
        <v>355414.28571428568</v>
      </c>
      <c r="E32" s="9">
        <v>320700</v>
      </c>
      <c r="F32" s="9">
        <v>288328.57142857142</v>
      </c>
      <c r="G32" s="9">
        <v>297214.28571428568</v>
      </c>
      <c r="H32" s="9">
        <v>280428.57142857142</v>
      </c>
      <c r="I32" s="11">
        <v>260714</v>
      </c>
      <c r="J32" s="9">
        <v>297942.8571428571</v>
      </c>
      <c r="K32" s="9">
        <v>452385.71428571426</v>
      </c>
      <c r="L32" s="13">
        <v>373071.42857142852</v>
      </c>
      <c r="M32" s="13">
        <v>403757.14285714284</v>
      </c>
      <c r="N32" s="9">
        <f>SUM(B32:M32)</f>
        <v>4054328.2857142854</v>
      </c>
    </row>
    <row r="33" spans="1:14" ht="14.4" x14ac:dyDescent="0.3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4.4" x14ac:dyDescent="0.3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1"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26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2" customWidth="1"/>
    <col min="2" max="14" width="18.5546875" style="3" customWidth="1"/>
    <col min="15" max="15" width="13.88671875" style="3" bestFit="1" customWidth="1"/>
    <col min="16" max="16" width="22" style="3" bestFit="1" customWidth="1"/>
    <col min="17" max="16384" width="9.109375" style="3"/>
  </cols>
  <sheetData>
    <row r="1" spans="1:14" s="1" customFormat="1" ht="19.5" customHeight="1" x14ac:dyDescent="0.4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6"/>
    </row>
    <row r="4" spans="1:14" ht="14.4" x14ac:dyDescent="0.3">
      <c r="A4" s="8" t="s">
        <v>13</v>
      </c>
      <c r="B4" s="9">
        <v>845040</v>
      </c>
      <c r="C4" s="9">
        <v>1040280</v>
      </c>
      <c r="D4" s="9">
        <v>1077560</v>
      </c>
      <c r="E4" s="9">
        <v>903600</v>
      </c>
      <c r="F4" s="9">
        <v>719040</v>
      </c>
      <c r="G4" s="9">
        <v>1020400</v>
      </c>
      <c r="H4" s="9">
        <v>966320</v>
      </c>
      <c r="I4" s="9">
        <v>889200</v>
      </c>
      <c r="J4" s="9">
        <v>714200</v>
      </c>
      <c r="K4" s="9">
        <v>808480</v>
      </c>
      <c r="L4" s="9">
        <v>849520</v>
      </c>
      <c r="M4" s="9">
        <v>912360</v>
      </c>
      <c r="N4" s="9">
        <f>SUM(B4:M4)</f>
        <v>10746000</v>
      </c>
    </row>
    <row r="5" spans="1:14" ht="14.4" x14ac:dyDescent="0.3">
      <c r="A5" s="8" t="s">
        <v>14</v>
      </c>
      <c r="B5" s="9">
        <v>308956</v>
      </c>
      <c r="C5" s="9">
        <v>529844</v>
      </c>
      <c r="D5" s="9">
        <v>456578</v>
      </c>
      <c r="E5" s="9">
        <v>295644</v>
      </c>
      <c r="F5" s="9">
        <v>204533</v>
      </c>
      <c r="G5" s="9">
        <v>241733</v>
      </c>
      <c r="H5" s="9">
        <v>215222</v>
      </c>
      <c r="I5" s="9">
        <v>188911</v>
      </c>
      <c r="J5" s="9">
        <v>214756</v>
      </c>
      <c r="K5" s="9">
        <v>245378</v>
      </c>
      <c r="L5" s="9">
        <v>267600</v>
      </c>
      <c r="M5" s="9">
        <v>296288.88888888888</v>
      </c>
      <c r="N5" s="9">
        <f>SUM(B5:M5)</f>
        <v>3465443.888888889</v>
      </c>
    </row>
    <row r="6" spans="1:14" ht="14.4" x14ac:dyDescent="0.3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4.4" x14ac:dyDescent="0.3">
      <c r="A7" s="8" t="s">
        <v>1</v>
      </c>
      <c r="B7" s="9">
        <v>2088360</v>
      </c>
      <c r="C7" s="9">
        <v>2331720</v>
      </c>
      <c r="D7" s="9">
        <v>2747880</v>
      </c>
      <c r="E7" s="9">
        <v>2338760</v>
      </c>
      <c r="F7" s="9">
        <v>2474800</v>
      </c>
      <c r="G7" s="9">
        <v>2511600</v>
      </c>
      <c r="H7" s="9">
        <v>2243600</v>
      </c>
      <c r="I7" s="9">
        <v>2518720</v>
      </c>
      <c r="J7" s="9">
        <v>2454000</v>
      </c>
      <c r="K7" s="9">
        <v>2266280</v>
      </c>
      <c r="L7" s="9">
        <v>2698840</v>
      </c>
      <c r="M7" s="9">
        <v>2735400</v>
      </c>
      <c r="N7" s="9">
        <f>SUM(B7:M7)</f>
        <v>29409960</v>
      </c>
    </row>
    <row r="8" spans="1:14" ht="14.4" x14ac:dyDescent="0.3">
      <c r="A8" s="8" t="s">
        <v>2</v>
      </c>
      <c r="B8" s="9">
        <v>463800</v>
      </c>
      <c r="C8" s="9">
        <v>495760</v>
      </c>
      <c r="D8" s="9">
        <v>620960</v>
      </c>
      <c r="E8" s="9">
        <v>527440</v>
      </c>
      <c r="F8" s="9">
        <v>518640</v>
      </c>
      <c r="G8" s="9">
        <v>438160</v>
      </c>
      <c r="H8" s="9">
        <v>473640</v>
      </c>
      <c r="I8" s="9">
        <v>433440</v>
      </c>
      <c r="J8" s="9">
        <v>414160</v>
      </c>
      <c r="K8" s="9">
        <v>530600</v>
      </c>
      <c r="L8" s="9">
        <v>472920</v>
      </c>
      <c r="M8" s="9">
        <v>504280</v>
      </c>
      <c r="N8" s="9">
        <f>SUM(B8:M8)</f>
        <v>5893800</v>
      </c>
    </row>
    <row r="9" spans="1:14" ht="14.4" x14ac:dyDescent="0.3">
      <c r="A9" s="8" t="s">
        <v>3</v>
      </c>
      <c r="B9" s="9">
        <v>204400</v>
      </c>
      <c r="C9" s="9">
        <v>270180</v>
      </c>
      <c r="D9" s="9">
        <v>403000</v>
      </c>
      <c r="E9" s="9">
        <v>367680</v>
      </c>
      <c r="F9" s="9">
        <v>234760</v>
      </c>
      <c r="G9" s="9">
        <v>179580</v>
      </c>
      <c r="H9" s="9">
        <v>392600</v>
      </c>
      <c r="I9" s="9">
        <v>172920</v>
      </c>
      <c r="J9" s="9">
        <v>193940</v>
      </c>
      <c r="K9" s="9">
        <v>262200</v>
      </c>
      <c r="L9" s="9">
        <v>241160</v>
      </c>
      <c r="M9" s="9">
        <v>213260</v>
      </c>
      <c r="N9" s="9">
        <f>SUM(B9:M9)</f>
        <v>3135680</v>
      </c>
    </row>
    <row r="10" spans="1:14" ht="14.4" x14ac:dyDescent="0.3">
      <c r="A10" s="16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4" x14ac:dyDescent="0.3">
      <c r="A11" s="8" t="s">
        <v>2</v>
      </c>
      <c r="B11" s="9">
        <v>942800</v>
      </c>
      <c r="C11" s="9">
        <v>937560</v>
      </c>
      <c r="D11" s="9">
        <v>944120</v>
      </c>
      <c r="E11" s="9">
        <v>1024800</v>
      </c>
      <c r="F11" s="9">
        <v>983160</v>
      </c>
      <c r="G11" s="9">
        <v>989600</v>
      </c>
      <c r="H11" s="9">
        <v>1079400</v>
      </c>
      <c r="I11" s="9">
        <v>1041040</v>
      </c>
      <c r="J11" s="9">
        <v>1012760</v>
      </c>
      <c r="K11" s="9">
        <v>912280</v>
      </c>
      <c r="L11" s="9">
        <v>951960</v>
      </c>
      <c r="M11" s="9">
        <v>1135080</v>
      </c>
      <c r="N11" s="9">
        <f>SUM(B11:M11)</f>
        <v>11954560</v>
      </c>
    </row>
    <row r="12" spans="1:14" ht="14.4" x14ac:dyDescent="0.3">
      <c r="A12" s="16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4.4" x14ac:dyDescent="0.3">
      <c r="A13" s="8" t="s">
        <v>1</v>
      </c>
      <c r="B13" s="9">
        <v>794067</v>
      </c>
      <c r="C13" s="9">
        <v>352400</v>
      </c>
      <c r="D13" s="9">
        <v>648267</v>
      </c>
      <c r="E13" s="9">
        <v>758333</v>
      </c>
      <c r="F13" s="9">
        <v>469333</v>
      </c>
      <c r="G13" s="9">
        <v>228867</v>
      </c>
      <c r="H13" s="9">
        <v>844200</v>
      </c>
      <c r="I13" s="9">
        <v>307867</v>
      </c>
      <c r="J13" s="9">
        <v>410667</v>
      </c>
      <c r="K13" s="9">
        <v>733000</v>
      </c>
      <c r="L13" s="9">
        <v>438466.66666666669</v>
      </c>
      <c r="M13" s="9">
        <v>576466.66666666674</v>
      </c>
      <c r="N13" s="9">
        <f>SUM(B13:M13)</f>
        <v>6561934.333333334</v>
      </c>
    </row>
    <row r="14" spans="1:14" ht="14.4" x14ac:dyDescent="0.3">
      <c r="A14" s="16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4.4" x14ac:dyDescent="0.3">
      <c r="A15" s="8" t="s">
        <v>1</v>
      </c>
      <c r="B15" s="9">
        <v>33578063</v>
      </c>
      <c r="C15" s="9">
        <v>34979250</v>
      </c>
      <c r="D15" s="9">
        <v>40129250</v>
      </c>
      <c r="E15" s="9">
        <v>38538125</v>
      </c>
      <c r="F15" s="9">
        <v>37793438</v>
      </c>
      <c r="G15" s="9">
        <v>41567813</v>
      </c>
      <c r="H15" s="9">
        <v>40613000</v>
      </c>
      <c r="I15" s="9">
        <v>38533563</v>
      </c>
      <c r="J15" s="9">
        <v>38928813</v>
      </c>
      <c r="K15" s="9">
        <v>38122563</v>
      </c>
      <c r="L15" s="9">
        <v>39608250</v>
      </c>
      <c r="M15" s="9">
        <v>53893312.5</v>
      </c>
      <c r="N15" s="9">
        <f>SUM(B15:M15)</f>
        <v>476285440.5</v>
      </c>
    </row>
    <row r="16" spans="1:14" ht="14.4" x14ac:dyDescent="0.3">
      <c r="A16" s="8" t="s">
        <v>2</v>
      </c>
      <c r="B16" s="9">
        <v>3982308</v>
      </c>
      <c r="C16" s="9">
        <v>4980423</v>
      </c>
      <c r="D16" s="9">
        <v>5069269</v>
      </c>
      <c r="E16" s="9">
        <v>4673769</v>
      </c>
      <c r="F16" s="9">
        <v>5025962</v>
      </c>
      <c r="G16" s="9">
        <v>4157038</v>
      </c>
      <c r="H16" s="9">
        <v>4052692</v>
      </c>
      <c r="I16" s="9">
        <v>3944231</v>
      </c>
      <c r="J16" s="9">
        <v>4513692</v>
      </c>
      <c r="K16" s="9">
        <v>4712038</v>
      </c>
      <c r="L16" s="9">
        <v>4822269.230769231</v>
      </c>
      <c r="M16" s="9">
        <v>4718576.923076923</v>
      </c>
      <c r="N16" s="9">
        <f>SUM(B16:M16)</f>
        <v>54652268.153846152</v>
      </c>
    </row>
    <row r="17" spans="1:14" ht="14.4" x14ac:dyDescent="0.3">
      <c r="A17" s="8" t="s">
        <v>3</v>
      </c>
      <c r="B17" s="9">
        <v>1153764</v>
      </c>
      <c r="C17" s="9">
        <v>1178745</v>
      </c>
      <c r="D17" s="9">
        <v>1402891</v>
      </c>
      <c r="E17" s="9">
        <v>1325000</v>
      </c>
      <c r="F17" s="9">
        <v>1177673</v>
      </c>
      <c r="G17" s="9">
        <v>1268491</v>
      </c>
      <c r="H17" s="9">
        <v>1350145</v>
      </c>
      <c r="I17" s="9">
        <v>1358000</v>
      </c>
      <c r="J17" s="9">
        <v>1368636</v>
      </c>
      <c r="K17" s="9">
        <v>1348055</v>
      </c>
      <c r="L17" s="9">
        <v>1191600</v>
      </c>
      <c r="M17" s="9">
        <v>903090.90909090906</v>
      </c>
      <c r="N17" s="9">
        <f>SUM(B17:M17)</f>
        <v>15026090.909090908</v>
      </c>
    </row>
    <row r="18" spans="1:14" ht="14.4" x14ac:dyDescent="0.3">
      <c r="A18" s="16" t="s">
        <v>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4" x14ac:dyDescent="0.3">
      <c r="A19" s="8" t="s">
        <v>1</v>
      </c>
      <c r="B19" s="9">
        <v>785600</v>
      </c>
      <c r="C19" s="9">
        <v>1040920</v>
      </c>
      <c r="D19" s="9">
        <v>1356240</v>
      </c>
      <c r="E19" s="9">
        <v>871720</v>
      </c>
      <c r="F19" s="9">
        <v>1025000</v>
      </c>
      <c r="G19" s="9">
        <v>672800</v>
      </c>
      <c r="H19" s="9">
        <v>682160</v>
      </c>
      <c r="I19" s="9">
        <v>645800</v>
      </c>
      <c r="J19" s="9">
        <v>685400</v>
      </c>
      <c r="K19" s="9">
        <v>894800</v>
      </c>
      <c r="L19" s="9">
        <v>672240</v>
      </c>
      <c r="M19" s="9">
        <v>827960</v>
      </c>
      <c r="N19" s="9">
        <f>SUM(B19:M19)</f>
        <v>10160640</v>
      </c>
    </row>
    <row r="20" spans="1:14" ht="14.4" x14ac:dyDescent="0.3">
      <c r="A20" s="8" t="s">
        <v>2</v>
      </c>
      <c r="B20" s="9">
        <v>488200</v>
      </c>
      <c r="C20" s="9">
        <v>594320</v>
      </c>
      <c r="D20" s="9">
        <v>731680</v>
      </c>
      <c r="E20" s="9">
        <v>624840</v>
      </c>
      <c r="F20" s="9">
        <v>598320</v>
      </c>
      <c r="G20" s="9">
        <v>507040</v>
      </c>
      <c r="H20" s="9">
        <v>384880</v>
      </c>
      <c r="I20" s="9">
        <v>513120</v>
      </c>
      <c r="J20" s="9">
        <v>393960</v>
      </c>
      <c r="K20" s="9">
        <v>597520</v>
      </c>
      <c r="L20" s="9">
        <v>461280</v>
      </c>
      <c r="M20" s="9">
        <v>410120</v>
      </c>
      <c r="N20" s="9">
        <f>SUM(B20:M20)</f>
        <v>6305280</v>
      </c>
    </row>
    <row r="21" spans="1:14" ht="14.4" x14ac:dyDescent="0.3">
      <c r="A21" s="8" t="s">
        <v>3</v>
      </c>
      <c r="B21" s="9">
        <v>145509</v>
      </c>
      <c r="C21" s="9">
        <v>248182</v>
      </c>
      <c r="D21" s="9">
        <v>306564</v>
      </c>
      <c r="E21" s="9">
        <v>213273</v>
      </c>
      <c r="F21" s="9">
        <v>151964</v>
      </c>
      <c r="G21" s="9">
        <v>139218</v>
      </c>
      <c r="H21" s="9">
        <v>165655</v>
      </c>
      <c r="I21" s="9">
        <v>125455</v>
      </c>
      <c r="J21" s="9">
        <v>194909</v>
      </c>
      <c r="K21" s="9">
        <v>239000</v>
      </c>
      <c r="L21" s="9">
        <v>196236.36363636365</v>
      </c>
      <c r="M21" s="9">
        <v>140563.63636363635</v>
      </c>
      <c r="N21" s="9">
        <f>SUM(B21:M21)</f>
        <v>2266529</v>
      </c>
    </row>
    <row r="22" spans="1:14" ht="14.4" x14ac:dyDescent="0.3">
      <c r="A22" s="16" t="s">
        <v>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4" x14ac:dyDescent="0.3">
      <c r="A23" s="8" t="s">
        <v>2</v>
      </c>
      <c r="B23" s="9">
        <v>618367</v>
      </c>
      <c r="C23" s="9">
        <v>570967</v>
      </c>
      <c r="D23" s="9">
        <v>708200</v>
      </c>
      <c r="E23" s="9">
        <v>586400</v>
      </c>
      <c r="F23" s="9">
        <v>516733</v>
      </c>
      <c r="G23" s="9">
        <v>717233</v>
      </c>
      <c r="H23" s="9">
        <v>743300</v>
      </c>
      <c r="I23" s="9">
        <v>710567</v>
      </c>
      <c r="J23" s="9">
        <v>617133</v>
      </c>
      <c r="K23" s="9">
        <v>692500</v>
      </c>
      <c r="L23" s="9">
        <v>622700</v>
      </c>
      <c r="M23" s="9">
        <v>706766.66666666674</v>
      </c>
      <c r="N23" s="9">
        <f>SUM(B23:M23)</f>
        <v>7810866.666666667</v>
      </c>
    </row>
    <row r="24" spans="1:14" ht="14.4" x14ac:dyDescent="0.3">
      <c r="A24" s="8" t="s">
        <v>3</v>
      </c>
      <c r="B24" s="9">
        <v>235267</v>
      </c>
      <c r="C24" s="9">
        <v>467800</v>
      </c>
      <c r="D24" s="9">
        <v>399233</v>
      </c>
      <c r="E24" s="9">
        <v>317900</v>
      </c>
      <c r="F24" s="9">
        <v>286733</v>
      </c>
      <c r="G24" s="9">
        <v>297367</v>
      </c>
      <c r="H24" s="9">
        <v>323533</v>
      </c>
      <c r="I24" s="9">
        <v>255233</v>
      </c>
      <c r="J24" s="9">
        <v>215029</v>
      </c>
      <c r="K24" s="9">
        <v>349129</v>
      </c>
      <c r="L24" s="9">
        <v>349228.57142857142</v>
      </c>
      <c r="M24" s="9">
        <v>328257.14285714284</v>
      </c>
      <c r="N24" s="9">
        <f>SUM(B24:M24)</f>
        <v>3824709.7142857141</v>
      </c>
    </row>
    <row r="25" spans="1:14" ht="14.4" x14ac:dyDescent="0.3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4.4" x14ac:dyDescent="0.3">
      <c r="A26" s="8" t="s">
        <v>48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1"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D56C-8C1E-45FB-BCE6-554B18E8406B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8435998556</v>
      </c>
      <c r="C4" s="11">
        <v>8322696730</v>
      </c>
      <c r="D4" s="11">
        <v>9677844068</v>
      </c>
      <c r="E4" s="11">
        <v>8382466561</v>
      </c>
      <c r="F4" s="11">
        <v>9021968963</v>
      </c>
      <c r="G4" s="11">
        <v>9547326680</v>
      </c>
      <c r="H4" s="11"/>
      <c r="I4" s="11"/>
      <c r="J4" s="11"/>
      <c r="K4" s="11"/>
      <c r="L4" s="11"/>
      <c r="M4" s="11"/>
      <c r="N4" s="9">
        <f>SUM(B4:M4)</f>
        <v>53388301558</v>
      </c>
    </row>
    <row r="5" spans="1:14" ht="14.4" x14ac:dyDescent="0.3">
      <c r="A5" s="8" t="s">
        <v>2</v>
      </c>
      <c r="B5" s="11">
        <v>1988852915.2</v>
      </c>
      <c r="C5" s="11">
        <v>2097549697.8</v>
      </c>
      <c r="D5" s="11">
        <v>2272102799.5999999</v>
      </c>
      <c r="E5" s="11">
        <v>2141105154.8</v>
      </c>
      <c r="F5" s="11">
        <v>2125566989.5999999</v>
      </c>
      <c r="G5" s="11">
        <v>1953124353</v>
      </c>
      <c r="H5" s="11"/>
      <c r="I5" s="11"/>
      <c r="J5" s="11"/>
      <c r="K5" s="11"/>
      <c r="L5" s="11"/>
      <c r="M5" s="11"/>
      <c r="N5" s="9">
        <f t="shared" ref="N5:N37" si="0">SUM(B5:M5)</f>
        <v>12578301910</v>
      </c>
    </row>
    <row r="6" spans="1:14" ht="14.4" x14ac:dyDescent="0.3">
      <c r="A6" s="8" t="s">
        <v>34</v>
      </c>
      <c r="B6" s="11">
        <v>526971165</v>
      </c>
      <c r="C6" s="11">
        <v>679279380</v>
      </c>
      <c r="D6" s="11">
        <v>753687030</v>
      </c>
      <c r="E6" s="11">
        <v>551622831</v>
      </c>
      <c r="F6" s="11">
        <v>457967751</v>
      </c>
      <c r="G6" s="11">
        <v>382106068</v>
      </c>
      <c r="H6" s="11"/>
      <c r="I6" s="11"/>
      <c r="J6" s="11"/>
      <c r="K6" s="11"/>
      <c r="L6" s="11"/>
      <c r="M6" s="11"/>
      <c r="N6" s="9">
        <f t="shared" si="0"/>
        <v>3351634225</v>
      </c>
    </row>
    <row r="7" spans="1:14" ht="14.4" x14ac:dyDescent="0.3">
      <c r="A7" s="8" t="s">
        <v>37</v>
      </c>
      <c r="B7" s="11">
        <v>1415495276</v>
      </c>
      <c r="C7" s="11">
        <v>1370976203</v>
      </c>
      <c r="D7" s="11">
        <v>1605337583</v>
      </c>
      <c r="E7" s="11">
        <v>1511978429</v>
      </c>
      <c r="F7" s="11">
        <v>1536352169</v>
      </c>
      <c r="G7" s="11">
        <v>1572447398</v>
      </c>
      <c r="H7" s="11"/>
      <c r="I7" s="11"/>
      <c r="J7" s="11"/>
      <c r="K7" s="11"/>
      <c r="L7" s="11"/>
      <c r="M7" s="11"/>
      <c r="N7" s="9">
        <f t="shared" si="0"/>
        <v>9012587058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89638343</v>
      </c>
      <c r="C9" s="11">
        <v>95804434</v>
      </c>
      <c r="D9" s="11">
        <v>112259486</v>
      </c>
      <c r="E9" s="11">
        <v>86828722</v>
      </c>
      <c r="F9" s="11">
        <v>100637691</v>
      </c>
      <c r="G9" s="11">
        <v>104756070</v>
      </c>
      <c r="H9" s="11"/>
      <c r="I9" s="11"/>
      <c r="J9" s="9"/>
      <c r="K9" s="9"/>
      <c r="L9" s="9"/>
      <c r="M9" s="13"/>
      <c r="N9" s="9">
        <f t="shared" si="0"/>
        <v>589924746</v>
      </c>
    </row>
    <row r="10" spans="1:14" ht="14.4" x14ac:dyDescent="0.3">
      <c r="A10" s="8" t="s">
        <v>2</v>
      </c>
      <c r="B10" s="11">
        <v>18479312.600000001</v>
      </c>
      <c r="C10" s="11">
        <v>18433550.800000001</v>
      </c>
      <c r="D10" s="11">
        <v>21920276</v>
      </c>
      <c r="E10" s="11">
        <v>20311472.399999999</v>
      </c>
      <c r="F10" s="11">
        <v>21513612.600000001</v>
      </c>
      <c r="G10" s="11">
        <v>19126170.600000001</v>
      </c>
      <c r="H10" s="11"/>
      <c r="I10" s="11"/>
      <c r="J10" s="9"/>
      <c r="K10" s="9"/>
      <c r="L10" s="9"/>
      <c r="M10" s="13"/>
      <c r="N10" s="9">
        <f t="shared" si="0"/>
        <v>119784395</v>
      </c>
    </row>
    <row r="11" spans="1:14" ht="14.4" x14ac:dyDescent="0.3">
      <c r="A11" s="8" t="s">
        <v>34</v>
      </c>
      <c r="B11" s="11">
        <v>3989835</v>
      </c>
      <c r="C11" s="11">
        <v>5100436</v>
      </c>
      <c r="D11" s="11">
        <v>5592818</v>
      </c>
      <c r="E11" s="11">
        <v>4978829</v>
      </c>
      <c r="F11" s="11">
        <v>4899014</v>
      </c>
      <c r="G11" s="11">
        <v>4706691</v>
      </c>
      <c r="H11" s="11"/>
      <c r="I11" s="11"/>
      <c r="J11" s="9"/>
      <c r="K11" s="9"/>
      <c r="L11" s="9"/>
      <c r="M11" s="13"/>
      <c r="N11" s="9">
        <f t="shared" si="0"/>
        <v>29267623</v>
      </c>
    </row>
    <row r="12" spans="1:14" ht="14.4" x14ac:dyDescent="0.3">
      <c r="A12" s="8" t="s">
        <v>37</v>
      </c>
      <c r="B12" s="11">
        <v>20342807</v>
      </c>
      <c r="C12" s="11">
        <v>21673818</v>
      </c>
      <c r="D12" s="11">
        <v>23780173</v>
      </c>
      <c r="E12" s="11">
        <v>22632798</v>
      </c>
      <c r="F12" s="11">
        <v>23214815</v>
      </c>
      <c r="G12" s="11">
        <v>24139070</v>
      </c>
      <c r="H12" s="11"/>
      <c r="I12" s="11"/>
      <c r="J12" s="9"/>
      <c r="K12" s="9"/>
      <c r="L12" s="9"/>
      <c r="M12" s="13"/>
      <c r="N12" s="9">
        <f t="shared" si="0"/>
        <v>135783481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6766500.2857142854</v>
      </c>
      <c r="C14" s="9">
        <v>7420730.2857142845</v>
      </c>
      <c r="D14" s="9">
        <v>7631908.8571428563</v>
      </c>
      <c r="E14" s="9">
        <v>6302737.4285714282</v>
      </c>
      <c r="F14" s="9">
        <v>7305494.57142857</v>
      </c>
      <c r="G14" s="9">
        <v>7194997.7142857136</v>
      </c>
      <c r="H14" s="9"/>
      <c r="I14" s="11"/>
      <c r="J14" s="9"/>
      <c r="K14" s="9"/>
      <c r="L14" s="9"/>
      <c r="M14" s="13"/>
      <c r="N14" s="9">
        <f t="shared" si="0"/>
        <v>42622369.142857142</v>
      </c>
    </row>
    <row r="15" spans="1:14" ht="14.4" x14ac:dyDescent="0.3">
      <c r="A15" s="8" t="s">
        <v>2</v>
      </c>
      <c r="B15" s="9">
        <v>1438767.7142857143</v>
      </c>
      <c r="C15" s="9">
        <v>1625327.7142857141</v>
      </c>
      <c r="D15" s="11">
        <v>2004997.7142857141</v>
      </c>
      <c r="E15" s="9">
        <v>1521229.1428571427</v>
      </c>
      <c r="F15" s="9">
        <v>1886814.8571428601</v>
      </c>
      <c r="G15" s="9">
        <v>1337644.5714285711</v>
      </c>
      <c r="H15" s="9"/>
      <c r="I15" s="11"/>
      <c r="J15" s="9"/>
      <c r="K15" s="9"/>
      <c r="L15" s="9"/>
      <c r="M15" s="13"/>
      <c r="N15" s="9">
        <f t="shared" si="0"/>
        <v>9814781.7142857164</v>
      </c>
    </row>
    <row r="16" spans="1:14" ht="14.4" x14ac:dyDescent="0.3">
      <c r="A16" s="8" t="s">
        <v>34</v>
      </c>
      <c r="B16" s="9">
        <v>290894</v>
      </c>
      <c r="C16" s="9">
        <v>395655.99999999994</v>
      </c>
      <c r="D16" s="11">
        <v>236530.57142857139</v>
      </c>
      <c r="E16" s="9">
        <v>300974.85714285716</v>
      </c>
      <c r="F16" s="9">
        <v>355978.57142857101</v>
      </c>
      <c r="G16" s="9">
        <v>227261.71428571426</v>
      </c>
      <c r="H16" s="9"/>
      <c r="I16" s="11"/>
      <c r="J16" s="9"/>
      <c r="K16" s="9"/>
      <c r="L16" s="9"/>
      <c r="M16" s="13"/>
      <c r="N16" s="9">
        <f t="shared" si="0"/>
        <v>1807295.7142857139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3271833.4285714282</v>
      </c>
      <c r="C18" s="9">
        <v>2999183.7142857136</v>
      </c>
      <c r="D18" s="11">
        <v>3592803.1428571427</v>
      </c>
      <c r="E18" s="9">
        <v>2575920.2857142854</v>
      </c>
      <c r="F18" s="9">
        <v>3327481.42857143</v>
      </c>
      <c r="G18" s="9">
        <v>3927307.1428571423</v>
      </c>
      <c r="H18" s="9"/>
      <c r="I18" s="11"/>
      <c r="J18" s="9"/>
      <c r="K18" s="9"/>
      <c r="L18" s="9"/>
      <c r="M18" s="13"/>
      <c r="N18" s="9">
        <f t="shared" si="0"/>
        <v>19694529.142857142</v>
      </c>
    </row>
    <row r="19" spans="1:14" ht="14.4" x14ac:dyDescent="0.3">
      <c r="A19" s="8" t="s">
        <v>2</v>
      </c>
      <c r="B19" s="9">
        <v>1520425.4285714284</v>
      </c>
      <c r="C19" s="9">
        <v>1263198.2857142857</v>
      </c>
      <c r="D19" s="11">
        <v>1688074.857142857</v>
      </c>
      <c r="E19" s="9">
        <v>1442025.1428571427</v>
      </c>
      <c r="F19" s="9">
        <v>1453811.7142857099</v>
      </c>
      <c r="G19" s="9">
        <v>1268951.4285714286</v>
      </c>
      <c r="H19" s="9"/>
      <c r="I19" s="11"/>
      <c r="J19" s="9"/>
      <c r="K19" s="9"/>
      <c r="L19" s="9"/>
      <c r="M19" s="13"/>
      <c r="N19" s="9">
        <f t="shared" si="0"/>
        <v>8636486.8571428526</v>
      </c>
    </row>
    <row r="20" spans="1:14" ht="14.4" x14ac:dyDescent="0.3">
      <c r="A20" s="8" t="s">
        <v>34</v>
      </c>
      <c r="B20" s="9">
        <v>551620.85714285704</v>
      </c>
      <c r="C20" s="9">
        <v>598760.57142857136</v>
      </c>
      <c r="D20" s="11">
        <v>858404.85714285704</v>
      </c>
      <c r="E20" s="9">
        <v>509536.28571428568</v>
      </c>
      <c r="F20" s="9">
        <v>410201.42857142899</v>
      </c>
      <c r="G20" s="9">
        <v>577079.99999999988</v>
      </c>
      <c r="H20" s="9"/>
      <c r="I20" s="11"/>
      <c r="J20" s="9"/>
      <c r="K20" s="9"/>
      <c r="L20" s="9"/>
      <c r="M20" s="13"/>
      <c r="N20" s="9">
        <f t="shared" si="0"/>
        <v>3505604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9668498.1578947362</v>
      </c>
      <c r="C22" s="9">
        <v>9993497.6315789465</v>
      </c>
      <c r="D22" s="9">
        <v>11702197.105263159</v>
      </c>
      <c r="E22" s="9">
        <v>10097538.421052633</v>
      </c>
      <c r="F22" s="9">
        <v>12320630</v>
      </c>
      <c r="G22" s="9">
        <v>11356242.894736841</v>
      </c>
      <c r="H22" s="9"/>
      <c r="I22" s="9"/>
      <c r="J22" s="9"/>
      <c r="K22" s="9"/>
      <c r="L22" s="9"/>
      <c r="M22" s="9"/>
      <c r="N22" s="9">
        <f t="shared" si="0"/>
        <v>65138604.210526317</v>
      </c>
    </row>
    <row r="23" spans="1:14" ht="14.4" x14ac:dyDescent="0.3">
      <c r="A23" s="8" t="s">
        <v>2</v>
      </c>
      <c r="B23" s="9">
        <v>1861624.210526316</v>
      </c>
      <c r="C23" s="9">
        <v>1980511.3157894735</v>
      </c>
      <c r="D23" s="11">
        <v>2028218.4210526317</v>
      </c>
      <c r="E23" s="9">
        <v>2496207.6315789474</v>
      </c>
      <c r="F23" s="9">
        <v>2082612.63157895</v>
      </c>
      <c r="G23" s="9">
        <v>2085428.1578947371</v>
      </c>
      <c r="H23" s="9"/>
      <c r="I23" s="11"/>
      <c r="J23" s="9"/>
      <c r="K23" s="9"/>
      <c r="L23" s="9"/>
      <c r="M23" s="13"/>
      <c r="N23" s="9">
        <f t="shared" si="0"/>
        <v>12534602.368421055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908340.52631578955</v>
      </c>
      <c r="C25" s="9">
        <v>725531.57894736843</v>
      </c>
      <c r="D25" s="11">
        <v>712123.68421052641</v>
      </c>
      <c r="E25" s="9">
        <v>425091.05263157893</v>
      </c>
      <c r="F25" s="9">
        <v>631845.26315789495</v>
      </c>
      <c r="G25" s="9">
        <v>713421.57894736843</v>
      </c>
      <c r="H25" s="9"/>
      <c r="I25" s="11"/>
      <c r="J25" s="9"/>
      <c r="K25" s="9"/>
      <c r="L25" s="9"/>
      <c r="M25" s="13"/>
      <c r="N25" s="9">
        <f t="shared" si="0"/>
        <v>4116353.6842105268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50783324.102564096</v>
      </c>
      <c r="C27" s="9">
        <v>51768303.07692308</v>
      </c>
      <c r="D27" s="11">
        <v>60498325.128205135</v>
      </c>
      <c r="E27" s="9">
        <v>50668202.051282048</v>
      </c>
      <c r="F27" s="9">
        <v>57418111.282051302</v>
      </c>
      <c r="G27" s="9">
        <v>57544257.43589744</v>
      </c>
      <c r="H27" s="9"/>
      <c r="I27" s="11"/>
      <c r="J27" s="9"/>
      <c r="K27" s="9"/>
      <c r="L27" s="9"/>
      <c r="M27" s="13"/>
      <c r="N27" s="9">
        <f t="shared" si="0"/>
        <v>328680523.07692313</v>
      </c>
    </row>
    <row r="28" spans="1:14" ht="14.4" x14ac:dyDescent="0.3">
      <c r="A28" s="8" t="s">
        <v>2</v>
      </c>
      <c r="B28" s="9">
        <v>10335948.846153846</v>
      </c>
      <c r="C28" s="9">
        <v>10615151.153846154</v>
      </c>
      <c r="D28" s="11">
        <v>11498033.076923076</v>
      </c>
      <c r="E28" s="9">
        <v>11778743.846153848</v>
      </c>
      <c r="F28" s="9">
        <v>12464574.2307692</v>
      </c>
      <c r="G28" s="9">
        <v>11110087.692307694</v>
      </c>
      <c r="H28" s="9"/>
      <c r="I28" s="11"/>
      <c r="J28" s="9"/>
      <c r="K28" s="9"/>
      <c r="L28" s="9"/>
      <c r="M28" s="13"/>
      <c r="N28" s="9">
        <f t="shared" si="0"/>
        <v>67802538.846153826</v>
      </c>
    </row>
    <row r="29" spans="1:14" ht="14.4" x14ac:dyDescent="0.3">
      <c r="A29" s="8" t="s">
        <v>35</v>
      </c>
      <c r="B29" s="9">
        <v>1333048.1818181816</v>
      </c>
      <c r="C29" s="9">
        <v>2284043.0909090908</v>
      </c>
      <c r="D29" s="11">
        <v>2111563.2727272725</v>
      </c>
      <c r="E29" s="9">
        <v>2060503.6363636362</v>
      </c>
      <c r="F29" s="9">
        <v>2183544.9090909101</v>
      </c>
      <c r="G29" s="9">
        <v>2000065.0909090908</v>
      </c>
      <c r="H29" s="9"/>
      <c r="I29" s="11"/>
      <c r="J29" s="9"/>
      <c r="K29" s="9"/>
      <c r="L29" s="9"/>
      <c r="M29" s="13"/>
      <c r="N29" s="9">
        <f t="shared" si="0"/>
        <v>11972768.181818184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1497694.2857142857</v>
      </c>
      <c r="C31" s="9">
        <v>1573034.857142857</v>
      </c>
      <c r="D31" s="11">
        <v>2163954.8571428568</v>
      </c>
      <c r="E31" s="9">
        <v>1471638</v>
      </c>
      <c r="F31" s="9">
        <v>1479862</v>
      </c>
      <c r="G31" s="9">
        <v>1486312.2857142857</v>
      </c>
      <c r="H31" s="9"/>
      <c r="I31" s="11"/>
      <c r="J31" s="9"/>
      <c r="K31" s="9"/>
      <c r="L31" s="9"/>
      <c r="M31" s="13"/>
      <c r="N31" s="9">
        <f t="shared" si="0"/>
        <v>9672496.2857142854</v>
      </c>
    </row>
    <row r="32" spans="1:14" ht="14.4" x14ac:dyDescent="0.3">
      <c r="A32" s="8" t="s">
        <v>2</v>
      </c>
      <c r="B32" s="9">
        <v>860790.28571428568</v>
      </c>
      <c r="C32" s="9">
        <v>974376</v>
      </c>
      <c r="D32" s="11">
        <v>1215194.5714285714</v>
      </c>
      <c r="E32" s="9">
        <v>972468.28571428556</v>
      </c>
      <c r="F32" s="9">
        <v>787606.28571428603</v>
      </c>
      <c r="G32" s="9">
        <v>687298</v>
      </c>
      <c r="H32" s="9"/>
      <c r="I32" s="11"/>
      <c r="J32" s="9"/>
      <c r="K32" s="9"/>
      <c r="L32" s="9"/>
      <c r="M32" s="13"/>
      <c r="N32" s="9">
        <f t="shared" si="0"/>
        <v>5497733.4285714291</v>
      </c>
    </row>
    <row r="33" spans="1:14" ht="14.4" x14ac:dyDescent="0.3">
      <c r="A33" s="8" t="s">
        <v>34</v>
      </c>
      <c r="B33" s="9">
        <v>437794.57142857136</v>
      </c>
      <c r="C33" s="9">
        <v>529671.42857142852</v>
      </c>
      <c r="D33" s="11">
        <v>768564</v>
      </c>
      <c r="E33" s="9">
        <v>524131.71428571426</v>
      </c>
      <c r="F33" s="9">
        <v>442965.42857142899</v>
      </c>
      <c r="G33" s="9">
        <v>436026.8571428571</v>
      </c>
      <c r="H33" s="9"/>
      <c r="I33" s="11"/>
      <c r="J33" s="9"/>
      <c r="K33" s="9"/>
      <c r="L33" s="9"/>
      <c r="M33" s="13"/>
      <c r="N33" s="9">
        <f t="shared" si="0"/>
        <v>3139154.0000000005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4623046</v>
      </c>
      <c r="C35" s="9">
        <v>5510045.666666667</v>
      </c>
      <c r="D35" s="9">
        <v>6057299.333333334</v>
      </c>
      <c r="E35" s="9">
        <v>4525598</v>
      </c>
      <c r="F35" s="9">
        <v>4451886</v>
      </c>
      <c r="G35" s="9">
        <v>5477130.333333334</v>
      </c>
      <c r="H35" s="9"/>
      <c r="I35" s="9"/>
      <c r="J35" s="9"/>
      <c r="K35" s="9"/>
      <c r="L35" s="9"/>
      <c r="M35" s="9"/>
      <c r="N35" s="9">
        <f t="shared" si="0"/>
        <v>30645005.333333336</v>
      </c>
    </row>
    <row r="36" spans="1:14" ht="14.4" x14ac:dyDescent="0.3">
      <c r="A36" s="8" t="s">
        <v>2</v>
      </c>
      <c r="B36" s="9">
        <v>1012241</v>
      </c>
      <c r="C36" s="9">
        <v>1093492.3333333333</v>
      </c>
      <c r="D36" s="11">
        <v>1649187</v>
      </c>
      <c r="E36" s="11">
        <v>1353630.6666666667</v>
      </c>
      <c r="F36" s="9">
        <v>1253323</v>
      </c>
      <c r="G36" s="9">
        <v>1298935.3333333333</v>
      </c>
      <c r="H36" s="9"/>
      <c r="I36" s="11"/>
      <c r="J36" s="9"/>
      <c r="K36" s="9"/>
      <c r="L36" s="9"/>
      <c r="M36" s="13"/>
      <c r="N36" s="9">
        <f t="shared" si="0"/>
        <v>7660809.333333333</v>
      </c>
    </row>
    <row r="37" spans="1:14" ht="14.4" x14ac:dyDescent="0.3">
      <c r="A37" s="8" t="s">
        <v>34</v>
      </c>
      <c r="B37" s="9">
        <v>600563</v>
      </c>
      <c r="C37" s="9">
        <v>602795</v>
      </c>
      <c r="D37" s="11">
        <v>542136.66666666674</v>
      </c>
      <c r="E37" s="11">
        <v>817604.33333333337</v>
      </c>
      <c r="F37" s="9">
        <v>678818.33333333302</v>
      </c>
      <c r="G37" s="9">
        <v>676767</v>
      </c>
      <c r="H37" s="9"/>
      <c r="I37" s="11"/>
      <c r="J37" s="9"/>
      <c r="K37" s="9"/>
      <c r="L37" s="9"/>
      <c r="M37" s="13"/>
      <c r="N37" s="9">
        <f t="shared" si="0"/>
        <v>3918684.333333333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4.4" x14ac:dyDescent="0.3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50D5-FF5A-43BA-A813-78F3B9052CDB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8353980678</v>
      </c>
      <c r="C4" s="11">
        <v>7976567507</v>
      </c>
      <c r="D4" s="11">
        <v>9406481986</v>
      </c>
      <c r="E4" s="11">
        <v>8807083976</v>
      </c>
      <c r="F4" s="11">
        <v>8822190095</v>
      </c>
      <c r="G4" s="11">
        <v>8871565740</v>
      </c>
      <c r="H4" s="11">
        <v>8627552052</v>
      </c>
      <c r="I4" s="11">
        <v>8334011433</v>
      </c>
      <c r="J4" s="11">
        <v>8443034447</v>
      </c>
      <c r="K4" s="11">
        <v>8549893953</v>
      </c>
      <c r="L4" s="11">
        <v>8855124275</v>
      </c>
      <c r="M4" s="11">
        <v>11283470878</v>
      </c>
      <c r="N4" s="9">
        <f>SUM(B4:M4)</f>
        <v>106330957020</v>
      </c>
    </row>
    <row r="5" spans="1:14" ht="14.4" x14ac:dyDescent="0.3">
      <c r="A5" s="8" t="s">
        <v>2</v>
      </c>
      <c r="B5" s="11">
        <v>1858217771.2</v>
      </c>
      <c r="C5" s="11">
        <v>1971738332.4000001</v>
      </c>
      <c r="D5" s="11">
        <v>2260881806</v>
      </c>
      <c r="E5" s="11">
        <v>2007872674.4000001</v>
      </c>
      <c r="F5" s="11">
        <v>2007014747.5999999</v>
      </c>
      <c r="G5" s="11">
        <v>1863625518.4000001</v>
      </c>
      <c r="H5" s="11">
        <v>1728680466.4000001</v>
      </c>
      <c r="I5" s="11">
        <v>1780609100</v>
      </c>
      <c r="J5" s="11">
        <v>1848618654.5999999</v>
      </c>
      <c r="K5" s="11">
        <v>1921148927.5999999</v>
      </c>
      <c r="L5" s="11">
        <v>1972271029.2</v>
      </c>
      <c r="M5" s="11">
        <v>2071395253.8</v>
      </c>
      <c r="N5" s="9">
        <f t="shared" ref="N5:N37" si="0">SUM(B5:M5)</f>
        <v>23292074281.599998</v>
      </c>
    </row>
    <row r="6" spans="1:14" ht="14.4" x14ac:dyDescent="0.3">
      <c r="A6" s="8" t="s">
        <v>34</v>
      </c>
      <c r="B6" s="11">
        <v>494248677</v>
      </c>
      <c r="C6" s="11">
        <v>607727940</v>
      </c>
      <c r="D6" s="11">
        <v>700474571</v>
      </c>
      <c r="E6" s="11">
        <v>538908330</v>
      </c>
      <c r="F6" s="11">
        <v>428744655</v>
      </c>
      <c r="G6" s="11">
        <v>347761924</v>
      </c>
      <c r="H6" s="11">
        <v>312133013</v>
      </c>
      <c r="I6" s="11">
        <v>302306211</v>
      </c>
      <c r="J6" s="11">
        <v>370618980</v>
      </c>
      <c r="K6" s="11">
        <v>509169087</v>
      </c>
      <c r="L6" s="11">
        <v>471362443</v>
      </c>
      <c r="M6" s="11">
        <v>440995309</v>
      </c>
      <c r="N6" s="9">
        <f t="shared" si="0"/>
        <v>5524451140</v>
      </c>
    </row>
    <row r="7" spans="1:14" ht="14.4" x14ac:dyDescent="0.3">
      <c r="A7" s="8" t="s">
        <v>37</v>
      </c>
      <c r="B7" s="11">
        <v>1262869807</v>
      </c>
      <c r="C7" s="11">
        <v>1186141682</v>
      </c>
      <c r="D7" s="11">
        <v>1335248725</v>
      </c>
      <c r="E7" s="11">
        <v>1338223746</v>
      </c>
      <c r="F7" s="11">
        <v>1293911705</v>
      </c>
      <c r="G7" s="11">
        <v>1300544092</v>
      </c>
      <c r="H7" s="11">
        <v>1370015835</v>
      </c>
      <c r="I7" s="11">
        <v>1431875519</v>
      </c>
      <c r="J7" s="11">
        <v>1260825731</v>
      </c>
      <c r="K7" s="11">
        <v>1419138987</v>
      </c>
      <c r="L7" s="11">
        <v>1555235792</v>
      </c>
      <c r="M7" s="11">
        <v>1860551728</v>
      </c>
      <c r="N7" s="9">
        <f t="shared" si="0"/>
        <v>16614583349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90857707</v>
      </c>
      <c r="C9" s="11">
        <v>92054762</v>
      </c>
      <c r="D9" s="11">
        <v>108165269</v>
      </c>
      <c r="E9" s="11">
        <v>101168871</v>
      </c>
      <c r="F9" s="11">
        <v>98294527</v>
      </c>
      <c r="G9" s="11">
        <v>103544658</v>
      </c>
      <c r="H9" s="11">
        <v>98427030</v>
      </c>
      <c r="I9" s="11">
        <v>93886010</v>
      </c>
      <c r="J9" s="9">
        <v>95610705</v>
      </c>
      <c r="K9" s="9">
        <v>93467442</v>
      </c>
      <c r="L9" s="9">
        <v>98507976</v>
      </c>
      <c r="M9" s="13">
        <v>126832903</v>
      </c>
      <c r="N9" s="9">
        <f t="shared" si="0"/>
        <v>1200817860</v>
      </c>
    </row>
    <row r="10" spans="1:14" ht="14.4" x14ac:dyDescent="0.3">
      <c r="A10" s="8" t="s">
        <v>2</v>
      </c>
      <c r="B10" s="11">
        <v>17474175</v>
      </c>
      <c r="C10" s="11">
        <v>17023423</v>
      </c>
      <c r="D10" s="11">
        <v>22350823</v>
      </c>
      <c r="E10" s="11">
        <v>19498945.399999999</v>
      </c>
      <c r="F10" s="11">
        <v>18819292.600000001</v>
      </c>
      <c r="G10" s="11">
        <v>18819640.399999999</v>
      </c>
      <c r="H10" s="11">
        <v>17686818</v>
      </c>
      <c r="I10" s="11">
        <v>18624711</v>
      </c>
      <c r="J10" s="9">
        <v>17546078.399999999</v>
      </c>
      <c r="K10" s="9">
        <v>18468563.800000001</v>
      </c>
      <c r="L10" s="9">
        <v>18001501.600000001</v>
      </c>
      <c r="M10" s="13">
        <v>20058490.199999999</v>
      </c>
      <c r="N10" s="9">
        <f t="shared" si="0"/>
        <v>224372462.40000001</v>
      </c>
    </row>
    <row r="11" spans="1:14" ht="14.4" x14ac:dyDescent="0.3">
      <c r="A11" s="8" t="s">
        <v>34</v>
      </c>
      <c r="B11" s="11">
        <v>4156031</v>
      </c>
      <c r="C11" s="11">
        <v>4614219</v>
      </c>
      <c r="D11" s="11">
        <v>6200648</v>
      </c>
      <c r="E11" s="11">
        <v>4798563</v>
      </c>
      <c r="F11" s="11">
        <v>4569753</v>
      </c>
      <c r="G11" s="11">
        <v>3938996</v>
      </c>
      <c r="H11" s="11">
        <v>3464715</v>
      </c>
      <c r="I11" s="11">
        <v>3493815</v>
      </c>
      <c r="J11" s="9">
        <v>3403193</v>
      </c>
      <c r="K11" s="9">
        <v>4115377</v>
      </c>
      <c r="L11" s="9">
        <v>3268866</v>
      </c>
      <c r="M11" s="13">
        <v>5383283</v>
      </c>
      <c r="N11" s="9">
        <f t="shared" si="0"/>
        <v>51407459</v>
      </c>
    </row>
    <row r="12" spans="1:14" ht="14.4" x14ac:dyDescent="0.3">
      <c r="A12" s="8" t="s">
        <v>37</v>
      </c>
      <c r="B12" s="11">
        <v>18357586</v>
      </c>
      <c r="C12" s="11">
        <v>17490110</v>
      </c>
      <c r="D12" s="11">
        <v>20256370</v>
      </c>
      <c r="E12" s="11">
        <v>20269280</v>
      </c>
      <c r="F12" s="11">
        <v>19877797</v>
      </c>
      <c r="G12" s="11">
        <v>21414329</v>
      </c>
      <c r="H12" s="11">
        <v>20196204</v>
      </c>
      <c r="I12" s="11">
        <v>21475515</v>
      </c>
      <c r="J12" s="9">
        <v>19454079</v>
      </c>
      <c r="K12" s="9">
        <v>20934394</v>
      </c>
      <c r="L12" s="9">
        <v>23324352</v>
      </c>
      <c r="M12" s="13">
        <v>28004598</v>
      </c>
      <c r="N12" s="9">
        <f t="shared" si="0"/>
        <v>251054614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7064840.2857142854</v>
      </c>
      <c r="C14" s="9">
        <v>7269586.2857142845</v>
      </c>
      <c r="D14" s="9">
        <v>7693793</v>
      </c>
      <c r="E14" s="9">
        <v>7067581.9999999991</v>
      </c>
      <c r="F14" s="9">
        <v>7134489.1428571418</v>
      </c>
      <c r="G14" s="9">
        <v>7260816.8571428563</v>
      </c>
      <c r="H14" s="9">
        <v>6751498.2857142854</v>
      </c>
      <c r="I14" s="11">
        <v>6774337.1428571418</v>
      </c>
      <c r="J14" s="9">
        <v>6922268.2857142854</v>
      </c>
      <c r="K14" s="9">
        <v>6713323.9999999991</v>
      </c>
      <c r="L14" s="9">
        <v>7113092.5714285709</v>
      </c>
      <c r="M14" s="13">
        <v>8719762.8571428563</v>
      </c>
      <c r="N14" s="9">
        <f t="shared" si="0"/>
        <v>86485390.714285702</v>
      </c>
    </row>
    <row r="15" spans="1:14" ht="14.4" x14ac:dyDescent="0.3">
      <c r="A15" s="8" t="s">
        <v>2</v>
      </c>
      <c r="B15" s="9">
        <v>1601893.7142857141</v>
      </c>
      <c r="C15" s="9">
        <v>1598438.857142857</v>
      </c>
      <c r="D15" s="11">
        <v>2281719</v>
      </c>
      <c r="E15" s="9">
        <v>2019997.7142857141</v>
      </c>
      <c r="F15" s="9">
        <v>1732403.1428571427</v>
      </c>
      <c r="G15" s="9">
        <v>1487773.9999999998</v>
      </c>
      <c r="H15" s="9">
        <v>1519689.1428571427</v>
      </c>
      <c r="I15" s="11">
        <v>1549332</v>
      </c>
      <c r="J15" s="9">
        <v>1668537.4285714284</v>
      </c>
      <c r="K15" s="9">
        <v>1565411.9999999998</v>
      </c>
      <c r="L15" s="9">
        <v>1707034.2857142854</v>
      </c>
      <c r="M15" s="13">
        <v>1892853.9999999998</v>
      </c>
      <c r="N15" s="9">
        <f t="shared" si="0"/>
        <v>20625085.285714284</v>
      </c>
    </row>
    <row r="16" spans="1:14" ht="14.4" x14ac:dyDescent="0.3">
      <c r="A16" s="8" t="s">
        <v>34</v>
      </c>
      <c r="B16" s="9">
        <v>354677.71428571426</v>
      </c>
      <c r="C16" s="9">
        <v>344212.57142857142</v>
      </c>
      <c r="D16" s="11">
        <v>461571</v>
      </c>
      <c r="E16" s="9">
        <v>299945.71428571426</v>
      </c>
      <c r="F16" s="9">
        <v>257327.14285714284</v>
      </c>
      <c r="G16" s="9">
        <v>256900.57142857142</v>
      </c>
      <c r="H16" s="9">
        <v>173883.71428571429</v>
      </c>
      <c r="I16" s="11">
        <v>131763.14285714284</v>
      </c>
      <c r="J16" s="9">
        <v>255645.71428571426</v>
      </c>
      <c r="K16" s="9">
        <v>288677.71428571426</v>
      </c>
      <c r="L16" s="9">
        <v>206697.71428571426</v>
      </c>
      <c r="M16" s="13">
        <v>1595355.7142857141</v>
      </c>
      <c r="N16" s="9">
        <f t="shared" si="0"/>
        <v>4626658.4285714272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3015169.4285714282</v>
      </c>
      <c r="C18" s="9">
        <v>3225478.8571428568</v>
      </c>
      <c r="D18" s="11">
        <v>4147128</v>
      </c>
      <c r="E18" s="9">
        <v>3261752.5714285709</v>
      </c>
      <c r="F18" s="9">
        <v>3131488.5714285714</v>
      </c>
      <c r="G18" s="9">
        <v>3386314.2857142854</v>
      </c>
      <c r="H18" s="9">
        <v>2820929.7142857136</v>
      </c>
      <c r="I18" s="11">
        <v>2876399.9999999995</v>
      </c>
      <c r="J18" s="9">
        <v>2845756</v>
      </c>
      <c r="K18" s="9">
        <v>3006240.8571428568</v>
      </c>
      <c r="L18" s="9">
        <v>3184157.7142857141</v>
      </c>
      <c r="M18" s="13">
        <v>4225323.9999999991</v>
      </c>
      <c r="N18" s="9">
        <f t="shared" si="0"/>
        <v>39126140</v>
      </c>
    </row>
    <row r="19" spans="1:14" ht="14.4" x14ac:dyDescent="0.3">
      <c r="A19" s="8" t="s">
        <v>2</v>
      </c>
      <c r="B19" s="9">
        <v>1042831.7142857142</v>
      </c>
      <c r="C19" s="9">
        <v>956549.14285714284</v>
      </c>
      <c r="D19" s="11">
        <v>1973761</v>
      </c>
      <c r="E19" s="9">
        <v>1350969.9999999998</v>
      </c>
      <c r="F19" s="9">
        <v>1130453.7142857141</v>
      </c>
      <c r="G19" s="9">
        <v>1402079.1428571427</v>
      </c>
      <c r="H19" s="9">
        <v>1049481.7142857141</v>
      </c>
      <c r="I19" s="11">
        <v>1296783.7142857141</v>
      </c>
      <c r="J19" s="9">
        <v>945390</v>
      </c>
      <c r="K19" s="9">
        <v>1430874.2857142854</v>
      </c>
      <c r="L19" s="9">
        <v>1193188.857142857</v>
      </c>
      <c r="M19" s="13">
        <v>1309380.857142857</v>
      </c>
      <c r="N19" s="9">
        <f t="shared" si="0"/>
        <v>15081744.14285714</v>
      </c>
    </row>
    <row r="20" spans="1:14" ht="14.4" x14ac:dyDescent="0.3">
      <c r="A20" s="8" t="s">
        <v>34</v>
      </c>
      <c r="B20" s="9">
        <v>460596.28571428568</v>
      </c>
      <c r="C20" s="9">
        <v>497320.28571428562</v>
      </c>
      <c r="D20" s="11">
        <v>836127</v>
      </c>
      <c r="E20" s="9">
        <v>467119.14285714284</v>
      </c>
      <c r="F20" s="9">
        <v>412256.8571428571</v>
      </c>
      <c r="G20" s="9">
        <v>555634.85714285716</v>
      </c>
      <c r="H20" s="9">
        <v>349946.8571428571</v>
      </c>
      <c r="I20" s="11">
        <v>278586.85714285716</v>
      </c>
      <c r="J20" s="9">
        <v>399364.28571428568</v>
      </c>
      <c r="K20" s="9">
        <v>612794.85714285704</v>
      </c>
      <c r="L20" s="9">
        <v>370011.99999999994</v>
      </c>
      <c r="M20" s="13">
        <v>765613.7142857142</v>
      </c>
      <c r="N20" s="9">
        <f t="shared" si="0"/>
        <v>6005373.0000000009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8652207.8947368432</v>
      </c>
      <c r="C22" s="9">
        <v>8595370</v>
      </c>
      <c r="D22" s="9">
        <v>10353166</v>
      </c>
      <c r="E22" s="9">
        <v>11152437.631578948</v>
      </c>
      <c r="F22" s="9">
        <v>11253613.947368423</v>
      </c>
      <c r="G22" s="9">
        <v>10103992.105263159</v>
      </c>
      <c r="H22" s="9">
        <v>10012632.631578946</v>
      </c>
      <c r="I22" s="9">
        <v>9870447.8947368432</v>
      </c>
      <c r="J22" s="9">
        <v>9584682.1052631568</v>
      </c>
      <c r="K22" s="9">
        <v>10792880.263157895</v>
      </c>
      <c r="L22" s="9">
        <v>12301929.47368421</v>
      </c>
      <c r="M22" s="9">
        <v>16439688.421052633</v>
      </c>
      <c r="N22" s="9">
        <f t="shared" si="0"/>
        <v>129113048.36842105</v>
      </c>
    </row>
    <row r="23" spans="1:14" ht="14.4" x14ac:dyDescent="0.3">
      <c r="A23" s="8" t="s">
        <v>2</v>
      </c>
      <c r="B23" s="9">
        <v>1948738.9473684211</v>
      </c>
      <c r="C23" s="9">
        <v>1733642.6315789474</v>
      </c>
      <c r="D23" s="11">
        <v>1938917</v>
      </c>
      <c r="E23" s="9">
        <v>1766769.2105263157</v>
      </c>
      <c r="F23" s="9">
        <v>1984666.3157894739</v>
      </c>
      <c r="G23" s="9">
        <v>1858281.8421052634</v>
      </c>
      <c r="H23" s="9">
        <v>1928330.2631578948</v>
      </c>
      <c r="I23" s="11">
        <v>2047763.1578947369</v>
      </c>
      <c r="J23" s="9">
        <v>1904480.2631578948</v>
      </c>
      <c r="K23" s="9">
        <v>1910009.7368421052</v>
      </c>
      <c r="L23" s="9">
        <v>1922362.3684210528</v>
      </c>
      <c r="M23" s="13">
        <v>2182511.5789473685</v>
      </c>
      <c r="N23" s="9">
        <f t="shared" si="0"/>
        <v>23126473.315789476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810827.89473684214</v>
      </c>
      <c r="C25" s="9">
        <v>920180.52631578955</v>
      </c>
      <c r="D25" s="11">
        <v>831084</v>
      </c>
      <c r="E25" s="9">
        <v>543303.15789473685</v>
      </c>
      <c r="F25" s="9">
        <v>745453.15789473685</v>
      </c>
      <c r="G25" s="9">
        <v>777044.73684210528</v>
      </c>
      <c r="H25" s="9">
        <v>842215.78947368427</v>
      </c>
      <c r="I25" s="11">
        <v>731490.52631578944</v>
      </c>
      <c r="J25" s="9">
        <v>785939.47368421056</v>
      </c>
      <c r="K25" s="9">
        <v>633784.73684210528</v>
      </c>
      <c r="L25" s="9">
        <v>715312.10526315798</v>
      </c>
      <c r="M25" s="13">
        <v>819814.73684210528</v>
      </c>
      <c r="N25" s="9">
        <f t="shared" si="0"/>
        <v>9156450.8421052638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51342635.384615384</v>
      </c>
      <c r="C27" s="9">
        <v>51410482.564102568</v>
      </c>
      <c r="D27" s="11">
        <v>58708926</v>
      </c>
      <c r="E27" s="9">
        <v>57880970.769230768</v>
      </c>
      <c r="F27" s="9">
        <v>56024458.461538456</v>
      </c>
      <c r="G27" s="9">
        <v>57036942.56410256</v>
      </c>
      <c r="H27" s="9">
        <v>56494485.64102564</v>
      </c>
      <c r="I27" s="11">
        <v>53968415.384615391</v>
      </c>
      <c r="J27" s="9">
        <v>53287390.256410256</v>
      </c>
      <c r="K27" s="9">
        <v>53497973.333333336</v>
      </c>
      <c r="L27" s="9">
        <v>55185699.48717948</v>
      </c>
      <c r="M27" s="13">
        <v>69394220.512820512</v>
      </c>
      <c r="N27" s="9">
        <f t="shared" si="0"/>
        <v>674232600.35897446</v>
      </c>
    </row>
    <row r="28" spans="1:14" ht="14.4" x14ac:dyDescent="0.3">
      <c r="A28" s="8" t="s">
        <v>2</v>
      </c>
      <c r="B28" s="9">
        <v>9594733.0769230779</v>
      </c>
      <c r="C28" s="9">
        <v>9992795.7692307699</v>
      </c>
      <c r="D28" s="11">
        <v>11650884</v>
      </c>
      <c r="E28" s="9">
        <v>10869811.538461538</v>
      </c>
      <c r="F28" s="9">
        <v>10698825.769230768</v>
      </c>
      <c r="G28" s="9">
        <v>10591662.692307692</v>
      </c>
      <c r="H28" s="9">
        <v>10384426.923076922</v>
      </c>
      <c r="I28" s="11">
        <v>10677532.692307692</v>
      </c>
      <c r="J28" s="9">
        <v>9927096.5384615399</v>
      </c>
      <c r="K28" s="9">
        <v>10466759.23076923</v>
      </c>
      <c r="L28" s="9">
        <v>10102165.76923077</v>
      </c>
      <c r="M28" s="13">
        <v>10827479.615384614</v>
      </c>
      <c r="N28" s="9">
        <f t="shared" si="0"/>
        <v>125784173.61538461</v>
      </c>
    </row>
    <row r="29" spans="1:14" ht="14.4" x14ac:dyDescent="0.3">
      <c r="A29" s="8" t="s">
        <v>35</v>
      </c>
      <c r="B29" s="9">
        <v>1754412.5454545454</v>
      </c>
      <c r="C29" s="9">
        <v>1942931.8181818181</v>
      </c>
      <c r="D29" s="11">
        <v>2616967</v>
      </c>
      <c r="E29" s="9">
        <v>2214763.6363636362</v>
      </c>
      <c r="F29" s="9">
        <v>2399867.2727272729</v>
      </c>
      <c r="G29" s="9">
        <v>1790437.0909090908</v>
      </c>
      <c r="H29" s="9">
        <v>1695897.2727272729</v>
      </c>
      <c r="I29" s="11">
        <v>2102230.7272727275</v>
      </c>
      <c r="J29" s="9">
        <v>1410878.5454545456</v>
      </c>
      <c r="K29" s="9">
        <v>1531172.9090909089</v>
      </c>
      <c r="L29" s="9">
        <v>1401187.2727272727</v>
      </c>
      <c r="M29" s="13">
        <v>1338433.8181818181</v>
      </c>
      <c r="N29" s="9">
        <f t="shared" si="0"/>
        <v>22199179.90909091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1274512.5714285714</v>
      </c>
      <c r="C31" s="9">
        <v>1656840.5714285711</v>
      </c>
      <c r="D31" s="11">
        <v>1988481</v>
      </c>
      <c r="E31" s="9">
        <v>2022922</v>
      </c>
      <c r="F31" s="9">
        <v>1542021.1428571427</v>
      </c>
      <c r="G31" s="9">
        <v>1306908.2857142857</v>
      </c>
      <c r="H31" s="9">
        <v>1559738.857142857</v>
      </c>
      <c r="I31" s="11">
        <v>1129464.857142857</v>
      </c>
      <c r="J31" s="9">
        <v>1251737.4285714284</v>
      </c>
      <c r="K31" s="9">
        <v>1609419.9999999998</v>
      </c>
      <c r="L31" s="9">
        <v>1592094.857142857</v>
      </c>
      <c r="M31" s="13">
        <v>1932314</v>
      </c>
      <c r="N31" s="9">
        <f t="shared" si="0"/>
        <v>18866455.571428571</v>
      </c>
    </row>
    <row r="32" spans="1:14" ht="14.4" x14ac:dyDescent="0.3">
      <c r="A32" s="8" t="s">
        <v>2</v>
      </c>
      <c r="B32" s="9">
        <v>781211.7142857142</v>
      </c>
      <c r="C32" s="9">
        <v>922522.85714285704</v>
      </c>
      <c r="D32" s="11">
        <v>1295873</v>
      </c>
      <c r="E32" s="9">
        <v>1010836.5714285712</v>
      </c>
      <c r="F32" s="9">
        <v>887809.42857142852</v>
      </c>
      <c r="G32" s="9">
        <v>478574.85714285704</v>
      </c>
      <c r="H32" s="9">
        <v>875322.57142857136</v>
      </c>
      <c r="I32" s="11">
        <v>640592</v>
      </c>
      <c r="J32" s="9">
        <v>597405.99999999988</v>
      </c>
      <c r="K32" s="9">
        <v>944647.42857142864</v>
      </c>
      <c r="L32" s="9">
        <v>686187.14285714272</v>
      </c>
      <c r="M32" s="13">
        <v>924750.57142857136</v>
      </c>
      <c r="N32" s="9">
        <f t="shared" si="0"/>
        <v>10045734.142857142</v>
      </c>
    </row>
    <row r="33" spans="1:14" ht="14.4" x14ac:dyDescent="0.3">
      <c r="A33" s="8" t="s">
        <v>34</v>
      </c>
      <c r="B33" s="9">
        <v>417784.28571428568</v>
      </c>
      <c r="C33" s="9">
        <v>554220.57142857136</v>
      </c>
      <c r="D33" s="11">
        <v>748051</v>
      </c>
      <c r="E33" s="9">
        <v>567521.42857142852</v>
      </c>
      <c r="F33" s="9">
        <v>482271.99999999994</v>
      </c>
      <c r="G33" s="9">
        <v>311553.71428571426</v>
      </c>
      <c r="H33" s="9">
        <v>348333.42857142852</v>
      </c>
      <c r="I33" s="11">
        <v>289580.28571428568</v>
      </c>
      <c r="J33" s="9">
        <v>346149.42857142852</v>
      </c>
      <c r="K33" s="9">
        <v>550770</v>
      </c>
      <c r="L33" s="9">
        <v>405831.71428571426</v>
      </c>
      <c r="M33" s="13">
        <v>373413.14285714278</v>
      </c>
      <c r="N33" s="9">
        <f t="shared" si="0"/>
        <v>5395480.9999999991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5202400.666666666</v>
      </c>
      <c r="C35" s="9">
        <v>4222170.666666667</v>
      </c>
      <c r="D35" s="9">
        <v>4551123</v>
      </c>
      <c r="E35" s="9">
        <v>5210068.333333333</v>
      </c>
      <c r="F35" s="9">
        <v>5428408.333333334</v>
      </c>
      <c r="G35" s="9">
        <v>4715204.333333334</v>
      </c>
      <c r="H35" s="9">
        <v>4696068</v>
      </c>
      <c r="I35" s="9">
        <v>4319120.666666667</v>
      </c>
      <c r="J35" s="9">
        <v>4586530.666666667</v>
      </c>
      <c r="K35" s="9">
        <v>4872571.333333334</v>
      </c>
      <c r="L35" s="9">
        <v>4466122.666666667</v>
      </c>
      <c r="M35" s="9">
        <v>5514447.666666667</v>
      </c>
      <c r="N35" s="9">
        <f t="shared" si="0"/>
        <v>57784236.333333328</v>
      </c>
    </row>
    <row r="36" spans="1:14" ht="14.4" x14ac:dyDescent="0.3">
      <c r="A36" s="8" t="s">
        <v>2</v>
      </c>
      <c r="B36" s="9">
        <v>1103508.3333333335</v>
      </c>
      <c r="C36" s="9">
        <v>1189178.3333333333</v>
      </c>
      <c r="D36" s="11">
        <v>1767451</v>
      </c>
      <c r="E36" s="11">
        <v>1222243.6666666667</v>
      </c>
      <c r="F36" s="9">
        <v>1235970.6666666667</v>
      </c>
      <c r="G36" s="9">
        <v>1604075.3333333335</v>
      </c>
      <c r="H36" s="9">
        <v>1229600.6666666665</v>
      </c>
      <c r="I36" s="11">
        <v>1233308.3333333335</v>
      </c>
      <c r="J36" s="9">
        <v>1435130.6666666667</v>
      </c>
      <c r="K36" s="9">
        <v>1216453.3333333333</v>
      </c>
      <c r="L36" s="9">
        <v>1298711.3333333333</v>
      </c>
      <c r="M36" s="13">
        <v>1429965.6666666667</v>
      </c>
      <c r="N36" s="9">
        <f t="shared" si="0"/>
        <v>15965597.333333334</v>
      </c>
    </row>
    <row r="37" spans="1:14" ht="14.4" x14ac:dyDescent="0.3">
      <c r="A37" s="8" t="s">
        <v>34</v>
      </c>
      <c r="B37" s="9">
        <v>808513.33333333337</v>
      </c>
      <c r="C37" s="9">
        <v>684387.33333333337</v>
      </c>
      <c r="D37" s="11">
        <v>714301</v>
      </c>
      <c r="E37" s="11">
        <v>606562</v>
      </c>
      <c r="F37" s="9">
        <v>593357</v>
      </c>
      <c r="G37" s="9">
        <v>515855.33333333337</v>
      </c>
      <c r="H37" s="9">
        <v>475291.66666666669</v>
      </c>
      <c r="I37" s="11">
        <v>473931</v>
      </c>
      <c r="J37" s="9">
        <v>551395.33333333337</v>
      </c>
      <c r="K37" s="9">
        <v>566808.33333333337</v>
      </c>
      <c r="L37" s="9">
        <v>484710.33333333331</v>
      </c>
      <c r="M37" s="13">
        <v>561523.33333333337</v>
      </c>
      <c r="N37" s="9">
        <f t="shared" si="0"/>
        <v>7036635.9999999991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4.4" x14ac:dyDescent="0.3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FC8F-8FA4-4494-A9C5-AA4E85814C70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8134193529</v>
      </c>
      <c r="C4" s="11">
        <v>7909735361</v>
      </c>
      <c r="D4" s="11">
        <v>8925926103</v>
      </c>
      <c r="E4" s="11">
        <v>8520997237</v>
      </c>
      <c r="F4" s="11">
        <v>8558560920</v>
      </c>
      <c r="G4" s="11">
        <v>8490206165</v>
      </c>
      <c r="H4" s="11">
        <v>8205775947</v>
      </c>
      <c r="I4" s="11">
        <v>8020170741</v>
      </c>
      <c r="J4" s="11">
        <v>8491621016</v>
      </c>
      <c r="K4" s="11">
        <v>8477760676</v>
      </c>
      <c r="L4" s="11">
        <v>8878819963</v>
      </c>
      <c r="M4" s="11">
        <v>10839433088</v>
      </c>
      <c r="N4" s="9">
        <f>SUM(B4:M4)</f>
        <v>103453200746</v>
      </c>
    </row>
    <row r="5" spans="1:14" ht="14.4" x14ac:dyDescent="0.3">
      <c r="A5" s="8" t="s">
        <v>2</v>
      </c>
      <c r="B5" s="11">
        <v>1804698970</v>
      </c>
      <c r="C5" s="11">
        <v>1921015665</v>
      </c>
      <c r="D5" s="11">
        <v>2214534814</v>
      </c>
      <c r="E5" s="11">
        <v>2026739991</v>
      </c>
      <c r="F5" s="11">
        <v>1900621037.2</v>
      </c>
      <c r="G5" s="11">
        <v>1810382145</v>
      </c>
      <c r="H5" s="11">
        <v>1632950821.4000001</v>
      </c>
      <c r="I5" s="11">
        <v>1665050143</v>
      </c>
      <c r="J5" s="11">
        <v>1817347587.5999999</v>
      </c>
      <c r="K5" s="11">
        <v>1845971865</v>
      </c>
      <c r="L5" s="11">
        <v>1887524831</v>
      </c>
      <c r="M5" s="11">
        <v>1976792109</v>
      </c>
      <c r="N5" s="9">
        <f t="shared" ref="N5:N37" si="0">SUM(B5:M5)</f>
        <v>22503629979.200001</v>
      </c>
    </row>
    <row r="6" spans="1:14" ht="14.4" x14ac:dyDescent="0.3">
      <c r="A6" s="8" t="s">
        <v>34</v>
      </c>
      <c r="B6" s="11">
        <v>485894165</v>
      </c>
      <c r="C6" s="11">
        <v>593621439</v>
      </c>
      <c r="D6" s="11">
        <v>710981500</v>
      </c>
      <c r="E6" s="11">
        <v>558431279</v>
      </c>
      <c r="F6" s="11">
        <v>436724385</v>
      </c>
      <c r="G6" s="11">
        <v>375881059</v>
      </c>
      <c r="H6" s="11">
        <v>319933831</v>
      </c>
      <c r="I6" s="11">
        <v>321708709</v>
      </c>
      <c r="J6" s="11">
        <v>393179629</v>
      </c>
      <c r="K6" s="11">
        <v>516193938</v>
      </c>
      <c r="L6" s="11">
        <v>474729497</v>
      </c>
      <c r="M6" s="11">
        <v>426032837</v>
      </c>
      <c r="N6" s="9">
        <f t="shared" si="0"/>
        <v>5613312268</v>
      </c>
    </row>
    <row r="7" spans="1:14" ht="14.4" x14ac:dyDescent="0.3">
      <c r="A7" s="8" t="s">
        <v>37</v>
      </c>
      <c r="B7" s="11">
        <v>1098226764</v>
      </c>
      <c r="C7" s="11">
        <v>1066932430</v>
      </c>
      <c r="D7" s="11">
        <v>1243949624</v>
      </c>
      <c r="E7" s="11">
        <v>1145906138</v>
      </c>
      <c r="F7" s="11">
        <v>1175844296</v>
      </c>
      <c r="G7" s="11">
        <v>1089854866</v>
      </c>
      <c r="H7" s="11">
        <v>1147402973</v>
      </c>
      <c r="I7" s="11">
        <v>1104097583</v>
      </c>
      <c r="J7" s="11">
        <v>1136439909</v>
      </c>
      <c r="K7" s="11">
        <v>1214173282</v>
      </c>
      <c r="L7" s="11">
        <v>1381851530</v>
      </c>
      <c r="M7" s="11">
        <v>1644644100</v>
      </c>
      <c r="N7" s="9">
        <f t="shared" si="0"/>
        <v>14449323495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92761901</v>
      </c>
      <c r="C9" s="11">
        <v>89971187</v>
      </c>
      <c r="D9" s="11">
        <v>107172394</v>
      </c>
      <c r="E9" s="11">
        <v>97887174</v>
      </c>
      <c r="F9" s="11">
        <v>99908692</v>
      </c>
      <c r="G9" s="11">
        <v>95503499</v>
      </c>
      <c r="H9" s="11">
        <v>94399182</v>
      </c>
      <c r="I9" s="11">
        <v>90017188</v>
      </c>
      <c r="J9" s="9">
        <v>95743350</v>
      </c>
      <c r="K9" s="9">
        <v>96013216</v>
      </c>
      <c r="L9" s="9">
        <v>100826586</v>
      </c>
      <c r="M9" s="13">
        <v>123338298</v>
      </c>
      <c r="N9" s="9">
        <f t="shared" si="0"/>
        <v>1183542667</v>
      </c>
    </row>
    <row r="10" spans="1:14" ht="14.4" x14ac:dyDescent="0.3">
      <c r="A10" s="8" t="s">
        <v>2</v>
      </c>
      <c r="B10" s="11">
        <v>15720940</v>
      </c>
      <c r="C10" s="11">
        <v>17317397.800000001</v>
      </c>
      <c r="D10" s="11">
        <v>20040552</v>
      </c>
      <c r="E10" s="11">
        <v>18075015.800000001</v>
      </c>
      <c r="F10" s="11">
        <v>16999123.800000001</v>
      </c>
      <c r="G10" s="11">
        <v>17803657.199999999</v>
      </c>
      <c r="H10" s="11">
        <v>16977452.399999999</v>
      </c>
      <c r="I10" s="11">
        <v>16285281.4</v>
      </c>
      <c r="J10" s="9">
        <v>18639166</v>
      </c>
      <c r="K10" s="9">
        <v>16658630</v>
      </c>
      <c r="L10" s="9">
        <v>17033888.600000001</v>
      </c>
      <c r="M10" s="13">
        <v>18796997.600000001</v>
      </c>
      <c r="N10" s="9">
        <f t="shared" si="0"/>
        <v>210348102.59999999</v>
      </c>
    </row>
    <row r="11" spans="1:14" ht="14.4" x14ac:dyDescent="0.3">
      <c r="A11" s="8" t="s">
        <v>34</v>
      </c>
      <c r="B11" s="11">
        <v>4001347</v>
      </c>
      <c r="C11" s="11">
        <v>4904367</v>
      </c>
      <c r="D11" s="11">
        <v>5817511</v>
      </c>
      <c r="E11" s="11">
        <v>4680897</v>
      </c>
      <c r="F11" s="11">
        <v>4039252</v>
      </c>
      <c r="G11" s="11">
        <v>3737410</v>
      </c>
      <c r="H11" s="11">
        <v>3480253</v>
      </c>
      <c r="I11" s="11">
        <v>3438970</v>
      </c>
      <c r="J11" s="9">
        <v>4073088</v>
      </c>
      <c r="K11" s="9">
        <v>4024764</v>
      </c>
      <c r="L11" s="9">
        <v>4049386</v>
      </c>
      <c r="M11" s="13">
        <v>5259116</v>
      </c>
      <c r="N11" s="9">
        <f t="shared" si="0"/>
        <v>51506361</v>
      </c>
    </row>
    <row r="12" spans="1:14" ht="14.4" x14ac:dyDescent="0.3">
      <c r="A12" s="8" t="s">
        <v>37</v>
      </c>
      <c r="B12" s="11">
        <v>15101974</v>
      </c>
      <c r="C12" s="11">
        <v>16788603</v>
      </c>
      <c r="D12" s="11">
        <v>18105235</v>
      </c>
      <c r="E12" s="11">
        <v>17679621</v>
      </c>
      <c r="F12" s="11">
        <v>18182044</v>
      </c>
      <c r="G12" s="11">
        <v>17130943</v>
      </c>
      <c r="H12" s="11">
        <v>17792348</v>
      </c>
      <c r="I12" s="11">
        <v>16967836</v>
      </c>
      <c r="J12" s="9">
        <v>17067537</v>
      </c>
      <c r="K12" s="9">
        <v>18180492</v>
      </c>
      <c r="L12" s="9">
        <v>20270551</v>
      </c>
      <c r="M12" s="13">
        <v>24011227</v>
      </c>
      <c r="N12" s="9">
        <f t="shared" si="0"/>
        <v>217278411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6903981.9999999991</v>
      </c>
      <c r="C14" s="9">
        <v>6807520.2857142845</v>
      </c>
      <c r="D14" s="9">
        <v>7965408.8571428563</v>
      </c>
      <c r="E14" s="9">
        <v>7062494.8571428563</v>
      </c>
      <c r="F14" s="9">
        <v>7359390.2857142854</v>
      </c>
      <c r="G14" s="9">
        <v>7028614.8571428563</v>
      </c>
      <c r="H14" s="9">
        <v>6784258.8571428563</v>
      </c>
      <c r="I14" s="11">
        <v>6557951.1428571427</v>
      </c>
      <c r="J14" s="9">
        <v>6636105.1428571418</v>
      </c>
      <c r="K14" s="9">
        <v>6707317</v>
      </c>
      <c r="L14" s="9">
        <v>7635502.5714285718</v>
      </c>
      <c r="M14" s="13">
        <v>8708427.7142857127</v>
      </c>
      <c r="N14" s="9">
        <f t="shared" si="0"/>
        <v>86156973.571428567</v>
      </c>
    </row>
    <row r="15" spans="1:14" ht="14.4" x14ac:dyDescent="0.3">
      <c r="A15" s="8" t="s">
        <v>2</v>
      </c>
      <c r="B15" s="9">
        <v>1461402.5714285711</v>
      </c>
      <c r="C15" s="9">
        <v>1743615.4285714284</v>
      </c>
      <c r="D15" s="11">
        <v>1686923.7142857141</v>
      </c>
      <c r="E15" s="9">
        <v>1596498.2857142857</v>
      </c>
      <c r="F15" s="9">
        <v>1432940.2857142857</v>
      </c>
      <c r="G15" s="9">
        <v>1434923.9999999998</v>
      </c>
      <c r="H15" s="9">
        <v>1473849.1428571427</v>
      </c>
      <c r="I15" s="11">
        <v>1376140.5714285714</v>
      </c>
      <c r="J15" s="9">
        <v>1476736</v>
      </c>
      <c r="K15" s="9">
        <v>1482349</v>
      </c>
      <c r="L15" s="9">
        <v>1394392</v>
      </c>
      <c r="M15" s="13">
        <v>1604715.1428571427</v>
      </c>
      <c r="N15" s="9">
        <f t="shared" si="0"/>
        <v>18164486.142857138</v>
      </c>
    </row>
    <row r="16" spans="1:14" ht="14.4" x14ac:dyDescent="0.3">
      <c r="A16" s="8" t="s">
        <v>34</v>
      </c>
      <c r="B16" s="9">
        <v>415038.28571428568</v>
      </c>
      <c r="C16" s="9">
        <v>951547.14285714284</v>
      </c>
      <c r="D16" s="11">
        <v>525509.7142857142</v>
      </c>
      <c r="E16" s="9">
        <v>414242.8571428571</v>
      </c>
      <c r="F16" s="9">
        <v>250545.71428571426</v>
      </c>
      <c r="G16" s="9">
        <v>301494.8571428571</v>
      </c>
      <c r="H16" s="9">
        <v>282790.57142857142</v>
      </c>
      <c r="I16" s="11">
        <v>269746.57142857136</v>
      </c>
      <c r="J16" s="9">
        <v>240812.28571428571</v>
      </c>
      <c r="K16" s="9">
        <v>342790</v>
      </c>
      <c r="L16" s="9">
        <v>326549.14285714278</v>
      </c>
      <c r="M16" s="13">
        <v>1568440.5714285711</v>
      </c>
      <c r="N16" s="9">
        <f t="shared" si="0"/>
        <v>5889507.7142857136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3032477.1428571423</v>
      </c>
      <c r="C18" s="9">
        <v>3363235.1428571423</v>
      </c>
      <c r="D18" s="11">
        <v>3524034.8571428568</v>
      </c>
      <c r="E18" s="9">
        <v>3257471.7142857136</v>
      </c>
      <c r="F18" s="9">
        <v>3911455.1428571423</v>
      </c>
      <c r="G18" s="9">
        <v>3453191.1428571427</v>
      </c>
      <c r="H18" s="9">
        <v>3248226.5714285709</v>
      </c>
      <c r="I18" s="11">
        <v>2288254.8571428568</v>
      </c>
      <c r="J18" s="9">
        <v>3106857.4285714282</v>
      </c>
      <c r="K18" s="9">
        <v>3401404</v>
      </c>
      <c r="L18" s="9">
        <v>3307007.1428571427</v>
      </c>
      <c r="M18" s="13">
        <v>3838341.9999999995</v>
      </c>
      <c r="N18" s="9">
        <f t="shared" si="0"/>
        <v>39731957.142857142</v>
      </c>
    </row>
    <row r="19" spans="1:14" ht="14.4" x14ac:dyDescent="0.3">
      <c r="A19" s="8" t="s">
        <v>2</v>
      </c>
      <c r="B19" s="9">
        <v>1114965.7142857143</v>
      </c>
      <c r="C19" s="9">
        <v>1386173.4285714284</v>
      </c>
      <c r="D19" s="11">
        <v>1973968</v>
      </c>
      <c r="E19" s="9">
        <v>1566355.4285714284</v>
      </c>
      <c r="F19" s="9">
        <v>1239062.5714285714</v>
      </c>
      <c r="G19" s="9">
        <v>981792.57142857125</v>
      </c>
      <c r="H19" s="9">
        <v>1431467.4285714284</v>
      </c>
      <c r="I19" s="11">
        <v>1109700.857142857</v>
      </c>
      <c r="J19" s="9">
        <v>1180481.1428571427</v>
      </c>
      <c r="K19" s="9">
        <v>1198107</v>
      </c>
      <c r="L19" s="9">
        <v>1169475.1428571427</v>
      </c>
      <c r="M19" s="13">
        <v>1312527.7142857141</v>
      </c>
      <c r="N19" s="9">
        <f t="shared" si="0"/>
        <v>15664076.999999998</v>
      </c>
    </row>
    <row r="20" spans="1:14" ht="14.4" x14ac:dyDescent="0.3">
      <c r="A20" s="8" t="s">
        <v>34</v>
      </c>
      <c r="B20" s="9">
        <v>603434.85714285716</v>
      </c>
      <c r="C20" s="9">
        <v>808063.14285714272</v>
      </c>
      <c r="D20" s="11">
        <v>800777.99999999988</v>
      </c>
      <c r="E20" s="9">
        <v>500724.28571428562</v>
      </c>
      <c r="F20" s="9">
        <v>376254.57142857136</v>
      </c>
      <c r="G20" s="9">
        <v>527903.99999999988</v>
      </c>
      <c r="H20" s="9">
        <v>322826.28571428568</v>
      </c>
      <c r="I20" s="11">
        <v>390142.28571428568</v>
      </c>
      <c r="J20" s="9">
        <v>568606.28571428568</v>
      </c>
      <c r="K20" s="9">
        <v>401675</v>
      </c>
      <c r="L20" s="9">
        <v>416988.8571428571</v>
      </c>
      <c r="M20" s="13">
        <v>557965.42857142852</v>
      </c>
      <c r="N20" s="9">
        <f t="shared" si="0"/>
        <v>6275362.9999999991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8850244.2105263174</v>
      </c>
      <c r="C22" s="9">
        <v>9144628.4210526329</v>
      </c>
      <c r="D22" s="9">
        <v>11600791.052631579</v>
      </c>
      <c r="E22" s="9">
        <v>9730900.5263157897</v>
      </c>
      <c r="F22" s="9">
        <v>10730137.368421052</v>
      </c>
      <c r="G22" s="9">
        <v>10440348.157894736</v>
      </c>
      <c r="H22" s="9">
        <v>9878198.9473684207</v>
      </c>
      <c r="I22" s="9">
        <v>9734630.7894736845</v>
      </c>
      <c r="J22" s="9">
        <v>10121084.736842105</v>
      </c>
      <c r="K22" s="9">
        <v>9672007</v>
      </c>
      <c r="L22" s="9">
        <v>11050586.842105264</v>
      </c>
      <c r="M22" s="9">
        <v>14325697.631578948</v>
      </c>
      <c r="N22" s="9">
        <f t="shared" si="0"/>
        <v>125279255.68421054</v>
      </c>
    </row>
    <row r="23" spans="1:14" ht="14.4" x14ac:dyDescent="0.3">
      <c r="A23" s="8" t="s">
        <v>2</v>
      </c>
      <c r="B23" s="9">
        <v>1585193.4210526317</v>
      </c>
      <c r="C23" s="9">
        <v>1769022.1052631577</v>
      </c>
      <c r="D23" s="11">
        <v>1988889.4736842106</v>
      </c>
      <c r="E23" s="9">
        <v>1927255.5263157897</v>
      </c>
      <c r="F23" s="9">
        <v>1806315.2631578946</v>
      </c>
      <c r="G23" s="9">
        <v>1932623.4210526317</v>
      </c>
      <c r="H23" s="9">
        <v>1865433.1578947371</v>
      </c>
      <c r="I23" s="11">
        <v>1716212.6315789474</v>
      </c>
      <c r="J23" s="9">
        <v>2094483.9473684211</v>
      </c>
      <c r="K23" s="9">
        <v>1690329</v>
      </c>
      <c r="L23" s="9">
        <v>2031396.5789473685</v>
      </c>
      <c r="M23" s="13">
        <v>1821018.6842105265</v>
      </c>
      <c r="N23" s="9">
        <f t="shared" si="0"/>
        <v>22228173.210526317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685539.47368421056</v>
      </c>
      <c r="C25" s="9">
        <v>657033.68421052629</v>
      </c>
      <c r="D25" s="11">
        <v>699868.94736842113</v>
      </c>
      <c r="E25" s="9">
        <v>691872.63157894742</v>
      </c>
      <c r="F25" s="9">
        <v>640073.15789473685</v>
      </c>
      <c r="G25" s="9">
        <v>743618.94736842113</v>
      </c>
      <c r="H25" s="9">
        <v>741794.21052631584</v>
      </c>
      <c r="I25" s="11">
        <v>706411.57894736843</v>
      </c>
      <c r="J25" s="9">
        <v>733665.78947368416</v>
      </c>
      <c r="K25" s="9">
        <v>897602</v>
      </c>
      <c r="L25" s="9">
        <v>1826676.3157894737</v>
      </c>
      <c r="M25" s="13">
        <v>1102350.5263157894</v>
      </c>
      <c r="N25" s="9">
        <f t="shared" si="0"/>
        <v>10126507.263157895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51390646.666666664</v>
      </c>
      <c r="C27" s="9">
        <v>50700147.692307696</v>
      </c>
      <c r="D27" s="11">
        <v>60504744.615384616</v>
      </c>
      <c r="E27" s="9">
        <v>56439996.92307692</v>
      </c>
      <c r="F27" s="9">
        <v>57403479.48717948</v>
      </c>
      <c r="G27" s="9">
        <v>52740607.179487176</v>
      </c>
      <c r="H27" s="9">
        <v>54001573.333333328</v>
      </c>
      <c r="I27" s="11">
        <v>52320743.07692308</v>
      </c>
      <c r="J27" s="9">
        <v>53141368.717948712</v>
      </c>
      <c r="K27" s="9">
        <v>53493415</v>
      </c>
      <c r="L27" s="9">
        <v>56636226.15384616</v>
      </c>
      <c r="M27" s="13">
        <v>68943654.358974352</v>
      </c>
      <c r="N27" s="9">
        <f t="shared" si="0"/>
        <v>667716603.20512819</v>
      </c>
    </row>
    <row r="28" spans="1:14" ht="14.4" x14ac:dyDescent="0.3">
      <c r="A28" s="8" t="s">
        <v>2</v>
      </c>
      <c r="B28" s="9">
        <v>8999169.615384616</v>
      </c>
      <c r="C28" s="9">
        <v>9586970.7692307699</v>
      </c>
      <c r="D28" s="11">
        <v>10191956.538461538</v>
      </c>
      <c r="E28" s="9">
        <v>10155308.461538462</v>
      </c>
      <c r="F28" s="9">
        <v>9670982.692307692</v>
      </c>
      <c r="G28" s="9">
        <v>10280012.307692308</v>
      </c>
      <c r="H28" s="9">
        <v>9710935.7692307699</v>
      </c>
      <c r="I28" s="11">
        <v>9317703.0769230779</v>
      </c>
      <c r="J28" s="9">
        <v>10605282.30769231</v>
      </c>
      <c r="K28" s="9">
        <v>9390382</v>
      </c>
      <c r="L28" s="9">
        <v>9956289.2307692301</v>
      </c>
      <c r="M28" s="13">
        <v>10589522.307692308</v>
      </c>
      <c r="N28" s="9">
        <f t="shared" si="0"/>
        <v>118454515.07692306</v>
      </c>
    </row>
    <row r="29" spans="1:14" ht="14.4" x14ac:dyDescent="0.3">
      <c r="A29" s="8" t="s">
        <v>35</v>
      </c>
      <c r="B29" s="9">
        <v>1821451.4545454546</v>
      </c>
      <c r="C29" s="9">
        <v>1915860</v>
      </c>
      <c r="D29" s="11">
        <v>2535094</v>
      </c>
      <c r="E29" s="9">
        <v>2267006.5454545454</v>
      </c>
      <c r="F29" s="9">
        <v>2126937.8181818184</v>
      </c>
      <c r="G29" s="9">
        <v>1567523.8181818181</v>
      </c>
      <c r="H29" s="9">
        <v>1890107.6363636362</v>
      </c>
      <c r="I29" s="11">
        <v>1883879.0909090911</v>
      </c>
      <c r="J29" s="9">
        <v>1980385.2727272727</v>
      </c>
      <c r="K29" s="9">
        <v>1747418</v>
      </c>
      <c r="L29" s="9">
        <v>1598947.4545454546</v>
      </c>
      <c r="M29" s="13">
        <v>1501957.8181818181</v>
      </c>
      <c r="N29" s="9">
        <f t="shared" si="0"/>
        <v>22836568.909090906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1340905.1428571427</v>
      </c>
      <c r="C31" s="9">
        <v>1720691.9999999998</v>
      </c>
      <c r="D31" s="11">
        <v>2218820.8571428568</v>
      </c>
      <c r="E31" s="9">
        <v>1985538.2857142854</v>
      </c>
      <c r="F31" s="9">
        <v>1567465.9999999998</v>
      </c>
      <c r="G31" s="9">
        <v>1464531.7142857141</v>
      </c>
      <c r="H31" s="9">
        <v>1313333.1428571427</v>
      </c>
      <c r="I31" s="11">
        <v>1203312.2857142857</v>
      </c>
      <c r="J31" s="9">
        <v>1265173.7142857143</v>
      </c>
      <c r="K31" s="9">
        <v>1666405</v>
      </c>
      <c r="L31" s="9">
        <v>1659200.2857142857</v>
      </c>
      <c r="M31" s="13">
        <v>1876895.9999999998</v>
      </c>
      <c r="N31" s="9">
        <f t="shared" si="0"/>
        <v>19282274.428571429</v>
      </c>
    </row>
    <row r="32" spans="1:14" ht="14.4" x14ac:dyDescent="0.3">
      <c r="A32" s="8" t="s">
        <v>2</v>
      </c>
      <c r="B32" s="9">
        <v>710685.42857142852</v>
      </c>
      <c r="C32" s="9">
        <v>892712.57142857136</v>
      </c>
      <c r="D32" s="11">
        <v>1206039.4285714284</v>
      </c>
      <c r="E32" s="9">
        <v>903506.85714285716</v>
      </c>
      <c r="F32" s="9">
        <v>761086.57142857136</v>
      </c>
      <c r="G32" s="9">
        <v>749194</v>
      </c>
      <c r="H32" s="9">
        <v>635703.99999999988</v>
      </c>
      <c r="I32" s="11">
        <v>570420</v>
      </c>
      <c r="J32" s="9">
        <v>584771.42857142852</v>
      </c>
      <c r="K32" s="9">
        <v>902178</v>
      </c>
      <c r="L32" s="9">
        <v>799694.57142857136</v>
      </c>
      <c r="M32" s="13">
        <v>793636.85714285704</v>
      </c>
      <c r="N32" s="9">
        <f t="shared" si="0"/>
        <v>9509629.7142857127</v>
      </c>
    </row>
    <row r="33" spans="1:14" ht="14.4" x14ac:dyDescent="0.3">
      <c r="A33" s="8" t="s">
        <v>34</v>
      </c>
      <c r="B33" s="9">
        <v>381214.57142857142</v>
      </c>
      <c r="C33" s="9">
        <v>456413.99999999994</v>
      </c>
      <c r="D33" s="11">
        <v>548572.28571428568</v>
      </c>
      <c r="E33" s="9">
        <v>532594.85714285704</v>
      </c>
      <c r="F33" s="9">
        <v>457772.57142857142</v>
      </c>
      <c r="G33" s="9">
        <v>251531.14285714284</v>
      </c>
      <c r="H33" s="9">
        <v>266712</v>
      </c>
      <c r="I33" s="11">
        <v>236134</v>
      </c>
      <c r="J33" s="9">
        <v>331586.28571428568</v>
      </c>
      <c r="K33" s="9">
        <v>546110</v>
      </c>
      <c r="L33" s="9">
        <v>434863.42857142852</v>
      </c>
      <c r="M33" s="13">
        <v>374162.28571428568</v>
      </c>
      <c r="N33" s="9">
        <f t="shared" si="0"/>
        <v>4817667.4285714272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5144304.333333334</v>
      </c>
      <c r="C35" s="9">
        <v>4097029.3333333335</v>
      </c>
      <c r="D35" s="9">
        <v>4983029.666666667</v>
      </c>
      <c r="E35" s="9">
        <v>4937383</v>
      </c>
      <c r="F35" s="9">
        <v>5228402</v>
      </c>
      <c r="G35" s="9">
        <v>5338363.0000000009</v>
      </c>
      <c r="H35" s="9">
        <v>4899678.666666666</v>
      </c>
      <c r="I35" s="9">
        <v>4815526.666666666</v>
      </c>
      <c r="J35" s="9">
        <v>5081623.666666667</v>
      </c>
      <c r="K35" s="9">
        <v>4752355</v>
      </c>
      <c r="L35" s="9">
        <v>4945058</v>
      </c>
      <c r="M35" s="9">
        <v>5162906.333333334</v>
      </c>
      <c r="N35" s="9">
        <f t="shared" si="0"/>
        <v>59385659.666666664</v>
      </c>
    </row>
    <row r="36" spans="1:14" ht="14.4" x14ac:dyDescent="0.3">
      <c r="A36" s="8" t="s">
        <v>2</v>
      </c>
      <c r="B36" s="9">
        <v>859268.00000000012</v>
      </c>
      <c r="C36" s="9">
        <v>950513.33333333337</v>
      </c>
      <c r="D36" s="11">
        <v>1590728.3333333333</v>
      </c>
      <c r="E36" s="11">
        <v>1018152.0000000001</v>
      </c>
      <c r="F36" s="9">
        <v>1052565.3333333333</v>
      </c>
      <c r="G36" s="9">
        <v>1422548.3333333333</v>
      </c>
      <c r="H36" s="9">
        <v>876589.33333333337</v>
      </c>
      <c r="I36" s="11">
        <v>1041950.3333333334</v>
      </c>
      <c r="J36" s="9">
        <v>1336048.3333333333</v>
      </c>
      <c r="K36" s="9">
        <v>968238</v>
      </c>
      <c r="L36" s="9">
        <v>858250.33333333326</v>
      </c>
      <c r="M36" s="13">
        <v>1448742.6666666667</v>
      </c>
      <c r="N36" s="9">
        <f t="shared" si="0"/>
        <v>13423594.333333334</v>
      </c>
    </row>
    <row r="37" spans="1:14" ht="14.4" x14ac:dyDescent="0.3">
      <c r="A37" s="8" t="s">
        <v>34</v>
      </c>
      <c r="B37" s="9">
        <v>579832.66666666663</v>
      </c>
      <c r="C37" s="9">
        <v>666481.66666666674</v>
      </c>
      <c r="D37" s="11">
        <v>753587</v>
      </c>
      <c r="E37" s="11">
        <v>690768</v>
      </c>
      <c r="F37" s="9">
        <v>594428</v>
      </c>
      <c r="G37" s="9">
        <v>565379.66666666663</v>
      </c>
      <c r="H37" s="9">
        <v>484537.00000000006</v>
      </c>
      <c r="I37" s="11">
        <v>413354.00000000006</v>
      </c>
      <c r="J37" s="9">
        <v>538119</v>
      </c>
      <c r="K37" s="9">
        <v>651235</v>
      </c>
      <c r="L37" s="9">
        <v>683143.33333333337</v>
      </c>
      <c r="M37" s="13">
        <v>573587</v>
      </c>
      <c r="N37" s="9">
        <f t="shared" si="0"/>
        <v>7194452.333333333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4.4" x14ac:dyDescent="0.3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E099-38ED-41F5-8E44-D1E9DB28CE52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8106263836</v>
      </c>
      <c r="C4" s="11">
        <v>7817145504</v>
      </c>
      <c r="D4" s="11">
        <v>8997971251</v>
      </c>
      <c r="E4" s="11">
        <v>8488271085</v>
      </c>
      <c r="F4" s="11">
        <v>8570332470</v>
      </c>
      <c r="G4" s="11">
        <v>8531329867</v>
      </c>
      <c r="H4" s="11">
        <v>8847227536</v>
      </c>
      <c r="I4" s="11">
        <v>8398451992</v>
      </c>
      <c r="J4" s="11">
        <v>8706508999</v>
      </c>
      <c r="K4" s="11">
        <v>7978323115</v>
      </c>
      <c r="L4" s="11">
        <v>8489062946</v>
      </c>
      <c r="M4" s="11">
        <v>10459344065</v>
      </c>
      <c r="N4" s="9">
        <f>SUM(B4:M4)</f>
        <v>103390232666</v>
      </c>
    </row>
    <row r="5" spans="1:14" ht="14.4" x14ac:dyDescent="0.3">
      <c r="A5" s="8" t="s">
        <v>2</v>
      </c>
      <c r="B5" s="11">
        <v>1781166639</v>
      </c>
      <c r="C5" s="11">
        <v>1893345762</v>
      </c>
      <c r="D5" s="11">
        <v>2108212615</v>
      </c>
      <c r="E5" s="11">
        <v>1961338149</v>
      </c>
      <c r="F5" s="11">
        <v>1879751517</v>
      </c>
      <c r="G5" s="11">
        <v>1745721638</v>
      </c>
      <c r="H5" s="11">
        <v>1699471918</v>
      </c>
      <c r="I5" s="11">
        <v>1623599810</v>
      </c>
      <c r="J5" s="11">
        <v>1785057009</v>
      </c>
      <c r="K5" s="11">
        <v>1841352994</v>
      </c>
      <c r="L5" s="11">
        <v>1773457618</v>
      </c>
      <c r="M5" s="11">
        <v>1966378223</v>
      </c>
      <c r="N5" s="9">
        <f t="shared" ref="N5:N37" si="0">SUM(B5:M5)</f>
        <v>22058853892</v>
      </c>
    </row>
    <row r="6" spans="1:14" ht="14.4" x14ac:dyDescent="0.3">
      <c r="A6" s="8" t="s">
        <v>34</v>
      </c>
      <c r="B6" s="11">
        <v>510319711</v>
      </c>
      <c r="C6" s="11">
        <v>652741084</v>
      </c>
      <c r="D6" s="11">
        <v>694239843</v>
      </c>
      <c r="E6" s="11">
        <v>522404511</v>
      </c>
      <c r="F6" s="11">
        <v>441081911</v>
      </c>
      <c r="G6" s="11">
        <v>370136631</v>
      </c>
      <c r="H6" s="11">
        <v>328004336</v>
      </c>
      <c r="I6" s="11">
        <v>300333137</v>
      </c>
      <c r="J6" s="11">
        <v>394970355</v>
      </c>
      <c r="K6" s="11">
        <v>479318107</v>
      </c>
      <c r="L6" s="11">
        <v>451410421</v>
      </c>
      <c r="M6" s="11">
        <v>401416041</v>
      </c>
      <c r="N6" s="9">
        <f t="shared" si="0"/>
        <v>5546376088</v>
      </c>
    </row>
    <row r="7" spans="1:14" ht="14.4" x14ac:dyDescent="0.3">
      <c r="A7" s="8" t="s">
        <v>37</v>
      </c>
      <c r="B7" s="11">
        <v>999260401</v>
      </c>
      <c r="C7" s="11">
        <v>965500312</v>
      </c>
      <c r="D7" s="11">
        <v>1085263454</v>
      </c>
      <c r="E7" s="11">
        <v>987704115</v>
      </c>
      <c r="F7" s="11">
        <v>1036613773</v>
      </c>
      <c r="G7" s="11">
        <v>957158553</v>
      </c>
      <c r="H7" s="11">
        <v>1024079049</v>
      </c>
      <c r="I7" s="11">
        <v>1040846712</v>
      </c>
      <c r="J7" s="11">
        <v>1032145644</v>
      </c>
      <c r="K7" s="11">
        <v>1168151603</v>
      </c>
      <c r="L7" s="11">
        <v>1302764699</v>
      </c>
      <c r="M7" s="11">
        <v>1357595239</v>
      </c>
      <c r="N7" s="9">
        <f t="shared" si="0"/>
        <v>12957083554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89893578</v>
      </c>
      <c r="C9" s="11">
        <v>92639239</v>
      </c>
      <c r="D9" s="11">
        <v>107390098</v>
      </c>
      <c r="E9" s="11">
        <v>110821443</v>
      </c>
      <c r="F9" s="11">
        <v>101895954</v>
      </c>
      <c r="G9" s="11">
        <v>101473894</v>
      </c>
      <c r="H9" s="11">
        <v>111267294</v>
      </c>
      <c r="I9" s="11">
        <v>97064064</v>
      </c>
      <c r="J9" s="9">
        <v>101930968</v>
      </c>
      <c r="K9" s="9">
        <v>92931779</v>
      </c>
      <c r="L9" s="9">
        <v>87110142</v>
      </c>
      <c r="M9" s="13">
        <v>119989874</v>
      </c>
      <c r="N9" s="9">
        <f t="shared" si="0"/>
        <v>1214408327</v>
      </c>
    </row>
    <row r="10" spans="1:14" ht="14.4" x14ac:dyDescent="0.3">
      <c r="A10" s="8" t="s">
        <v>2</v>
      </c>
      <c r="B10" s="11">
        <v>17804681</v>
      </c>
      <c r="C10" s="11">
        <v>17006554</v>
      </c>
      <c r="D10" s="11">
        <v>18449083</v>
      </c>
      <c r="E10" s="11">
        <v>18772708</v>
      </c>
      <c r="F10" s="11">
        <v>16940554</v>
      </c>
      <c r="G10" s="11">
        <v>17743729</v>
      </c>
      <c r="H10" s="11">
        <v>16791802</v>
      </c>
      <c r="I10" s="11">
        <v>16112784</v>
      </c>
      <c r="J10" s="9">
        <v>19338854</v>
      </c>
      <c r="K10" s="9">
        <v>17243964</v>
      </c>
      <c r="L10" s="9">
        <v>14580058</v>
      </c>
      <c r="M10" s="13">
        <v>19352363</v>
      </c>
      <c r="N10" s="9">
        <f t="shared" si="0"/>
        <v>210137134</v>
      </c>
    </row>
    <row r="11" spans="1:14" ht="14.4" x14ac:dyDescent="0.3">
      <c r="A11" s="8" t="s">
        <v>34</v>
      </c>
      <c r="B11" s="11">
        <v>4436568</v>
      </c>
      <c r="C11" s="11">
        <v>4441643</v>
      </c>
      <c r="D11" s="11">
        <v>5513890</v>
      </c>
      <c r="E11" s="11">
        <v>5138323</v>
      </c>
      <c r="F11" s="11">
        <v>4441075</v>
      </c>
      <c r="G11" s="11">
        <v>3828968</v>
      </c>
      <c r="H11" s="11">
        <v>3674161</v>
      </c>
      <c r="I11" s="11">
        <v>3252371</v>
      </c>
      <c r="J11" s="9">
        <v>3555546</v>
      </c>
      <c r="K11" s="9">
        <v>4126253</v>
      </c>
      <c r="L11" s="9">
        <v>4198845</v>
      </c>
      <c r="M11" s="13">
        <v>5023733</v>
      </c>
      <c r="N11" s="9">
        <f t="shared" si="0"/>
        <v>51631376</v>
      </c>
    </row>
    <row r="12" spans="1:14" ht="14.4" x14ac:dyDescent="0.3">
      <c r="A12" s="8" t="s">
        <v>37</v>
      </c>
      <c r="B12" s="11">
        <v>14395798</v>
      </c>
      <c r="C12" s="11">
        <v>14119217</v>
      </c>
      <c r="D12" s="11">
        <v>16355569</v>
      </c>
      <c r="E12" s="11">
        <v>14684425</v>
      </c>
      <c r="F12" s="11">
        <v>15911956</v>
      </c>
      <c r="G12" s="11">
        <v>15548518</v>
      </c>
      <c r="H12" s="11">
        <v>16759907</v>
      </c>
      <c r="I12" s="11">
        <v>15711408</v>
      </c>
      <c r="J12" s="9">
        <v>14687796</v>
      </c>
      <c r="K12" s="9">
        <v>16323515</v>
      </c>
      <c r="L12" s="9">
        <v>19694185</v>
      </c>
      <c r="M12" s="13">
        <v>21510603</v>
      </c>
      <c r="N12" s="9">
        <f t="shared" si="0"/>
        <v>195702897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7219075.1428571427</v>
      </c>
      <c r="C14" s="9">
        <v>6539309.4285714272</v>
      </c>
      <c r="D14" s="9">
        <v>7303051.9999999991</v>
      </c>
      <c r="E14" s="9">
        <v>8513682.5714285709</v>
      </c>
      <c r="F14" s="9">
        <v>7568682.8571428573</v>
      </c>
      <c r="G14" s="9">
        <v>7106115.7142857136</v>
      </c>
      <c r="H14" s="9">
        <v>6970648.2857142854</v>
      </c>
      <c r="I14" s="11">
        <v>6643144</v>
      </c>
      <c r="J14" s="9">
        <v>6918225.1428571427</v>
      </c>
      <c r="K14" s="9">
        <v>6785931.7142857136</v>
      </c>
      <c r="L14" s="9">
        <v>7548223.1428571418</v>
      </c>
      <c r="M14" s="13">
        <v>7945474.8571428563</v>
      </c>
      <c r="N14" s="9">
        <f t="shared" si="0"/>
        <v>87061564.857142851</v>
      </c>
    </row>
    <row r="15" spans="1:14" ht="14.4" x14ac:dyDescent="0.3">
      <c r="A15" s="8" t="s">
        <v>2</v>
      </c>
      <c r="B15" s="9">
        <v>1603705.4285714284</v>
      </c>
      <c r="C15" s="9">
        <v>1491498.857142857</v>
      </c>
      <c r="D15" s="11">
        <v>1755893.9999999998</v>
      </c>
      <c r="E15" s="9">
        <v>1705925.1428571427</v>
      </c>
      <c r="F15" s="9">
        <v>1618646.857142857</v>
      </c>
      <c r="G15" s="9">
        <v>1503921.7142857141</v>
      </c>
      <c r="H15" s="9">
        <v>1469300.2857142857</v>
      </c>
      <c r="I15" s="11">
        <v>1277856.5714285714</v>
      </c>
      <c r="J15" s="9">
        <v>1265762.5714285714</v>
      </c>
      <c r="K15" s="9">
        <v>1890373.9999999998</v>
      </c>
      <c r="L15" s="9">
        <v>1416928.2857142854</v>
      </c>
      <c r="M15" s="13">
        <v>1521219.1428571427</v>
      </c>
      <c r="N15" s="9">
        <f t="shared" si="0"/>
        <v>18521032.857142854</v>
      </c>
    </row>
    <row r="16" spans="1:14" ht="14.4" x14ac:dyDescent="0.3">
      <c r="A16" s="8" t="s">
        <v>34</v>
      </c>
      <c r="B16" s="9">
        <v>916986.28571428568</v>
      </c>
      <c r="C16" s="9">
        <v>938653.42857142852</v>
      </c>
      <c r="D16" s="11">
        <v>509430.85714285716</v>
      </c>
      <c r="E16" s="9">
        <v>485242.8571428571</v>
      </c>
      <c r="F16" s="9">
        <v>317000.85714285716</v>
      </c>
      <c r="G16" s="9">
        <v>263163.71428571426</v>
      </c>
      <c r="H16" s="9">
        <v>235070</v>
      </c>
      <c r="I16" s="11">
        <v>224667.99999999997</v>
      </c>
      <c r="J16" s="9">
        <v>265708.57142857136</v>
      </c>
      <c r="K16" s="9">
        <v>272641.71428571426</v>
      </c>
      <c r="L16" s="9">
        <v>352379.99999999994</v>
      </c>
      <c r="M16" s="13">
        <v>1662904.2857142857</v>
      </c>
      <c r="N16" s="9">
        <f t="shared" si="0"/>
        <v>6443850.5714285709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2835607.4285714282</v>
      </c>
      <c r="C18" s="9">
        <v>2724484</v>
      </c>
      <c r="D18" s="11">
        <v>3064885.1428571423</v>
      </c>
      <c r="E18" s="9">
        <v>3713010.8571428568</v>
      </c>
      <c r="F18" s="9">
        <v>3105175.7142857136</v>
      </c>
      <c r="G18" s="9">
        <v>2993358.8571428568</v>
      </c>
      <c r="H18" s="9">
        <v>2881514.5714285709</v>
      </c>
      <c r="I18" s="11">
        <v>5178493.4285714282</v>
      </c>
      <c r="J18" s="9">
        <v>2963321.7142857141</v>
      </c>
      <c r="K18" s="9">
        <v>2719088.2857142854</v>
      </c>
      <c r="L18" s="9">
        <v>3354029.4285714282</v>
      </c>
      <c r="M18" s="13">
        <v>3164248.8571428568</v>
      </c>
      <c r="N18" s="9">
        <f t="shared" si="0"/>
        <v>38697218.285714284</v>
      </c>
    </row>
    <row r="19" spans="1:14" ht="14.4" x14ac:dyDescent="0.3">
      <c r="A19" s="8" t="s">
        <v>2</v>
      </c>
      <c r="B19" s="9">
        <v>1116207.1428571427</v>
      </c>
      <c r="C19" s="9">
        <v>1433567.4285714284</v>
      </c>
      <c r="D19" s="11">
        <v>1375569.1428571427</v>
      </c>
      <c r="E19" s="9">
        <v>1214881.7142857141</v>
      </c>
      <c r="F19" s="9">
        <v>1019733.1428571428</v>
      </c>
      <c r="G19" s="9">
        <v>1219826</v>
      </c>
      <c r="H19" s="9">
        <v>1065226.5714285714</v>
      </c>
      <c r="I19" s="11">
        <v>931645.99999999988</v>
      </c>
      <c r="J19" s="9">
        <v>1621540.857142857</v>
      </c>
      <c r="K19" s="9">
        <v>1105040.2857142857</v>
      </c>
      <c r="L19" s="9">
        <v>1061695.1428571427</v>
      </c>
      <c r="M19" s="13">
        <v>1235670.857142857</v>
      </c>
      <c r="N19" s="9">
        <f t="shared" si="0"/>
        <v>14400604.285714282</v>
      </c>
    </row>
    <row r="20" spans="1:14" ht="14.4" x14ac:dyDescent="0.3">
      <c r="A20" s="8" t="s">
        <v>34</v>
      </c>
      <c r="B20" s="9">
        <v>482474.57142857142</v>
      </c>
      <c r="C20" s="9">
        <v>537011.14285714284</v>
      </c>
      <c r="D20" s="11">
        <v>614041.14285714272</v>
      </c>
      <c r="E20" s="9">
        <v>549546</v>
      </c>
      <c r="F20" s="9">
        <v>382769.14285714284</v>
      </c>
      <c r="G20" s="9">
        <v>339613.99999999994</v>
      </c>
      <c r="H20" s="9">
        <v>370764.57142857142</v>
      </c>
      <c r="I20" s="11">
        <v>398241.7142857142</v>
      </c>
      <c r="J20" s="9">
        <v>460648.28571428568</v>
      </c>
      <c r="K20" s="9">
        <v>577781.14285714284</v>
      </c>
      <c r="L20" s="9">
        <v>401558.57142857136</v>
      </c>
      <c r="M20" s="13">
        <v>631107.99999999988</v>
      </c>
      <c r="N20" s="9">
        <f t="shared" si="0"/>
        <v>5745558.2857142854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8139244.7368421052</v>
      </c>
      <c r="C22" s="9">
        <v>9029487.3684210535</v>
      </c>
      <c r="D22" s="9">
        <v>10604231.315789474</v>
      </c>
      <c r="E22" s="9">
        <v>9980146.0526315793</v>
      </c>
      <c r="F22" s="9">
        <v>10442895.52631579</v>
      </c>
      <c r="G22" s="9">
        <v>10788910</v>
      </c>
      <c r="H22" s="9">
        <v>12074452.894736843</v>
      </c>
      <c r="I22" s="9">
        <v>9696868.6842105277</v>
      </c>
      <c r="J22" s="9">
        <v>11048108.157894736</v>
      </c>
      <c r="K22" s="9">
        <v>9515590.5263157897</v>
      </c>
      <c r="L22" s="9">
        <v>10622353.421052631</v>
      </c>
      <c r="M22" s="9">
        <v>16074534.473684212</v>
      </c>
      <c r="N22" s="9">
        <f t="shared" si="0"/>
        <v>128016823.15789473</v>
      </c>
    </row>
    <row r="23" spans="1:14" ht="14.4" x14ac:dyDescent="0.3">
      <c r="A23" s="8" t="s">
        <v>2</v>
      </c>
      <c r="B23" s="9">
        <v>1921352.8947368423</v>
      </c>
      <c r="C23" s="9">
        <v>1890427.3684210528</v>
      </c>
      <c r="D23" s="11">
        <v>1642692.3684210526</v>
      </c>
      <c r="E23" s="9">
        <v>2125430.2631578948</v>
      </c>
      <c r="F23" s="9">
        <v>1677412.6315789474</v>
      </c>
      <c r="G23" s="9">
        <v>1973275.2631578951</v>
      </c>
      <c r="H23" s="9">
        <v>1788731.0526315789</v>
      </c>
      <c r="I23" s="11">
        <v>1838996.3157894737</v>
      </c>
      <c r="J23" s="9">
        <v>2592779.4736842103</v>
      </c>
      <c r="K23" s="9">
        <v>1871546.8421052631</v>
      </c>
      <c r="L23" s="9">
        <v>1677040.2631578948</v>
      </c>
      <c r="M23" s="13">
        <v>1795375.5263157897</v>
      </c>
      <c r="N23" s="9">
        <f t="shared" si="0"/>
        <v>22795060.263157893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787781.57894736843</v>
      </c>
      <c r="C25" s="9">
        <v>588352.10526315798</v>
      </c>
      <c r="D25" s="11">
        <v>840330.52631578955</v>
      </c>
      <c r="E25" s="9">
        <v>1209303.1578947369</v>
      </c>
      <c r="F25" s="9">
        <v>822204.73684210528</v>
      </c>
      <c r="G25" s="9">
        <v>717138.94736842101</v>
      </c>
      <c r="H25" s="9">
        <v>715340</v>
      </c>
      <c r="I25" s="11">
        <v>719034.21052631584</v>
      </c>
      <c r="J25" s="9">
        <v>673782.10526315798</v>
      </c>
      <c r="K25" s="9">
        <v>591432.10526315786</v>
      </c>
      <c r="L25" s="9">
        <v>707777.89473684214</v>
      </c>
      <c r="M25" s="13">
        <v>722553.15789473685</v>
      </c>
      <c r="N25" s="9">
        <f t="shared" si="0"/>
        <v>9095030.5263157878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52015807.179487184</v>
      </c>
      <c r="C27" s="9">
        <v>55442823.589743592</v>
      </c>
      <c r="D27" s="11">
        <v>60776627.692307688</v>
      </c>
      <c r="E27" s="9">
        <v>61602843.076923072</v>
      </c>
      <c r="F27" s="9">
        <v>56632915.897435904</v>
      </c>
      <c r="G27" s="9">
        <v>57378592.820512824</v>
      </c>
      <c r="H27" s="9">
        <v>63626920.512820512</v>
      </c>
      <c r="I27" s="11">
        <v>51571863.07692308</v>
      </c>
      <c r="J27" s="9">
        <v>58405093.846153848</v>
      </c>
      <c r="K27" s="9">
        <v>54327201.025641024</v>
      </c>
      <c r="L27" s="9">
        <v>56010094.35897436</v>
      </c>
      <c r="M27" s="13">
        <v>67286994.358974367</v>
      </c>
      <c r="N27" s="9">
        <f t="shared" si="0"/>
        <v>695077777.43589747</v>
      </c>
    </row>
    <row r="28" spans="1:14" ht="14.4" x14ac:dyDescent="0.3">
      <c r="A28" s="8" t="s">
        <v>2</v>
      </c>
      <c r="B28" s="9">
        <v>9813798.846153846</v>
      </c>
      <c r="C28" s="9">
        <v>9830765.0000000019</v>
      </c>
      <c r="D28" s="11">
        <v>10320215.384615384</v>
      </c>
      <c r="E28" s="9">
        <v>10583364.23076923</v>
      </c>
      <c r="F28" s="9">
        <v>9864411.9230769239</v>
      </c>
      <c r="G28" s="9">
        <v>9953415</v>
      </c>
      <c r="H28" s="9">
        <v>9718113.846153846</v>
      </c>
      <c r="I28" s="11">
        <v>9457160.7692307699</v>
      </c>
      <c r="J28" s="9">
        <v>10452016.923076924</v>
      </c>
      <c r="K28" s="9">
        <v>9442791.153846154</v>
      </c>
      <c r="L28" s="9">
        <v>8468549.615384616</v>
      </c>
      <c r="M28" s="13">
        <v>11127574.615384616</v>
      </c>
      <c r="N28" s="9">
        <f t="shared" si="0"/>
        <v>119032177.30769232</v>
      </c>
    </row>
    <row r="29" spans="1:14" ht="14.4" x14ac:dyDescent="0.3">
      <c r="A29" s="8" t="s">
        <v>35</v>
      </c>
      <c r="B29" s="9">
        <v>1971498</v>
      </c>
      <c r="C29" s="9">
        <v>1925549.6363636362</v>
      </c>
      <c r="D29" s="11">
        <v>2495411.8181818179</v>
      </c>
      <c r="E29" s="9">
        <v>2377168.7272727271</v>
      </c>
      <c r="F29" s="9">
        <v>2175436.9090909092</v>
      </c>
      <c r="G29" s="9">
        <v>1972617.4545454546</v>
      </c>
      <c r="H29" s="9">
        <v>2146887.6363636367</v>
      </c>
      <c r="I29" s="11">
        <v>2029971.0909090911</v>
      </c>
      <c r="J29" s="9">
        <v>1749198.7272727271</v>
      </c>
      <c r="K29" s="9">
        <v>2020382.7272727273</v>
      </c>
      <c r="L29" s="9">
        <v>1820392.9090909092</v>
      </c>
      <c r="M29" s="13">
        <v>1565030.7272727273</v>
      </c>
      <c r="N29" s="9">
        <f t="shared" si="0"/>
        <v>24249546.363636363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1430586.2857142854</v>
      </c>
      <c r="C31" s="9">
        <v>1697296.857142857</v>
      </c>
      <c r="D31" s="11">
        <v>2154865.7142857141</v>
      </c>
      <c r="E31" s="9">
        <v>2142110.5714285709</v>
      </c>
      <c r="F31" s="9">
        <v>1582023.4285714284</v>
      </c>
      <c r="G31" s="9">
        <v>1478018.5714285714</v>
      </c>
      <c r="H31" s="9">
        <v>1364918.2857142857</v>
      </c>
      <c r="I31" s="11">
        <v>1111863.4285714284</v>
      </c>
      <c r="J31" s="9">
        <v>1335233.4285714284</v>
      </c>
      <c r="K31" s="9">
        <v>1630368.2857142854</v>
      </c>
      <c r="L31" s="9">
        <v>1226499.9999999998</v>
      </c>
      <c r="M31" s="13">
        <v>2224163.1428571427</v>
      </c>
      <c r="N31" s="9">
        <f t="shared" si="0"/>
        <v>19377947.999999996</v>
      </c>
    </row>
    <row r="32" spans="1:14" ht="14.4" x14ac:dyDescent="0.3">
      <c r="A32" s="8" t="s">
        <v>2</v>
      </c>
      <c r="B32" s="9">
        <v>816685.7142857142</v>
      </c>
      <c r="C32" s="9">
        <v>827660.28571428568</v>
      </c>
      <c r="D32" s="11">
        <v>1160446.857142857</v>
      </c>
      <c r="E32" s="9">
        <v>1027234.5714285714</v>
      </c>
      <c r="F32" s="9">
        <v>801839.7142857142</v>
      </c>
      <c r="G32" s="9">
        <v>595011.42857142852</v>
      </c>
      <c r="H32" s="9">
        <v>664572.57142857136</v>
      </c>
      <c r="I32" s="11">
        <v>577930.85714285716</v>
      </c>
      <c r="J32" s="9">
        <v>650995.42857142852</v>
      </c>
      <c r="K32" s="9">
        <v>903497.7142857142</v>
      </c>
      <c r="L32" s="9">
        <v>592560.85714285716</v>
      </c>
      <c r="M32" s="13">
        <v>961689.14285714284</v>
      </c>
      <c r="N32" s="9">
        <f t="shared" si="0"/>
        <v>9580125.1428571418</v>
      </c>
    </row>
    <row r="33" spans="1:14" ht="14.4" x14ac:dyDescent="0.3">
      <c r="A33" s="8" t="s">
        <v>34</v>
      </c>
      <c r="B33" s="9">
        <v>408941.14285714284</v>
      </c>
      <c r="C33" s="9">
        <v>452477.7142857142</v>
      </c>
      <c r="D33" s="11">
        <v>587392.85714285704</v>
      </c>
      <c r="E33" s="9">
        <v>417321.14285714278</v>
      </c>
      <c r="F33" s="9">
        <v>466711.99999999994</v>
      </c>
      <c r="G33" s="9">
        <v>355812.57142857142</v>
      </c>
      <c r="H33" s="9">
        <v>280953.14285714284</v>
      </c>
      <c r="I33" s="11">
        <v>209186</v>
      </c>
      <c r="J33" s="9">
        <v>295438.28571428568</v>
      </c>
      <c r="K33" s="9">
        <v>434544</v>
      </c>
      <c r="L33" s="9">
        <v>700625.7142857142</v>
      </c>
      <c r="M33" s="13">
        <v>375050.28571428568</v>
      </c>
      <c r="N33" s="9">
        <f t="shared" si="0"/>
        <v>4984454.8571428563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4312231.333333334</v>
      </c>
      <c r="C35" s="9">
        <v>3973618.6666666665</v>
      </c>
      <c r="D35" s="9">
        <v>5913943.333333333</v>
      </c>
      <c r="E35" s="9">
        <v>5723670.333333333</v>
      </c>
      <c r="F35" s="9">
        <v>5238413.0000000009</v>
      </c>
      <c r="G35" s="9">
        <v>4742470.333333333</v>
      </c>
      <c r="H35" s="9">
        <v>4439773.333333334</v>
      </c>
      <c r="I35" s="9">
        <v>4479477</v>
      </c>
      <c r="J35" s="9">
        <v>4939088.333333333</v>
      </c>
      <c r="K35" s="9">
        <v>4712951.333333334</v>
      </c>
      <c r="L35" s="9">
        <v>4534022</v>
      </c>
      <c r="M35" s="9">
        <v>5075201.333333334</v>
      </c>
      <c r="N35" s="9">
        <f t="shared" si="0"/>
        <v>58084860.333333336</v>
      </c>
    </row>
    <row r="36" spans="1:14" ht="14.4" x14ac:dyDescent="0.3">
      <c r="A36" s="8" t="s">
        <v>2</v>
      </c>
      <c r="B36" s="9">
        <v>1071710.6666666667</v>
      </c>
      <c r="C36" s="9">
        <v>912176.66666666663</v>
      </c>
      <c r="D36" s="11">
        <v>1041360.3333333334</v>
      </c>
      <c r="E36" s="11">
        <v>1370790.6666666667</v>
      </c>
      <c r="F36" s="9">
        <v>871751.33333333337</v>
      </c>
      <c r="G36" s="9">
        <v>1290067.3333333333</v>
      </c>
      <c r="H36" s="9">
        <v>909393.00000000012</v>
      </c>
      <c r="I36" s="11">
        <v>804848</v>
      </c>
      <c r="J36" s="9">
        <v>1549650</v>
      </c>
      <c r="K36" s="9">
        <v>1016530.3333333334</v>
      </c>
      <c r="L36" s="9">
        <v>853499.00000000012</v>
      </c>
      <c r="M36" s="13">
        <v>1200880.3333333335</v>
      </c>
      <c r="N36" s="9">
        <f t="shared" si="0"/>
        <v>12892657.666666668</v>
      </c>
    </row>
    <row r="37" spans="1:14" ht="14.4" x14ac:dyDescent="0.3">
      <c r="A37" s="8" t="s">
        <v>34</v>
      </c>
      <c r="B37" s="9">
        <v>511113.66666666669</v>
      </c>
      <c r="C37" s="9">
        <v>589836.33333333337</v>
      </c>
      <c r="D37" s="11">
        <v>751558.00000000012</v>
      </c>
      <c r="E37" s="11">
        <v>542061.66666666674</v>
      </c>
      <c r="F37" s="9">
        <v>723508.66666666663</v>
      </c>
      <c r="G37" s="9">
        <v>569284.66666666674</v>
      </c>
      <c r="H37" s="9">
        <v>384110</v>
      </c>
      <c r="I37" s="11">
        <v>291516.33333333331</v>
      </c>
      <c r="J37" s="9">
        <v>465809.33333333337</v>
      </c>
      <c r="K37" s="9">
        <v>498948.00000000006</v>
      </c>
      <c r="L37" s="9">
        <v>495206</v>
      </c>
      <c r="M37" s="13">
        <v>631397.33333333326</v>
      </c>
      <c r="N37" s="9">
        <f t="shared" si="0"/>
        <v>6454349.9999999991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4.4" x14ac:dyDescent="0.3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E949-BD35-4712-9E03-B2B4BD91AA0F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7641061810</v>
      </c>
      <c r="C4" s="11">
        <v>7692052950</v>
      </c>
      <c r="D4" s="11">
        <v>9428827390</v>
      </c>
      <c r="E4" s="11">
        <v>8878508840</v>
      </c>
      <c r="F4" s="11">
        <v>8185339239</v>
      </c>
      <c r="G4" s="11">
        <v>8483410462</v>
      </c>
      <c r="H4" s="11">
        <v>7841832674</v>
      </c>
      <c r="I4" s="11">
        <v>8208611807</v>
      </c>
      <c r="J4" s="11">
        <v>7866569185</v>
      </c>
      <c r="K4" s="11">
        <v>8174130216</v>
      </c>
      <c r="L4" s="11">
        <v>8310821365</v>
      </c>
      <c r="M4" s="11">
        <v>10427471994</v>
      </c>
      <c r="N4" s="9">
        <f>SUM(B4:M4)</f>
        <v>101138637932</v>
      </c>
    </row>
    <row r="5" spans="1:14" ht="14.4" x14ac:dyDescent="0.3">
      <c r="A5" s="8" t="s">
        <v>2</v>
      </c>
      <c r="B5" s="11">
        <v>1528500863</v>
      </c>
      <c r="C5" s="11">
        <v>1694854586</v>
      </c>
      <c r="D5" s="11">
        <v>1968996593</v>
      </c>
      <c r="E5" s="11">
        <v>1807548943</v>
      </c>
      <c r="F5" s="11">
        <v>1808060938</v>
      </c>
      <c r="G5" s="11">
        <v>1809212943</v>
      </c>
      <c r="H5" s="11">
        <v>1584451986</v>
      </c>
      <c r="I5" s="11">
        <v>1590828042</v>
      </c>
      <c r="J5" s="11">
        <v>1680955061</v>
      </c>
      <c r="K5" s="11">
        <v>1785743015</v>
      </c>
      <c r="L5" s="11">
        <v>1717911234</v>
      </c>
      <c r="M5" s="11">
        <v>1880027762</v>
      </c>
      <c r="N5" s="9">
        <f t="shared" ref="N5:N37" si="0">SUM(B5:M5)</f>
        <v>20857091966</v>
      </c>
    </row>
    <row r="6" spans="1:14" ht="14.4" x14ac:dyDescent="0.3">
      <c r="A6" s="8" t="s">
        <v>34</v>
      </c>
      <c r="B6" s="11">
        <v>397264415</v>
      </c>
      <c r="C6" s="11">
        <v>513341986</v>
      </c>
      <c r="D6" s="11">
        <v>649961198</v>
      </c>
      <c r="E6" s="11">
        <v>528129002</v>
      </c>
      <c r="F6" s="11">
        <v>452630506</v>
      </c>
      <c r="G6" s="11">
        <v>336600275</v>
      </c>
      <c r="H6" s="11">
        <v>318042828</v>
      </c>
      <c r="I6" s="11">
        <v>308873617</v>
      </c>
      <c r="J6" s="11">
        <v>378798722</v>
      </c>
      <c r="K6" s="11">
        <v>470440129</v>
      </c>
      <c r="L6" s="11">
        <v>448610067</v>
      </c>
      <c r="M6" s="11">
        <v>406062322</v>
      </c>
      <c r="N6" s="9">
        <f t="shared" ref="N6" si="1">SUM(B6:M6)</f>
        <v>5208755067</v>
      </c>
    </row>
    <row r="7" spans="1:14" ht="14.4" x14ac:dyDescent="0.3">
      <c r="A7" s="8" t="s">
        <v>37</v>
      </c>
      <c r="B7" s="11">
        <v>876286181</v>
      </c>
      <c r="C7" s="11">
        <v>819530131</v>
      </c>
      <c r="D7" s="11">
        <v>959860479</v>
      </c>
      <c r="E7" s="11">
        <v>878263348</v>
      </c>
      <c r="F7" s="11">
        <v>901985947</v>
      </c>
      <c r="G7" s="11">
        <v>888750007</v>
      </c>
      <c r="H7" s="11">
        <v>893785358</v>
      </c>
      <c r="I7" s="11">
        <v>895320300</v>
      </c>
      <c r="J7" s="11">
        <v>905766557</v>
      </c>
      <c r="K7" s="11">
        <v>1162047107</v>
      </c>
      <c r="L7" s="11">
        <v>1129620257</v>
      </c>
      <c r="M7" s="11">
        <v>1278851808</v>
      </c>
      <c r="N7" s="9">
        <f t="shared" si="0"/>
        <v>11590067480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85195272</v>
      </c>
      <c r="C9" s="11">
        <v>87912383</v>
      </c>
      <c r="D9" s="11">
        <v>111763100</v>
      </c>
      <c r="E9" s="11">
        <v>104476196</v>
      </c>
      <c r="F9" s="11">
        <v>95726862</v>
      </c>
      <c r="G9" s="11">
        <v>102216499</v>
      </c>
      <c r="H9" s="11">
        <v>95109794</v>
      </c>
      <c r="I9" s="11">
        <v>93153144</v>
      </c>
      <c r="J9" s="9">
        <v>95624045</v>
      </c>
      <c r="K9" s="9">
        <v>94026546</v>
      </c>
      <c r="L9" s="9">
        <v>103346544</v>
      </c>
      <c r="M9" s="13">
        <v>124676236</v>
      </c>
      <c r="N9" s="9">
        <f t="shared" si="0"/>
        <v>1193226621</v>
      </c>
    </row>
    <row r="10" spans="1:14" ht="14.4" x14ac:dyDescent="0.3">
      <c r="A10" s="8" t="s">
        <v>2</v>
      </c>
      <c r="B10" s="11">
        <v>14192522</v>
      </c>
      <c r="C10" s="11">
        <v>16269162</v>
      </c>
      <c r="D10" s="11">
        <v>18706828</v>
      </c>
      <c r="E10" s="11">
        <v>17373252</v>
      </c>
      <c r="F10" s="11">
        <v>16508165</v>
      </c>
      <c r="G10" s="11">
        <v>16057839</v>
      </c>
      <c r="H10" s="11">
        <v>16163356</v>
      </c>
      <c r="I10" s="11">
        <v>15665458</v>
      </c>
      <c r="J10" s="9">
        <v>15755195</v>
      </c>
      <c r="K10" s="9">
        <v>16463463</v>
      </c>
      <c r="L10" s="9">
        <v>16151486</v>
      </c>
      <c r="M10" s="13">
        <v>18439474</v>
      </c>
      <c r="N10" s="9">
        <f t="shared" si="0"/>
        <v>197746200</v>
      </c>
    </row>
    <row r="11" spans="1:14" ht="14.4" x14ac:dyDescent="0.3">
      <c r="A11" s="8" t="s">
        <v>34</v>
      </c>
      <c r="B11" s="11">
        <v>4752833</v>
      </c>
      <c r="C11" s="11">
        <v>5798954</v>
      </c>
      <c r="D11" s="11">
        <v>5020342</v>
      </c>
      <c r="E11" s="11">
        <v>5477311</v>
      </c>
      <c r="F11" s="11">
        <v>4062487</v>
      </c>
      <c r="G11" s="11">
        <v>3640428</v>
      </c>
      <c r="H11" s="11">
        <v>4007304</v>
      </c>
      <c r="I11" s="11">
        <v>3333419</v>
      </c>
      <c r="J11" s="9">
        <v>3497454</v>
      </c>
      <c r="K11" s="9">
        <v>4048638</v>
      </c>
      <c r="L11" s="9">
        <v>4025087</v>
      </c>
      <c r="M11" s="13">
        <v>4616071</v>
      </c>
      <c r="N11" s="9">
        <f t="shared" ref="N11" si="2">SUM(B11:M11)</f>
        <v>52280328</v>
      </c>
    </row>
    <row r="12" spans="1:14" ht="14.4" x14ac:dyDescent="0.3">
      <c r="A12" s="8" t="s">
        <v>37</v>
      </c>
      <c r="B12" s="11">
        <v>13281625</v>
      </c>
      <c r="C12" s="11">
        <v>12830768</v>
      </c>
      <c r="D12" s="11">
        <v>14975852</v>
      </c>
      <c r="E12" s="11">
        <v>13948397</v>
      </c>
      <c r="F12" s="11">
        <v>13527993</v>
      </c>
      <c r="G12" s="11">
        <v>13365660</v>
      </c>
      <c r="H12" s="11">
        <v>14426083</v>
      </c>
      <c r="I12" s="11">
        <v>14016193</v>
      </c>
      <c r="J12" s="9">
        <v>13159293</v>
      </c>
      <c r="K12" s="9">
        <v>14872283</v>
      </c>
      <c r="L12" s="9">
        <v>16918328</v>
      </c>
      <c r="M12" s="13">
        <v>19306576</v>
      </c>
      <c r="N12" s="9">
        <f t="shared" si="0"/>
        <v>174629051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6537119.7142857136</v>
      </c>
      <c r="C14" s="9">
        <v>6600979.7142857136</v>
      </c>
      <c r="D14" s="9">
        <v>8078159.9999999981</v>
      </c>
      <c r="E14" s="9">
        <v>6955306.5714285709</v>
      </c>
      <c r="F14" s="9">
        <v>8623951.4285714272</v>
      </c>
      <c r="G14" s="9">
        <v>7365018.8571428563</v>
      </c>
      <c r="H14" s="9">
        <v>4891867.4285714272</v>
      </c>
      <c r="I14" s="11">
        <v>6441857.4285714282</v>
      </c>
      <c r="J14" s="9">
        <v>6527951.4285714272</v>
      </c>
      <c r="K14" s="9">
        <v>6577519.7142857136</v>
      </c>
      <c r="L14" s="9">
        <v>7654491.9999999981</v>
      </c>
      <c r="M14" s="13">
        <v>8377134.5714285709</v>
      </c>
      <c r="N14" s="9">
        <f t="shared" si="0"/>
        <v>84631358.857142836</v>
      </c>
    </row>
    <row r="15" spans="1:14" ht="14.4" x14ac:dyDescent="0.3">
      <c r="A15" s="8" t="s">
        <v>2</v>
      </c>
      <c r="B15" s="9">
        <v>1272318.857142857</v>
      </c>
      <c r="C15" s="9">
        <v>1438719.9999999998</v>
      </c>
      <c r="D15" s="11">
        <v>1614177.1428571427</v>
      </c>
      <c r="E15" s="9">
        <v>1226878.5714285714</v>
      </c>
      <c r="F15" s="9">
        <v>1457562.5714285714</v>
      </c>
      <c r="G15" s="9">
        <v>1399987.1428571427</v>
      </c>
      <c r="H15" s="9">
        <v>1350831.7142857141</v>
      </c>
      <c r="I15" s="11">
        <v>1372933.7142857141</v>
      </c>
      <c r="J15" s="9">
        <v>1609136</v>
      </c>
      <c r="K15" s="9">
        <v>1603199.9999999998</v>
      </c>
      <c r="L15" s="9">
        <v>1372059.4285714284</v>
      </c>
      <c r="M15" s="13">
        <v>1762401.4285714284</v>
      </c>
      <c r="N15" s="9">
        <f t="shared" si="0"/>
        <v>17480206.571428571</v>
      </c>
    </row>
    <row r="16" spans="1:14" ht="14.4" x14ac:dyDescent="0.3">
      <c r="A16" s="8" t="s">
        <v>34</v>
      </c>
      <c r="B16" s="9">
        <v>635150.57142857136</v>
      </c>
      <c r="C16" s="9">
        <v>1011603.1428571427</v>
      </c>
      <c r="D16" s="11">
        <v>410338.57142857142</v>
      </c>
      <c r="E16" s="9">
        <v>432451.7142857142</v>
      </c>
      <c r="F16" s="9">
        <v>304039.71428571426</v>
      </c>
      <c r="G16" s="9">
        <v>282423.42857142852</v>
      </c>
      <c r="H16" s="9">
        <v>267476.57142857142</v>
      </c>
      <c r="I16" s="11">
        <v>266756.8571428571</v>
      </c>
      <c r="J16" s="9">
        <v>272417.42857142858</v>
      </c>
      <c r="K16" s="9">
        <v>362334</v>
      </c>
      <c r="L16" s="9">
        <v>384336.28571428568</v>
      </c>
      <c r="M16" s="13">
        <v>1269254.5714285714</v>
      </c>
      <c r="N16" s="9">
        <f t="shared" si="0"/>
        <v>5898582.8571428563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2689194.2857142854</v>
      </c>
      <c r="C18" s="9">
        <v>2735570.2857142854</v>
      </c>
      <c r="D18" s="11">
        <v>3135486.2857142854</v>
      </c>
      <c r="E18" s="9">
        <v>3061991.4285714282</v>
      </c>
      <c r="F18" s="9">
        <v>3059473.9999999995</v>
      </c>
      <c r="G18" s="9">
        <v>3255906</v>
      </c>
      <c r="H18" s="9">
        <v>3147336.5714285709</v>
      </c>
      <c r="I18" s="11">
        <v>2645069.1428571427</v>
      </c>
      <c r="J18" s="9">
        <v>2913758.5714285714</v>
      </c>
      <c r="K18" s="9">
        <v>2785769.9999999995</v>
      </c>
      <c r="L18" s="9">
        <v>2889602.2857142854</v>
      </c>
      <c r="M18" s="13">
        <v>3159770.8571428568</v>
      </c>
      <c r="N18" s="9">
        <f t="shared" si="0"/>
        <v>35478929.714285709</v>
      </c>
    </row>
    <row r="19" spans="1:14" ht="14.4" x14ac:dyDescent="0.3">
      <c r="A19" s="8" t="s">
        <v>2</v>
      </c>
      <c r="B19" s="9">
        <v>1223807.9999999998</v>
      </c>
      <c r="C19" s="9">
        <v>1354005.7142857141</v>
      </c>
      <c r="D19" s="11">
        <v>2422743.9999999995</v>
      </c>
      <c r="E19" s="9">
        <v>1532980.2857142854</v>
      </c>
      <c r="F19" s="9">
        <v>790943.7142857142</v>
      </c>
      <c r="G19" s="9">
        <v>1089589.7142857141</v>
      </c>
      <c r="H19" s="9">
        <v>1478381.1428571427</v>
      </c>
      <c r="I19" s="11">
        <v>899409.99999999988</v>
      </c>
      <c r="J19" s="9">
        <v>901746.57142857136</v>
      </c>
      <c r="K19" s="9">
        <v>1098093.4285714284</v>
      </c>
      <c r="L19" s="9">
        <v>1176849.7142857141</v>
      </c>
      <c r="M19" s="13">
        <v>1093911.1428571427</v>
      </c>
      <c r="N19" s="9">
        <f t="shared" si="0"/>
        <v>15062463.428571429</v>
      </c>
    </row>
    <row r="20" spans="1:14" ht="14.4" x14ac:dyDescent="0.3">
      <c r="A20" s="8" t="s">
        <v>34</v>
      </c>
      <c r="B20" s="9">
        <v>1311124.5714285714</v>
      </c>
      <c r="C20" s="9">
        <v>1319725.1428571427</v>
      </c>
      <c r="D20" s="11">
        <v>609170.85714285704</v>
      </c>
      <c r="E20" s="9">
        <v>1169136.2857142854</v>
      </c>
      <c r="F20" s="9">
        <v>372677.42857142852</v>
      </c>
      <c r="G20" s="9">
        <v>336230.57142857136</v>
      </c>
      <c r="H20" s="9">
        <v>712020.85714285704</v>
      </c>
      <c r="I20" s="11">
        <v>313162.28571428568</v>
      </c>
      <c r="J20" s="9">
        <v>374244</v>
      </c>
      <c r="K20" s="9">
        <v>463134.57142857136</v>
      </c>
      <c r="L20" s="9">
        <v>432213.42857142852</v>
      </c>
      <c r="M20" s="13">
        <v>474172.57142857142</v>
      </c>
      <c r="N20" s="9">
        <f t="shared" si="0"/>
        <v>7887012.5714285709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7599286.3157894742</v>
      </c>
      <c r="C22" s="9">
        <v>8171796.3157894742</v>
      </c>
      <c r="D22" s="9">
        <v>10557982.894736841</v>
      </c>
      <c r="E22" s="9">
        <v>9474049.4736842103</v>
      </c>
      <c r="F22" s="9">
        <v>9934522.6315789465</v>
      </c>
      <c r="G22" s="9">
        <v>9927127.8947368413</v>
      </c>
      <c r="H22" s="9">
        <v>9668600.7894736845</v>
      </c>
      <c r="I22" s="9">
        <v>9198455.7894736845</v>
      </c>
      <c r="J22" s="9">
        <v>9066697.8947368432</v>
      </c>
      <c r="K22" s="9">
        <v>9452259.4736842103</v>
      </c>
      <c r="L22" s="9">
        <v>11074968.947368421</v>
      </c>
      <c r="M22" s="9">
        <v>13838565.52631579</v>
      </c>
      <c r="N22" s="9">
        <f t="shared" si="0"/>
        <v>117964313.94736843</v>
      </c>
    </row>
    <row r="23" spans="1:14" ht="14.4" x14ac:dyDescent="0.3">
      <c r="A23" s="8" t="s">
        <v>2</v>
      </c>
      <c r="B23" s="9">
        <v>1100480.2631578948</v>
      </c>
      <c r="C23" s="9">
        <v>1364187.6315789474</v>
      </c>
      <c r="D23" s="11">
        <v>1599061.5789473683</v>
      </c>
      <c r="E23" s="9">
        <v>1574117.6315789474</v>
      </c>
      <c r="F23" s="9">
        <v>1739363.9473684211</v>
      </c>
      <c r="G23" s="9">
        <v>1495822.894736842</v>
      </c>
      <c r="H23" s="9">
        <v>1604139.4736842106</v>
      </c>
      <c r="I23" s="11">
        <v>1606467.3684210528</v>
      </c>
      <c r="J23" s="9">
        <v>1454719.4736842106</v>
      </c>
      <c r="K23" s="9">
        <v>1551191.3157894737</v>
      </c>
      <c r="L23" s="9">
        <v>1996877.105263158</v>
      </c>
      <c r="M23" s="13">
        <v>1659366.5789473685</v>
      </c>
      <c r="N23" s="9">
        <f t="shared" si="0"/>
        <v>18745795.263157897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640220</v>
      </c>
      <c r="C25" s="9">
        <v>469038.94736842107</v>
      </c>
      <c r="D25" s="11">
        <v>884078.42105263169</v>
      </c>
      <c r="E25" s="9">
        <v>775206.84210526315</v>
      </c>
      <c r="F25" s="9">
        <v>741505.78947368427</v>
      </c>
      <c r="G25" s="9">
        <v>809424.21052631573</v>
      </c>
      <c r="H25" s="9">
        <v>728925.26315789472</v>
      </c>
      <c r="I25" s="11">
        <v>668599.47368421056</v>
      </c>
      <c r="J25" s="9">
        <v>777588.42105263157</v>
      </c>
      <c r="K25" s="9">
        <v>725260.52631578955</v>
      </c>
      <c r="L25" s="9">
        <v>672730.52631578944</v>
      </c>
      <c r="M25" s="13">
        <v>896798.94736842113</v>
      </c>
      <c r="N25" s="9">
        <f t="shared" si="0"/>
        <v>8789377.3684210535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51702144.615384616</v>
      </c>
      <c r="C27" s="9">
        <v>50254127.692307688</v>
      </c>
      <c r="D27" s="11">
        <v>62146665.128205128</v>
      </c>
      <c r="E27" s="9">
        <v>62317937.43589744</v>
      </c>
      <c r="F27" s="9">
        <v>51683655.384615384</v>
      </c>
      <c r="G27" s="9">
        <v>58114411.7948718</v>
      </c>
      <c r="H27" s="9">
        <v>54447234.871794872</v>
      </c>
      <c r="I27" s="11">
        <v>54066420.512820512</v>
      </c>
      <c r="J27" s="9">
        <v>55880479.487179495</v>
      </c>
      <c r="K27" s="9">
        <v>53137537.948717952</v>
      </c>
      <c r="L27" s="9">
        <v>59681249.230769224</v>
      </c>
      <c r="M27" s="13">
        <v>69089886.666666672</v>
      </c>
      <c r="N27" s="9">
        <f t="shared" si="0"/>
        <v>682521750.76923084</v>
      </c>
    </row>
    <row r="28" spans="1:14" ht="14.4" x14ac:dyDescent="0.3">
      <c r="A28" s="8" t="s">
        <v>2</v>
      </c>
      <c r="B28" s="9">
        <v>8265568.076923077</v>
      </c>
      <c r="C28" s="9">
        <v>9382767.307692308</v>
      </c>
      <c r="D28" s="11">
        <v>9279554.2307692319</v>
      </c>
      <c r="E28" s="9">
        <v>10147326.923076924</v>
      </c>
      <c r="F28" s="9">
        <v>9645139.2307692319</v>
      </c>
      <c r="G28" s="9">
        <v>9488758.461538462</v>
      </c>
      <c r="H28" s="9">
        <v>8753818.0769230761</v>
      </c>
      <c r="I28" s="11">
        <v>9219060.3846153859</v>
      </c>
      <c r="J28" s="9">
        <v>9093884.615384616</v>
      </c>
      <c r="K28" s="9">
        <v>9316498.0769230779</v>
      </c>
      <c r="L28" s="9">
        <v>8993271.153846154</v>
      </c>
      <c r="M28" s="13">
        <v>9941430</v>
      </c>
      <c r="N28" s="9">
        <f t="shared" si="0"/>
        <v>111527076.53846155</v>
      </c>
    </row>
    <row r="29" spans="1:14" ht="14.4" x14ac:dyDescent="0.3">
      <c r="A29" s="8" t="s">
        <v>35</v>
      </c>
      <c r="B29" s="9">
        <v>1404812.9090909092</v>
      </c>
      <c r="C29" s="9">
        <v>2294148.3636363638</v>
      </c>
      <c r="D29" s="11">
        <v>1769135.4545454546</v>
      </c>
      <c r="E29" s="9">
        <v>2376718</v>
      </c>
      <c r="F29" s="9">
        <v>2413385.6363636362</v>
      </c>
      <c r="G29" s="9">
        <v>2054356.3636363638</v>
      </c>
      <c r="H29" s="9">
        <v>1868184.1818181819</v>
      </c>
      <c r="I29" s="11">
        <v>1902795.6363636362</v>
      </c>
      <c r="J29" s="9">
        <v>1965564.1818181819</v>
      </c>
      <c r="K29" s="9">
        <v>2021450.3636363638</v>
      </c>
      <c r="L29" s="9">
        <v>1961423.0909090911</v>
      </c>
      <c r="M29" s="13">
        <v>1527676.3636363635</v>
      </c>
      <c r="N29" s="9">
        <f t="shared" si="0"/>
        <v>23559650.545454543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1434809.4285714284</v>
      </c>
      <c r="C31" s="9">
        <v>1697229.1428571425</v>
      </c>
      <c r="D31" s="11">
        <v>2437392.5714285714</v>
      </c>
      <c r="E31" s="9">
        <v>1887766.8571428568</v>
      </c>
      <c r="F31" s="9">
        <v>1686379.1428571425</v>
      </c>
      <c r="G31" s="9">
        <v>1420714.2857142857</v>
      </c>
      <c r="H31" s="9">
        <v>1316929.7142857141</v>
      </c>
      <c r="I31" s="11">
        <v>1178555.1428571427</v>
      </c>
      <c r="J31" s="9">
        <v>1397153.4285714284</v>
      </c>
      <c r="K31" s="9">
        <v>1885907.4285714282</v>
      </c>
      <c r="L31" s="9">
        <v>1527290.5714285711</v>
      </c>
      <c r="M31" s="13">
        <v>1734565.9999999998</v>
      </c>
      <c r="N31" s="9">
        <f t="shared" si="0"/>
        <v>19604693.714285713</v>
      </c>
    </row>
    <row r="32" spans="1:14" ht="14.4" x14ac:dyDescent="0.3">
      <c r="A32" s="8" t="s">
        <v>2</v>
      </c>
      <c r="B32" s="9">
        <v>757179.99999999988</v>
      </c>
      <c r="C32" s="9">
        <v>820312.85714285704</v>
      </c>
      <c r="D32" s="11">
        <v>1126663.7142857143</v>
      </c>
      <c r="E32" s="9">
        <v>836972.57142857136</v>
      </c>
      <c r="F32" s="9">
        <v>730066.28571428568</v>
      </c>
      <c r="G32" s="9">
        <v>549355.14285714284</v>
      </c>
      <c r="H32" s="9">
        <v>602496.57142857136</v>
      </c>
      <c r="I32" s="11">
        <v>520383.42857142846</v>
      </c>
      <c r="J32" s="9">
        <v>529554.57142857136</v>
      </c>
      <c r="K32" s="9">
        <v>903212.85714285704</v>
      </c>
      <c r="L32" s="9">
        <v>723464.28571428568</v>
      </c>
      <c r="M32" s="13">
        <v>775420.28571428556</v>
      </c>
      <c r="N32" s="9">
        <f t="shared" si="0"/>
        <v>8875082.5714285709</v>
      </c>
    </row>
    <row r="33" spans="1:14" ht="14.4" x14ac:dyDescent="0.3">
      <c r="A33" s="8" t="s">
        <v>34</v>
      </c>
      <c r="B33" s="9">
        <v>239025.14285714281</v>
      </c>
      <c r="C33" s="9">
        <v>352927.71428571426</v>
      </c>
      <c r="D33" s="11">
        <v>547296.85714285704</v>
      </c>
      <c r="E33" s="9">
        <v>333927.42857142852</v>
      </c>
      <c r="F33" s="9">
        <v>349388.8571428571</v>
      </c>
      <c r="G33" s="9">
        <v>264443.71428571426</v>
      </c>
      <c r="H33" s="9">
        <v>367594.8571428571</v>
      </c>
      <c r="I33" s="11">
        <v>189252.85714285713</v>
      </c>
      <c r="J33" s="9">
        <v>226599.42857142855</v>
      </c>
      <c r="K33" s="9">
        <v>386907.14285714284</v>
      </c>
      <c r="L33" s="9">
        <v>359384.8571428571</v>
      </c>
      <c r="M33" s="13">
        <v>312474.85714285716</v>
      </c>
      <c r="N33" s="9">
        <f t="shared" si="0"/>
        <v>3929223.7142857146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3951748</v>
      </c>
      <c r="C35" s="9">
        <v>4187656.6666666665</v>
      </c>
      <c r="D35" s="9">
        <v>5295050.666666667</v>
      </c>
      <c r="E35" s="9">
        <v>4578435.666666667</v>
      </c>
      <c r="F35" s="9">
        <v>5370089.333333333</v>
      </c>
      <c r="G35" s="9">
        <v>4102722.0000000005</v>
      </c>
      <c r="H35" s="9">
        <v>4049197.3333333335</v>
      </c>
      <c r="I35" s="9">
        <v>3930541.3333333335</v>
      </c>
      <c r="J35" s="9">
        <v>5341229.666666667</v>
      </c>
      <c r="K35" s="9">
        <v>4874215.333333333</v>
      </c>
      <c r="L35" s="9">
        <v>4545074</v>
      </c>
      <c r="M35" s="9">
        <v>4151829.666666667</v>
      </c>
      <c r="N35" s="9">
        <f t="shared" si="0"/>
        <v>54377789.666666664</v>
      </c>
    </row>
    <row r="36" spans="1:14" ht="14.4" x14ac:dyDescent="0.3">
      <c r="A36" s="8" t="s">
        <v>2</v>
      </c>
      <c r="B36" s="9">
        <v>753753.33333333326</v>
      </c>
      <c r="C36" s="9">
        <v>893731.66666666674</v>
      </c>
      <c r="D36" s="11">
        <v>1423799.6666666667</v>
      </c>
      <c r="E36" s="11">
        <v>950216.66666666674</v>
      </c>
      <c r="F36" s="9">
        <v>1047980.3333333334</v>
      </c>
      <c r="G36" s="9">
        <v>1182490.3333333333</v>
      </c>
      <c r="H36" s="9">
        <v>1037488</v>
      </c>
      <c r="I36" s="11">
        <v>950877.66666666674</v>
      </c>
      <c r="J36" s="9">
        <v>1198564.6666666667</v>
      </c>
      <c r="K36" s="9">
        <v>1024915.0000000001</v>
      </c>
      <c r="L36" s="9">
        <v>1011677.0000000001</v>
      </c>
      <c r="M36" s="13">
        <v>1238276.6666666667</v>
      </c>
      <c r="N36" s="9">
        <f t="shared" si="0"/>
        <v>12713771</v>
      </c>
    </row>
    <row r="37" spans="1:14" ht="14.4" x14ac:dyDescent="0.3">
      <c r="A37" s="8" t="s">
        <v>34</v>
      </c>
      <c r="B37" s="9">
        <v>575822.66666666674</v>
      </c>
      <c r="C37" s="9">
        <v>608824.33333333337</v>
      </c>
      <c r="D37" s="11">
        <v>723425.66666666674</v>
      </c>
      <c r="E37" s="11">
        <v>568144.33333333337</v>
      </c>
      <c r="F37" s="9">
        <v>576613.33333333337</v>
      </c>
      <c r="G37" s="9">
        <v>498499</v>
      </c>
      <c r="H37" s="9">
        <v>394058.33333333337</v>
      </c>
      <c r="I37" s="11">
        <v>388808.66666666669</v>
      </c>
      <c r="J37" s="9">
        <v>498226.33333333337</v>
      </c>
      <c r="K37" s="9">
        <v>513331</v>
      </c>
      <c r="L37" s="9">
        <v>415969.33333333337</v>
      </c>
      <c r="M37" s="13">
        <v>581023.66666666663</v>
      </c>
      <c r="N37" s="9">
        <f t="shared" si="0"/>
        <v>6342746.666666667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4.4" x14ac:dyDescent="0.3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C01E-9D5E-4500-8364-CA6DCCD469C5}">
  <sheetPr>
    <pageSetUpPr fitToPage="1"/>
  </sheetPr>
  <dimension ref="A1:N40"/>
  <sheetViews>
    <sheetView zoomScaleNormal="100" workbookViewId="0">
      <selection sqref="A1:N1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6612304860</v>
      </c>
      <c r="C4" s="11">
        <v>6819336742</v>
      </c>
      <c r="D4" s="11">
        <v>8526530404</v>
      </c>
      <c r="E4" s="11">
        <v>7971833996</v>
      </c>
      <c r="F4" s="11">
        <v>8021727185</v>
      </c>
      <c r="G4" s="11">
        <v>8031763666</v>
      </c>
      <c r="H4" s="11">
        <v>7494725768</v>
      </c>
      <c r="I4" s="11">
        <v>7521483131</v>
      </c>
      <c r="J4" s="11">
        <v>7757138424</v>
      </c>
      <c r="K4" s="11">
        <v>7793077365</v>
      </c>
      <c r="L4" s="11">
        <v>8177659720</v>
      </c>
      <c r="M4" s="11">
        <v>10055636098</v>
      </c>
      <c r="N4" s="9">
        <f>SUM(B4:M4)</f>
        <v>94783217359</v>
      </c>
    </row>
    <row r="5" spans="1:14" ht="14.4" x14ac:dyDescent="0.3">
      <c r="A5" s="8" t="s">
        <v>2</v>
      </c>
      <c r="B5" s="11">
        <v>1207133318</v>
      </c>
      <c r="C5" s="11">
        <v>1319530327</v>
      </c>
      <c r="D5" s="11">
        <v>1612450040</v>
      </c>
      <c r="E5" s="11">
        <v>1537364166</v>
      </c>
      <c r="F5" s="11">
        <v>1624060617</v>
      </c>
      <c r="G5" s="11">
        <v>1461965454</v>
      </c>
      <c r="H5" s="11">
        <v>1461196140</v>
      </c>
      <c r="I5" s="11">
        <v>1409579924</v>
      </c>
      <c r="J5" s="11">
        <v>1487984748</v>
      </c>
      <c r="K5" s="11">
        <v>1647666498</v>
      </c>
      <c r="L5" s="11">
        <v>1550597480</v>
      </c>
      <c r="M5" s="11">
        <v>1705413454</v>
      </c>
      <c r="N5" s="9">
        <f t="shared" ref="N5:N37" si="0">SUM(B5:M5)</f>
        <v>18024942166</v>
      </c>
    </row>
    <row r="6" spans="1:14" ht="14.4" x14ac:dyDescent="0.3">
      <c r="A6" s="8" t="s">
        <v>34</v>
      </c>
      <c r="B6" s="11">
        <v>218550600</v>
      </c>
      <c r="C6" s="11">
        <v>269399184</v>
      </c>
      <c r="D6" s="11">
        <v>415313739</v>
      </c>
      <c r="E6" s="11">
        <v>376855818</v>
      </c>
      <c r="F6" s="11">
        <v>352792408</v>
      </c>
      <c r="G6" s="11">
        <v>323100103</v>
      </c>
      <c r="H6" s="11">
        <v>310941619</v>
      </c>
      <c r="I6" s="11">
        <v>278448385</v>
      </c>
      <c r="J6" s="11">
        <v>337948041</v>
      </c>
      <c r="K6" s="11">
        <v>430958763</v>
      </c>
      <c r="L6" s="11">
        <v>400144153</v>
      </c>
      <c r="M6" s="11">
        <v>392245053</v>
      </c>
      <c r="N6" s="9">
        <f t="shared" ref="N6" si="1">SUM(B6:M6)</f>
        <v>4106697866</v>
      </c>
    </row>
    <row r="7" spans="1:14" ht="14.4" x14ac:dyDescent="0.3">
      <c r="A7" s="8" t="s">
        <v>37</v>
      </c>
      <c r="B7" s="11">
        <v>691566065</v>
      </c>
      <c r="C7" s="11">
        <v>654568190</v>
      </c>
      <c r="D7" s="11">
        <v>881150962</v>
      </c>
      <c r="E7" s="11">
        <v>783498292</v>
      </c>
      <c r="F7" s="11">
        <v>777401221</v>
      </c>
      <c r="G7" s="11">
        <v>749257993</v>
      </c>
      <c r="H7" s="11">
        <v>694341799</v>
      </c>
      <c r="I7" s="11">
        <v>768566309</v>
      </c>
      <c r="J7" s="11">
        <v>766730561</v>
      </c>
      <c r="K7" s="11">
        <v>803396795</v>
      </c>
      <c r="L7" s="11">
        <v>1000306532</v>
      </c>
      <c r="M7" s="11">
        <v>1119421666</v>
      </c>
      <c r="N7" s="9">
        <f t="shared" si="0"/>
        <v>9690206385</v>
      </c>
    </row>
    <row r="8" spans="1:14" ht="14.4" x14ac:dyDescent="0.3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4" x14ac:dyDescent="0.3">
      <c r="A9" s="8" t="s">
        <v>1</v>
      </c>
      <c r="B9" s="11">
        <v>79548418</v>
      </c>
      <c r="C9" s="11">
        <v>83882743</v>
      </c>
      <c r="D9" s="11">
        <v>100188114</v>
      </c>
      <c r="E9" s="11">
        <v>97239693</v>
      </c>
      <c r="F9" s="11">
        <v>97647917</v>
      </c>
      <c r="G9" s="11">
        <v>94086571</v>
      </c>
      <c r="H9" s="11">
        <v>89554367</v>
      </c>
      <c r="I9" s="11">
        <v>87078292</v>
      </c>
      <c r="J9" s="9">
        <v>90292056</v>
      </c>
      <c r="K9" s="9">
        <v>88354924</v>
      </c>
      <c r="L9" s="9">
        <v>94929531</v>
      </c>
      <c r="M9" s="13">
        <v>114802444</v>
      </c>
      <c r="N9" s="9">
        <f t="shared" si="0"/>
        <v>1117605070</v>
      </c>
    </row>
    <row r="10" spans="1:14" ht="14.4" x14ac:dyDescent="0.3">
      <c r="A10" s="8" t="s">
        <v>2</v>
      </c>
      <c r="B10" s="11">
        <v>12803079</v>
      </c>
      <c r="C10" s="11">
        <v>14094693</v>
      </c>
      <c r="D10" s="11">
        <v>16174432</v>
      </c>
      <c r="E10" s="11">
        <v>15691186</v>
      </c>
      <c r="F10" s="11">
        <v>17926598</v>
      </c>
      <c r="G10" s="11">
        <v>15318989</v>
      </c>
      <c r="H10" s="11">
        <v>16105378</v>
      </c>
      <c r="I10" s="11">
        <v>14604711</v>
      </c>
      <c r="J10" s="9">
        <v>14887135</v>
      </c>
      <c r="K10" s="9">
        <v>15423724</v>
      </c>
      <c r="L10" s="9">
        <v>13353223</v>
      </c>
      <c r="M10" s="13">
        <v>15571139</v>
      </c>
      <c r="N10" s="9">
        <f t="shared" si="0"/>
        <v>181954287</v>
      </c>
    </row>
    <row r="11" spans="1:14" ht="14.4" x14ac:dyDescent="0.3">
      <c r="A11" s="8" t="s">
        <v>34</v>
      </c>
      <c r="B11" s="11">
        <v>3835028</v>
      </c>
      <c r="C11" s="11">
        <v>3237052</v>
      </c>
      <c r="D11" s="11">
        <v>3783899</v>
      </c>
      <c r="E11" s="11">
        <v>3681257</v>
      </c>
      <c r="F11" s="11">
        <v>4192443</v>
      </c>
      <c r="G11" s="11">
        <v>3647776</v>
      </c>
      <c r="H11" s="11">
        <v>3953150</v>
      </c>
      <c r="I11" s="11">
        <v>3782223</v>
      </c>
      <c r="J11" s="9">
        <v>3518916</v>
      </c>
      <c r="K11" s="9">
        <v>4089831</v>
      </c>
      <c r="L11" s="9">
        <v>3473116</v>
      </c>
      <c r="M11" s="13">
        <v>4903119</v>
      </c>
      <c r="N11" s="9">
        <f t="shared" ref="N11" si="2">SUM(B11:M11)</f>
        <v>46097810</v>
      </c>
    </row>
    <row r="12" spans="1:14" ht="14.4" x14ac:dyDescent="0.3">
      <c r="A12" s="8" t="s">
        <v>37</v>
      </c>
      <c r="B12" s="11">
        <v>12051862</v>
      </c>
      <c r="C12" s="11">
        <v>10859885</v>
      </c>
      <c r="D12" s="11">
        <v>14680730</v>
      </c>
      <c r="E12" s="11">
        <v>13533841</v>
      </c>
      <c r="F12" s="11">
        <v>12468401</v>
      </c>
      <c r="G12" s="11">
        <v>12696606</v>
      </c>
      <c r="H12" s="11">
        <v>11656418</v>
      </c>
      <c r="I12" s="11">
        <v>12834497</v>
      </c>
      <c r="J12" s="9">
        <v>12347927</v>
      </c>
      <c r="K12" s="9">
        <v>12613475</v>
      </c>
      <c r="L12" s="9">
        <v>15077732</v>
      </c>
      <c r="M12" s="13">
        <v>16618973</v>
      </c>
      <c r="N12" s="9">
        <f t="shared" si="0"/>
        <v>157440347</v>
      </c>
    </row>
    <row r="13" spans="1:14" ht="14.4" x14ac:dyDescent="0.3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4.4" x14ac:dyDescent="0.3">
      <c r="A14" s="8" t="s">
        <v>29</v>
      </c>
      <c r="B14" s="9">
        <v>5961610.8571428563</v>
      </c>
      <c r="C14" s="9">
        <v>5810976.8571428563</v>
      </c>
      <c r="D14" s="9">
        <v>6873686.8571428563</v>
      </c>
      <c r="E14" s="9">
        <v>6714711.1428571427</v>
      </c>
      <c r="F14" s="9">
        <v>6547531.4285714282</v>
      </c>
      <c r="G14" s="9">
        <v>6312748.8571428563</v>
      </c>
      <c r="H14" s="9">
        <v>6149773.1428571418</v>
      </c>
      <c r="I14" s="11">
        <v>6178539.9999999991</v>
      </c>
      <c r="J14" s="9">
        <v>6444725.9999999991</v>
      </c>
      <c r="K14" s="9">
        <v>6039547.7142857136</v>
      </c>
      <c r="L14" s="9">
        <v>6859957.9999999991</v>
      </c>
      <c r="M14" s="13">
        <v>7659413.9999999991</v>
      </c>
      <c r="N14" s="9">
        <f t="shared" si="0"/>
        <v>77553224.857142851</v>
      </c>
    </row>
    <row r="15" spans="1:14" ht="14.4" x14ac:dyDescent="0.3">
      <c r="A15" s="8" t="s">
        <v>2</v>
      </c>
      <c r="B15" s="9">
        <v>1157472.5714285714</v>
      </c>
      <c r="C15" s="9">
        <v>1327117.9999999998</v>
      </c>
      <c r="D15" s="11">
        <v>1663285.7142857141</v>
      </c>
      <c r="E15" s="9">
        <v>1465199.9999999998</v>
      </c>
      <c r="F15" s="9">
        <v>1475229.7142857141</v>
      </c>
      <c r="G15" s="9">
        <v>1489814.8571428568</v>
      </c>
      <c r="H15" s="9">
        <v>1776893.4285714284</v>
      </c>
      <c r="I15" s="11">
        <v>1304579.7142857141</v>
      </c>
      <c r="J15" s="9">
        <v>1322336.2857142854</v>
      </c>
      <c r="K15" s="9">
        <v>1396049.1428571427</v>
      </c>
      <c r="L15" s="9">
        <v>1261485.4285714284</v>
      </c>
      <c r="M15" s="13">
        <v>1495488</v>
      </c>
      <c r="N15" s="9">
        <f t="shared" si="0"/>
        <v>17134952.857142854</v>
      </c>
    </row>
    <row r="16" spans="1:14" ht="14.4" x14ac:dyDescent="0.3">
      <c r="A16" s="8" t="s">
        <v>34</v>
      </c>
      <c r="B16" s="9">
        <v>879023.7142857142</v>
      </c>
      <c r="C16" s="9">
        <v>885724.85714285704</v>
      </c>
      <c r="D16" s="11">
        <v>334098.8571428571</v>
      </c>
      <c r="E16" s="9">
        <v>240073.99999999997</v>
      </c>
      <c r="F16" s="9">
        <v>375477.99999999994</v>
      </c>
      <c r="G16" s="9">
        <v>252411.42857142855</v>
      </c>
      <c r="H16" s="9">
        <v>248729.99999999994</v>
      </c>
      <c r="I16" s="11">
        <v>220523.99999999997</v>
      </c>
      <c r="J16" s="9">
        <v>252385.71428571426</v>
      </c>
      <c r="K16" s="9">
        <v>315208.28571428568</v>
      </c>
      <c r="L16" s="9">
        <v>361233.71428571426</v>
      </c>
      <c r="M16" s="13">
        <v>1327686.5714285714</v>
      </c>
      <c r="N16" s="9">
        <f t="shared" si="0"/>
        <v>5692579.1428571437</v>
      </c>
    </row>
    <row r="17" spans="1:14" ht="14.4" x14ac:dyDescent="0.3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4.4" x14ac:dyDescent="0.3">
      <c r="A18" s="8" t="s">
        <v>1</v>
      </c>
      <c r="B18" s="9">
        <v>2572519.1428571427</v>
      </c>
      <c r="C18" s="9">
        <v>2830428.5714285714</v>
      </c>
      <c r="D18" s="11">
        <v>3676423.1428571423</v>
      </c>
      <c r="E18" s="9">
        <v>3153276.5714285709</v>
      </c>
      <c r="F18" s="9">
        <v>3414946.8571428568</v>
      </c>
      <c r="G18" s="9">
        <v>3182444.5714285709</v>
      </c>
      <c r="H18" s="9">
        <v>2870266.8571428573</v>
      </c>
      <c r="I18" s="11">
        <v>3565096.8571428568</v>
      </c>
      <c r="J18" s="9">
        <v>2709565.1428571427</v>
      </c>
      <c r="K18" s="9">
        <v>2765043.9999999995</v>
      </c>
      <c r="L18" s="9">
        <v>3116815.7142857141</v>
      </c>
      <c r="M18" s="13">
        <v>3007379.7142857141</v>
      </c>
      <c r="N18" s="9">
        <f t="shared" si="0"/>
        <v>36864207.142857142</v>
      </c>
    </row>
    <row r="19" spans="1:14" ht="14.4" x14ac:dyDescent="0.3">
      <c r="A19" s="8" t="s">
        <v>2</v>
      </c>
      <c r="B19" s="9">
        <v>669275.42857142852</v>
      </c>
      <c r="C19" s="9">
        <v>1229366.5714285714</v>
      </c>
      <c r="D19" s="11">
        <v>785309.7142857142</v>
      </c>
      <c r="E19" s="9">
        <v>974376.28571428556</v>
      </c>
      <c r="F19" s="9">
        <v>1255970.5714285714</v>
      </c>
      <c r="G19" s="9">
        <v>802142.85714285704</v>
      </c>
      <c r="H19" s="9">
        <v>951334.85714285704</v>
      </c>
      <c r="I19" s="11">
        <v>1003019.7142857142</v>
      </c>
      <c r="J19" s="9">
        <v>660277.42857142852</v>
      </c>
      <c r="K19" s="9">
        <v>812133.99999999988</v>
      </c>
      <c r="L19" s="9">
        <v>580364.57142857136</v>
      </c>
      <c r="M19" s="13">
        <v>1002327.7142857142</v>
      </c>
      <c r="N19" s="9">
        <f t="shared" si="0"/>
        <v>10725899.714285713</v>
      </c>
    </row>
    <row r="20" spans="1:14" ht="14.4" x14ac:dyDescent="0.3">
      <c r="A20" s="8" t="s">
        <v>34</v>
      </c>
      <c r="B20" s="9">
        <v>406330.8571428571</v>
      </c>
      <c r="C20" s="9">
        <v>445011.71428571426</v>
      </c>
      <c r="D20" s="11">
        <v>574260.28571428568</v>
      </c>
      <c r="E20" s="9">
        <v>438817.71428571426</v>
      </c>
      <c r="F20" s="9">
        <v>450840.8571428571</v>
      </c>
      <c r="G20" s="9">
        <v>350489.99999999994</v>
      </c>
      <c r="H20" s="9">
        <v>332744.8571428571</v>
      </c>
      <c r="I20" s="11">
        <v>343618.28571428568</v>
      </c>
      <c r="J20" s="9">
        <v>428630.28571428568</v>
      </c>
      <c r="K20" s="9">
        <v>399622.28571428568</v>
      </c>
      <c r="L20" s="9">
        <v>359317.71428571426</v>
      </c>
      <c r="M20" s="13">
        <v>365213.99999999994</v>
      </c>
      <c r="N20" s="9">
        <f t="shared" si="0"/>
        <v>4894898.8571428573</v>
      </c>
    </row>
    <row r="21" spans="1:14" ht="14.4" x14ac:dyDescent="0.3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4.4" x14ac:dyDescent="0.3">
      <c r="A22" s="8" t="s">
        <v>30</v>
      </c>
      <c r="B22" s="9">
        <v>7730188.9473684207</v>
      </c>
      <c r="C22" s="9">
        <v>7277392.3684210526</v>
      </c>
      <c r="D22" s="9">
        <v>9721750.7894736845</v>
      </c>
      <c r="E22" s="9">
        <v>8967201.8421052638</v>
      </c>
      <c r="F22" s="9">
        <v>9164374.7368421052</v>
      </c>
      <c r="G22" s="9">
        <v>8899003.1578947362</v>
      </c>
      <c r="H22" s="9">
        <v>8313692.6315789474</v>
      </c>
      <c r="I22" s="9">
        <v>8163707.3684210526</v>
      </c>
      <c r="J22" s="9">
        <v>8647063.157894738</v>
      </c>
      <c r="K22" s="9">
        <v>7894246.3157894732</v>
      </c>
      <c r="L22" s="9">
        <v>10823672.631578948</v>
      </c>
      <c r="M22" s="9">
        <v>13441803.947368421</v>
      </c>
      <c r="N22" s="9">
        <f t="shared" si="0"/>
        <v>109044097.89473686</v>
      </c>
    </row>
    <row r="23" spans="1:14" ht="14.4" x14ac:dyDescent="0.3">
      <c r="A23" s="8" t="s">
        <v>2</v>
      </c>
      <c r="B23" s="9">
        <v>1230050</v>
      </c>
      <c r="C23" s="9">
        <v>1261129.7368421054</v>
      </c>
      <c r="D23" s="11">
        <v>1513360.7894736843</v>
      </c>
      <c r="E23" s="9">
        <v>1648274.7368421054</v>
      </c>
      <c r="F23" s="9">
        <v>1742603.9473684211</v>
      </c>
      <c r="G23" s="9">
        <v>1319393.9473684211</v>
      </c>
      <c r="H23" s="9">
        <v>1341524.2105263157</v>
      </c>
      <c r="I23" s="11">
        <v>1379233.9473684211</v>
      </c>
      <c r="J23" s="9">
        <v>1377355.2631578948</v>
      </c>
      <c r="K23" s="9">
        <v>1191163.4210526317</v>
      </c>
      <c r="L23" s="9">
        <v>1337091.3157894737</v>
      </c>
      <c r="M23" s="13">
        <v>1333682.3684210526</v>
      </c>
      <c r="N23" s="9">
        <f t="shared" si="0"/>
        <v>16674863.684210524</v>
      </c>
    </row>
    <row r="24" spans="1:14" ht="14.4" x14ac:dyDescent="0.3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569745.78947368427</v>
      </c>
      <c r="C25" s="9">
        <v>753182.10526315786</v>
      </c>
      <c r="D25" s="11">
        <v>720447.89473684214</v>
      </c>
      <c r="E25" s="9">
        <v>705581.05263157899</v>
      </c>
      <c r="F25" s="9">
        <v>731468.94736842101</v>
      </c>
      <c r="G25" s="9">
        <v>727433.15789473685</v>
      </c>
      <c r="H25" s="9">
        <v>614250</v>
      </c>
      <c r="I25" s="11">
        <v>598970.52631578955</v>
      </c>
      <c r="J25" s="9">
        <v>705477.89473684214</v>
      </c>
      <c r="K25" s="9">
        <v>608993.15789473685</v>
      </c>
      <c r="L25" s="9">
        <v>699751.57894736843</v>
      </c>
      <c r="M25" s="13">
        <v>777569.47368421056</v>
      </c>
      <c r="N25" s="9">
        <f t="shared" si="0"/>
        <v>8212871.578947369</v>
      </c>
    </row>
    <row r="26" spans="1:14" ht="14.4" x14ac:dyDescent="0.3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4.4" x14ac:dyDescent="0.3">
      <c r="A27" s="8" t="s">
        <v>1</v>
      </c>
      <c r="B27" s="9">
        <v>46646284.615384616</v>
      </c>
      <c r="C27" s="9">
        <v>47107897.435897432</v>
      </c>
      <c r="D27" s="11">
        <v>59004275.897435889</v>
      </c>
      <c r="E27" s="9">
        <v>56646813.333333336</v>
      </c>
      <c r="F27" s="9">
        <v>55828975.384615384</v>
      </c>
      <c r="G27" s="9">
        <v>54712879.999999993</v>
      </c>
      <c r="H27" s="9">
        <v>51998087.692307688</v>
      </c>
      <c r="I27" s="11">
        <v>50417464.102564104</v>
      </c>
      <c r="J27" s="9">
        <v>52676881.025641032</v>
      </c>
      <c r="K27" s="9">
        <v>51879673.333333336</v>
      </c>
      <c r="L27" s="9">
        <v>54183630.769230768</v>
      </c>
      <c r="M27" s="13">
        <v>65587815.384615377</v>
      </c>
      <c r="N27" s="9">
        <f t="shared" si="0"/>
        <v>646690678.97435904</v>
      </c>
    </row>
    <row r="28" spans="1:14" ht="14.4" x14ac:dyDescent="0.3">
      <c r="A28" s="8" t="s">
        <v>2</v>
      </c>
      <c r="B28" s="9">
        <v>8030686.538461539</v>
      </c>
      <c r="C28" s="9">
        <v>7866746.538461539</v>
      </c>
      <c r="D28" s="11">
        <v>9399110</v>
      </c>
      <c r="E28" s="9">
        <v>9384256.5384615399</v>
      </c>
      <c r="F28" s="9">
        <v>10010401.923076924</v>
      </c>
      <c r="G28" s="9">
        <v>8742068.0769230761</v>
      </c>
      <c r="H28" s="9">
        <v>9394409.615384616</v>
      </c>
      <c r="I28" s="11">
        <v>8356410.0000000009</v>
      </c>
      <c r="J28" s="9">
        <v>8833906.9230769221</v>
      </c>
      <c r="K28" s="9">
        <v>9044406.153846154</v>
      </c>
      <c r="L28" s="9">
        <v>7775752.307692308</v>
      </c>
      <c r="M28" s="13">
        <v>8722728.0769230779</v>
      </c>
      <c r="N28" s="9">
        <f t="shared" si="0"/>
        <v>105560882.69230771</v>
      </c>
    </row>
    <row r="29" spans="1:14" ht="14.4" x14ac:dyDescent="0.3">
      <c r="A29" s="8" t="s">
        <v>35</v>
      </c>
      <c r="B29" s="9">
        <v>1431257.6363636362</v>
      </c>
      <c r="C29" s="9">
        <v>1268967.6363636365</v>
      </c>
      <c r="D29" s="11">
        <v>1742858.9090909092</v>
      </c>
      <c r="E29" s="9">
        <v>1574363.8181818181</v>
      </c>
      <c r="F29" s="9">
        <v>1785902.3636363638</v>
      </c>
      <c r="G29" s="9">
        <v>1911782.5454545454</v>
      </c>
      <c r="H29" s="9">
        <v>2098561.4545454546</v>
      </c>
      <c r="I29" s="11">
        <v>1950620.1818181819</v>
      </c>
      <c r="J29" s="9">
        <v>1772400.3636363638</v>
      </c>
      <c r="K29" s="9">
        <v>1767536</v>
      </c>
      <c r="L29" s="9">
        <v>1605797.8181818184</v>
      </c>
      <c r="M29" s="13">
        <v>1584767.4545454546</v>
      </c>
      <c r="N29" s="9">
        <f t="shared" si="0"/>
        <v>20494816.18181818</v>
      </c>
    </row>
    <row r="30" spans="1:14" ht="14.4" x14ac:dyDescent="0.3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4.4" x14ac:dyDescent="0.3">
      <c r="A31" s="8" t="s">
        <v>1</v>
      </c>
      <c r="B31" s="9">
        <v>1122872.857142857</v>
      </c>
      <c r="C31" s="9">
        <v>1499076</v>
      </c>
      <c r="D31" s="11">
        <v>2114085.4285714286</v>
      </c>
      <c r="E31" s="9">
        <v>1609018.5714285714</v>
      </c>
      <c r="F31" s="9">
        <v>2209650.5714285714</v>
      </c>
      <c r="G31" s="9">
        <v>1540240.2857142857</v>
      </c>
      <c r="H31" s="9">
        <v>1788405.1428571427</v>
      </c>
      <c r="I31" s="11">
        <v>1209203.7142857141</v>
      </c>
      <c r="J31" s="9">
        <v>1422211.1428571427</v>
      </c>
      <c r="K31" s="9">
        <v>1984573.1428571425</v>
      </c>
      <c r="L31" s="9">
        <v>1543229.4285714284</v>
      </c>
      <c r="M31" s="13">
        <v>1619685.7142857141</v>
      </c>
      <c r="N31" s="9">
        <f t="shared" si="0"/>
        <v>19662251.999999996</v>
      </c>
    </row>
    <row r="32" spans="1:14" ht="14.4" x14ac:dyDescent="0.3">
      <c r="A32" s="8" t="s">
        <v>2</v>
      </c>
      <c r="B32" s="9">
        <v>600986.28571428568</v>
      </c>
      <c r="C32" s="9">
        <v>795659.42857142852</v>
      </c>
      <c r="D32" s="11">
        <v>950365.71428571432</v>
      </c>
      <c r="E32" s="9">
        <v>725413.14285714272</v>
      </c>
      <c r="F32" s="9">
        <v>1071093.4285714284</v>
      </c>
      <c r="G32" s="9">
        <v>674027.42857142852</v>
      </c>
      <c r="H32" s="9">
        <v>736497.14285714284</v>
      </c>
      <c r="I32" s="11">
        <v>594621.7142857142</v>
      </c>
      <c r="J32" s="9">
        <v>657170</v>
      </c>
      <c r="K32" s="9">
        <v>882975.14285714284</v>
      </c>
      <c r="L32" s="9">
        <v>719186.57142857136</v>
      </c>
      <c r="M32" s="13">
        <v>652263.7142857142</v>
      </c>
      <c r="N32" s="9">
        <f t="shared" si="0"/>
        <v>9060259.7142857127</v>
      </c>
    </row>
    <row r="33" spans="1:14" ht="14.4" x14ac:dyDescent="0.3">
      <c r="A33" s="8" t="s">
        <v>34</v>
      </c>
      <c r="B33" s="9">
        <v>263566.28571428568</v>
      </c>
      <c r="C33" s="9">
        <v>265331.14285714284</v>
      </c>
      <c r="D33" s="11">
        <v>418661.42857142852</v>
      </c>
      <c r="E33" s="9">
        <v>342871.71428571426</v>
      </c>
      <c r="F33" s="9">
        <v>312164.57142857142</v>
      </c>
      <c r="G33" s="9">
        <v>227066.28571428568</v>
      </c>
      <c r="H33" s="9">
        <v>348084</v>
      </c>
      <c r="I33" s="11">
        <v>215943.71428571426</v>
      </c>
      <c r="J33" s="9">
        <v>232093.71428571426</v>
      </c>
      <c r="K33" s="9">
        <v>430803.7142857142</v>
      </c>
      <c r="L33" s="9">
        <v>299027.99999999994</v>
      </c>
      <c r="M33" s="13">
        <v>347458.8571428571</v>
      </c>
      <c r="N33" s="9">
        <f t="shared" si="0"/>
        <v>3703073.4285714277</v>
      </c>
    </row>
    <row r="34" spans="1:14" ht="14.4" x14ac:dyDescent="0.3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4.4" x14ac:dyDescent="0.3">
      <c r="A35" s="8" t="s">
        <v>31</v>
      </c>
      <c r="B35" s="9">
        <v>2777739.333333333</v>
      </c>
      <c r="C35" s="9">
        <v>4292292</v>
      </c>
      <c r="D35" s="9">
        <v>4906500.666666666</v>
      </c>
      <c r="E35" s="9">
        <v>4378998.666666667</v>
      </c>
      <c r="F35" s="9">
        <v>4573717.333333333</v>
      </c>
      <c r="G35" s="9">
        <v>4020722.3333333335</v>
      </c>
      <c r="H35" s="9">
        <v>3875314.333333333</v>
      </c>
      <c r="I35" s="9">
        <v>4076599.3333333335</v>
      </c>
      <c r="J35" s="9">
        <v>4061422.6666666665</v>
      </c>
      <c r="K35" s="9">
        <v>3877776</v>
      </c>
      <c r="L35" s="9">
        <v>3119244.6666666665</v>
      </c>
      <c r="M35" s="9">
        <v>5216847.333333334</v>
      </c>
      <c r="N35" s="9">
        <f t="shared" si="0"/>
        <v>49177174.666666664</v>
      </c>
    </row>
    <row r="36" spans="1:14" ht="14.4" x14ac:dyDescent="0.3">
      <c r="A36" s="8" t="s">
        <v>2</v>
      </c>
      <c r="B36" s="9">
        <v>602970</v>
      </c>
      <c r="C36" s="9">
        <v>862001.66666666663</v>
      </c>
      <c r="D36" s="11">
        <v>1247662</v>
      </c>
      <c r="E36" s="11">
        <v>904797</v>
      </c>
      <c r="F36" s="9">
        <v>933655.00000000012</v>
      </c>
      <c r="G36" s="9">
        <v>1202884.6666666667</v>
      </c>
      <c r="H36" s="9">
        <v>947291</v>
      </c>
      <c r="I36" s="11">
        <v>898732.66666666663</v>
      </c>
      <c r="J36" s="9">
        <v>1123897.6666666667</v>
      </c>
      <c r="K36" s="9">
        <v>932819.66666666674</v>
      </c>
      <c r="L36" s="9">
        <v>743217.33333333337</v>
      </c>
      <c r="M36" s="13">
        <v>1120353</v>
      </c>
      <c r="N36" s="9">
        <f t="shared" ref="N36" si="3">SUM(B36:M36)</f>
        <v>11520281.666666668</v>
      </c>
    </row>
    <row r="37" spans="1:14" ht="14.4" x14ac:dyDescent="0.3">
      <c r="A37" s="8" t="s">
        <v>34</v>
      </c>
      <c r="B37" s="9">
        <v>433254.66666666669</v>
      </c>
      <c r="C37" s="9">
        <v>382360.33333333331</v>
      </c>
      <c r="D37" s="11">
        <v>402191.33333333331</v>
      </c>
      <c r="E37" s="11">
        <v>767482</v>
      </c>
      <c r="F37" s="9">
        <v>505539.66666666669</v>
      </c>
      <c r="G37" s="9">
        <v>463139.33333333337</v>
      </c>
      <c r="H37" s="9">
        <v>661202.66666666674</v>
      </c>
      <c r="I37" s="11">
        <v>504870.66666666669</v>
      </c>
      <c r="J37" s="9">
        <v>489997.33333333337</v>
      </c>
      <c r="K37" s="9">
        <v>552869.33333333337</v>
      </c>
      <c r="L37" s="9">
        <v>495610.33333333331</v>
      </c>
      <c r="M37" s="13">
        <v>562536.33333333337</v>
      </c>
      <c r="N37" s="9">
        <f t="shared" si="0"/>
        <v>6221053.9999999991</v>
      </c>
    </row>
    <row r="38" spans="1:14" ht="15.7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32.25" customHeight="1" x14ac:dyDescent="0.3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3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BCBC-DFB7-4FC7-A5A4-0F7F884E9869}">
  <sheetPr>
    <pageSetUpPr fitToPage="1"/>
  </sheetPr>
  <dimension ref="A1:N38"/>
  <sheetViews>
    <sheetView zoomScaleNormal="100" workbookViewId="0">
      <selection activeCell="K39" sqref="K39"/>
    </sheetView>
  </sheetViews>
  <sheetFormatPr defaultColWidth="9.109375" defaultRowHeight="13.8" x14ac:dyDescent="0.3"/>
  <cols>
    <col min="1" max="1" width="25.88671875" style="5" customWidth="1"/>
    <col min="2" max="14" width="18.5546875" style="5" customWidth="1"/>
    <col min="15" max="16384" width="9.109375" style="5"/>
  </cols>
  <sheetData>
    <row r="1" spans="1:14" s="1" customFormat="1" ht="19.5" customHeight="1" x14ac:dyDescent="0.4">
      <c r="A1" s="27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2" customHeight="1" x14ac:dyDescent="0.3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4.4" x14ac:dyDescent="0.3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4.4" x14ac:dyDescent="0.3">
      <c r="A4" s="8" t="s">
        <v>1</v>
      </c>
      <c r="B4" s="11">
        <v>5981400306</v>
      </c>
      <c r="C4" s="11">
        <v>5858824404</v>
      </c>
      <c r="D4" s="11">
        <v>6321790846</v>
      </c>
      <c r="E4" s="11">
        <v>5543704890</v>
      </c>
      <c r="F4" s="11">
        <v>6612460045</v>
      </c>
      <c r="G4" s="11">
        <v>6864918330</v>
      </c>
      <c r="H4" s="11">
        <v>6385855313</v>
      </c>
      <c r="I4" s="11">
        <v>6584580019</v>
      </c>
      <c r="J4" s="11">
        <v>6680004920</v>
      </c>
      <c r="K4" s="11">
        <v>6613638744</v>
      </c>
      <c r="L4" s="11">
        <v>7013473716</v>
      </c>
      <c r="M4" s="11">
        <v>8647226296</v>
      </c>
      <c r="N4" s="9">
        <f>SUM(B4:M4)</f>
        <v>79107877829</v>
      </c>
    </row>
    <row r="5" spans="1:14" ht="14.4" x14ac:dyDescent="0.3">
      <c r="A5" s="8" t="s">
        <v>2</v>
      </c>
      <c r="B5" s="11">
        <v>1355719230</v>
      </c>
      <c r="C5" s="11">
        <v>1223800006</v>
      </c>
      <c r="D5" s="11">
        <v>1039806621</v>
      </c>
      <c r="E5" s="11">
        <v>808405982</v>
      </c>
      <c r="F5" s="11">
        <v>1067344821</v>
      </c>
      <c r="G5" s="11">
        <v>1108654107</v>
      </c>
      <c r="H5" s="11">
        <v>1014762713</v>
      </c>
      <c r="I5" s="11">
        <v>1082556757</v>
      </c>
      <c r="J5" s="11">
        <v>1145602937</v>
      </c>
      <c r="K5" s="11">
        <v>1196474218</v>
      </c>
      <c r="L5" s="11">
        <v>1189242645</v>
      </c>
      <c r="M5" s="11">
        <v>1210993786</v>
      </c>
      <c r="N5" s="9">
        <f t="shared" ref="N5:N34" si="0">SUM(B5:M5)</f>
        <v>13443363823</v>
      </c>
    </row>
    <row r="6" spans="1:14" ht="14.4" x14ac:dyDescent="0.3">
      <c r="A6" s="8" t="s">
        <v>34</v>
      </c>
      <c r="B6" s="11">
        <v>368670927</v>
      </c>
      <c r="C6" s="11">
        <v>388584572</v>
      </c>
      <c r="D6" s="11">
        <v>234935440</v>
      </c>
      <c r="E6" s="11">
        <v>78440490</v>
      </c>
      <c r="F6" s="11">
        <v>126797286</v>
      </c>
      <c r="G6" s="11">
        <v>188876145</v>
      </c>
      <c r="H6" s="11">
        <v>173639348</v>
      </c>
      <c r="I6" s="11">
        <v>184205825</v>
      </c>
      <c r="J6" s="11">
        <v>213744231</v>
      </c>
      <c r="K6" s="11">
        <v>249161991</v>
      </c>
      <c r="L6" s="11">
        <v>219890745</v>
      </c>
      <c r="M6" s="11">
        <v>196053122</v>
      </c>
      <c r="N6" s="9">
        <f t="shared" si="0"/>
        <v>2623000122</v>
      </c>
    </row>
    <row r="7" spans="1:14" ht="14.4" x14ac:dyDescent="0.3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4" x14ac:dyDescent="0.3">
      <c r="A8" s="8" t="s">
        <v>1</v>
      </c>
      <c r="B8" s="11">
        <v>70635290</v>
      </c>
      <c r="C8" s="11">
        <v>77285285</v>
      </c>
      <c r="D8" s="11">
        <v>80788451</v>
      </c>
      <c r="E8" s="11">
        <v>84183624</v>
      </c>
      <c r="F8" s="11">
        <v>91706654</v>
      </c>
      <c r="G8" s="11">
        <v>92189565</v>
      </c>
      <c r="H8" s="11">
        <v>82708626</v>
      </c>
      <c r="I8" s="11">
        <v>81601661</v>
      </c>
      <c r="J8" s="9">
        <v>63545576</v>
      </c>
      <c r="K8" s="9">
        <v>78948000</v>
      </c>
      <c r="L8" s="9">
        <v>85682852</v>
      </c>
      <c r="M8" s="13">
        <v>101856773</v>
      </c>
      <c r="N8" s="9">
        <f t="shared" si="0"/>
        <v>991132357</v>
      </c>
    </row>
    <row r="9" spans="1:14" ht="14.4" x14ac:dyDescent="0.3">
      <c r="A9" s="8" t="s">
        <v>2</v>
      </c>
      <c r="B9" s="11">
        <v>12863821</v>
      </c>
      <c r="C9" s="11">
        <v>12021938</v>
      </c>
      <c r="D9" s="11">
        <v>11423782</v>
      </c>
      <c r="E9" s="11">
        <v>8937249</v>
      </c>
      <c r="F9" s="11">
        <v>13158131</v>
      </c>
      <c r="G9" s="11">
        <v>12627010</v>
      </c>
      <c r="H9" s="11">
        <v>13148855</v>
      </c>
      <c r="I9" s="11">
        <v>12792853</v>
      </c>
      <c r="J9" s="9">
        <v>14061154</v>
      </c>
      <c r="K9" s="9">
        <v>13329564</v>
      </c>
      <c r="L9" s="9">
        <v>12639621</v>
      </c>
      <c r="M9" s="13">
        <v>13487781</v>
      </c>
      <c r="N9" s="9">
        <f t="shared" si="0"/>
        <v>150491759</v>
      </c>
    </row>
    <row r="10" spans="1:14" ht="14.4" x14ac:dyDescent="0.3">
      <c r="A10" s="8" t="s">
        <v>34</v>
      </c>
      <c r="B10" s="11">
        <v>3634207</v>
      </c>
      <c r="C10" s="11">
        <v>4226166</v>
      </c>
      <c r="D10" s="11">
        <v>2404916</v>
      </c>
      <c r="E10" s="11">
        <v>1559236</v>
      </c>
      <c r="F10" s="11">
        <v>1833149</v>
      </c>
      <c r="G10" s="11">
        <v>2197139</v>
      </c>
      <c r="H10" s="11">
        <v>2500377</v>
      </c>
      <c r="I10" s="11">
        <v>2545901</v>
      </c>
      <c r="J10" s="9">
        <v>2533501</v>
      </c>
      <c r="K10" s="9">
        <v>3455522</v>
      </c>
      <c r="L10" s="9">
        <v>2577441</v>
      </c>
      <c r="M10" s="13">
        <v>2429897</v>
      </c>
      <c r="N10" s="9">
        <f t="shared" si="0"/>
        <v>31897452</v>
      </c>
    </row>
    <row r="11" spans="1:14" ht="14.4" x14ac:dyDescent="0.3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4.4" x14ac:dyDescent="0.3">
      <c r="A12" s="8" t="s">
        <v>29</v>
      </c>
      <c r="B12" s="9">
        <v>5715604.8571428573</v>
      </c>
      <c r="C12" s="9">
        <v>5358044.5714285709</v>
      </c>
      <c r="D12" s="9">
        <v>6068061.4285714282</v>
      </c>
      <c r="E12" s="9">
        <v>6142504.2857142845</v>
      </c>
      <c r="F12" s="9">
        <v>6386922.5714285709</v>
      </c>
      <c r="G12" s="9">
        <v>5994639.9999999991</v>
      </c>
      <c r="H12" s="9">
        <v>7427597.1428571418</v>
      </c>
      <c r="I12" s="11">
        <v>6049778.8571428573</v>
      </c>
      <c r="J12" s="9">
        <v>5826252.5714285709</v>
      </c>
      <c r="K12" s="9">
        <v>5409988.2857142854</v>
      </c>
      <c r="L12" s="9">
        <v>6356623.9999999991</v>
      </c>
      <c r="M12" s="13">
        <v>7403549.9999999991</v>
      </c>
      <c r="N12" s="9">
        <f t="shared" si="0"/>
        <v>74139568.571428567</v>
      </c>
    </row>
    <row r="13" spans="1:14" ht="14.4" x14ac:dyDescent="0.3">
      <c r="A13" s="8" t="s">
        <v>2</v>
      </c>
      <c r="B13" s="9">
        <v>1371345.4285714284</v>
      </c>
      <c r="C13" s="9">
        <v>1053200.2857142857</v>
      </c>
      <c r="D13" s="11">
        <v>922353.42857142841</v>
      </c>
      <c r="E13" s="9">
        <v>933884.28571428568</v>
      </c>
      <c r="F13" s="9">
        <v>1184079.7142857141</v>
      </c>
      <c r="G13" s="9">
        <v>1152978</v>
      </c>
      <c r="H13" s="9">
        <v>1147010.2857142857</v>
      </c>
      <c r="I13" s="11">
        <v>1114976.857142857</v>
      </c>
      <c r="J13" s="9">
        <v>1188533.142857143</v>
      </c>
      <c r="K13" s="9">
        <v>1130155.7142857141</v>
      </c>
      <c r="L13" s="9">
        <v>1219159.1428571427</v>
      </c>
      <c r="M13" s="13">
        <v>1421461.7142857143</v>
      </c>
      <c r="N13" s="9">
        <f t="shared" si="0"/>
        <v>13839137.999999998</v>
      </c>
    </row>
    <row r="14" spans="1:14" ht="14.4" x14ac:dyDescent="0.3">
      <c r="A14" s="8" t="s">
        <v>34</v>
      </c>
      <c r="B14" s="9">
        <v>381249.42857142852</v>
      </c>
      <c r="C14" s="9">
        <v>1258234.5714285714</v>
      </c>
      <c r="D14" s="11">
        <v>308660.57142857142</v>
      </c>
      <c r="E14" s="9">
        <v>137515.14285714284</v>
      </c>
      <c r="F14" s="9">
        <v>147795.71428571429</v>
      </c>
      <c r="G14" s="9">
        <v>179437.14285714284</v>
      </c>
      <c r="H14" s="9">
        <v>182101.42857142855</v>
      </c>
      <c r="I14" s="11">
        <v>148843.14285714284</v>
      </c>
      <c r="J14" s="9">
        <v>198881.14285714284</v>
      </c>
      <c r="K14" s="9">
        <v>268714.8571428571</v>
      </c>
      <c r="L14" s="9">
        <v>239673.99999999997</v>
      </c>
      <c r="M14" s="13">
        <v>250946.57142857139</v>
      </c>
      <c r="N14" s="9">
        <f t="shared" si="0"/>
        <v>3702053.7142857136</v>
      </c>
    </row>
    <row r="15" spans="1:14" ht="14.4" x14ac:dyDescent="0.3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4.4" x14ac:dyDescent="0.3">
      <c r="A16" s="8" t="s">
        <v>1</v>
      </c>
      <c r="B16" s="9">
        <v>2235449.4285714282</v>
      </c>
      <c r="C16" s="9">
        <v>2293408.8571428568</v>
      </c>
      <c r="D16" s="11">
        <v>2511896.5714285714</v>
      </c>
      <c r="E16" s="9">
        <v>2738839.1428571423</v>
      </c>
      <c r="F16" s="9">
        <v>2973210.5714285709</v>
      </c>
      <c r="G16" s="9">
        <v>2529051.1428571423</v>
      </c>
      <c r="H16" s="9">
        <v>2770262.5714285714</v>
      </c>
      <c r="I16" s="11">
        <v>2591265.4285714282</v>
      </c>
      <c r="J16" s="9">
        <v>2899217.4285714282</v>
      </c>
      <c r="K16" s="9">
        <v>2647266.5714285714</v>
      </c>
      <c r="L16" s="9">
        <v>2845649.4285714282</v>
      </c>
      <c r="M16" s="13">
        <v>3083061.7142857141</v>
      </c>
      <c r="N16" s="9">
        <f t="shared" si="0"/>
        <v>32118578.857142854</v>
      </c>
    </row>
    <row r="17" spans="1:14" ht="14.4" x14ac:dyDescent="0.3">
      <c r="A17" s="8" t="s">
        <v>2</v>
      </c>
      <c r="B17" s="9">
        <v>821089.14285714272</v>
      </c>
      <c r="C17" s="9">
        <v>1031273.7142857142</v>
      </c>
      <c r="D17" s="11">
        <v>551575.14285714284</v>
      </c>
      <c r="E17" s="9">
        <v>506231.99999999994</v>
      </c>
      <c r="F17" s="9">
        <v>637768.85714285704</v>
      </c>
      <c r="G17" s="9">
        <v>617883.42857142841</v>
      </c>
      <c r="H17" s="9">
        <v>566310.85714285716</v>
      </c>
      <c r="I17" s="11">
        <v>664450.85714285704</v>
      </c>
      <c r="J17" s="9">
        <v>877516</v>
      </c>
      <c r="K17" s="9">
        <v>965967.71428571432</v>
      </c>
      <c r="L17" s="9">
        <v>817609.42857142852</v>
      </c>
      <c r="M17" s="13">
        <v>507600.28571428562</v>
      </c>
      <c r="N17" s="9">
        <f t="shared" si="0"/>
        <v>8565277.4285714272</v>
      </c>
    </row>
    <row r="18" spans="1:14" ht="14.4" x14ac:dyDescent="0.3">
      <c r="A18" s="8" t="s">
        <v>34</v>
      </c>
      <c r="B18" s="9">
        <v>483590.28571428568</v>
      </c>
      <c r="C18" s="9">
        <v>357561.99999999994</v>
      </c>
      <c r="D18" s="11">
        <v>167893.14285714284</v>
      </c>
      <c r="E18" s="9">
        <v>34770</v>
      </c>
      <c r="F18" s="9">
        <v>120698.57142857141</v>
      </c>
      <c r="G18" s="9">
        <v>218498.28571428568</v>
      </c>
      <c r="H18" s="9">
        <v>281774.85714285716</v>
      </c>
      <c r="I18" s="11">
        <v>314812</v>
      </c>
      <c r="J18" s="9">
        <v>387977.14285714284</v>
      </c>
      <c r="K18" s="9">
        <v>373443.71428571426</v>
      </c>
      <c r="L18" s="9">
        <v>318193.42857142858</v>
      </c>
      <c r="M18" s="13">
        <v>293692.28571428568</v>
      </c>
      <c r="N18" s="9">
        <f t="shared" si="0"/>
        <v>3352905.7142857136</v>
      </c>
    </row>
    <row r="19" spans="1:14" ht="14.4" x14ac:dyDescent="0.3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4.4" x14ac:dyDescent="0.3">
      <c r="A20" s="8" t="s">
        <v>30</v>
      </c>
      <c r="B20" s="9">
        <v>6930317.6315789474</v>
      </c>
      <c r="C20" s="9">
        <v>7623445.7894736845</v>
      </c>
      <c r="D20" s="9">
        <v>8301883.9473684216</v>
      </c>
      <c r="E20" s="9">
        <v>7055138.9473684216</v>
      </c>
      <c r="F20" s="9">
        <v>8842818.6842105258</v>
      </c>
      <c r="G20" s="9">
        <v>8180319.9999999991</v>
      </c>
      <c r="H20" s="9">
        <v>7906610.5263157897</v>
      </c>
      <c r="I20" s="9">
        <v>7883575.5263157897</v>
      </c>
      <c r="J20" s="9">
        <v>8162299.2105263155</v>
      </c>
      <c r="K20" s="9">
        <v>7215329.7368421061</v>
      </c>
      <c r="L20" s="9">
        <v>8827907.8947368432</v>
      </c>
      <c r="M20" s="9">
        <v>11192022.631578946</v>
      </c>
      <c r="N20" s="9">
        <f t="shared" si="0"/>
        <v>98121670.526315808</v>
      </c>
    </row>
    <row r="21" spans="1:14" ht="14.4" x14ac:dyDescent="0.3">
      <c r="A21" s="8" t="s">
        <v>2</v>
      </c>
      <c r="B21" s="9">
        <v>1159525.2631578948</v>
      </c>
      <c r="C21" s="9">
        <v>1135965.2631578948</v>
      </c>
      <c r="D21" s="11">
        <v>1192083.6842105263</v>
      </c>
      <c r="E21" s="9">
        <v>975315</v>
      </c>
      <c r="F21" s="9">
        <v>1456407.8947368423</v>
      </c>
      <c r="G21" s="9">
        <v>1231863.1578947369</v>
      </c>
      <c r="H21" s="9">
        <v>1435020</v>
      </c>
      <c r="I21" s="11">
        <v>1358246.8421052631</v>
      </c>
      <c r="J21" s="9">
        <v>1336443.9473684211</v>
      </c>
      <c r="K21" s="9">
        <v>1259081.8421052631</v>
      </c>
      <c r="L21" s="9">
        <v>1282218.9473684211</v>
      </c>
      <c r="M21" s="13">
        <v>1315291.0526315789</v>
      </c>
      <c r="N21" s="9">
        <f t="shared" si="0"/>
        <v>15137462.894736843</v>
      </c>
    </row>
    <row r="22" spans="1:14" ht="14.4" x14ac:dyDescent="0.3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4.4" x14ac:dyDescent="0.3">
      <c r="A23" s="8" t="s">
        <v>1</v>
      </c>
      <c r="B23" s="9">
        <v>593483.68421052641</v>
      </c>
      <c r="C23" s="9">
        <v>536346.84210526315</v>
      </c>
      <c r="D23" s="11">
        <v>781337.89473684214</v>
      </c>
      <c r="E23" s="9">
        <v>631896.31578947371</v>
      </c>
      <c r="F23" s="9">
        <v>680167.89473684214</v>
      </c>
      <c r="G23" s="9">
        <v>923166.84210526315</v>
      </c>
      <c r="H23" s="9">
        <v>665022.10526315786</v>
      </c>
      <c r="I23" s="11">
        <v>646963.15789473685</v>
      </c>
      <c r="J23" s="9">
        <v>817111.05263157899</v>
      </c>
      <c r="K23" s="9">
        <v>549536.84210526326</v>
      </c>
      <c r="L23" s="9">
        <v>817394.21052631584</v>
      </c>
      <c r="M23" s="13">
        <v>796807.89473684214</v>
      </c>
      <c r="N23" s="9">
        <f t="shared" si="0"/>
        <v>8439234.7368421052</v>
      </c>
    </row>
    <row r="24" spans="1:14" ht="14.4" x14ac:dyDescent="0.3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4.4" x14ac:dyDescent="0.3">
      <c r="A25" s="8" t="s">
        <v>1</v>
      </c>
      <c r="B25" s="9">
        <v>39329095.384615384</v>
      </c>
      <c r="C25" s="9">
        <v>41432376.92307692</v>
      </c>
      <c r="D25" s="11">
        <v>43717245.128205128</v>
      </c>
      <c r="E25" s="9">
        <v>43871118.974358968</v>
      </c>
      <c r="F25" s="9">
        <v>51355157.435897432</v>
      </c>
      <c r="G25" s="9">
        <v>51667082.051282048</v>
      </c>
      <c r="H25" s="9">
        <v>47009735.897435896</v>
      </c>
      <c r="I25" s="11">
        <v>45844892.307692312</v>
      </c>
      <c r="J25" s="9">
        <v>48902390.769230768</v>
      </c>
      <c r="K25" s="9">
        <v>46546435.384615384</v>
      </c>
      <c r="L25" s="9">
        <v>48889089.743589744</v>
      </c>
      <c r="M25" s="13">
        <v>59941805.128205128</v>
      </c>
      <c r="N25" s="9">
        <f t="shared" si="0"/>
        <v>568506425.12820518</v>
      </c>
    </row>
    <row r="26" spans="1:14" ht="14.4" x14ac:dyDescent="0.3">
      <c r="A26" s="8" t="s">
        <v>2</v>
      </c>
      <c r="B26" s="9">
        <v>7496445.769230769</v>
      </c>
      <c r="C26" s="9">
        <v>7177031.923076923</v>
      </c>
      <c r="D26" s="11">
        <v>6566171.1538461549</v>
      </c>
      <c r="E26" s="9">
        <v>5457258.076923077</v>
      </c>
      <c r="F26" s="9">
        <v>7802935.769230769</v>
      </c>
      <c r="G26" s="9">
        <v>7716635.0000000009</v>
      </c>
      <c r="H26" s="9">
        <v>8174692.307692308</v>
      </c>
      <c r="I26" s="11">
        <v>7939767.3076923089</v>
      </c>
      <c r="J26" s="9">
        <v>8383513.076923077</v>
      </c>
      <c r="K26" s="9">
        <v>7873074.230769231</v>
      </c>
      <c r="L26" s="9">
        <v>7401217.692307693</v>
      </c>
      <c r="M26" s="13">
        <v>8243540.0000000009</v>
      </c>
      <c r="N26" s="9">
        <f t="shared" si="0"/>
        <v>90232282.307692319</v>
      </c>
    </row>
    <row r="27" spans="1:14" ht="14.4" x14ac:dyDescent="0.3">
      <c r="A27" s="8" t="s">
        <v>35</v>
      </c>
      <c r="B27" s="9">
        <v>1592020.5454545456</v>
      </c>
      <c r="C27" s="9">
        <v>1578320.9090909089</v>
      </c>
      <c r="D27" s="11">
        <v>838366.54545454553</v>
      </c>
      <c r="E27" s="9">
        <v>925144</v>
      </c>
      <c r="F27" s="9">
        <v>739530.18181818188</v>
      </c>
      <c r="G27" s="9">
        <v>926861.27272727282</v>
      </c>
      <c r="H27" s="9">
        <v>1158427.4545454546</v>
      </c>
      <c r="I27" s="11">
        <v>1156590.5454545454</v>
      </c>
      <c r="J27" s="9">
        <v>1195980.1818181819</v>
      </c>
      <c r="K27" s="9">
        <v>1574068.7272727273</v>
      </c>
      <c r="L27" s="9">
        <v>1012978.9090909091</v>
      </c>
      <c r="M27" s="13">
        <v>1110286.1818181819</v>
      </c>
      <c r="N27" s="9">
        <f t="shared" si="0"/>
        <v>13808575.454545451</v>
      </c>
    </row>
    <row r="28" spans="1:14" ht="14.4" x14ac:dyDescent="0.3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4.4" x14ac:dyDescent="0.3">
      <c r="A29" s="8" t="s">
        <v>1</v>
      </c>
      <c r="B29" s="9">
        <v>1005347.1428571428</v>
      </c>
      <c r="C29" s="9">
        <v>1347711.1428571427</v>
      </c>
      <c r="D29" s="11">
        <v>1029477.4285714284</v>
      </c>
      <c r="E29" s="9">
        <v>679571.7142857142</v>
      </c>
      <c r="F29" s="9">
        <v>857523.42857142852</v>
      </c>
      <c r="G29" s="9">
        <v>1024323.4285714285</v>
      </c>
      <c r="H29" s="9">
        <v>1035704.2857142857</v>
      </c>
      <c r="I29" s="11">
        <v>928571.7142857142</v>
      </c>
      <c r="J29" s="9">
        <v>1279270.857142857</v>
      </c>
      <c r="K29" s="9">
        <v>1418069.4285714284</v>
      </c>
      <c r="L29" s="9">
        <v>1380528</v>
      </c>
      <c r="M29" s="13">
        <v>1290738</v>
      </c>
      <c r="N29" s="9">
        <f t="shared" si="0"/>
        <v>13276836.571428571</v>
      </c>
    </row>
    <row r="30" spans="1:14" ht="14.4" x14ac:dyDescent="0.3">
      <c r="A30" s="8" t="s">
        <v>2</v>
      </c>
      <c r="B30" s="9">
        <v>698233.42857142841</v>
      </c>
      <c r="C30" s="9">
        <v>591959.42857142852</v>
      </c>
      <c r="D30" s="11">
        <v>756383.14285714272</v>
      </c>
      <c r="E30" s="9">
        <v>86393.999999999985</v>
      </c>
      <c r="F30" s="9">
        <v>888204.57142857136</v>
      </c>
      <c r="G30" s="9">
        <v>485462.28571428568</v>
      </c>
      <c r="H30" s="9">
        <v>347249.99999999994</v>
      </c>
      <c r="I30" s="11">
        <v>434256.57142857136</v>
      </c>
      <c r="J30" s="9">
        <v>543914.57142857136</v>
      </c>
      <c r="K30" s="9">
        <v>664870</v>
      </c>
      <c r="L30" s="9">
        <v>662759.42857142852</v>
      </c>
      <c r="M30" s="13">
        <v>443037.99999999994</v>
      </c>
      <c r="N30" s="9">
        <f t="shared" si="0"/>
        <v>6602725.4285714263</v>
      </c>
    </row>
    <row r="31" spans="1:14" ht="14.4" x14ac:dyDescent="0.3">
      <c r="A31" s="8" t="s">
        <v>34</v>
      </c>
      <c r="B31" s="9">
        <v>220352.85714285713</v>
      </c>
      <c r="C31" s="9">
        <v>380992.8571428571</v>
      </c>
      <c r="D31" s="11">
        <v>256998.8571428571</v>
      </c>
      <c r="E31" s="9">
        <v>30049.142857142855</v>
      </c>
      <c r="F31" s="9">
        <v>112756.2857142857</v>
      </c>
      <c r="G31" s="9">
        <v>117176.85714285712</v>
      </c>
      <c r="H31" s="9">
        <v>154738.28571428571</v>
      </c>
      <c r="I31" s="11">
        <v>151495.99999999997</v>
      </c>
      <c r="J31" s="9">
        <v>170407.42857142855</v>
      </c>
      <c r="K31" s="9">
        <v>343379.71428571426</v>
      </c>
      <c r="L31" s="9">
        <v>297287.99999999994</v>
      </c>
      <c r="M31" s="13">
        <v>161102.57142857142</v>
      </c>
      <c r="N31" s="9">
        <f t="shared" si="0"/>
        <v>2396738.8571428568</v>
      </c>
    </row>
    <row r="32" spans="1:14" ht="14.4" x14ac:dyDescent="0.3">
      <c r="A32" s="16" t="s">
        <v>9</v>
      </c>
      <c r="B32" s="17"/>
      <c r="C32" s="17"/>
      <c r="D32" s="19"/>
      <c r="E32" s="17"/>
      <c r="F32" s="17"/>
      <c r="G32" s="17"/>
      <c r="H32" s="17"/>
      <c r="I32" s="19"/>
      <c r="J32" s="17"/>
      <c r="K32" s="17"/>
      <c r="L32" s="17"/>
      <c r="M32" s="21"/>
      <c r="N32" s="17"/>
    </row>
    <row r="33" spans="1:14" ht="14.4" x14ac:dyDescent="0.3">
      <c r="A33" s="8" t="s">
        <v>31</v>
      </c>
      <c r="B33" s="9">
        <v>3057397.6666666665</v>
      </c>
      <c r="C33" s="9">
        <v>3145775</v>
      </c>
      <c r="D33" s="9">
        <v>3755780.3333333335</v>
      </c>
      <c r="E33" s="9">
        <v>3578735.3333333335</v>
      </c>
      <c r="F33" s="9">
        <v>3994578</v>
      </c>
      <c r="G33" s="9">
        <v>3712448</v>
      </c>
      <c r="H33" s="9">
        <v>3524155.6666666665</v>
      </c>
      <c r="I33" s="9">
        <v>3343740.3333333335</v>
      </c>
      <c r="J33" s="9">
        <v>3410587.3333333335</v>
      </c>
      <c r="K33" s="9">
        <v>2802166.666666667</v>
      </c>
      <c r="L33" s="9">
        <v>4314186.333333333</v>
      </c>
      <c r="M33" s="9">
        <v>3828121.0000000005</v>
      </c>
      <c r="N33" s="9">
        <f t="shared" si="0"/>
        <v>42467671.666666672</v>
      </c>
    </row>
    <row r="34" spans="1:14" ht="14.4" x14ac:dyDescent="0.3">
      <c r="A34" s="8" t="s">
        <v>2</v>
      </c>
      <c r="B34" s="9">
        <v>736803.33333333326</v>
      </c>
      <c r="C34" s="9">
        <v>581567.33333333337</v>
      </c>
      <c r="D34" s="11">
        <v>816461.66666666663</v>
      </c>
      <c r="E34" s="11">
        <v>619613</v>
      </c>
      <c r="F34" s="9">
        <v>876090</v>
      </c>
      <c r="G34" s="9">
        <v>713170.33333333337</v>
      </c>
      <c r="H34" s="9">
        <v>1025233.3333333334</v>
      </c>
      <c r="I34" s="11">
        <v>797379.66666666663</v>
      </c>
      <c r="J34" s="9">
        <v>1032231</v>
      </c>
      <c r="K34" s="9">
        <v>863250.33333333326</v>
      </c>
      <c r="L34" s="9">
        <v>742029</v>
      </c>
      <c r="M34" s="13">
        <v>1050665.3333333333</v>
      </c>
      <c r="N34" s="9">
        <f t="shared" si="0"/>
        <v>9854494.333333334</v>
      </c>
    </row>
    <row r="35" spans="1:14" ht="14.4" x14ac:dyDescent="0.3">
      <c r="A35" s="8" t="s">
        <v>34</v>
      </c>
      <c r="B35" s="11" t="s">
        <v>36</v>
      </c>
      <c r="C35" s="11" t="s">
        <v>36</v>
      </c>
      <c r="D35" s="11" t="s">
        <v>36</v>
      </c>
      <c r="E35" s="11" t="s">
        <v>36</v>
      </c>
      <c r="F35" s="11" t="s">
        <v>36</v>
      </c>
      <c r="G35" s="9">
        <v>401485.33333333331</v>
      </c>
      <c r="H35" s="9">
        <v>354054.66666666669</v>
      </c>
      <c r="I35" s="11">
        <v>366914</v>
      </c>
      <c r="J35" s="9">
        <v>604668.66666666674</v>
      </c>
      <c r="K35" s="9">
        <v>450842.33333333337</v>
      </c>
      <c r="L35" s="9">
        <v>345018.00000000006</v>
      </c>
      <c r="M35" s="13">
        <v>338262.33333333337</v>
      </c>
      <c r="N35" s="11" t="s">
        <v>36</v>
      </c>
    </row>
    <row r="36" spans="1:14" ht="15.7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4.4" x14ac:dyDescent="0.3">
      <c r="A37" s="34" t="s">
        <v>44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5.75" customHeight="1" x14ac:dyDescent="0.3">
      <c r="A38" s="8" t="s">
        <v>47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</sheetData>
  <mergeCells count="3">
    <mergeCell ref="A1:N1"/>
    <mergeCell ref="A36:N36"/>
    <mergeCell ref="A37:N37"/>
  </mergeCells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Current Month &amp; YTD Analysis</vt:lpstr>
      <vt:lpstr>Summary (NEW!)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  <vt:lpstr>'2026'!Print_Area</vt:lpstr>
      <vt:lpstr>'Current Month &amp; YTD Analysis'!Print_Area</vt:lpstr>
    </vt:vector>
  </TitlesOfParts>
  <Company>Cochise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carreirar</dc:creator>
  <cp:lastModifiedBy>ROBERT CARREIRA</cp:lastModifiedBy>
  <cp:lastPrinted>2026-05-13T18:08:03Z</cp:lastPrinted>
  <dcterms:created xsi:type="dcterms:W3CDTF">2005-08-25T22:14:49Z</dcterms:created>
  <dcterms:modified xsi:type="dcterms:W3CDTF">2026-08-18T21:36:34Z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