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Excel price generators\"/>
    </mc:Choice>
  </mc:AlternateContent>
  <xr:revisionPtr revIDLastSave="0" documentId="13_ncr:1_{40249028-96D3-4E13-9E08-F0108A4348E9}" xr6:coauthVersionLast="47" xr6:coauthVersionMax="47" xr10:uidLastSave="{00000000-0000-0000-0000-000000000000}"/>
  <bookViews>
    <workbookView xWindow="-120" yWindow="-120" windowWidth="24240" windowHeight="13020" xr2:uid="{6E95A181-88DD-4407-BE6B-99CF1522672C}"/>
  </bookViews>
  <sheets>
    <sheet name="Deluxe Playhouse #8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20" i="1"/>
  <c r="C6" i="1"/>
  <c r="C8" i="1"/>
  <c r="C9" i="1"/>
  <c r="C10" i="1"/>
  <c r="C11" i="1"/>
  <c r="C12" i="1"/>
  <c r="C13" i="1"/>
  <c r="C15" i="1"/>
  <c r="C16" i="1"/>
  <c r="C17" i="1"/>
  <c r="C18" i="1"/>
  <c r="C19" i="1"/>
  <c r="C21" i="1"/>
  <c r="C22" i="1"/>
  <c r="C23" i="1" l="1"/>
  <c r="C24" i="1" s="1"/>
  <c r="C25" i="1" s="1"/>
  <c r="E7" i="1" l="1"/>
  <c r="E8" i="1" s="1"/>
  <c r="E9" i="1" l="1"/>
  <c r="E10" i="1" s="1"/>
  <c r="E11" i="1" s="1"/>
  <c r="E12" i="1" s="1"/>
  <c r="E14" i="1" l="1"/>
  <c r="E15" i="1" s="1"/>
  <c r="E16" i="1" s="1"/>
</calcChain>
</file>

<file path=xl/sharedStrings.xml><?xml version="1.0" encoding="utf-8"?>
<sst xmlns="http://schemas.openxmlformats.org/spreadsheetml/2006/main" count="40" uniqueCount="40">
  <si>
    <t>It was nice meeting you today. I want you to be happy with your playcenter.</t>
  </si>
  <si>
    <t xml:space="preserve">Notes: </t>
  </si>
  <si>
    <t>Total</t>
  </si>
  <si>
    <t>Tax</t>
  </si>
  <si>
    <t>Subtotal</t>
  </si>
  <si>
    <t>Dinner Bell</t>
  </si>
  <si>
    <t>Tic Tac Toe Board</t>
  </si>
  <si>
    <t>5' Turbo Slide</t>
  </si>
  <si>
    <t>Infant Seat</t>
  </si>
  <si>
    <t>Chalk Board</t>
  </si>
  <si>
    <t>Total Cost</t>
  </si>
  <si>
    <t>Rock Wall</t>
  </si>
  <si>
    <t>Monthly Payment</t>
  </si>
  <si>
    <t>Gang Plank with ladder</t>
  </si>
  <si>
    <t>Tax Amount</t>
  </si>
  <si>
    <t>Gang Plank</t>
  </si>
  <si>
    <t>Tax  Factor</t>
  </si>
  <si>
    <t>Payment</t>
  </si>
  <si>
    <t>Replace a swing with a horse glider</t>
  </si>
  <si>
    <t>RTO Amount</t>
  </si>
  <si>
    <t>4 Position Attachment 8'</t>
  </si>
  <si>
    <t>Net Down Payment</t>
  </si>
  <si>
    <t>4 Position Attachment 7'</t>
  </si>
  <si>
    <t>Tax on Dep</t>
  </si>
  <si>
    <t>3 Position Attachment 8'</t>
  </si>
  <si>
    <t>Down Payment</t>
  </si>
  <si>
    <t>3 Position Attachment 7'</t>
  </si>
  <si>
    <t>Sales Price</t>
  </si>
  <si>
    <t>Options:</t>
  </si>
  <si>
    <t>Rent to Own 36 Months</t>
  </si>
  <si>
    <t>Base Price:</t>
  </si>
  <si>
    <t>Price</t>
  </si>
  <si>
    <t>Quatity</t>
  </si>
  <si>
    <t>Deluxe Playhouse</t>
  </si>
  <si>
    <t xml:space="preserve">Customer Phone: </t>
  </si>
  <si>
    <t xml:space="preserve">Customer Name: </t>
  </si>
  <si>
    <t>RTO Rent Payment Worksheet</t>
  </si>
  <si>
    <r>
      <rPr>
        <sz val="20"/>
        <color indexed="8"/>
        <rFont val="Cooper Black"/>
        <family val="1"/>
      </rPr>
      <t>Homestead Outdoor Woodcrafts</t>
    </r>
    <r>
      <rPr>
        <sz val="11"/>
        <color indexed="8"/>
        <rFont val="Cooper Black"/>
        <family val="1"/>
      </rPr>
      <t xml:space="preserve">
</t>
    </r>
    <r>
      <rPr>
        <sz val="14"/>
        <color indexed="8"/>
        <rFont val="Cooper Black"/>
        <family val="1"/>
      </rPr>
      <t xml:space="preserve"> 8390 Hwy 64, Bolivar, TN 38008</t>
    </r>
    <r>
      <rPr>
        <sz val="11"/>
        <color indexed="8"/>
        <rFont val="Cooper Black"/>
        <family val="1"/>
      </rPr>
      <t xml:space="preserve">
731-658-4906
731-609-1746</t>
    </r>
  </si>
  <si>
    <t>Monkey Bars (no swings)</t>
  </si>
  <si>
    <t>End Ladder Swing Attachment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</si>
</sst>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Broadway"/>
      <family val="5"/>
    </font>
    <font>
      <sz val="20"/>
      <color indexed="8"/>
      <name val="Calibri"/>
      <family val="2"/>
    </font>
    <font>
      <sz val="11"/>
      <color theme="1"/>
      <name val="Cooper Black"/>
      <family val="1"/>
    </font>
    <font>
      <sz val="20"/>
      <color indexed="8"/>
      <name val="Cooper Black"/>
      <family val="1"/>
    </font>
    <font>
      <sz val="11"/>
      <color indexed="8"/>
      <name val="Cooper Black"/>
      <family val="1"/>
    </font>
    <font>
      <sz val="14"/>
      <color indexed="8"/>
      <name val="Cooper Black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5">
    <xf numFmtId="0" fontId="0" fillId="0" borderId="0" xfId="0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2" fillId="0" borderId="2" xfId="0" applyFont="1" applyBorder="1"/>
    <xf numFmtId="0" fontId="0" fillId="0" borderId="3" xfId="0" applyBorder="1"/>
    <xf numFmtId="0" fontId="3" fillId="0" borderId="2" xfId="0" applyFont="1" applyBorder="1"/>
    <xf numFmtId="164" fontId="1" fillId="0" borderId="0" xfId="0" applyNumberFormat="1" applyFont="1"/>
    <xf numFmtId="3" fontId="1" fillId="0" borderId="0" xfId="0" applyNumberFormat="1" applyFont="1"/>
    <xf numFmtId="0" fontId="1" fillId="0" borderId="0" xfId="0" applyFont="1"/>
    <xf numFmtId="164" fontId="0" fillId="0" borderId="4" xfId="0" applyNumberFormat="1" applyBorder="1"/>
    <xf numFmtId="3" fontId="2" fillId="0" borderId="0" xfId="0" applyNumberFormat="1" applyFont="1"/>
    <xf numFmtId="0" fontId="2" fillId="0" borderId="0" xfId="0" applyFont="1"/>
    <xf numFmtId="164" fontId="0" fillId="0" borderId="5" xfId="0" applyNumberFormat="1" applyBorder="1"/>
    <xf numFmtId="3" fontId="0" fillId="0" borderId="6" xfId="0" applyNumberFormat="1" applyBorder="1"/>
    <xf numFmtId="0" fontId="0" fillId="0" borderId="7" xfId="0" applyBorder="1"/>
    <xf numFmtId="164" fontId="0" fillId="0" borderId="8" xfId="0" applyNumberFormat="1" applyBorder="1"/>
    <xf numFmtId="3" fontId="0" fillId="0" borderId="9" xfId="0" applyNumberFormat="1" applyBorder="1"/>
    <xf numFmtId="0" fontId="0" fillId="0" borderId="10" xfId="0" applyBorder="1"/>
    <xf numFmtId="0" fontId="0" fillId="0" borderId="9" xfId="0" applyBorder="1"/>
    <xf numFmtId="164" fontId="0" fillId="2" borderId="9" xfId="0" applyNumberFormat="1" applyFill="1" applyBorder="1"/>
    <xf numFmtId="0" fontId="2" fillId="2" borderId="9" xfId="0" applyFont="1" applyFill="1" applyBorder="1"/>
    <xf numFmtId="164" fontId="2" fillId="3" borderId="9" xfId="0" applyNumberFormat="1" applyFont="1" applyFill="1" applyBorder="1"/>
    <xf numFmtId="164" fontId="0" fillId="0" borderId="9" xfId="0" applyNumberFormat="1" applyBorder="1"/>
    <xf numFmtId="10" fontId="4" fillId="0" borderId="9" xfId="1" applyNumberFormat="1" applyFont="1" applyBorder="1"/>
    <xf numFmtId="0" fontId="2" fillId="0" borderId="9" xfId="0" applyFont="1" applyBorder="1"/>
    <xf numFmtId="164" fontId="2" fillId="0" borderId="9" xfId="0" applyNumberFormat="1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0" xfId="0" applyFont="1" applyBorder="1"/>
    <xf numFmtId="164" fontId="0" fillId="3" borderId="8" xfId="0" applyNumberFormat="1" applyFill="1" applyBorder="1"/>
    <xf numFmtId="3" fontId="0" fillId="3" borderId="9" xfId="0" applyNumberFormat="1" applyFill="1" applyBorder="1"/>
    <xf numFmtId="0" fontId="2" fillId="0" borderId="14" xfId="0" applyFont="1" applyBorder="1"/>
    <xf numFmtId="0" fontId="0" fillId="0" borderId="15" xfId="0" applyBorder="1" applyAlignment="1">
      <alignment wrapText="1"/>
    </xf>
    <xf numFmtId="3" fontId="0" fillId="0" borderId="14" xfId="0" applyNumberFormat="1" applyBorder="1" applyAlignment="1">
      <alignment wrapText="1"/>
    </xf>
    <xf numFmtId="0" fontId="6" fillId="0" borderId="9" xfId="0" applyFont="1" applyBorder="1"/>
    <xf numFmtId="0" fontId="2" fillId="0" borderId="3" xfId="0" applyFont="1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8" fillId="0" borderId="18" xfId="0" applyFont="1" applyBorder="1" applyAlignment="1">
      <alignment horizontal="center" wrapText="1"/>
    </xf>
    <xf numFmtId="0" fontId="7" fillId="4" borderId="13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6">
    <dxf>
      <numFmt numFmtId="164" formatCode="&quot;$&quot;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4841F2-72F8-4BC6-BE7B-B9091ADE8E54}" name="Table16789101112" displayName="Table16789101112" ref="A5:C22" totalsRowShown="0" headerRowBorderDxfId="5" tableBorderDxfId="4" totalsRowBorderDxfId="3">
  <autoFilter ref="A5:C22" xr:uid="{21BA6F4A-CD6B-4063-B111-316A9B1B9C9A}"/>
  <tableColumns count="3">
    <tableColumn id="1" xr3:uid="{00000000-0010-0000-0F00-000001000000}" name="Deluxe Playhouse" dataDxfId="2"/>
    <tableColumn id="2" xr3:uid="{00000000-0010-0000-0F00-000002000000}" name="Quatity" dataDxfId="1"/>
    <tableColumn id="3" xr3:uid="{00000000-0010-0000-0F00-000003000000}" name="Price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DBA35-E63A-4891-B3EA-DDC9918BBFC4}">
  <dimension ref="A1:I32"/>
  <sheetViews>
    <sheetView tabSelected="1" topLeftCell="A4" workbookViewId="0">
      <selection activeCell="A13" sqref="A13"/>
    </sheetView>
  </sheetViews>
  <sheetFormatPr defaultRowHeight="15" x14ac:dyDescent="0.25"/>
  <cols>
    <col min="1" max="1" width="36.7109375" customWidth="1"/>
    <col min="2" max="2" width="11" style="1" customWidth="1"/>
    <col min="3" max="3" width="11" customWidth="1"/>
    <col min="4" max="4" width="3.7109375" customWidth="1"/>
    <col min="5" max="5" width="16.85546875" bestFit="1" customWidth="1"/>
    <col min="6" max="6" width="18.42578125" bestFit="1" customWidth="1"/>
    <col min="7" max="7" width="4.85546875" customWidth="1"/>
    <col min="8" max="8" width="18" bestFit="1" customWidth="1"/>
    <col min="9" max="9" width="9.140625" bestFit="1" customWidth="1"/>
  </cols>
  <sheetData>
    <row r="1" spans="1:9" ht="53.25" customHeight="1" thickBot="1" x14ac:dyDescent="0.3">
      <c r="A1" s="39" t="s">
        <v>37</v>
      </c>
      <c r="B1" s="39"/>
      <c r="C1" s="39"/>
      <c r="D1" s="39"/>
      <c r="E1" s="39"/>
      <c r="F1" s="39"/>
      <c r="G1" s="39"/>
      <c r="H1" s="39"/>
      <c r="I1" s="37"/>
    </row>
    <row r="2" spans="1:9" ht="31.5" customHeight="1" thickBot="1" x14ac:dyDescent="0.3">
      <c r="A2" s="40" t="s">
        <v>36</v>
      </c>
      <c r="B2" s="41"/>
      <c r="C2" s="41"/>
      <c r="D2" s="41"/>
      <c r="E2" s="41"/>
      <c r="F2" s="41"/>
      <c r="G2" s="41"/>
      <c r="H2" s="42"/>
    </row>
    <row r="3" spans="1:9" ht="32.25" customHeight="1" x14ac:dyDescent="0.25">
      <c r="A3" s="36" t="s">
        <v>35</v>
      </c>
      <c r="B3" s="38"/>
      <c r="C3" s="38"/>
      <c r="D3" s="37"/>
      <c r="E3" s="36" t="s">
        <v>34</v>
      </c>
      <c r="F3" s="5"/>
      <c r="G3" s="5"/>
      <c r="H3" s="5"/>
    </row>
    <row r="5" spans="1:9" ht="15" customHeight="1" thickBot="1" x14ac:dyDescent="0.3">
      <c r="A5" s="35" t="s">
        <v>33</v>
      </c>
      <c r="B5" s="34" t="s">
        <v>32</v>
      </c>
      <c r="C5" s="33" t="s">
        <v>31</v>
      </c>
    </row>
    <row r="6" spans="1:9" ht="15" customHeight="1" thickBot="1" x14ac:dyDescent="0.3">
      <c r="A6" s="32" t="s">
        <v>30</v>
      </c>
      <c r="B6" s="31">
        <v>1</v>
      </c>
      <c r="C6" s="30">
        <f>SUM(B6*4250)</f>
        <v>4250</v>
      </c>
      <c r="E6" s="43" t="s">
        <v>29</v>
      </c>
      <c r="F6" s="44"/>
    </row>
    <row r="7" spans="1:9" ht="15" customHeight="1" x14ac:dyDescent="0.25">
      <c r="A7" s="29" t="s">
        <v>28</v>
      </c>
      <c r="B7" s="17"/>
      <c r="C7" s="16"/>
      <c r="E7" s="28">
        <f>C23</f>
        <v>4250</v>
      </c>
      <c r="F7" s="27" t="s">
        <v>27</v>
      </c>
    </row>
    <row r="8" spans="1:9" x14ac:dyDescent="0.25">
      <c r="A8" s="18" t="s">
        <v>26</v>
      </c>
      <c r="B8" s="17"/>
      <c r="C8" s="16">
        <f>SUM(B8*580)</f>
        <v>0</v>
      </c>
      <c r="E8" s="23">
        <f>PRODUCT(E7,0.1)</f>
        <v>425</v>
      </c>
      <c r="F8" s="19" t="s">
        <v>25</v>
      </c>
    </row>
    <row r="9" spans="1:9" x14ac:dyDescent="0.25">
      <c r="A9" s="18" t="s">
        <v>24</v>
      </c>
      <c r="B9" s="17"/>
      <c r="C9" s="16">
        <f>SUM(B9*600)</f>
        <v>0</v>
      </c>
      <c r="E9" s="23">
        <f>SUM(E8*0.0975)</f>
        <v>41.4375</v>
      </c>
      <c r="F9" s="19" t="s">
        <v>23</v>
      </c>
    </row>
    <row r="10" spans="1:9" x14ac:dyDescent="0.25">
      <c r="A10" s="18" t="s">
        <v>22</v>
      </c>
      <c r="B10" s="17"/>
      <c r="C10" s="16">
        <f>SUM(B10*660)</f>
        <v>0</v>
      </c>
      <c r="E10" s="23">
        <f>SUM(E8-E9)</f>
        <v>383.5625</v>
      </c>
      <c r="F10" s="19" t="s">
        <v>21</v>
      </c>
    </row>
    <row r="11" spans="1:9" x14ac:dyDescent="0.25">
      <c r="A11" s="18" t="s">
        <v>20</v>
      </c>
      <c r="B11" s="17"/>
      <c r="C11" s="16">
        <f>SUM(B11*680)</f>
        <v>0</v>
      </c>
      <c r="E11" s="26">
        <f>SUM(E7-E10)</f>
        <v>3866.4375</v>
      </c>
      <c r="F11" s="25" t="s">
        <v>19</v>
      </c>
    </row>
    <row r="12" spans="1:9" x14ac:dyDescent="0.25">
      <c r="A12" s="18" t="s">
        <v>18</v>
      </c>
      <c r="B12" s="17"/>
      <c r="C12" s="16">
        <f>SUM(B12*150)</f>
        <v>0</v>
      </c>
      <c r="E12" s="23">
        <f>SUM(E11/19.8)</f>
        <v>195.27462121212122</v>
      </c>
      <c r="F12" s="19" t="s">
        <v>17</v>
      </c>
    </row>
    <row r="13" spans="1:9" x14ac:dyDescent="0.25">
      <c r="A13" s="18" t="s">
        <v>39</v>
      </c>
      <c r="B13" s="17"/>
      <c r="C13" s="16">
        <f>SUM(B13*1200)</f>
        <v>0</v>
      </c>
      <c r="E13" s="24">
        <v>9.7500000000000003E-2</v>
      </c>
      <c r="F13" s="19" t="s">
        <v>16</v>
      </c>
    </row>
    <row r="14" spans="1:9" x14ac:dyDescent="0.25">
      <c r="A14" s="18" t="s">
        <v>38</v>
      </c>
      <c r="B14" s="17"/>
      <c r="C14" s="16">
        <f>SUM(B14*450)</f>
        <v>0</v>
      </c>
      <c r="E14" s="23">
        <f>SUM(E12*0.0975)</f>
        <v>19.039275568181818</v>
      </c>
      <c r="F14" s="19" t="s">
        <v>14</v>
      </c>
    </row>
    <row r="15" spans="1:9" x14ac:dyDescent="0.25">
      <c r="A15" s="18" t="s">
        <v>15</v>
      </c>
      <c r="B15" s="17"/>
      <c r="C15" s="16">
        <f>SUM(B15*650)</f>
        <v>0</v>
      </c>
      <c r="E15" s="22">
        <f>SUM(E12+E14)</f>
        <v>214.31389678030303</v>
      </c>
      <c r="F15" s="21" t="s">
        <v>12</v>
      </c>
    </row>
    <row r="16" spans="1:9" x14ac:dyDescent="0.25">
      <c r="A16" s="18" t="s">
        <v>13</v>
      </c>
      <c r="B16" s="17"/>
      <c r="C16" s="16">
        <f>SUM(B16*700)</f>
        <v>0</v>
      </c>
      <c r="E16" s="20">
        <f>SUM(E15*36+E8)</f>
        <v>8140.3002840909085</v>
      </c>
      <c r="F16" s="19" t="s">
        <v>10</v>
      </c>
    </row>
    <row r="17" spans="1:6" x14ac:dyDescent="0.25">
      <c r="A17" s="18" t="s">
        <v>11</v>
      </c>
      <c r="B17" s="17"/>
      <c r="C17" s="16">
        <f>SUM(B17*475)</f>
        <v>0</v>
      </c>
    </row>
    <row r="18" spans="1:6" x14ac:dyDescent="0.25">
      <c r="A18" s="18" t="s">
        <v>9</v>
      </c>
      <c r="B18" s="17"/>
      <c r="C18" s="16">
        <f>SUM(B18*30)</f>
        <v>0</v>
      </c>
    </row>
    <row r="19" spans="1:6" x14ac:dyDescent="0.25">
      <c r="A19" s="18" t="s">
        <v>8</v>
      </c>
      <c r="B19" s="17"/>
      <c r="C19" s="16">
        <f>SUM(B19*40)</f>
        <v>0</v>
      </c>
    </row>
    <row r="20" spans="1:6" x14ac:dyDescent="0.25">
      <c r="A20" s="18" t="s">
        <v>7</v>
      </c>
      <c r="B20" s="17"/>
      <c r="C20" s="16">
        <f>SUM(B20*1200)</f>
        <v>0</v>
      </c>
    </row>
    <row r="21" spans="1:6" x14ac:dyDescent="0.25">
      <c r="A21" s="18" t="s">
        <v>6</v>
      </c>
      <c r="B21" s="17"/>
      <c r="C21" s="16">
        <f>SUM(B21*40)</f>
        <v>0</v>
      </c>
    </row>
    <row r="22" spans="1:6" x14ac:dyDescent="0.25">
      <c r="A22" s="15" t="s">
        <v>5</v>
      </c>
      <c r="B22" s="14"/>
      <c r="C22" s="13">
        <f>SUM(B22*30)</f>
        <v>0</v>
      </c>
    </row>
    <row r="23" spans="1:6" x14ac:dyDescent="0.25">
      <c r="A23" s="12" t="s">
        <v>4</v>
      </c>
      <c r="B23" s="11"/>
      <c r="C23" s="7">
        <f>SUM(C6:C22)</f>
        <v>4250</v>
      </c>
    </row>
    <row r="24" spans="1:6" ht="15.75" thickBot="1" x14ac:dyDescent="0.3">
      <c r="A24" t="s">
        <v>3</v>
      </c>
      <c r="C24" s="10">
        <f>SUM(C23*0.0975)</f>
        <v>414.375</v>
      </c>
    </row>
    <row r="25" spans="1:6" ht="15.75" thickTop="1" x14ac:dyDescent="0.25">
      <c r="A25" s="9" t="s">
        <v>2</v>
      </c>
      <c r="B25" s="8"/>
      <c r="C25" s="7">
        <f>SUM(C23,C24)</f>
        <v>4664.375</v>
      </c>
      <c r="D25" s="5"/>
      <c r="E25" s="5"/>
      <c r="F25" s="5"/>
    </row>
    <row r="26" spans="1:6" x14ac:dyDescent="0.25">
      <c r="B26"/>
      <c r="D26" s="5"/>
      <c r="E26" s="3"/>
      <c r="F26" s="3"/>
    </row>
    <row r="27" spans="1:6" x14ac:dyDescent="0.25">
      <c r="A27" s="5" t="s">
        <v>1</v>
      </c>
      <c r="B27" s="5"/>
      <c r="C27" s="5"/>
      <c r="D27" s="5"/>
    </row>
    <row r="28" spans="1:6" x14ac:dyDescent="0.25">
      <c r="A28" s="6" t="s">
        <v>0</v>
      </c>
      <c r="B28" s="3"/>
      <c r="C28" s="3"/>
      <c r="D28" s="5"/>
      <c r="E28" s="3"/>
      <c r="F28" s="3"/>
    </row>
    <row r="29" spans="1:6" x14ac:dyDescent="0.25">
      <c r="B29"/>
      <c r="E29" s="2"/>
    </row>
    <row r="30" spans="1:6" x14ac:dyDescent="0.25">
      <c r="A30" s="4"/>
      <c r="B30" s="3"/>
      <c r="C30" s="3"/>
    </row>
    <row r="31" spans="1:6" x14ac:dyDescent="0.25">
      <c r="B31"/>
    </row>
    <row r="32" spans="1:6" x14ac:dyDescent="0.25">
      <c r="B32"/>
    </row>
  </sheetData>
  <mergeCells count="3">
    <mergeCell ref="A1:H1"/>
    <mergeCell ref="A2:H2"/>
    <mergeCell ref="E6:F6"/>
  </mergeCells>
  <pageMargins left="0.7" right="0.7" top="0.75" bottom="0.75" header="0.3" footer="0.3"/>
  <pageSetup orientation="landscape" r:id="rId1"/>
  <ignoredErrors>
    <ignoredError sqref="C20" formula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Deluxe Playhouse #8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Merlin Mast</dc:creator>
  <cp:lastModifiedBy>Merlin Mast</cp:lastModifiedBy>
  <dcterms:created xsi:type="dcterms:W3CDTF">2024-02-21T03:02:05Z</dcterms:created>
  <dcterms:modified xsi:type="dcterms:W3CDTF">2025-02-24T23:09:40Z</dcterms:modified>
</cp:coreProperties>
</file>