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esrabagdat/Documents/Newsletter/"/>
    </mc:Choice>
  </mc:AlternateContent>
  <xr:revisionPtr revIDLastSave="0" documentId="8_{6C26CFF8-33CF-7345-88D6-1BAC0DF40FD7}" xr6:coauthVersionLast="47" xr6:coauthVersionMax="47" xr10:uidLastSave="{00000000-0000-0000-0000-000000000000}"/>
  <bookViews>
    <workbookView xWindow="0" yWindow="660" windowWidth="29400" windowHeight="16760" xr2:uid="{00000000-000D-0000-FFFF-FFFF00000000}"/>
  </bookViews>
  <sheets>
    <sheet name="Dashboard" sheetId="1" r:id="rId1"/>
    <sheet name="Settings" sheetId="2" r:id="rId2"/>
    <sheet name="Criteria" sheetId="3" r:id="rId3"/>
    <sheet name="Backlog_Scoring" sheetId="4" r:id="rId4"/>
    <sheet name="Pilot_Decisions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5" i="5" l="1"/>
  <c r="Q505" i="5"/>
  <c r="P505" i="5"/>
  <c r="O505" i="5"/>
  <c r="F505" i="5"/>
  <c r="E505" i="5"/>
  <c r="B505" i="5"/>
  <c r="U504" i="5"/>
  <c r="R504" i="5"/>
  <c r="Q504" i="5"/>
  <c r="P504" i="5"/>
  <c r="O504" i="5"/>
  <c r="F504" i="5"/>
  <c r="E504" i="5"/>
  <c r="B504" i="5"/>
  <c r="U503" i="5"/>
  <c r="R503" i="5"/>
  <c r="Q503" i="5"/>
  <c r="P503" i="5"/>
  <c r="O503" i="5"/>
  <c r="F503" i="5"/>
  <c r="E503" i="5"/>
  <c r="B503" i="5"/>
  <c r="U502" i="5"/>
  <c r="R502" i="5"/>
  <c r="Q502" i="5"/>
  <c r="P502" i="5"/>
  <c r="O502" i="5"/>
  <c r="F502" i="5"/>
  <c r="E502" i="5"/>
  <c r="B502" i="5"/>
  <c r="U501" i="5"/>
  <c r="R501" i="5"/>
  <c r="Q501" i="5"/>
  <c r="P501" i="5"/>
  <c r="O501" i="5"/>
  <c r="F501" i="5"/>
  <c r="E501" i="5"/>
  <c r="B501" i="5"/>
  <c r="U500" i="5"/>
  <c r="R500" i="5"/>
  <c r="Q500" i="5"/>
  <c r="P500" i="5"/>
  <c r="O500" i="5"/>
  <c r="F500" i="5"/>
  <c r="E500" i="5"/>
  <c r="B500" i="5"/>
  <c r="U499" i="5"/>
  <c r="R499" i="5"/>
  <c r="Q499" i="5"/>
  <c r="P499" i="5"/>
  <c r="O499" i="5"/>
  <c r="F499" i="5"/>
  <c r="E499" i="5"/>
  <c r="B499" i="5"/>
  <c r="U498" i="5"/>
  <c r="R498" i="5"/>
  <c r="Q498" i="5"/>
  <c r="P498" i="5"/>
  <c r="O498" i="5"/>
  <c r="F498" i="5"/>
  <c r="E498" i="5"/>
  <c r="B498" i="5"/>
  <c r="U497" i="5"/>
  <c r="R497" i="5"/>
  <c r="Q497" i="5"/>
  <c r="P497" i="5"/>
  <c r="O497" i="5"/>
  <c r="F497" i="5"/>
  <c r="E497" i="5"/>
  <c r="B497" i="5"/>
  <c r="U496" i="5"/>
  <c r="R496" i="5"/>
  <c r="Q496" i="5"/>
  <c r="P496" i="5"/>
  <c r="O496" i="5"/>
  <c r="F496" i="5"/>
  <c r="E496" i="5"/>
  <c r="B496" i="5"/>
  <c r="U495" i="5"/>
  <c r="R495" i="5"/>
  <c r="Q495" i="5"/>
  <c r="P495" i="5"/>
  <c r="O495" i="5"/>
  <c r="F495" i="5"/>
  <c r="E495" i="5"/>
  <c r="B495" i="5"/>
  <c r="U494" i="5"/>
  <c r="R494" i="5"/>
  <c r="Q494" i="5"/>
  <c r="P494" i="5"/>
  <c r="O494" i="5"/>
  <c r="F494" i="5"/>
  <c r="E494" i="5"/>
  <c r="B494" i="5"/>
  <c r="U493" i="5"/>
  <c r="R493" i="5"/>
  <c r="Q493" i="5"/>
  <c r="P493" i="5"/>
  <c r="O493" i="5"/>
  <c r="F493" i="5"/>
  <c r="E493" i="5"/>
  <c r="B493" i="5"/>
  <c r="U492" i="5"/>
  <c r="R492" i="5"/>
  <c r="Q492" i="5"/>
  <c r="P492" i="5"/>
  <c r="O492" i="5"/>
  <c r="F492" i="5"/>
  <c r="E492" i="5"/>
  <c r="B492" i="5"/>
  <c r="U491" i="5"/>
  <c r="R491" i="5"/>
  <c r="Q491" i="5"/>
  <c r="P491" i="5"/>
  <c r="O491" i="5"/>
  <c r="F491" i="5"/>
  <c r="E491" i="5"/>
  <c r="B491" i="5"/>
  <c r="U490" i="5"/>
  <c r="R490" i="5"/>
  <c r="Q490" i="5"/>
  <c r="P490" i="5"/>
  <c r="O490" i="5"/>
  <c r="F490" i="5"/>
  <c r="E490" i="5"/>
  <c r="B490" i="5"/>
  <c r="U489" i="5"/>
  <c r="R489" i="5"/>
  <c r="Q489" i="5"/>
  <c r="P489" i="5"/>
  <c r="O489" i="5"/>
  <c r="F489" i="5"/>
  <c r="E489" i="5"/>
  <c r="B489" i="5"/>
  <c r="U488" i="5"/>
  <c r="R488" i="5"/>
  <c r="Q488" i="5"/>
  <c r="P488" i="5"/>
  <c r="O488" i="5"/>
  <c r="F488" i="5"/>
  <c r="E488" i="5"/>
  <c r="B488" i="5"/>
  <c r="U487" i="5"/>
  <c r="R487" i="5"/>
  <c r="Q487" i="5"/>
  <c r="P487" i="5"/>
  <c r="O487" i="5"/>
  <c r="F487" i="5"/>
  <c r="E487" i="5"/>
  <c r="B487" i="5"/>
  <c r="U486" i="5"/>
  <c r="R486" i="5"/>
  <c r="Q486" i="5"/>
  <c r="P486" i="5"/>
  <c r="O486" i="5"/>
  <c r="F486" i="5"/>
  <c r="E486" i="5"/>
  <c r="B486" i="5"/>
  <c r="U485" i="5"/>
  <c r="R485" i="5"/>
  <c r="Q485" i="5"/>
  <c r="P485" i="5"/>
  <c r="O485" i="5"/>
  <c r="F485" i="5"/>
  <c r="E485" i="5"/>
  <c r="B485" i="5"/>
  <c r="U484" i="5"/>
  <c r="R484" i="5"/>
  <c r="Q484" i="5"/>
  <c r="P484" i="5"/>
  <c r="O484" i="5"/>
  <c r="F484" i="5"/>
  <c r="E484" i="5"/>
  <c r="B484" i="5"/>
  <c r="U483" i="5"/>
  <c r="R483" i="5"/>
  <c r="Q483" i="5"/>
  <c r="P483" i="5"/>
  <c r="O483" i="5"/>
  <c r="F483" i="5"/>
  <c r="E483" i="5"/>
  <c r="B483" i="5"/>
  <c r="U482" i="5"/>
  <c r="R482" i="5"/>
  <c r="Q482" i="5"/>
  <c r="P482" i="5"/>
  <c r="O482" i="5"/>
  <c r="F482" i="5"/>
  <c r="E482" i="5"/>
  <c r="B482" i="5"/>
  <c r="U481" i="5"/>
  <c r="R481" i="5"/>
  <c r="Q481" i="5"/>
  <c r="P481" i="5"/>
  <c r="O481" i="5"/>
  <c r="F481" i="5"/>
  <c r="E481" i="5"/>
  <c r="B481" i="5"/>
  <c r="U480" i="5"/>
  <c r="R480" i="5"/>
  <c r="Q480" i="5"/>
  <c r="P480" i="5"/>
  <c r="O480" i="5"/>
  <c r="F480" i="5"/>
  <c r="E480" i="5"/>
  <c r="B480" i="5"/>
  <c r="U479" i="5"/>
  <c r="R479" i="5"/>
  <c r="Q479" i="5"/>
  <c r="P479" i="5"/>
  <c r="O479" i="5"/>
  <c r="F479" i="5"/>
  <c r="E479" i="5"/>
  <c r="B479" i="5"/>
  <c r="U478" i="5"/>
  <c r="R478" i="5"/>
  <c r="Q478" i="5"/>
  <c r="P478" i="5"/>
  <c r="O478" i="5"/>
  <c r="F478" i="5"/>
  <c r="E478" i="5"/>
  <c r="B478" i="5"/>
  <c r="U477" i="5"/>
  <c r="R477" i="5"/>
  <c r="Q477" i="5"/>
  <c r="P477" i="5"/>
  <c r="O477" i="5"/>
  <c r="F477" i="5"/>
  <c r="E477" i="5"/>
  <c r="B477" i="5"/>
  <c r="U476" i="5"/>
  <c r="R476" i="5"/>
  <c r="Q476" i="5"/>
  <c r="P476" i="5"/>
  <c r="O476" i="5"/>
  <c r="F476" i="5"/>
  <c r="E476" i="5"/>
  <c r="B476" i="5"/>
  <c r="U475" i="5"/>
  <c r="R475" i="5"/>
  <c r="Q475" i="5"/>
  <c r="P475" i="5"/>
  <c r="O475" i="5"/>
  <c r="F475" i="5"/>
  <c r="E475" i="5"/>
  <c r="B475" i="5"/>
  <c r="U474" i="5"/>
  <c r="R474" i="5"/>
  <c r="Q474" i="5"/>
  <c r="P474" i="5"/>
  <c r="O474" i="5"/>
  <c r="F474" i="5"/>
  <c r="E474" i="5"/>
  <c r="B474" i="5"/>
  <c r="U473" i="5"/>
  <c r="R473" i="5"/>
  <c r="Q473" i="5"/>
  <c r="P473" i="5"/>
  <c r="O473" i="5"/>
  <c r="F473" i="5"/>
  <c r="E473" i="5"/>
  <c r="B473" i="5"/>
  <c r="U472" i="5"/>
  <c r="R472" i="5"/>
  <c r="Q472" i="5"/>
  <c r="P472" i="5"/>
  <c r="O472" i="5"/>
  <c r="F472" i="5"/>
  <c r="E472" i="5"/>
  <c r="B472" i="5"/>
  <c r="U471" i="5"/>
  <c r="R471" i="5"/>
  <c r="Q471" i="5"/>
  <c r="P471" i="5"/>
  <c r="O471" i="5"/>
  <c r="F471" i="5"/>
  <c r="E471" i="5"/>
  <c r="B471" i="5"/>
  <c r="U470" i="5"/>
  <c r="R470" i="5"/>
  <c r="Q470" i="5"/>
  <c r="P470" i="5"/>
  <c r="O470" i="5"/>
  <c r="F470" i="5"/>
  <c r="E470" i="5"/>
  <c r="B470" i="5"/>
  <c r="U469" i="5"/>
  <c r="R469" i="5"/>
  <c r="Q469" i="5"/>
  <c r="P469" i="5"/>
  <c r="O469" i="5"/>
  <c r="F469" i="5"/>
  <c r="E469" i="5"/>
  <c r="B469" i="5"/>
  <c r="U468" i="5"/>
  <c r="R468" i="5"/>
  <c r="Q468" i="5"/>
  <c r="P468" i="5"/>
  <c r="O468" i="5"/>
  <c r="F468" i="5"/>
  <c r="E468" i="5"/>
  <c r="B468" i="5"/>
  <c r="U467" i="5"/>
  <c r="R467" i="5"/>
  <c r="Q467" i="5"/>
  <c r="P467" i="5"/>
  <c r="O467" i="5"/>
  <c r="F467" i="5"/>
  <c r="E467" i="5"/>
  <c r="B467" i="5"/>
  <c r="U466" i="5"/>
  <c r="R466" i="5"/>
  <c r="Q466" i="5"/>
  <c r="P466" i="5"/>
  <c r="O466" i="5"/>
  <c r="F466" i="5"/>
  <c r="E466" i="5"/>
  <c r="B466" i="5"/>
  <c r="U465" i="5"/>
  <c r="R465" i="5"/>
  <c r="Q465" i="5"/>
  <c r="P465" i="5"/>
  <c r="O465" i="5"/>
  <c r="F465" i="5"/>
  <c r="E465" i="5"/>
  <c r="B465" i="5"/>
  <c r="U464" i="5"/>
  <c r="R464" i="5"/>
  <c r="Q464" i="5"/>
  <c r="P464" i="5"/>
  <c r="O464" i="5"/>
  <c r="F464" i="5"/>
  <c r="E464" i="5"/>
  <c r="B464" i="5"/>
  <c r="U463" i="5"/>
  <c r="R463" i="5"/>
  <c r="Q463" i="5"/>
  <c r="P463" i="5"/>
  <c r="O463" i="5"/>
  <c r="F463" i="5"/>
  <c r="E463" i="5"/>
  <c r="B463" i="5"/>
  <c r="U462" i="5"/>
  <c r="R462" i="5"/>
  <c r="Q462" i="5"/>
  <c r="P462" i="5"/>
  <c r="O462" i="5"/>
  <c r="F462" i="5"/>
  <c r="E462" i="5"/>
  <c r="B462" i="5"/>
  <c r="U461" i="5"/>
  <c r="R461" i="5"/>
  <c r="Q461" i="5"/>
  <c r="P461" i="5"/>
  <c r="O461" i="5"/>
  <c r="F461" i="5"/>
  <c r="E461" i="5"/>
  <c r="B461" i="5"/>
  <c r="U460" i="5"/>
  <c r="R460" i="5"/>
  <c r="Q460" i="5"/>
  <c r="P460" i="5"/>
  <c r="O460" i="5"/>
  <c r="F460" i="5"/>
  <c r="E460" i="5"/>
  <c r="B460" i="5"/>
  <c r="U459" i="5"/>
  <c r="R459" i="5"/>
  <c r="Q459" i="5"/>
  <c r="P459" i="5"/>
  <c r="O459" i="5"/>
  <c r="F459" i="5"/>
  <c r="E459" i="5"/>
  <c r="B459" i="5"/>
  <c r="U458" i="5"/>
  <c r="R458" i="5"/>
  <c r="Q458" i="5"/>
  <c r="P458" i="5"/>
  <c r="O458" i="5"/>
  <c r="F458" i="5"/>
  <c r="E458" i="5"/>
  <c r="B458" i="5"/>
  <c r="U457" i="5"/>
  <c r="R457" i="5"/>
  <c r="Q457" i="5"/>
  <c r="P457" i="5"/>
  <c r="O457" i="5"/>
  <c r="F457" i="5"/>
  <c r="E457" i="5"/>
  <c r="B457" i="5"/>
  <c r="U456" i="5"/>
  <c r="R456" i="5"/>
  <c r="Q456" i="5"/>
  <c r="P456" i="5"/>
  <c r="O456" i="5"/>
  <c r="F456" i="5"/>
  <c r="E456" i="5"/>
  <c r="B456" i="5"/>
  <c r="U455" i="5"/>
  <c r="R455" i="5"/>
  <c r="Q455" i="5"/>
  <c r="P455" i="5"/>
  <c r="O455" i="5"/>
  <c r="F455" i="5"/>
  <c r="E455" i="5"/>
  <c r="B455" i="5"/>
  <c r="U454" i="5"/>
  <c r="R454" i="5"/>
  <c r="Q454" i="5"/>
  <c r="P454" i="5"/>
  <c r="O454" i="5"/>
  <c r="F454" i="5"/>
  <c r="E454" i="5"/>
  <c r="B454" i="5"/>
  <c r="U453" i="5"/>
  <c r="R453" i="5"/>
  <c r="Q453" i="5"/>
  <c r="P453" i="5"/>
  <c r="O453" i="5"/>
  <c r="F453" i="5"/>
  <c r="E453" i="5"/>
  <c r="B453" i="5"/>
  <c r="U452" i="5"/>
  <c r="R452" i="5"/>
  <c r="Q452" i="5"/>
  <c r="P452" i="5"/>
  <c r="O452" i="5"/>
  <c r="F452" i="5"/>
  <c r="E452" i="5"/>
  <c r="B452" i="5"/>
  <c r="U451" i="5"/>
  <c r="R451" i="5"/>
  <c r="Q451" i="5"/>
  <c r="P451" i="5"/>
  <c r="O451" i="5"/>
  <c r="F451" i="5"/>
  <c r="E451" i="5"/>
  <c r="B451" i="5"/>
  <c r="U450" i="5"/>
  <c r="R450" i="5"/>
  <c r="Q450" i="5"/>
  <c r="P450" i="5"/>
  <c r="O450" i="5"/>
  <c r="F450" i="5"/>
  <c r="E450" i="5"/>
  <c r="B450" i="5"/>
  <c r="U449" i="5"/>
  <c r="R449" i="5"/>
  <c r="Q449" i="5"/>
  <c r="P449" i="5"/>
  <c r="O449" i="5"/>
  <c r="F449" i="5"/>
  <c r="E449" i="5"/>
  <c r="B449" i="5"/>
  <c r="U448" i="5"/>
  <c r="R448" i="5"/>
  <c r="Q448" i="5"/>
  <c r="P448" i="5"/>
  <c r="O448" i="5"/>
  <c r="F448" i="5"/>
  <c r="E448" i="5"/>
  <c r="B448" i="5"/>
  <c r="U447" i="5"/>
  <c r="R447" i="5"/>
  <c r="Q447" i="5"/>
  <c r="P447" i="5"/>
  <c r="O447" i="5"/>
  <c r="F447" i="5"/>
  <c r="E447" i="5"/>
  <c r="B447" i="5"/>
  <c r="U446" i="5"/>
  <c r="R446" i="5"/>
  <c r="Q446" i="5"/>
  <c r="P446" i="5"/>
  <c r="O446" i="5"/>
  <c r="F446" i="5"/>
  <c r="E446" i="5"/>
  <c r="B446" i="5"/>
  <c r="U445" i="5"/>
  <c r="R445" i="5"/>
  <c r="Q445" i="5"/>
  <c r="P445" i="5"/>
  <c r="O445" i="5"/>
  <c r="F445" i="5"/>
  <c r="E445" i="5"/>
  <c r="B445" i="5"/>
  <c r="U444" i="5"/>
  <c r="R444" i="5"/>
  <c r="Q444" i="5"/>
  <c r="P444" i="5"/>
  <c r="O444" i="5"/>
  <c r="F444" i="5"/>
  <c r="E444" i="5"/>
  <c r="B444" i="5"/>
  <c r="U443" i="5"/>
  <c r="R443" i="5"/>
  <c r="Q443" i="5"/>
  <c r="P443" i="5"/>
  <c r="O443" i="5"/>
  <c r="F443" i="5"/>
  <c r="E443" i="5"/>
  <c r="B443" i="5"/>
  <c r="U442" i="5"/>
  <c r="R442" i="5"/>
  <c r="Q442" i="5"/>
  <c r="P442" i="5"/>
  <c r="O442" i="5"/>
  <c r="F442" i="5"/>
  <c r="E442" i="5"/>
  <c r="B442" i="5"/>
  <c r="U441" i="5"/>
  <c r="R441" i="5"/>
  <c r="Q441" i="5"/>
  <c r="P441" i="5"/>
  <c r="O441" i="5"/>
  <c r="F441" i="5"/>
  <c r="E441" i="5"/>
  <c r="B441" i="5"/>
  <c r="U440" i="5"/>
  <c r="R440" i="5"/>
  <c r="Q440" i="5"/>
  <c r="P440" i="5"/>
  <c r="O440" i="5"/>
  <c r="F440" i="5"/>
  <c r="E440" i="5"/>
  <c r="B440" i="5"/>
  <c r="U439" i="5"/>
  <c r="R439" i="5"/>
  <c r="Q439" i="5"/>
  <c r="P439" i="5"/>
  <c r="O439" i="5"/>
  <c r="F439" i="5"/>
  <c r="E439" i="5"/>
  <c r="B439" i="5"/>
  <c r="U438" i="5"/>
  <c r="R438" i="5"/>
  <c r="Q438" i="5"/>
  <c r="P438" i="5"/>
  <c r="O438" i="5"/>
  <c r="F438" i="5"/>
  <c r="E438" i="5"/>
  <c r="B438" i="5"/>
  <c r="U437" i="5"/>
  <c r="R437" i="5"/>
  <c r="Q437" i="5"/>
  <c r="P437" i="5"/>
  <c r="O437" i="5"/>
  <c r="F437" i="5"/>
  <c r="E437" i="5"/>
  <c r="B437" i="5"/>
  <c r="U436" i="5"/>
  <c r="R436" i="5"/>
  <c r="Q436" i="5"/>
  <c r="P436" i="5"/>
  <c r="O436" i="5"/>
  <c r="F436" i="5"/>
  <c r="E436" i="5"/>
  <c r="B436" i="5"/>
  <c r="U435" i="5"/>
  <c r="R435" i="5"/>
  <c r="Q435" i="5"/>
  <c r="P435" i="5"/>
  <c r="O435" i="5"/>
  <c r="F435" i="5"/>
  <c r="E435" i="5"/>
  <c r="B435" i="5"/>
  <c r="U434" i="5"/>
  <c r="R434" i="5"/>
  <c r="Q434" i="5"/>
  <c r="P434" i="5"/>
  <c r="O434" i="5"/>
  <c r="F434" i="5"/>
  <c r="E434" i="5"/>
  <c r="B434" i="5"/>
  <c r="U433" i="5"/>
  <c r="R433" i="5"/>
  <c r="Q433" i="5"/>
  <c r="P433" i="5"/>
  <c r="O433" i="5"/>
  <c r="F433" i="5"/>
  <c r="E433" i="5"/>
  <c r="B433" i="5"/>
  <c r="U432" i="5"/>
  <c r="R432" i="5"/>
  <c r="Q432" i="5"/>
  <c r="P432" i="5"/>
  <c r="O432" i="5"/>
  <c r="F432" i="5"/>
  <c r="E432" i="5"/>
  <c r="B432" i="5"/>
  <c r="U431" i="5"/>
  <c r="R431" i="5"/>
  <c r="Q431" i="5"/>
  <c r="P431" i="5"/>
  <c r="O431" i="5"/>
  <c r="F431" i="5"/>
  <c r="E431" i="5"/>
  <c r="B431" i="5"/>
  <c r="U430" i="5"/>
  <c r="R430" i="5"/>
  <c r="Q430" i="5"/>
  <c r="P430" i="5"/>
  <c r="O430" i="5"/>
  <c r="F430" i="5"/>
  <c r="E430" i="5"/>
  <c r="B430" i="5"/>
  <c r="U429" i="5"/>
  <c r="R429" i="5"/>
  <c r="Q429" i="5"/>
  <c r="P429" i="5"/>
  <c r="O429" i="5"/>
  <c r="F429" i="5"/>
  <c r="E429" i="5"/>
  <c r="B429" i="5"/>
  <c r="U428" i="5"/>
  <c r="R428" i="5"/>
  <c r="Q428" i="5"/>
  <c r="P428" i="5"/>
  <c r="O428" i="5"/>
  <c r="F428" i="5"/>
  <c r="E428" i="5"/>
  <c r="B428" i="5"/>
  <c r="U427" i="5"/>
  <c r="R427" i="5"/>
  <c r="Q427" i="5"/>
  <c r="P427" i="5"/>
  <c r="O427" i="5"/>
  <c r="F427" i="5"/>
  <c r="E427" i="5"/>
  <c r="B427" i="5"/>
  <c r="U426" i="5"/>
  <c r="R426" i="5"/>
  <c r="Q426" i="5"/>
  <c r="P426" i="5"/>
  <c r="O426" i="5"/>
  <c r="F426" i="5"/>
  <c r="E426" i="5"/>
  <c r="B426" i="5"/>
  <c r="U425" i="5"/>
  <c r="R425" i="5"/>
  <c r="Q425" i="5"/>
  <c r="P425" i="5"/>
  <c r="O425" i="5"/>
  <c r="F425" i="5"/>
  <c r="E425" i="5"/>
  <c r="B425" i="5"/>
  <c r="U424" i="5"/>
  <c r="R424" i="5"/>
  <c r="Q424" i="5"/>
  <c r="P424" i="5"/>
  <c r="O424" i="5"/>
  <c r="F424" i="5"/>
  <c r="E424" i="5"/>
  <c r="B424" i="5"/>
  <c r="U423" i="5"/>
  <c r="R423" i="5"/>
  <c r="Q423" i="5"/>
  <c r="P423" i="5"/>
  <c r="O423" i="5"/>
  <c r="F423" i="5"/>
  <c r="E423" i="5"/>
  <c r="B423" i="5"/>
  <c r="U422" i="5"/>
  <c r="R422" i="5"/>
  <c r="Q422" i="5"/>
  <c r="P422" i="5"/>
  <c r="O422" i="5"/>
  <c r="F422" i="5"/>
  <c r="E422" i="5"/>
  <c r="B422" i="5"/>
  <c r="U421" i="5"/>
  <c r="R421" i="5"/>
  <c r="Q421" i="5"/>
  <c r="P421" i="5"/>
  <c r="O421" i="5"/>
  <c r="F421" i="5"/>
  <c r="E421" i="5"/>
  <c r="B421" i="5"/>
  <c r="U420" i="5"/>
  <c r="R420" i="5"/>
  <c r="Q420" i="5"/>
  <c r="P420" i="5"/>
  <c r="O420" i="5"/>
  <c r="F420" i="5"/>
  <c r="E420" i="5"/>
  <c r="B420" i="5"/>
  <c r="U419" i="5"/>
  <c r="R419" i="5"/>
  <c r="Q419" i="5"/>
  <c r="P419" i="5"/>
  <c r="O419" i="5"/>
  <c r="F419" i="5"/>
  <c r="E419" i="5"/>
  <c r="B419" i="5"/>
  <c r="U418" i="5"/>
  <c r="R418" i="5"/>
  <c r="Q418" i="5"/>
  <c r="P418" i="5"/>
  <c r="O418" i="5"/>
  <c r="F418" i="5"/>
  <c r="E418" i="5"/>
  <c r="B418" i="5"/>
  <c r="U417" i="5"/>
  <c r="R417" i="5"/>
  <c r="Q417" i="5"/>
  <c r="P417" i="5"/>
  <c r="O417" i="5"/>
  <c r="F417" i="5"/>
  <c r="E417" i="5"/>
  <c r="B417" i="5"/>
  <c r="U416" i="5"/>
  <c r="R416" i="5"/>
  <c r="Q416" i="5"/>
  <c r="P416" i="5"/>
  <c r="O416" i="5"/>
  <c r="F416" i="5"/>
  <c r="E416" i="5"/>
  <c r="B416" i="5"/>
  <c r="U415" i="5"/>
  <c r="R415" i="5"/>
  <c r="Q415" i="5"/>
  <c r="P415" i="5"/>
  <c r="O415" i="5"/>
  <c r="F415" i="5"/>
  <c r="E415" i="5"/>
  <c r="B415" i="5"/>
  <c r="U414" i="5"/>
  <c r="R414" i="5"/>
  <c r="Q414" i="5"/>
  <c r="P414" i="5"/>
  <c r="O414" i="5"/>
  <c r="F414" i="5"/>
  <c r="E414" i="5"/>
  <c r="B414" i="5"/>
  <c r="U413" i="5"/>
  <c r="R413" i="5"/>
  <c r="Q413" i="5"/>
  <c r="P413" i="5"/>
  <c r="O413" i="5"/>
  <c r="F413" i="5"/>
  <c r="E413" i="5"/>
  <c r="B413" i="5"/>
  <c r="U412" i="5"/>
  <c r="R412" i="5"/>
  <c r="Q412" i="5"/>
  <c r="P412" i="5"/>
  <c r="O412" i="5"/>
  <c r="F412" i="5"/>
  <c r="E412" i="5"/>
  <c r="B412" i="5"/>
  <c r="U411" i="5"/>
  <c r="R411" i="5"/>
  <c r="Q411" i="5"/>
  <c r="P411" i="5"/>
  <c r="O411" i="5"/>
  <c r="F411" i="5"/>
  <c r="E411" i="5"/>
  <c r="B411" i="5"/>
  <c r="U410" i="5"/>
  <c r="R410" i="5"/>
  <c r="Q410" i="5"/>
  <c r="P410" i="5"/>
  <c r="O410" i="5"/>
  <c r="F410" i="5"/>
  <c r="E410" i="5"/>
  <c r="B410" i="5"/>
  <c r="U409" i="5"/>
  <c r="R409" i="5"/>
  <c r="Q409" i="5"/>
  <c r="P409" i="5"/>
  <c r="O409" i="5"/>
  <c r="F409" i="5"/>
  <c r="E409" i="5"/>
  <c r="B409" i="5"/>
  <c r="U408" i="5"/>
  <c r="R408" i="5"/>
  <c r="Q408" i="5"/>
  <c r="P408" i="5"/>
  <c r="O408" i="5"/>
  <c r="F408" i="5"/>
  <c r="E408" i="5"/>
  <c r="B408" i="5"/>
  <c r="U407" i="5"/>
  <c r="R407" i="5"/>
  <c r="Q407" i="5"/>
  <c r="P407" i="5"/>
  <c r="O407" i="5"/>
  <c r="F407" i="5"/>
  <c r="E407" i="5"/>
  <c r="B407" i="5"/>
  <c r="U406" i="5"/>
  <c r="R406" i="5"/>
  <c r="Q406" i="5"/>
  <c r="P406" i="5"/>
  <c r="O406" i="5"/>
  <c r="F406" i="5"/>
  <c r="E406" i="5"/>
  <c r="B406" i="5"/>
  <c r="U405" i="5"/>
  <c r="R405" i="5"/>
  <c r="Q405" i="5"/>
  <c r="P405" i="5"/>
  <c r="O405" i="5"/>
  <c r="F405" i="5"/>
  <c r="E405" i="5"/>
  <c r="B405" i="5"/>
  <c r="U404" i="5"/>
  <c r="R404" i="5"/>
  <c r="Q404" i="5"/>
  <c r="P404" i="5"/>
  <c r="O404" i="5"/>
  <c r="F404" i="5"/>
  <c r="E404" i="5"/>
  <c r="B404" i="5"/>
  <c r="U403" i="5"/>
  <c r="R403" i="5"/>
  <c r="Q403" i="5"/>
  <c r="P403" i="5"/>
  <c r="O403" i="5"/>
  <c r="F403" i="5"/>
  <c r="E403" i="5"/>
  <c r="B403" i="5"/>
  <c r="U402" i="5"/>
  <c r="R402" i="5"/>
  <c r="Q402" i="5"/>
  <c r="P402" i="5"/>
  <c r="O402" i="5"/>
  <c r="F402" i="5"/>
  <c r="E402" i="5"/>
  <c r="B402" i="5"/>
  <c r="U401" i="5"/>
  <c r="R401" i="5"/>
  <c r="Q401" i="5"/>
  <c r="P401" i="5"/>
  <c r="O401" i="5"/>
  <c r="F401" i="5"/>
  <c r="E401" i="5"/>
  <c r="B401" i="5"/>
  <c r="U400" i="5"/>
  <c r="R400" i="5"/>
  <c r="Q400" i="5"/>
  <c r="P400" i="5"/>
  <c r="O400" i="5"/>
  <c r="F400" i="5"/>
  <c r="E400" i="5"/>
  <c r="B400" i="5"/>
  <c r="U399" i="5"/>
  <c r="R399" i="5"/>
  <c r="Q399" i="5"/>
  <c r="P399" i="5"/>
  <c r="O399" i="5"/>
  <c r="F399" i="5"/>
  <c r="E399" i="5"/>
  <c r="B399" i="5"/>
  <c r="U398" i="5"/>
  <c r="R398" i="5"/>
  <c r="Q398" i="5"/>
  <c r="P398" i="5"/>
  <c r="O398" i="5"/>
  <c r="F398" i="5"/>
  <c r="E398" i="5"/>
  <c r="B398" i="5"/>
  <c r="U397" i="5"/>
  <c r="R397" i="5"/>
  <c r="Q397" i="5"/>
  <c r="P397" i="5"/>
  <c r="O397" i="5"/>
  <c r="F397" i="5"/>
  <c r="E397" i="5"/>
  <c r="B397" i="5"/>
  <c r="U396" i="5"/>
  <c r="R396" i="5"/>
  <c r="Q396" i="5"/>
  <c r="P396" i="5"/>
  <c r="O396" i="5"/>
  <c r="F396" i="5"/>
  <c r="E396" i="5"/>
  <c r="B396" i="5"/>
  <c r="U395" i="5"/>
  <c r="R395" i="5"/>
  <c r="Q395" i="5"/>
  <c r="P395" i="5"/>
  <c r="O395" i="5"/>
  <c r="F395" i="5"/>
  <c r="E395" i="5"/>
  <c r="B395" i="5"/>
  <c r="U394" i="5"/>
  <c r="R394" i="5"/>
  <c r="Q394" i="5"/>
  <c r="P394" i="5"/>
  <c r="O394" i="5"/>
  <c r="F394" i="5"/>
  <c r="E394" i="5"/>
  <c r="B394" i="5"/>
  <c r="U393" i="5"/>
  <c r="R393" i="5"/>
  <c r="Q393" i="5"/>
  <c r="P393" i="5"/>
  <c r="O393" i="5"/>
  <c r="F393" i="5"/>
  <c r="E393" i="5"/>
  <c r="B393" i="5"/>
  <c r="U392" i="5"/>
  <c r="R392" i="5"/>
  <c r="Q392" i="5"/>
  <c r="P392" i="5"/>
  <c r="O392" i="5"/>
  <c r="F392" i="5"/>
  <c r="E392" i="5"/>
  <c r="B392" i="5"/>
  <c r="U391" i="5"/>
  <c r="R391" i="5"/>
  <c r="Q391" i="5"/>
  <c r="P391" i="5"/>
  <c r="O391" i="5"/>
  <c r="F391" i="5"/>
  <c r="E391" i="5"/>
  <c r="B391" i="5"/>
  <c r="U390" i="5"/>
  <c r="R390" i="5"/>
  <c r="Q390" i="5"/>
  <c r="P390" i="5"/>
  <c r="O390" i="5"/>
  <c r="F390" i="5"/>
  <c r="E390" i="5"/>
  <c r="B390" i="5"/>
  <c r="U389" i="5"/>
  <c r="R389" i="5"/>
  <c r="Q389" i="5"/>
  <c r="P389" i="5"/>
  <c r="O389" i="5"/>
  <c r="F389" i="5"/>
  <c r="E389" i="5"/>
  <c r="B389" i="5"/>
  <c r="U388" i="5"/>
  <c r="R388" i="5"/>
  <c r="Q388" i="5"/>
  <c r="P388" i="5"/>
  <c r="O388" i="5"/>
  <c r="F388" i="5"/>
  <c r="E388" i="5"/>
  <c r="B388" i="5"/>
  <c r="U387" i="5"/>
  <c r="R387" i="5"/>
  <c r="Q387" i="5"/>
  <c r="P387" i="5"/>
  <c r="O387" i="5"/>
  <c r="F387" i="5"/>
  <c r="E387" i="5"/>
  <c r="B387" i="5"/>
  <c r="U386" i="5"/>
  <c r="R386" i="5"/>
  <c r="Q386" i="5"/>
  <c r="P386" i="5"/>
  <c r="O386" i="5"/>
  <c r="F386" i="5"/>
  <c r="E386" i="5"/>
  <c r="B386" i="5"/>
  <c r="U385" i="5"/>
  <c r="R385" i="5"/>
  <c r="Q385" i="5"/>
  <c r="P385" i="5"/>
  <c r="O385" i="5"/>
  <c r="F385" i="5"/>
  <c r="E385" i="5"/>
  <c r="B385" i="5"/>
  <c r="U384" i="5"/>
  <c r="R384" i="5"/>
  <c r="Q384" i="5"/>
  <c r="P384" i="5"/>
  <c r="O384" i="5"/>
  <c r="F384" i="5"/>
  <c r="E384" i="5"/>
  <c r="B384" i="5"/>
  <c r="U383" i="5"/>
  <c r="R383" i="5"/>
  <c r="Q383" i="5"/>
  <c r="P383" i="5"/>
  <c r="O383" i="5"/>
  <c r="F383" i="5"/>
  <c r="E383" i="5"/>
  <c r="B383" i="5"/>
  <c r="U382" i="5"/>
  <c r="R382" i="5"/>
  <c r="Q382" i="5"/>
  <c r="P382" i="5"/>
  <c r="O382" i="5"/>
  <c r="F382" i="5"/>
  <c r="E382" i="5"/>
  <c r="B382" i="5"/>
  <c r="U381" i="5"/>
  <c r="R381" i="5"/>
  <c r="Q381" i="5"/>
  <c r="P381" i="5"/>
  <c r="O381" i="5"/>
  <c r="F381" i="5"/>
  <c r="E381" i="5"/>
  <c r="B381" i="5"/>
  <c r="U380" i="5"/>
  <c r="R380" i="5"/>
  <c r="Q380" i="5"/>
  <c r="P380" i="5"/>
  <c r="O380" i="5"/>
  <c r="F380" i="5"/>
  <c r="E380" i="5"/>
  <c r="B380" i="5"/>
  <c r="U379" i="5"/>
  <c r="R379" i="5"/>
  <c r="Q379" i="5"/>
  <c r="P379" i="5"/>
  <c r="O379" i="5"/>
  <c r="F379" i="5"/>
  <c r="E379" i="5"/>
  <c r="B379" i="5"/>
  <c r="U378" i="5"/>
  <c r="R378" i="5"/>
  <c r="Q378" i="5"/>
  <c r="P378" i="5"/>
  <c r="O378" i="5"/>
  <c r="F378" i="5"/>
  <c r="E378" i="5"/>
  <c r="B378" i="5"/>
  <c r="U377" i="5"/>
  <c r="R377" i="5"/>
  <c r="Q377" i="5"/>
  <c r="P377" i="5"/>
  <c r="O377" i="5"/>
  <c r="F377" i="5"/>
  <c r="E377" i="5"/>
  <c r="B377" i="5"/>
  <c r="U376" i="5"/>
  <c r="R376" i="5"/>
  <c r="Q376" i="5"/>
  <c r="P376" i="5"/>
  <c r="O376" i="5"/>
  <c r="F376" i="5"/>
  <c r="E376" i="5"/>
  <c r="B376" i="5"/>
  <c r="U375" i="5"/>
  <c r="R375" i="5"/>
  <c r="Q375" i="5"/>
  <c r="P375" i="5"/>
  <c r="O375" i="5"/>
  <c r="F375" i="5"/>
  <c r="E375" i="5"/>
  <c r="B375" i="5"/>
  <c r="U374" i="5"/>
  <c r="R374" i="5"/>
  <c r="Q374" i="5"/>
  <c r="P374" i="5"/>
  <c r="O374" i="5"/>
  <c r="F374" i="5"/>
  <c r="E374" i="5"/>
  <c r="B374" i="5"/>
  <c r="U373" i="5"/>
  <c r="R373" i="5"/>
  <c r="Q373" i="5"/>
  <c r="P373" i="5"/>
  <c r="O373" i="5"/>
  <c r="F373" i="5"/>
  <c r="E373" i="5"/>
  <c r="B373" i="5"/>
  <c r="U372" i="5"/>
  <c r="R372" i="5"/>
  <c r="Q372" i="5"/>
  <c r="P372" i="5"/>
  <c r="O372" i="5"/>
  <c r="F372" i="5"/>
  <c r="E372" i="5"/>
  <c r="B372" i="5"/>
  <c r="U371" i="5"/>
  <c r="R371" i="5"/>
  <c r="Q371" i="5"/>
  <c r="P371" i="5"/>
  <c r="O371" i="5"/>
  <c r="F371" i="5"/>
  <c r="E371" i="5"/>
  <c r="B371" i="5"/>
  <c r="U370" i="5"/>
  <c r="R370" i="5"/>
  <c r="Q370" i="5"/>
  <c r="P370" i="5"/>
  <c r="O370" i="5"/>
  <c r="F370" i="5"/>
  <c r="E370" i="5"/>
  <c r="B370" i="5"/>
  <c r="U369" i="5"/>
  <c r="R369" i="5"/>
  <c r="Q369" i="5"/>
  <c r="P369" i="5"/>
  <c r="O369" i="5"/>
  <c r="F369" i="5"/>
  <c r="E369" i="5"/>
  <c r="B369" i="5"/>
  <c r="U368" i="5"/>
  <c r="R368" i="5"/>
  <c r="Q368" i="5"/>
  <c r="P368" i="5"/>
  <c r="O368" i="5"/>
  <c r="F368" i="5"/>
  <c r="E368" i="5"/>
  <c r="B368" i="5"/>
  <c r="U367" i="5"/>
  <c r="R367" i="5"/>
  <c r="Q367" i="5"/>
  <c r="P367" i="5"/>
  <c r="O367" i="5"/>
  <c r="F367" i="5"/>
  <c r="E367" i="5"/>
  <c r="B367" i="5"/>
  <c r="U366" i="5"/>
  <c r="R366" i="5"/>
  <c r="Q366" i="5"/>
  <c r="P366" i="5"/>
  <c r="O366" i="5"/>
  <c r="F366" i="5"/>
  <c r="E366" i="5"/>
  <c r="B366" i="5"/>
  <c r="U365" i="5"/>
  <c r="R365" i="5"/>
  <c r="Q365" i="5"/>
  <c r="P365" i="5"/>
  <c r="O365" i="5"/>
  <c r="F365" i="5"/>
  <c r="E365" i="5"/>
  <c r="B365" i="5"/>
  <c r="U364" i="5"/>
  <c r="R364" i="5"/>
  <c r="Q364" i="5"/>
  <c r="P364" i="5"/>
  <c r="O364" i="5"/>
  <c r="F364" i="5"/>
  <c r="E364" i="5"/>
  <c r="B364" i="5"/>
  <c r="U363" i="5"/>
  <c r="R363" i="5"/>
  <c r="Q363" i="5"/>
  <c r="P363" i="5"/>
  <c r="O363" i="5"/>
  <c r="F363" i="5"/>
  <c r="E363" i="5"/>
  <c r="B363" i="5"/>
  <c r="U362" i="5"/>
  <c r="R362" i="5"/>
  <c r="Q362" i="5"/>
  <c r="P362" i="5"/>
  <c r="O362" i="5"/>
  <c r="F362" i="5"/>
  <c r="E362" i="5"/>
  <c r="B362" i="5"/>
  <c r="U361" i="5"/>
  <c r="R361" i="5"/>
  <c r="Q361" i="5"/>
  <c r="P361" i="5"/>
  <c r="O361" i="5"/>
  <c r="F361" i="5"/>
  <c r="E361" i="5"/>
  <c r="B361" i="5"/>
  <c r="U360" i="5"/>
  <c r="R360" i="5"/>
  <c r="Q360" i="5"/>
  <c r="P360" i="5"/>
  <c r="O360" i="5"/>
  <c r="F360" i="5"/>
  <c r="E360" i="5"/>
  <c r="B360" i="5"/>
  <c r="U359" i="5"/>
  <c r="R359" i="5"/>
  <c r="Q359" i="5"/>
  <c r="P359" i="5"/>
  <c r="O359" i="5"/>
  <c r="F359" i="5"/>
  <c r="E359" i="5"/>
  <c r="B359" i="5"/>
  <c r="U358" i="5"/>
  <c r="R358" i="5"/>
  <c r="Q358" i="5"/>
  <c r="P358" i="5"/>
  <c r="O358" i="5"/>
  <c r="F358" i="5"/>
  <c r="E358" i="5"/>
  <c r="B358" i="5"/>
  <c r="U357" i="5"/>
  <c r="R357" i="5"/>
  <c r="Q357" i="5"/>
  <c r="P357" i="5"/>
  <c r="O357" i="5"/>
  <c r="F357" i="5"/>
  <c r="E357" i="5"/>
  <c r="B357" i="5"/>
  <c r="U356" i="5"/>
  <c r="R356" i="5"/>
  <c r="Q356" i="5"/>
  <c r="P356" i="5"/>
  <c r="O356" i="5"/>
  <c r="F356" i="5"/>
  <c r="E356" i="5"/>
  <c r="B356" i="5"/>
  <c r="U355" i="5"/>
  <c r="R355" i="5"/>
  <c r="Q355" i="5"/>
  <c r="P355" i="5"/>
  <c r="O355" i="5"/>
  <c r="F355" i="5"/>
  <c r="E355" i="5"/>
  <c r="B355" i="5"/>
  <c r="U354" i="5"/>
  <c r="R354" i="5"/>
  <c r="Q354" i="5"/>
  <c r="P354" i="5"/>
  <c r="O354" i="5"/>
  <c r="F354" i="5"/>
  <c r="E354" i="5"/>
  <c r="B354" i="5"/>
  <c r="U353" i="5"/>
  <c r="R353" i="5"/>
  <c r="Q353" i="5"/>
  <c r="P353" i="5"/>
  <c r="O353" i="5"/>
  <c r="F353" i="5"/>
  <c r="E353" i="5"/>
  <c r="B353" i="5"/>
  <c r="U352" i="5"/>
  <c r="R352" i="5"/>
  <c r="Q352" i="5"/>
  <c r="P352" i="5"/>
  <c r="O352" i="5"/>
  <c r="F352" i="5"/>
  <c r="E352" i="5"/>
  <c r="B352" i="5"/>
  <c r="U351" i="5"/>
  <c r="R351" i="5"/>
  <c r="Q351" i="5"/>
  <c r="P351" i="5"/>
  <c r="O351" i="5"/>
  <c r="F351" i="5"/>
  <c r="E351" i="5"/>
  <c r="B351" i="5"/>
  <c r="U350" i="5"/>
  <c r="R350" i="5"/>
  <c r="Q350" i="5"/>
  <c r="P350" i="5"/>
  <c r="O350" i="5"/>
  <c r="F350" i="5"/>
  <c r="E350" i="5"/>
  <c r="B350" i="5"/>
  <c r="U349" i="5"/>
  <c r="R349" i="5"/>
  <c r="Q349" i="5"/>
  <c r="P349" i="5"/>
  <c r="O349" i="5"/>
  <c r="F349" i="5"/>
  <c r="E349" i="5"/>
  <c r="B349" i="5"/>
  <c r="U348" i="5"/>
  <c r="R348" i="5"/>
  <c r="Q348" i="5"/>
  <c r="P348" i="5"/>
  <c r="O348" i="5"/>
  <c r="F348" i="5"/>
  <c r="E348" i="5"/>
  <c r="B348" i="5"/>
  <c r="U347" i="5"/>
  <c r="R347" i="5"/>
  <c r="Q347" i="5"/>
  <c r="P347" i="5"/>
  <c r="O347" i="5"/>
  <c r="F347" i="5"/>
  <c r="E347" i="5"/>
  <c r="B347" i="5"/>
  <c r="U346" i="5"/>
  <c r="R346" i="5"/>
  <c r="Q346" i="5"/>
  <c r="P346" i="5"/>
  <c r="O346" i="5"/>
  <c r="F346" i="5"/>
  <c r="E346" i="5"/>
  <c r="B346" i="5"/>
  <c r="U345" i="5"/>
  <c r="R345" i="5"/>
  <c r="Q345" i="5"/>
  <c r="P345" i="5"/>
  <c r="O345" i="5"/>
  <c r="F345" i="5"/>
  <c r="E345" i="5"/>
  <c r="B345" i="5"/>
  <c r="U344" i="5"/>
  <c r="R344" i="5"/>
  <c r="Q344" i="5"/>
  <c r="P344" i="5"/>
  <c r="O344" i="5"/>
  <c r="F344" i="5"/>
  <c r="E344" i="5"/>
  <c r="B344" i="5"/>
  <c r="U343" i="5"/>
  <c r="R343" i="5"/>
  <c r="Q343" i="5"/>
  <c r="P343" i="5"/>
  <c r="O343" i="5"/>
  <c r="F343" i="5"/>
  <c r="E343" i="5"/>
  <c r="B343" i="5"/>
  <c r="U342" i="5"/>
  <c r="R342" i="5"/>
  <c r="Q342" i="5"/>
  <c r="P342" i="5"/>
  <c r="O342" i="5"/>
  <c r="F342" i="5"/>
  <c r="E342" i="5"/>
  <c r="B342" i="5"/>
  <c r="U341" i="5"/>
  <c r="R341" i="5"/>
  <c r="Q341" i="5"/>
  <c r="P341" i="5"/>
  <c r="O341" i="5"/>
  <c r="F341" i="5"/>
  <c r="E341" i="5"/>
  <c r="B341" i="5"/>
  <c r="U340" i="5"/>
  <c r="R340" i="5"/>
  <c r="Q340" i="5"/>
  <c r="P340" i="5"/>
  <c r="O340" i="5"/>
  <c r="F340" i="5"/>
  <c r="E340" i="5"/>
  <c r="B340" i="5"/>
  <c r="U339" i="5"/>
  <c r="R339" i="5"/>
  <c r="Q339" i="5"/>
  <c r="P339" i="5"/>
  <c r="O339" i="5"/>
  <c r="F339" i="5"/>
  <c r="E339" i="5"/>
  <c r="B339" i="5"/>
  <c r="U338" i="5"/>
  <c r="R338" i="5"/>
  <c r="Q338" i="5"/>
  <c r="P338" i="5"/>
  <c r="O338" i="5"/>
  <c r="F338" i="5"/>
  <c r="E338" i="5"/>
  <c r="B338" i="5"/>
  <c r="U337" i="5"/>
  <c r="R337" i="5"/>
  <c r="Q337" i="5"/>
  <c r="P337" i="5"/>
  <c r="O337" i="5"/>
  <c r="F337" i="5"/>
  <c r="E337" i="5"/>
  <c r="B337" i="5"/>
  <c r="U336" i="5"/>
  <c r="R336" i="5"/>
  <c r="Q336" i="5"/>
  <c r="P336" i="5"/>
  <c r="O336" i="5"/>
  <c r="F336" i="5"/>
  <c r="E336" i="5"/>
  <c r="B336" i="5"/>
  <c r="U335" i="5"/>
  <c r="R335" i="5"/>
  <c r="Q335" i="5"/>
  <c r="P335" i="5"/>
  <c r="O335" i="5"/>
  <c r="F335" i="5"/>
  <c r="E335" i="5"/>
  <c r="B335" i="5"/>
  <c r="U334" i="5"/>
  <c r="R334" i="5"/>
  <c r="Q334" i="5"/>
  <c r="P334" i="5"/>
  <c r="O334" i="5"/>
  <c r="F334" i="5"/>
  <c r="E334" i="5"/>
  <c r="B334" i="5"/>
  <c r="U333" i="5"/>
  <c r="R333" i="5"/>
  <c r="Q333" i="5"/>
  <c r="P333" i="5"/>
  <c r="O333" i="5"/>
  <c r="F333" i="5"/>
  <c r="E333" i="5"/>
  <c r="B333" i="5"/>
  <c r="U332" i="5"/>
  <c r="R332" i="5"/>
  <c r="Q332" i="5"/>
  <c r="P332" i="5"/>
  <c r="O332" i="5"/>
  <c r="F332" i="5"/>
  <c r="E332" i="5"/>
  <c r="B332" i="5"/>
  <c r="U331" i="5"/>
  <c r="R331" i="5"/>
  <c r="Q331" i="5"/>
  <c r="P331" i="5"/>
  <c r="O331" i="5"/>
  <c r="F331" i="5"/>
  <c r="E331" i="5"/>
  <c r="B331" i="5"/>
  <c r="U330" i="5"/>
  <c r="R330" i="5"/>
  <c r="Q330" i="5"/>
  <c r="P330" i="5"/>
  <c r="O330" i="5"/>
  <c r="F330" i="5"/>
  <c r="E330" i="5"/>
  <c r="B330" i="5"/>
  <c r="U329" i="5"/>
  <c r="R329" i="5"/>
  <c r="Q329" i="5"/>
  <c r="P329" i="5"/>
  <c r="O329" i="5"/>
  <c r="F329" i="5"/>
  <c r="E329" i="5"/>
  <c r="B329" i="5"/>
  <c r="U328" i="5"/>
  <c r="R328" i="5"/>
  <c r="Q328" i="5"/>
  <c r="P328" i="5"/>
  <c r="O328" i="5"/>
  <c r="F328" i="5"/>
  <c r="E328" i="5"/>
  <c r="B328" i="5"/>
  <c r="U327" i="5"/>
  <c r="R327" i="5"/>
  <c r="Q327" i="5"/>
  <c r="P327" i="5"/>
  <c r="O327" i="5"/>
  <c r="F327" i="5"/>
  <c r="E327" i="5"/>
  <c r="B327" i="5"/>
  <c r="U326" i="5"/>
  <c r="R326" i="5"/>
  <c r="Q326" i="5"/>
  <c r="P326" i="5"/>
  <c r="O326" i="5"/>
  <c r="F326" i="5"/>
  <c r="E326" i="5"/>
  <c r="B326" i="5"/>
  <c r="U325" i="5"/>
  <c r="R325" i="5"/>
  <c r="Q325" i="5"/>
  <c r="P325" i="5"/>
  <c r="O325" i="5"/>
  <c r="F325" i="5"/>
  <c r="E325" i="5"/>
  <c r="B325" i="5"/>
  <c r="U324" i="5"/>
  <c r="R324" i="5"/>
  <c r="Q324" i="5"/>
  <c r="P324" i="5"/>
  <c r="O324" i="5"/>
  <c r="F324" i="5"/>
  <c r="E324" i="5"/>
  <c r="B324" i="5"/>
  <c r="U323" i="5"/>
  <c r="R323" i="5"/>
  <c r="Q323" i="5"/>
  <c r="P323" i="5"/>
  <c r="O323" i="5"/>
  <c r="F323" i="5"/>
  <c r="E323" i="5"/>
  <c r="B323" i="5"/>
  <c r="U322" i="5"/>
  <c r="R322" i="5"/>
  <c r="Q322" i="5"/>
  <c r="P322" i="5"/>
  <c r="O322" i="5"/>
  <c r="F322" i="5"/>
  <c r="E322" i="5"/>
  <c r="B322" i="5"/>
  <c r="U321" i="5"/>
  <c r="R321" i="5"/>
  <c r="Q321" i="5"/>
  <c r="P321" i="5"/>
  <c r="O321" i="5"/>
  <c r="F321" i="5"/>
  <c r="E321" i="5"/>
  <c r="B321" i="5"/>
  <c r="U320" i="5"/>
  <c r="R320" i="5"/>
  <c r="Q320" i="5"/>
  <c r="P320" i="5"/>
  <c r="O320" i="5"/>
  <c r="F320" i="5"/>
  <c r="E320" i="5"/>
  <c r="B320" i="5"/>
  <c r="U319" i="5"/>
  <c r="R319" i="5"/>
  <c r="Q319" i="5"/>
  <c r="P319" i="5"/>
  <c r="O319" i="5"/>
  <c r="F319" i="5"/>
  <c r="E319" i="5"/>
  <c r="B319" i="5"/>
  <c r="U318" i="5"/>
  <c r="R318" i="5"/>
  <c r="Q318" i="5"/>
  <c r="P318" i="5"/>
  <c r="O318" i="5"/>
  <c r="F318" i="5"/>
  <c r="E318" i="5"/>
  <c r="B318" i="5"/>
  <c r="U317" i="5"/>
  <c r="R317" i="5"/>
  <c r="Q317" i="5"/>
  <c r="P317" i="5"/>
  <c r="O317" i="5"/>
  <c r="F317" i="5"/>
  <c r="E317" i="5"/>
  <c r="B317" i="5"/>
  <c r="U316" i="5"/>
  <c r="R316" i="5"/>
  <c r="Q316" i="5"/>
  <c r="P316" i="5"/>
  <c r="O316" i="5"/>
  <c r="F316" i="5"/>
  <c r="E316" i="5"/>
  <c r="B316" i="5"/>
  <c r="U315" i="5"/>
  <c r="R315" i="5"/>
  <c r="Q315" i="5"/>
  <c r="P315" i="5"/>
  <c r="O315" i="5"/>
  <c r="F315" i="5"/>
  <c r="E315" i="5"/>
  <c r="B315" i="5"/>
  <c r="U314" i="5"/>
  <c r="R314" i="5"/>
  <c r="Q314" i="5"/>
  <c r="P314" i="5"/>
  <c r="O314" i="5"/>
  <c r="F314" i="5"/>
  <c r="E314" i="5"/>
  <c r="B314" i="5"/>
  <c r="U313" i="5"/>
  <c r="R313" i="5"/>
  <c r="Q313" i="5"/>
  <c r="P313" i="5"/>
  <c r="O313" i="5"/>
  <c r="F313" i="5"/>
  <c r="E313" i="5"/>
  <c r="B313" i="5"/>
  <c r="U312" i="5"/>
  <c r="R312" i="5"/>
  <c r="Q312" i="5"/>
  <c r="P312" i="5"/>
  <c r="O312" i="5"/>
  <c r="F312" i="5"/>
  <c r="E312" i="5"/>
  <c r="B312" i="5"/>
  <c r="U311" i="5"/>
  <c r="R311" i="5"/>
  <c r="Q311" i="5"/>
  <c r="P311" i="5"/>
  <c r="O311" i="5"/>
  <c r="F311" i="5"/>
  <c r="E311" i="5"/>
  <c r="B311" i="5"/>
  <c r="U310" i="5"/>
  <c r="R310" i="5"/>
  <c r="Q310" i="5"/>
  <c r="P310" i="5"/>
  <c r="O310" i="5"/>
  <c r="F310" i="5"/>
  <c r="E310" i="5"/>
  <c r="B310" i="5"/>
  <c r="U309" i="5"/>
  <c r="R309" i="5"/>
  <c r="Q309" i="5"/>
  <c r="P309" i="5"/>
  <c r="O309" i="5"/>
  <c r="F309" i="5"/>
  <c r="E309" i="5"/>
  <c r="B309" i="5"/>
  <c r="U308" i="5"/>
  <c r="R308" i="5"/>
  <c r="Q308" i="5"/>
  <c r="P308" i="5"/>
  <c r="O308" i="5"/>
  <c r="F308" i="5"/>
  <c r="E308" i="5"/>
  <c r="B308" i="5"/>
  <c r="U307" i="5"/>
  <c r="R307" i="5"/>
  <c r="Q307" i="5"/>
  <c r="P307" i="5"/>
  <c r="O307" i="5"/>
  <c r="F307" i="5"/>
  <c r="E307" i="5"/>
  <c r="B307" i="5"/>
  <c r="U306" i="5"/>
  <c r="R306" i="5"/>
  <c r="Q306" i="5"/>
  <c r="P306" i="5"/>
  <c r="O306" i="5"/>
  <c r="F306" i="5"/>
  <c r="E306" i="5"/>
  <c r="B306" i="5"/>
  <c r="U305" i="5"/>
  <c r="R305" i="5"/>
  <c r="Q305" i="5"/>
  <c r="P305" i="5"/>
  <c r="O305" i="5"/>
  <c r="F305" i="5"/>
  <c r="E305" i="5"/>
  <c r="B305" i="5"/>
  <c r="U304" i="5"/>
  <c r="R304" i="5"/>
  <c r="Q304" i="5"/>
  <c r="P304" i="5"/>
  <c r="O304" i="5"/>
  <c r="F304" i="5"/>
  <c r="E304" i="5"/>
  <c r="B304" i="5"/>
  <c r="U303" i="5"/>
  <c r="R303" i="5"/>
  <c r="Q303" i="5"/>
  <c r="P303" i="5"/>
  <c r="O303" i="5"/>
  <c r="F303" i="5"/>
  <c r="E303" i="5"/>
  <c r="B303" i="5"/>
  <c r="U302" i="5"/>
  <c r="R302" i="5"/>
  <c r="Q302" i="5"/>
  <c r="P302" i="5"/>
  <c r="O302" i="5"/>
  <c r="F302" i="5"/>
  <c r="E302" i="5"/>
  <c r="B302" i="5"/>
  <c r="U301" i="5"/>
  <c r="R301" i="5"/>
  <c r="Q301" i="5"/>
  <c r="P301" i="5"/>
  <c r="O301" i="5"/>
  <c r="F301" i="5"/>
  <c r="E301" i="5"/>
  <c r="B301" i="5"/>
  <c r="U300" i="5"/>
  <c r="R300" i="5"/>
  <c r="Q300" i="5"/>
  <c r="P300" i="5"/>
  <c r="O300" i="5"/>
  <c r="F300" i="5"/>
  <c r="E300" i="5"/>
  <c r="B300" i="5"/>
  <c r="U299" i="5"/>
  <c r="R299" i="5"/>
  <c r="Q299" i="5"/>
  <c r="P299" i="5"/>
  <c r="O299" i="5"/>
  <c r="F299" i="5"/>
  <c r="E299" i="5"/>
  <c r="B299" i="5"/>
  <c r="U298" i="5"/>
  <c r="R298" i="5"/>
  <c r="Q298" i="5"/>
  <c r="P298" i="5"/>
  <c r="O298" i="5"/>
  <c r="F298" i="5"/>
  <c r="E298" i="5"/>
  <c r="B298" i="5"/>
  <c r="U297" i="5"/>
  <c r="R297" i="5"/>
  <c r="Q297" i="5"/>
  <c r="P297" i="5"/>
  <c r="O297" i="5"/>
  <c r="F297" i="5"/>
  <c r="E297" i="5"/>
  <c r="B297" i="5"/>
  <c r="U296" i="5"/>
  <c r="R296" i="5"/>
  <c r="Q296" i="5"/>
  <c r="P296" i="5"/>
  <c r="O296" i="5"/>
  <c r="F296" i="5"/>
  <c r="E296" i="5"/>
  <c r="B296" i="5"/>
  <c r="U295" i="5"/>
  <c r="R295" i="5"/>
  <c r="Q295" i="5"/>
  <c r="P295" i="5"/>
  <c r="O295" i="5"/>
  <c r="F295" i="5"/>
  <c r="E295" i="5"/>
  <c r="B295" i="5"/>
  <c r="U294" i="5"/>
  <c r="R294" i="5"/>
  <c r="Q294" i="5"/>
  <c r="P294" i="5"/>
  <c r="O294" i="5"/>
  <c r="F294" i="5"/>
  <c r="E294" i="5"/>
  <c r="B294" i="5"/>
  <c r="U293" i="5"/>
  <c r="R293" i="5"/>
  <c r="Q293" i="5"/>
  <c r="P293" i="5"/>
  <c r="O293" i="5"/>
  <c r="F293" i="5"/>
  <c r="E293" i="5"/>
  <c r="B293" i="5"/>
  <c r="U292" i="5"/>
  <c r="R292" i="5"/>
  <c r="Q292" i="5"/>
  <c r="P292" i="5"/>
  <c r="O292" i="5"/>
  <c r="F292" i="5"/>
  <c r="E292" i="5"/>
  <c r="B292" i="5"/>
  <c r="U291" i="5"/>
  <c r="R291" i="5"/>
  <c r="Q291" i="5"/>
  <c r="P291" i="5"/>
  <c r="O291" i="5"/>
  <c r="F291" i="5"/>
  <c r="E291" i="5"/>
  <c r="B291" i="5"/>
  <c r="U290" i="5"/>
  <c r="R290" i="5"/>
  <c r="Q290" i="5"/>
  <c r="P290" i="5"/>
  <c r="O290" i="5"/>
  <c r="F290" i="5"/>
  <c r="E290" i="5"/>
  <c r="B290" i="5"/>
  <c r="U289" i="5"/>
  <c r="R289" i="5"/>
  <c r="Q289" i="5"/>
  <c r="P289" i="5"/>
  <c r="O289" i="5"/>
  <c r="F289" i="5"/>
  <c r="E289" i="5"/>
  <c r="B289" i="5"/>
  <c r="U288" i="5"/>
  <c r="R288" i="5"/>
  <c r="Q288" i="5"/>
  <c r="P288" i="5"/>
  <c r="O288" i="5"/>
  <c r="F288" i="5"/>
  <c r="E288" i="5"/>
  <c r="B288" i="5"/>
  <c r="U287" i="5"/>
  <c r="R287" i="5"/>
  <c r="Q287" i="5"/>
  <c r="P287" i="5"/>
  <c r="O287" i="5"/>
  <c r="F287" i="5"/>
  <c r="E287" i="5"/>
  <c r="B287" i="5"/>
  <c r="U286" i="5"/>
  <c r="R286" i="5"/>
  <c r="Q286" i="5"/>
  <c r="P286" i="5"/>
  <c r="O286" i="5"/>
  <c r="F286" i="5"/>
  <c r="E286" i="5"/>
  <c r="B286" i="5"/>
  <c r="U285" i="5"/>
  <c r="R285" i="5"/>
  <c r="Q285" i="5"/>
  <c r="P285" i="5"/>
  <c r="O285" i="5"/>
  <c r="F285" i="5"/>
  <c r="E285" i="5"/>
  <c r="B285" i="5"/>
  <c r="U284" i="5"/>
  <c r="R284" i="5"/>
  <c r="Q284" i="5"/>
  <c r="P284" i="5"/>
  <c r="O284" i="5"/>
  <c r="F284" i="5"/>
  <c r="E284" i="5"/>
  <c r="B284" i="5"/>
  <c r="U283" i="5"/>
  <c r="R283" i="5"/>
  <c r="Q283" i="5"/>
  <c r="P283" i="5"/>
  <c r="O283" i="5"/>
  <c r="F283" i="5"/>
  <c r="E283" i="5"/>
  <c r="B283" i="5"/>
  <c r="U282" i="5"/>
  <c r="R282" i="5"/>
  <c r="Q282" i="5"/>
  <c r="P282" i="5"/>
  <c r="O282" i="5"/>
  <c r="F282" i="5"/>
  <c r="E282" i="5"/>
  <c r="B282" i="5"/>
  <c r="U281" i="5"/>
  <c r="R281" i="5"/>
  <c r="Q281" i="5"/>
  <c r="P281" i="5"/>
  <c r="O281" i="5"/>
  <c r="F281" i="5"/>
  <c r="E281" i="5"/>
  <c r="B281" i="5"/>
  <c r="U280" i="5"/>
  <c r="R280" i="5"/>
  <c r="Q280" i="5"/>
  <c r="P280" i="5"/>
  <c r="O280" i="5"/>
  <c r="F280" i="5"/>
  <c r="E280" i="5"/>
  <c r="B280" i="5"/>
  <c r="U279" i="5"/>
  <c r="R279" i="5"/>
  <c r="Q279" i="5"/>
  <c r="P279" i="5"/>
  <c r="O279" i="5"/>
  <c r="F279" i="5"/>
  <c r="E279" i="5"/>
  <c r="B279" i="5"/>
  <c r="U278" i="5"/>
  <c r="R278" i="5"/>
  <c r="Q278" i="5"/>
  <c r="P278" i="5"/>
  <c r="O278" i="5"/>
  <c r="F278" i="5"/>
  <c r="E278" i="5"/>
  <c r="B278" i="5"/>
  <c r="U277" i="5"/>
  <c r="R277" i="5"/>
  <c r="Q277" i="5"/>
  <c r="P277" i="5"/>
  <c r="O277" i="5"/>
  <c r="F277" i="5"/>
  <c r="E277" i="5"/>
  <c r="B277" i="5"/>
  <c r="U276" i="5"/>
  <c r="R276" i="5"/>
  <c r="Q276" i="5"/>
  <c r="P276" i="5"/>
  <c r="O276" i="5"/>
  <c r="F276" i="5"/>
  <c r="E276" i="5"/>
  <c r="B276" i="5"/>
  <c r="U275" i="5"/>
  <c r="R275" i="5"/>
  <c r="Q275" i="5"/>
  <c r="P275" i="5"/>
  <c r="O275" i="5"/>
  <c r="F275" i="5"/>
  <c r="E275" i="5"/>
  <c r="B275" i="5"/>
  <c r="U274" i="5"/>
  <c r="R274" i="5"/>
  <c r="Q274" i="5"/>
  <c r="P274" i="5"/>
  <c r="O274" i="5"/>
  <c r="F274" i="5"/>
  <c r="E274" i="5"/>
  <c r="B274" i="5"/>
  <c r="U273" i="5"/>
  <c r="R273" i="5"/>
  <c r="Q273" i="5"/>
  <c r="P273" i="5"/>
  <c r="O273" i="5"/>
  <c r="F273" i="5"/>
  <c r="E273" i="5"/>
  <c r="B273" i="5"/>
  <c r="U272" i="5"/>
  <c r="R272" i="5"/>
  <c r="Q272" i="5"/>
  <c r="P272" i="5"/>
  <c r="O272" i="5"/>
  <c r="F272" i="5"/>
  <c r="E272" i="5"/>
  <c r="B272" i="5"/>
  <c r="U271" i="5"/>
  <c r="R271" i="5"/>
  <c r="Q271" i="5"/>
  <c r="P271" i="5"/>
  <c r="O271" i="5"/>
  <c r="F271" i="5"/>
  <c r="E271" i="5"/>
  <c r="B271" i="5"/>
  <c r="U270" i="5"/>
  <c r="R270" i="5"/>
  <c r="Q270" i="5"/>
  <c r="P270" i="5"/>
  <c r="O270" i="5"/>
  <c r="F270" i="5"/>
  <c r="E270" i="5"/>
  <c r="B270" i="5"/>
  <c r="U269" i="5"/>
  <c r="R269" i="5"/>
  <c r="Q269" i="5"/>
  <c r="P269" i="5"/>
  <c r="O269" i="5"/>
  <c r="F269" i="5"/>
  <c r="E269" i="5"/>
  <c r="B269" i="5"/>
  <c r="U268" i="5"/>
  <c r="R268" i="5"/>
  <c r="Q268" i="5"/>
  <c r="P268" i="5"/>
  <c r="O268" i="5"/>
  <c r="F268" i="5"/>
  <c r="E268" i="5"/>
  <c r="B268" i="5"/>
  <c r="U267" i="5"/>
  <c r="R267" i="5"/>
  <c r="Q267" i="5"/>
  <c r="P267" i="5"/>
  <c r="O267" i="5"/>
  <c r="F267" i="5"/>
  <c r="E267" i="5"/>
  <c r="B267" i="5"/>
  <c r="U266" i="5"/>
  <c r="R266" i="5"/>
  <c r="Q266" i="5"/>
  <c r="P266" i="5"/>
  <c r="O266" i="5"/>
  <c r="F266" i="5"/>
  <c r="E266" i="5"/>
  <c r="B266" i="5"/>
  <c r="U265" i="5"/>
  <c r="R265" i="5"/>
  <c r="Q265" i="5"/>
  <c r="P265" i="5"/>
  <c r="O265" i="5"/>
  <c r="F265" i="5"/>
  <c r="E265" i="5"/>
  <c r="B265" i="5"/>
  <c r="U264" i="5"/>
  <c r="R264" i="5"/>
  <c r="Q264" i="5"/>
  <c r="P264" i="5"/>
  <c r="O264" i="5"/>
  <c r="F264" i="5"/>
  <c r="E264" i="5"/>
  <c r="B264" i="5"/>
  <c r="U263" i="5"/>
  <c r="R263" i="5"/>
  <c r="Q263" i="5"/>
  <c r="P263" i="5"/>
  <c r="O263" i="5"/>
  <c r="F263" i="5"/>
  <c r="E263" i="5"/>
  <c r="B263" i="5"/>
  <c r="U262" i="5"/>
  <c r="R262" i="5"/>
  <c r="Q262" i="5"/>
  <c r="P262" i="5"/>
  <c r="O262" i="5"/>
  <c r="F262" i="5"/>
  <c r="E262" i="5"/>
  <c r="B262" i="5"/>
  <c r="U261" i="5"/>
  <c r="R261" i="5"/>
  <c r="Q261" i="5"/>
  <c r="P261" i="5"/>
  <c r="O261" i="5"/>
  <c r="F261" i="5"/>
  <c r="E261" i="5"/>
  <c r="B261" i="5"/>
  <c r="U260" i="5"/>
  <c r="R260" i="5"/>
  <c r="Q260" i="5"/>
  <c r="P260" i="5"/>
  <c r="O260" i="5"/>
  <c r="F260" i="5"/>
  <c r="E260" i="5"/>
  <c r="B260" i="5"/>
  <c r="U259" i="5"/>
  <c r="R259" i="5"/>
  <c r="Q259" i="5"/>
  <c r="P259" i="5"/>
  <c r="O259" i="5"/>
  <c r="F259" i="5"/>
  <c r="E259" i="5"/>
  <c r="B259" i="5"/>
  <c r="U258" i="5"/>
  <c r="R258" i="5"/>
  <c r="Q258" i="5"/>
  <c r="P258" i="5"/>
  <c r="O258" i="5"/>
  <c r="F258" i="5"/>
  <c r="E258" i="5"/>
  <c r="B258" i="5"/>
  <c r="U257" i="5"/>
  <c r="R257" i="5"/>
  <c r="Q257" i="5"/>
  <c r="P257" i="5"/>
  <c r="O257" i="5"/>
  <c r="F257" i="5"/>
  <c r="E257" i="5"/>
  <c r="B257" i="5"/>
  <c r="U256" i="5"/>
  <c r="R256" i="5"/>
  <c r="Q256" i="5"/>
  <c r="P256" i="5"/>
  <c r="O256" i="5"/>
  <c r="F256" i="5"/>
  <c r="E256" i="5"/>
  <c r="B256" i="5"/>
  <c r="U255" i="5"/>
  <c r="R255" i="5"/>
  <c r="Q255" i="5"/>
  <c r="P255" i="5"/>
  <c r="O255" i="5"/>
  <c r="F255" i="5"/>
  <c r="E255" i="5"/>
  <c r="B255" i="5"/>
  <c r="U254" i="5"/>
  <c r="R254" i="5"/>
  <c r="Q254" i="5"/>
  <c r="P254" i="5"/>
  <c r="O254" i="5"/>
  <c r="F254" i="5"/>
  <c r="E254" i="5"/>
  <c r="B254" i="5"/>
  <c r="U253" i="5"/>
  <c r="R253" i="5"/>
  <c r="Q253" i="5"/>
  <c r="P253" i="5"/>
  <c r="O253" i="5"/>
  <c r="F253" i="5"/>
  <c r="E253" i="5"/>
  <c r="B253" i="5"/>
  <c r="U252" i="5"/>
  <c r="R252" i="5"/>
  <c r="Q252" i="5"/>
  <c r="P252" i="5"/>
  <c r="O252" i="5"/>
  <c r="F252" i="5"/>
  <c r="E252" i="5"/>
  <c r="B252" i="5"/>
  <c r="U251" i="5"/>
  <c r="R251" i="5"/>
  <c r="Q251" i="5"/>
  <c r="P251" i="5"/>
  <c r="O251" i="5"/>
  <c r="F251" i="5"/>
  <c r="E251" i="5"/>
  <c r="B251" i="5"/>
  <c r="U250" i="5"/>
  <c r="R250" i="5"/>
  <c r="Q250" i="5"/>
  <c r="P250" i="5"/>
  <c r="O250" i="5"/>
  <c r="F250" i="5"/>
  <c r="E250" i="5"/>
  <c r="B250" i="5"/>
  <c r="U249" i="5"/>
  <c r="R249" i="5"/>
  <c r="Q249" i="5"/>
  <c r="P249" i="5"/>
  <c r="O249" i="5"/>
  <c r="F249" i="5"/>
  <c r="E249" i="5"/>
  <c r="B249" i="5"/>
  <c r="U248" i="5"/>
  <c r="R248" i="5"/>
  <c r="Q248" i="5"/>
  <c r="P248" i="5"/>
  <c r="O248" i="5"/>
  <c r="F248" i="5"/>
  <c r="E248" i="5"/>
  <c r="B248" i="5"/>
  <c r="U247" i="5"/>
  <c r="R247" i="5"/>
  <c r="Q247" i="5"/>
  <c r="P247" i="5"/>
  <c r="O247" i="5"/>
  <c r="F247" i="5"/>
  <c r="E247" i="5"/>
  <c r="B247" i="5"/>
  <c r="U246" i="5"/>
  <c r="R246" i="5"/>
  <c r="Q246" i="5"/>
  <c r="P246" i="5"/>
  <c r="O246" i="5"/>
  <c r="F246" i="5"/>
  <c r="E246" i="5"/>
  <c r="B246" i="5"/>
  <c r="U245" i="5"/>
  <c r="R245" i="5"/>
  <c r="Q245" i="5"/>
  <c r="P245" i="5"/>
  <c r="O245" i="5"/>
  <c r="F245" i="5"/>
  <c r="E245" i="5"/>
  <c r="B245" i="5"/>
  <c r="U244" i="5"/>
  <c r="R244" i="5"/>
  <c r="Q244" i="5"/>
  <c r="P244" i="5"/>
  <c r="O244" i="5"/>
  <c r="F244" i="5"/>
  <c r="E244" i="5"/>
  <c r="B244" i="5"/>
  <c r="U243" i="5"/>
  <c r="R243" i="5"/>
  <c r="Q243" i="5"/>
  <c r="P243" i="5"/>
  <c r="O243" i="5"/>
  <c r="F243" i="5"/>
  <c r="E243" i="5"/>
  <c r="B243" i="5"/>
  <c r="U242" i="5"/>
  <c r="R242" i="5"/>
  <c r="Q242" i="5"/>
  <c r="P242" i="5"/>
  <c r="O242" i="5"/>
  <c r="F242" i="5"/>
  <c r="E242" i="5"/>
  <c r="B242" i="5"/>
  <c r="U241" i="5"/>
  <c r="R241" i="5"/>
  <c r="Q241" i="5"/>
  <c r="P241" i="5"/>
  <c r="O241" i="5"/>
  <c r="F241" i="5"/>
  <c r="E241" i="5"/>
  <c r="B241" i="5"/>
  <c r="U240" i="5"/>
  <c r="R240" i="5"/>
  <c r="Q240" i="5"/>
  <c r="P240" i="5"/>
  <c r="O240" i="5"/>
  <c r="F240" i="5"/>
  <c r="E240" i="5"/>
  <c r="B240" i="5"/>
  <c r="U239" i="5"/>
  <c r="R239" i="5"/>
  <c r="Q239" i="5"/>
  <c r="P239" i="5"/>
  <c r="O239" i="5"/>
  <c r="F239" i="5"/>
  <c r="E239" i="5"/>
  <c r="B239" i="5"/>
  <c r="U238" i="5"/>
  <c r="R238" i="5"/>
  <c r="Q238" i="5"/>
  <c r="P238" i="5"/>
  <c r="O238" i="5"/>
  <c r="F238" i="5"/>
  <c r="E238" i="5"/>
  <c r="B238" i="5"/>
  <c r="U237" i="5"/>
  <c r="R237" i="5"/>
  <c r="Q237" i="5"/>
  <c r="P237" i="5"/>
  <c r="O237" i="5"/>
  <c r="F237" i="5"/>
  <c r="E237" i="5"/>
  <c r="B237" i="5"/>
  <c r="U236" i="5"/>
  <c r="R236" i="5"/>
  <c r="Q236" i="5"/>
  <c r="P236" i="5"/>
  <c r="O236" i="5"/>
  <c r="F236" i="5"/>
  <c r="E236" i="5"/>
  <c r="B236" i="5"/>
  <c r="U235" i="5"/>
  <c r="R235" i="5"/>
  <c r="Q235" i="5"/>
  <c r="P235" i="5"/>
  <c r="O235" i="5"/>
  <c r="F235" i="5"/>
  <c r="E235" i="5"/>
  <c r="B235" i="5"/>
  <c r="U234" i="5"/>
  <c r="R234" i="5"/>
  <c r="Q234" i="5"/>
  <c r="P234" i="5"/>
  <c r="O234" i="5"/>
  <c r="F234" i="5"/>
  <c r="E234" i="5"/>
  <c r="B234" i="5"/>
  <c r="U233" i="5"/>
  <c r="R233" i="5"/>
  <c r="Q233" i="5"/>
  <c r="P233" i="5"/>
  <c r="O233" i="5"/>
  <c r="F233" i="5"/>
  <c r="E233" i="5"/>
  <c r="B233" i="5"/>
  <c r="U232" i="5"/>
  <c r="R232" i="5"/>
  <c r="Q232" i="5"/>
  <c r="P232" i="5"/>
  <c r="O232" i="5"/>
  <c r="F232" i="5"/>
  <c r="E232" i="5"/>
  <c r="B232" i="5"/>
  <c r="U231" i="5"/>
  <c r="R231" i="5"/>
  <c r="Q231" i="5"/>
  <c r="P231" i="5"/>
  <c r="O231" i="5"/>
  <c r="F231" i="5"/>
  <c r="E231" i="5"/>
  <c r="B231" i="5"/>
  <c r="U230" i="5"/>
  <c r="R230" i="5"/>
  <c r="Q230" i="5"/>
  <c r="P230" i="5"/>
  <c r="O230" i="5"/>
  <c r="F230" i="5"/>
  <c r="E230" i="5"/>
  <c r="B230" i="5"/>
  <c r="U229" i="5"/>
  <c r="R229" i="5"/>
  <c r="Q229" i="5"/>
  <c r="P229" i="5"/>
  <c r="O229" i="5"/>
  <c r="F229" i="5"/>
  <c r="E229" i="5"/>
  <c r="B229" i="5"/>
  <c r="U228" i="5"/>
  <c r="R228" i="5"/>
  <c r="Q228" i="5"/>
  <c r="P228" i="5"/>
  <c r="O228" i="5"/>
  <c r="F228" i="5"/>
  <c r="E228" i="5"/>
  <c r="B228" i="5"/>
  <c r="U227" i="5"/>
  <c r="R227" i="5"/>
  <c r="Q227" i="5"/>
  <c r="P227" i="5"/>
  <c r="O227" i="5"/>
  <c r="F227" i="5"/>
  <c r="E227" i="5"/>
  <c r="B227" i="5"/>
  <c r="U226" i="5"/>
  <c r="R226" i="5"/>
  <c r="Q226" i="5"/>
  <c r="P226" i="5"/>
  <c r="O226" i="5"/>
  <c r="F226" i="5"/>
  <c r="E226" i="5"/>
  <c r="B226" i="5"/>
  <c r="U225" i="5"/>
  <c r="R225" i="5"/>
  <c r="Q225" i="5"/>
  <c r="P225" i="5"/>
  <c r="O225" i="5"/>
  <c r="F225" i="5"/>
  <c r="E225" i="5"/>
  <c r="B225" i="5"/>
  <c r="U224" i="5"/>
  <c r="R224" i="5"/>
  <c r="Q224" i="5"/>
  <c r="P224" i="5"/>
  <c r="O224" i="5"/>
  <c r="F224" i="5"/>
  <c r="E224" i="5"/>
  <c r="B224" i="5"/>
  <c r="U223" i="5"/>
  <c r="R223" i="5"/>
  <c r="Q223" i="5"/>
  <c r="P223" i="5"/>
  <c r="O223" i="5"/>
  <c r="F223" i="5"/>
  <c r="E223" i="5"/>
  <c r="B223" i="5"/>
  <c r="U222" i="5"/>
  <c r="R222" i="5"/>
  <c r="Q222" i="5"/>
  <c r="P222" i="5"/>
  <c r="O222" i="5"/>
  <c r="F222" i="5"/>
  <c r="E222" i="5"/>
  <c r="B222" i="5"/>
  <c r="U221" i="5"/>
  <c r="R221" i="5"/>
  <c r="Q221" i="5"/>
  <c r="P221" i="5"/>
  <c r="O221" i="5"/>
  <c r="F221" i="5"/>
  <c r="E221" i="5"/>
  <c r="B221" i="5"/>
  <c r="U220" i="5"/>
  <c r="R220" i="5"/>
  <c r="Q220" i="5"/>
  <c r="P220" i="5"/>
  <c r="O220" i="5"/>
  <c r="F220" i="5"/>
  <c r="E220" i="5"/>
  <c r="B220" i="5"/>
  <c r="U219" i="5"/>
  <c r="R219" i="5"/>
  <c r="Q219" i="5"/>
  <c r="P219" i="5"/>
  <c r="O219" i="5"/>
  <c r="F219" i="5"/>
  <c r="E219" i="5"/>
  <c r="B219" i="5"/>
  <c r="U218" i="5"/>
  <c r="R218" i="5"/>
  <c r="Q218" i="5"/>
  <c r="P218" i="5"/>
  <c r="O218" i="5"/>
  <c r="F218" i="5"/>
  <c r="E218" i="5"/>
  <c r="B218" i="5"/>
  <c r="U217" i="5"/>
  <c r="R217" i="5"/>
  <c r="Q217" i="5"/>
  <c r="P217" i="5"/>
  <c r="O217" i="5"/>
  <c r="F217" i="5"/>
  <c r="E217" i="5"/>
  <c r="B217" i="5"/>
  <c r="U216" i="5"/>
  <c r="R216" i="5"/>
  <c r="Q216" i="5"/>
  <c r="P216" i="5"/>
  <c r="O216" i="5"/>
  <c r="F216" i="5"/>
  <c r="E216" i="5"/>
  <c r="B216" i="5"/>
  <c r="U215" i="5"/>
  <c r="R215" i="5"/>
  <c r="Q215" i="5"/>
  <c r="P215" i="5"/>
  <c r="O215" i="5"/>
  <c r="F215" i="5"/>
  <c r="E215" i="5"/>
  <c r="B215" i="5"/>
  <c r="U214" i="5"/>
  <c r="R214" i="5"/>
  <c r="Q214" i="5"/>
  <c r="P214" i="5"/>
  <c r="O214" i="5"/>
  <c r="F214" i="5"/>
  <c r="E214" i="5"/>
  <c r="B214" i="5"/>
  <c r="U213" i="5"/>
  <c r="R213" i="5"/>
  <c r="Q213" i="5"/>
  <c r="P213" i="5"/>
  <c r="O213" i="5"/>
  <c r="F213" i="5"/>
  <c r="E213" i="5"/>
  <c r="B213" i="5"/>
  <c r="U212" i="5"/>
  <c r="R212" i="5"/>
  <c r="Q212" i="5"/>
  <c r="P212" i="5"/>
  <c r="O212" i="5"/>
  <c r="F212" i="5"/>
  <c r="E212" i="5"/>
  <c r="B212" i="5"/>
  <c r="U211" i="5"/>
  <c r="R211" i="5"/>
  <c r="Q211" i="5"/>
  <c r="P211" i="5"/>
  <c r="O211" i="5"/>
  <c r="F211" i="5"/>
  <c r="E211" i="5"/>
  <c r="B211" i="5"/>
  <c r="U210" i="5"/>
  <c r="R210" i="5"/>
  <c r="Q210" i="5"/>
  <c r="P210" i="5"/>
  <c r="O210" i="5"/>
  <c r="F210" i="5"/>
  <c r="E210" i="5"/>
  <c r="B210" i="5"/>
  <c r="U209" i="5"/>
  <c r="R209" i="5"/>
  <c r="Q209" i="5"/>
  <c r="P209" i="5"/>
  <c r="O209" i="5"/>
  <c r="F209" i="5"/>
  <c r="E209" i="5"/>
  <c r="B209" i="5"/>
  <c r="U208" i="5"/>
  <c r="R208" i="5"/>
  <c r="Q208" i="5"/>
  <c r="P208" i="5"/>
  <c r="O208" i="5"/>
  <c r="F208" i="5"/>
  <c r="E208" i="5"/>
  <c r="B208" i="5"/>
  <c r="U207" i="5"/>
  <c r="R207" i="5"/>
  <c r="Q207" i="5"/>
  <c r="P207" i="5"/>
  <c r="O207" i="5"/>
  <c r="F207" i="5"/>
  <c r="E207" i="5"/>
  <c r="B207" i="5"/>
  <c r="U206" i="5"/>
  <c r="R206" i="5"/>
  <c r="Q206" i="5"/>
  <c r="P206" i="5"/>
  <c r="O206" i="5"/>
  <c r="F206" i="5"/>
  <c r="E206" i="5"/>
  <c r="B206" i="5"/>
  <c r="U205" i="5"/>
  <c r="R205" i="5"/>
  <c r="Q205" i="5"/>
  <c r="P205" i="5"/>
  <c r="O205" i="5"/>
  <c r="F205" i="5"/>
  <c r="E205" i="5"/>
  <c r="B205" i="5"/>
  <c r="U204" i="5"/>
  <c r="R204" i="5"/>
  <c r="Q204" i="5"/>
  <c r="P204" i="5"/>
  <c r="O204" i="5"/>
  <c r="F204" i="5"/>
  <c r="E204" i="5"/>
  <c r="B204" i="5"/>
  <c r="U203" i="5"/>
  <c r="R203" i="5"/>
  <c r="Q203" i="5"/>
  <c r="P203" i="5"/>
  <c r="O203" i="5"/>
  <c r="F203" i="5"/>
  <c r="E203" i="5"/>
  <c r="B203" i="5"/>
  <c r="U202" i="5"/>
  <c r="R202" i="5"/>
  <c r="Q202" i="5"/>
  <c r="P202" i="5"/>
  <c r="O202" i="5"/>
  <c r="F202" i="5"/>
  <c r="E202" i="5"/>
  <c r="B202" i="5"/>
  <c r="U201" i="5"/>
  <c r="R201" i="5"/>
  <c r="Q201" i="5"/>
  <c r="P201" i="5"/>
  <c r="O201" i="5"/>
  <c r="F201" i="5"/>
  <c r="E201" i="5"/>
  <c r="B201" i="5"/>
  <c r="U200" i="5"/>
  <c r="R200" i="5"/>
  <c r="Q200" i="5"/>
  <c r="P200" i="5"/>
  <c r="O200" i="5"/>
  <c r="F200" i="5"/>
  <c r="E200" i="5"/>
  <c r="B200" i="5"/>
  <c r="U199" i="5"/>
  <c r="R199" i="5"/>
  <c r="Q199" i="5"/>
  <c r="P199" i="5"/>
  <c r="O199" i="5"/>
  <c r="F199" i="5"/>
  <c r="E199" i="5"/>
  <c r="B199" i="5"/>
  <c r="U198" i="5"/>
  <c r="R198" i="5"/>
  <c r="Q198" i="5"/>
  <c r="P198" i="5"/>
  <c r="O198" i="5"/>
  <c r="F198" i="5"/>
  <c r="E198" i="5"/>
  <c r="B198" i="5"/>
  <c r="U197" i="5"/>
  <c r="R197" i="5"/>
  <c r="Q197" i="5"/>
  <c r="P197" i="5"/>
  <c r="O197" i="5"/>
  <c r="F197" i="5"/>
  <c r="E197" i="5"/>
  <c r="B197" i="5"/>
  <c r="U196" i="5"/>
  <c r="R196" i="5"/>
  <c r="Q196" i="5"/>
  <c r="P196" i="5"/>
  <c r="O196" i="5"/>
  <c r="F196" i="5"/>
  <c r="E196" i="5"/>
  <c r="B196" i="5"/>
  <c r="U195" i="5"/>
  <c r="R195" i="5"/>
  <c r="Q195" i="5"/>
  <c r="P195" i="5"/>
  <c r="O195" i="5"/>
  <c r="F195" i="5"/>
  <c r="E195" i="5"/>
  <c r="B195" i="5"/>
  <c r="U194" i="5"/>
  <c r="R194" i="5"/>
  <c r="Q194" i="5"/>
  <c r="P194" i="5"/>
  <c r="O194" i="5"/>
  <c r="F194" i="5"/>
  <c r="E194" i="5"/>
  <c r="B194" i="5"/>
  <c r="U193" i="5"/>
  <c r="R193" i="5"/>
  <c r="Q193" i="5"/>
  <c r="P193" i="5"/>
  <c r="O193" i="5"/>
  <c r="F193" i="5"/>
  <c r="E193" i="5"/>
  <c r="B193" i="5"/>
  <c r="U192" i="5"/>
  <c r="R192" i="5"/>
  <c r="Q192" i="5"/>
  <c r="P192" i="5"/>
  <c r="O192" i="5"/>
  <c r="F192" i="5"/>
  <c r="E192" i="5"/>
  <c r="B192" i="5"/>
  <c r="U191" i="5"/>
  <c r="R191" i="5"/>
  <c r="Q191" i="5"/>
  <c r="P191" i="5"/>
  <c r="O191" i="5"/>
  <c r="F191" i="5"/>
  <c r="E191" i="5"/>
  <c r="B191" i="5"/>
  <c r="U190" i="5"/>
  <c r="R190" i="5"/>
  <c r="Q190" i="5"/>
  <c r="P190" i="5"/>
  <c r="O190" i="5"/>
  <c r="F190" i="5"/>
  <c r="E190" i="5"/>
  <c r="B190" i="5"/>
  <c r="U189" i="5"/>
  <c r="R189" i="5"/>
  <c r="Q189" i="5"/>
  <c r="P189" i="5"/>
  <c r="O189" i="5"/>
  <c r="F189" i="5"/>
  <c r="E189" i="5"/>
  <c r="B189" i="5"/>
  <c r="U188" i="5"/>
  <c r="R188" i="5"/>
  <c r="Q188" i="5"/>
  <c r="P188" i="5"/>
  <c r="O188" i="5"/>
  <c r="F188" i="5"/>
  <c r="E188" i="5"/>
  <c r="B188" i="5"/>
  <c r="U187" i="5"/>
  <c r="R187" i="5"/>
  <c r="Q187" i="5"/>
  <c r="P187" i="5"/>
  <c r="O187" i="5"/>
  <c r="F187" i="5"/>
  <c r="E187" i="5"/>
  <c r="B187" i="5"/>
  <c r="U186" i="5"/>
  <c r="R186" i="5"/>
  <c r="Q186" i="5"/>
  <c r="P186" i="5"/>
  <c r="O186" i="5"/>
  <c r="F186" i="5"/>
  <c r="E186" i="5"/>
  <c r="B186" i="5"/>
  <c r="U185" i="5"/>
  <c r="R185" i="5"/>
  <c r="Q185" i="5"/>
  <c r="P185" i="5"/>
  <c r="O185" i="5"/>
  <c r="F185" i="5"/>
  <c r="E185" i="5"/>
  <c r="B185" i="5"/>
  <c r="U184" i="5"/>
  <c r="R184" i="5"/>
  <c r="Q184" i="5"/>
  <c r="P184" i="5"/>
  <c r="O184" i="5"/>
  <c r="F184" i="5"/>
  <c r="E184" i="5"/>
  <c r="B184" i="5"/>
  <c r="U183" i="5"/>
  <c r="R183" i="5"/>
  <c r="Q183" i="5"/>
  <c r="P183" i="5"/>
  <c r="O183" i="5"/>
  <c r="F183" i="5"/>
  <c r="E183" i="5"/>
  <c r="B183" i="5"/>
  <c r="U182" i="5"/>
  <c r="R182" i="5"/>
  <c r="Q182" i="5"/>
  <c r="P182" i="5"/>
  <c r="O182" i="5"/>
  <c r="F182" i="5"/>
  <c r="E182" i="5"/>
  <c r="B182" i="5"/>
  <c r="U181" i="5"/>
  <c r="R181" i="5"/>
  <c r="Q181" i="5"/>
  <c r="P181" i="5"/>
  <c r="O181" i="5"/>
  <c r="F181" i="5"/>
  <c r="E181" i="5"/>
  <c r="B181" i="5"/>
  <c r="U180" i="5"/>
  <c r="R180" i="5"/>
  <c r="Q180" i="5"/>
  <c r="P180" i="5"/>
  <c r="O180" i="5"/>
  <c r="F180" i="5"/>
  <c r="E180" i="5"/>
  <c r="B180" i="5"/>
  <c r="U179" i="5"/>
  <c r="R179" i="5"/>
  <c r="Q179" i="5"/>
  <c r="P179" i="5"/>
  <c r="O179" i="5"/>
  <c r="F179" i="5"/>
  <c r="E179" i="5"/>
  <c r="B179" i="5"/>
  <c r="U178" i="5"/>
  <c r="R178" i="5"/>
  <c r="Q178" i="5"/>
  <c r="P178" i="5"/>
  <c r="O178" i="5"/>
  <c r="F178" i="5"/>
  <c r="E178" i="5"/>
  <c r="B178" i="5"/>
  <c r="U177" i="5"/>
  <c r="R177" i="5"/>
  <c r="Q177" i="5"/>
  <c r="P177" i="5"/>
  <c r="O177" i="5"/>
  <c r="F177" i="5"/>
  <c r="E177" i="5"/>
  <c r="B177" i="5"/>
  <c r="U176" i="5"/>
  <c r="R176" i="5"/>
  <c r="Q176" i="5"/>
  <c r="P176" i="5"/>
  <c r="O176" i="5"/>
  <c r="F176" i="5"/>
  <c r="E176" i="5"/>
  <c r="B176" i="5"/>
  <c r="U175" i="5"/>
  <c r="R175" i="5"/>
  <c r="Q175" i="5"/>
  <c r="P175" i="5"/>
  <c r="O175" i="5"/>
  <c r="F175" i="5"/>
  <c r="E175" i="5"/>
  <c r="B175" i="5"/>
  <c r="U174" i="5"/>
  <c r="R174" i="5"/>
  <c r="Q174" i="5"/>
  <c r="P174" i="5"/>
  <c r="O174" i="5"/>
  <c r="F174" i="5"/>
  <c r="E174" i="5"/>
  <c r="B174" i="5"/>
  <c r="U173" i="5"/>
  <c r="R173" i="5"/>
  <c r="Q173" i="5"/>
  <c r="P173" i="5"/>
  <c r="O173" i="5"/>
  <c r="F173" i="5"/>
  <c r="E173" i="5"/>
  <c r="B173" i="5"/>
  <c r="U172" i="5"/>
  <c r="R172" i="5"/>
  <c r="Q172" i="5"/>
  <c r="P172" i="5"/>
  <c r="O172" i="5"/>
  <c r="F172" i="5"/>
  <c r="E172" i="5"/>
  <c r="B172" i="5"/>
  <c r="U171" i="5"/>
  <c r="R171" i="5"/>
  <c r="Q171" i="5"/>
  <c r="P171" i="5"/>
  <c r="O171" i="5"/>
  <c r="F171" i="5"/>
  <c r="E171" i="5"/>
  <c r="B171" i="5"/>
  <c r="U170" i="5"/>
  <c r="R170" i="5"/>
  <c r="Q170" i="5"/>
  <c r="P170" i="5"/>
  <c r="O170" i="5"/>
  <c r="F170" i="5"/>
  <c r="E170" i="5"/>
  <c r="B170" i="5"/>
  <c r="U169" i="5"/>
  <c r="R169" i="5"/>
  <c r="Q169" i="5"/>
  <c r="P169" i="5"/>
  <c r="O169" i="5"/>
  <c r="F169" i="5"/>
  <c r="E169" i="5"/>
  <c r="B169" i="5"/>
  <c r="U168" i="5"/>
  <c r="R168" i="5"/>
  <c r="Q168" i="5"/>
  <c r="P168" i="5"/>
  <c r="O168" i="5"/>
  <c r="F168" i="5"/>
  <c r="E168" i="5"/>
  <c r="B168" i="5"/>
  <c r="U167" i="5"/>
  <c r="R167" i="5"/>
  <c r="Q167" i="5"/>
  <c r="P167" i="5"/>
  <c r="O167" i="5"/>
  <c r="F167" i="5"/>
  <c r="E167" i="5"/>
  <c r="B167" i="5"/>
  <c r="U166" i="5"/>
  <c r="R166" i="5"/>
  <c r="Q166" i="5"/>
  <c r="P166" i="5"/>
  <c r="O166" i="5"/>
  <c r="F166" i="5"/>
  <c r="E166" i="5"/>
  <c r="B166" i="5"/>
  <c r="U165" i="5"/>
  <c r="R165" i="5"/>
  <c r="Q165" i="5"/>
  <c r="P165" i="5"/>
  <c r="O165" i="5"/>
  <c r="F165" i="5"/>
  <c r="E165" i="5"/>
  <c r="B165" i="5"/>
  <c r="U164" i="5"/>
  <c r="R164" i="5"/>
  <c r="Q164" i="5"/>
  <c r="P164" i="5"/>
  <c r="O164" i="5"/>
  <c r="F164" i="5"/>
  <c r="E164" i="5"/>
  <c r="B164" i="5"/>
  <c r="U163" i="5"/>
  <c r="R163" i="5"/>
  <c r="Q163" i="5"/>
  <c r="P163" i="5"/>
  <c r="O163" i="5"/>
  <c r="F163" i="5"/>
  <c r="E163" i="5"/>
  <c r="B163" i="5"/>
  <c r="U162" i="5"/>
  <c r="R162" i="5"/>
  <c r="Q162" i="5"/>
  <c r="P162" i="5"/>
  <c r="O162" i="5"/>
  <c r="F162" i="5"/>
  <c r="E162" i="5"/>
  <c r="B162" i="5"/>
  <c r="U161" i="5"/>
  <c r="R161" i="5"/>
  <c r="Q161" i="5"/>
  <c r="P161" i="5"/>
  <c r="O161" i="5"/>
  <c r="F161" i="5"/>
  <c r="E161" i="5"/>
  <c r="B161" i="5"/>
  <c r="U160" i="5"/>
  <c r="R160" i="5"/>
  <c r="Q160" i="5"/>
  <c r="P160" i="5"/>
  <c r="O160" i="5"/>
  <c r="F160" i="5"/>
  <c r="E160" i="5"/>
  <c r="B160" i="5"/>
  <c r="U159" i="5"/>
  <c r="R159" i="5"/>
  <c r="Q159" i="5"/>
  <c r="P159" i="5"/>
  <c r="O159" i="5"/>
  <c r="F159" i="5"/>
  <c r="E159" i="5"/>
  <c r="B159" i="5"/>
  <c r="U158" i="5"/>
  <c r="R158" i="5"/>
  <c r="Q158" i="5"/>
  <c r="P158" i="5"/>
  <c r="O158" i="5"/>
  <c r="F158" i="5"/>
  <c r="E158" i="5"/>
  <c r="B158" i="5"/>
  <c r="U157" i="5"/>
  <c r="R157" i="5"/>
  <c r="Q157" i="5"/>
  <c r="P157" i="5"/>
  <c r="O157" i="5"/>
  <c r="F157" i="5"/>
  <c r="E157" i="5"/>
  <c r="B157" i="5"/>
  <c r="U156" i="5"/>
  <c r="R156" i="5"/>
  <c r="Q156" i="5"/>
  <c r="P156" i="5"/>
  <c r="O156" i="5"/>
  <c r="F156" i="5"/>
  <c r="E156" i="5"/>
  <c r="B156" i="5"/>
  <c r="U155" i="5"/>
  <c r="R155" i="5"/>
  <c r="Q155" i="5"/>
  <c r="P155" i="5"/>
  <c r="O155" i="5"/>
  <c r="F155" i="5"/>
  <c r="E155" i="5"/>
  <c r="B155" i="5"/>
  <c r="U154" i="5"/>
  <c r="R154" i="5"/>
  <c r="Q154" i="5"/>
  <c r="P154" i="5"/>
  <c r="O154" i="5"/>
  <c r="F154" i="5"/>
  <c r="E154" i="5"/>
  <c r="B154" i="5"/>
  <c r="U153" i="5"/>
  <c r="R153" i="5"/>
  <c r="Q153" i="5"/>
  <c r="P153" i="5"/>
  <c r="O153" i="5"/>
  <c r="F153" i="5"/>
  <c r="E153" i="5"/>
  <c r="B153" i="5"/>
  <c r="U152" i="5"/>
  <c r="R152" i="5"/>
  <c r="Q152" i="5"/>
  <c r="P152" i="5"/>
  <c r="O152" i="5"/>
  <c r="F152" i="5"/>
  <c r="E152" i="5"/>
  <c r="B152" i="5"/>
  <c r="U151" i="5"/>
  <c r="R151" i="5"/>
  <c r="Q151" i="5"/>
  <c r="P151" i="5"/>
  <c r="O151" i="5"/>
  <c r="F151" i="5"/>
  <c r="E151" i="5"/>
  <c r="B151" i="5"/>
  <c r="U150" i="5"/>
  <c r="R150" i="5"/>
  <c r="Q150" i="5"/>
  <c r="P150" i="5"/>
  <c r="O150" i="5"/>
  <c r="F150" i="5"/>
  <c r="E150" i="5"/>
  <c r="B150" i="5"/>
  <c r="U149" i="5"/>
  <c r="R149" i="5"/>
  <c r="Q149" i="5"/>
  <c r="P149" i="5"/>
  <c r="O149" i="5"/>
  <c r="F149" i="5"/>
  <c r="E149" i="5"/>
  <c r="B149" i="5"/>
  <c r="U148" i="5"/>
  <c r="R148" i="5"/>
  <c r="Q148" i="5"/>
  <c r="P148" i="5"/>
  <c r="O148" i="5"/>
  <c r="F148" i="5"/>
  <c r="E148" i="5"/>
  <c r="B148" i="5"/>
  <c r="U147" i="5"/>
  <c r="R147" i="5"/>
  <c r="Q147" i="5"/>
  <c r="P147" i="5"/>
  <c r="O147" i="5"/>
  <c r="F147" i="5"/>
  <c r="E147" i="5"/>
  <c r="B147" i="5"/>
  <c r="U146" i="5"/>
  <c r="R146" i="5"/>
  <c r="Q146" i="5"/>
  <c r="P146" i="5"/>
  <c r="O146" i="5"/>
  <c r="F146" i="5"/>
  <c r="E146" i="5"/>
  <c r="B146" i="5"/>
  <c r="U145" i="5"/>
  <c r="R145" i="5"/>
  <c r="Q145" i="5"/>
  <c r="P145" i="5"/>
  <c r="O145" i="5"/>
  <c r="F145" i="5"/>
  <c r="E145" i="5"/>
  <c r="B145" i="5"/>
  <c r="U144" i="5"/>
  <c r="R144" i="5"/>
  <c r="Q144" i="5"/>
  <c r="P144" i="5"/>
  <c r="O144" i="5"/>
  <c r="F144" i="5"/>
  <c r="E144" i="5"/>
  <c r="B144" i="5"/>
  <c r="U143" i="5"/>
  <c r="R143" i="5"/>
  <c r="Q143" i="5"/>
  <c r="P143" i="5"/>
  <c r="O143" i="5"/>
  <c r="F143" i="5"/>
  <c r="E143" i="5"/>
  <c r="B143" i="5"/>
  <c r="U142" i="5"/>
  <c r="R142" i="5"/>
  <c r="Q142" i="5"/>
  <c r="P142" i="5"/>
  <c r="O142" i="5"/>
  <c r="F142" i="5"/>
  <c r="E142" i="5"/>
  <c r="B142" i="5"/>
  <c r="U141" i="5"/>
  <c r="R141" i="5"/>
  <c r="Q141" i="5"/>
  <c r="P141" i="5"/>
  <c r="O141" i="5"/>
  <c r="F141" i="5"/>
  <c r="E141" i="5"/>
  <c r="B141" i="5"/>
  <c r="U140" i="5"/>
  <c r="R140" i="5"/>
  <c r="Q140" i="5"/>
  <c r="P140" i="5"/>
  <c r="O140" i="5"/>
  <c r="F140" i="5"/>
  <c r="E140" i="5"/>
  <c r="B140" i="5"/>
  <c r="U139" i="5"/>
  <c r="R139" i="5"/>
  <c r="Q139" i="5"/>
  <c r="P139" i="5"/>
  <c r="O139" i="5"/>
  <c r="F139" i="5"/>
  <c r="E139" i="5"/>
  <c r="B139" i="5"/>
  <c r="U138" i="5"/>
  <c r="R138" i="5"/>
  <c r="Q138" i="5"/>
  <c r="P138" i="5"/>
  <c r="O138" i="5"/>
  <c r="F138" i="5"/>
  <c r="E138" i="5"/>
  <c r="B138" i="5"/>
  <c r="U137" i="5"/>
  <c r="R137" i="5"/>
  <c r="Q137" i="5"/>
  <c r="P137" i="5"/>
  <c r="O137" i="5"/>
  <c r="F137" i="5"/>
  <c r="E137" i="5"/>
  <c r="B137" i="5"/>
  <c r="U136" i="5"/>
  <c r="R136" i="5"/>
  <c r="Q136" i="5"/>
  <c r="P136" i="5"/>
  <c r="O136" i="5"/>
  <c r="F136" i="5"/>
  <c r="E136" i="5"/>
  <c r="B136" i="5"/>
  <c r="U135" i="5"/>
  <c r="R135" i="5"/>
  <c r="Q135" i="5"/>
  <c r="P135" i="5"/>
  <c r="O135" i="5"/>
  <c r="F135" i="5"/>
  <c r="E135" i="5"/>
  <c r="B135" i="5"/>
  <c r="U134" i="5"/>
  <c r="R134" i="5"/>
  <c r="Q134" i="5"/>
  <c r="P134" i="5"/>
  <c r="O134" i="5"/>
  <c r="F134" i="5"/>
  <c r="E134" i="5"/>
  <c r="B134" i="5"/>
  <c r="U133" i="5"/>
  <c r="R133" i="5"/>
  <c r="Q133" i="5"/>
  <c r="P133" i="5"/>
  <c r="O133" i="5"/>
  <c r="F133" i="5"/>
  <c r="E133" i="5"/>
  <c r="B133" i="5"/>
  <c r="U132" i="5"/>
  <c r="R132" i="5"/>
  <c r="Q132" i="5"/>
  <c r="P132" i="5"/>
  <c r="O132" i="5"/>
  <c r="F132" i="5"/>
  <c r="E132" i="5"/>
  <c r="B132" i="5"/>
  <c r="U131" i="5"/>
  <c r="R131" i="5"/>
  <c r="Q131" i="5"/>
  <c r="P131" i="5"/>
  <c r="O131" i="5"/>
  <c r="F131" i="5"/>
  <c r="E131" i="5"/>
  <c r="B131" i="5"/>
  <c r="U130" i="5"/>
  <c r="R130" i="5"/>
  <c r="Q130" i="5"/>
  <c r="P130" i="5"/>
  <c r="O130" i="5"/>
  <c r="F130" i="5"/>
  <c r="E130" i="5"/>
  <c r="B130" i="5"/>
  <c r="U129" i="5"/>
  <c r="R129" i="5"/>
  <c r="Q129" i="5"/>
  <c r="P129" i="5"/>
  <c r="O129" i="5"/>
  <c r="F129" i="5"/>
  <c r="E129" i="5"/>
  <c r="B129" i="5"/>
  <c r="U128" i="5"/>
  <c r="R128" i="5"/>
  <c r="Q128" i="5"/>
  <c r="P128" i="5"/>
  <c r="O128" i="5"/>
  <c r="F128" i="5"/>
  <c r="E128" i="5"/>
  <c r="B128" i="5"/>
  <c r="U127" i="5"/>
  <c r="R127" i="5"/>
  <c r="Q127" i="5"/>
  <c r="P127" i="5"/>
  <c r="O127" i="5"/>
  <c r="F127" i="5"/>
  <c r="E127" i="5"/>
  <c r="B127" i="5"/>
  <c r="U126" i="5"/>
  <c r="R126" i="5"/>
  <c r="Q126" i="5"/>
  <c r="P126" i="5"/>
  <c r="O126" i="5"/>
  <c r="F126" i="5"/>
  <c r="E126" i="5"/>
  <c r="B126" i="5"/>
  <c r="U125" i="5"/>
  <c r="R125" i="5"/>
  <c r="Q125" i="5"/>
  <c r="P125" i="5"/>
  <c r="O125" i="5"/>
  <c r="F125" i="5"/>
  <c r="E125" i="5"/>
  <c r="B125" i="5"/>
  <c r="U124" i="5"/>
  <c r="R124" i="5"/>
  <c r="Q124" i="5"/>
  <c r="P124" i="5"/>
  <c r="O124" i="5"/>
  <c r="F124" i="5"/>
  <c r="E124" i="5"/>
  <c r="B124" i="5"/>
  <c r="U123" i="5"/>
  <c r="R123" i="5"/>
  <c r="Q123" i="5"/>
  <c r="P123" i="5"/>
  <c r="O123" i="5"/>
  <c r="F123" i="5"/>
  <c r="E123" i="5"/>
  <c r="B123" i="5"/>
  <c r="U122" i="5"/>
  <c r="R122" i="5"/>
  <c r="Q122" i="5"/>
  <c r="P122" i="5"/>
  <c r="O122" i="5"/>
  <c r="F122" i="5"/>
  <c r="E122" i="5"/>
  <c r="B122" i="5"/>
  <c r="U121" i="5"/>
  <c r="R121" i="5"/>
  <c r="Q121" i="5"/>
  <c r="P121" i="5"/>
  <c r="O121" i="5"/>
  <c r="F121" i="5"/>
  <c r="E121" i="5"/>
  <c r="B121" i="5"/>
  <c r="U120" i="5"/>
  <c r="R120" i="5"/>
  <c r="Q120" i="5"/>
  <c r="P120" i="5"/>
  <c r="O120" i="5"/>
  <c r="F120" i="5"/>
  <c r="E120" i="5"/>
  <c r="B120" i="5"/>
  <c r="U119" i="5"/>
  <c r="R119" i="5"/>
  <c r="Q119" i="5"/>
  <c r="P119" i="5"/>
  <c r="O119" i="5"/>
  <c r="F119" i="5"/>
  <c r="E119" i="5"/>
  <c r="B119" i="5"/>
  <c r="U118" i="5"/>
  <c r="R118" i="5"/>
  <c r="Q118" i="5"/>
  <c r="P118" i="5"/>
  <c r="O118" i="5"/>
  <c r="F118" i="5"/>
  <c r="E118" i="5"/>
  <c r="B118" i="5"/>
  <c r="U117" i="5"/>
  <c r="R117" i="5"/>
  <c r="Q117" i="5"/>
  <c r="P117" i="5"/>
  <c r="O117" i="5"/>
  <c r="F117" i="5"/>
  <c r="E117" i="5"/>
  <c r="B117" i="5"/>
  <c r="U116" i="5"/>
  <c r="R116" i="5"/>
  <c r="Q116" i="5"/>
  <c r="P116" i="5"/>
  <c r="O116" i="5"/>
  <c r="F116" i="5"/>
  <c r="E116" i="5"/>
  <c r="B116" i="5"/>
  <c r="U115" i="5"/>
  <c r="R115" i="5"/>
  <c r="Q115" i="5"/>
  <c r="P115" i="5"/>
  <c r="O115" i="5"/>
  <c r="F115" i="5"/>
  <c r="E115" i="5"/>
  <c r="B115" i="5"/>
  <c r="U114" i="5"/>
  <c r="R114" i="5"/>
  <c r="Q114" i="5"/>
  <c r="P114" i="5"/>
  <c r="O114" i="5"/>
  <c r="F114" i="5"/>
  <c r="E114" i="5"/>
  <c r="B114" i="5"/>
  <c r="U113" i="5"/>
  <c r="R113" i="5"/>
  <c r="Q113" i="5"/>
  <c r="P113" i="5"/>
  <c r="O113" i="5"/>
  <c r="F113" i="5"/>
  <c r="E113" i="5"/>
  <c r="B113" i="5"/>
  <c r="U112" i="5"/>
  <c r="R112" i="5"/>
  <c r="Q112" i="5"/>
  <c r="P112" i="5"/>
  <c r="O112" i="5"/>
  <c r="F112" i="5"/>
  <c r="E112" i="5"/>
  <c r="B112" i="5"/>
  <c r="U111" i="5"/>
  <c r="R111" i="5"/>
  <c r="Q111" i="5"/>
  <c r="P111" i="5"/>
  <c r="O111" i="5"/>
  <c r="F111" i="5"/>
  <c r="E111" i="5"/>
  <c r="B111" i="5"/>
  <c r="U110" i="5"/>
  <c r="R110" i="5"/>
  <c r="Q110" i="5"/>
  <c r="P110" i="5"/>
  <c r="O110" i="5"/>
  <c r="F110" i="5"/>
  <c r="E110" i="5"/>
  <c r="B110" i="5"/>
  <c r="U109" i="5"/>
  <c r="R109" i="5"/>
  <c r="Q109" i="5"/>
  <c r="P109" i="5"/>
  <c r="O109" i="5"/>
  <c r="F109" i="5"/>
  <c r="E109" i="5"/>
  <c r="B109" i="5"/>
  <c r="U108" i="5"/>
  <c r="R108" i="5"/>
  <c r="Q108" i="5"/>
  <c r="P108" i="5"/>
  <c r="O108" i="5"/>
  <c r="F108" i="5"/>
  <c r="E108" i="5"/>
  <c r="B108" i="5"/>
  <c r="U107" i="5"/>
  <c r="R107" i="5"/>
  <c r="Q107" i="5"/>
  <c r="P107" i="5"/>
  <c r="O107" i="5"/>
  <c r="F107" i="5"/>
  <c r="E107" i="5"/>
  <c r="B107" i="5"/>
  <c r="U106" i="5"/>
  <c r="R106" i="5"/>
  <c r="Q106" i="5"/>
  <c r="P106" i="5"/>
  <c r="O106" i="5"/>
  <c r="F106" i="5"/>
  <c r="E106" i="5"/>
  <c r="B106" i="5"/>
  <c r="U105" i="5"/>
  <c r="R105" i="5"/>
  <c r="Q105" i="5"/>
  <c r="P105" i="5"/>
  <c r="O105" i="5"/>
  <c r="F105" i="5"/>
  <c r="E105" i="5"/>
  <c r="B105" i="5"/>
  <c r="U104" i="5"/>
  <c r="R104" i="5"/>
  <c r="Q104" i="5"/>
  <c r="P104" i="5"/>
  <c r="O104" i="5"/>
  <c r="F104" i="5"/>
  <c r="E104" i="5"/>
  <c r="B104" i="5"/>
  <c r="U103" i="5"/>
  <c r="R103" i="5"/>
  <c r="Q103" i="5"/>
  <c r="P103" i="5"/>
  <c r="O103" i="5"/>
  <c r="F103" i="5"/>
  <c r="E103" i="5"/>
  <c r="B103" i="5"/>
  <c r="U102" i="5"/>
  <c r="R102" i="5"/>
  <c r="Q102" i="5"/>
  <c r="P102" i="5"/>
  <c r="O102" i="5"/>
  <c r="F102" i="5"/>
  <c r="E102" i="5"/>
  <c r="B102" i="5"/>
  <c r="U101" i="5"/>
  <c r="R101" i="5"/>
  <c r="Q101" i="5"/>
  <c r="P101" i="5"/>
  <c r="O101" i="5"/>
  <c r="F101" i="5"/>
  <c r="E101" i="5"/>
  <c r="B101" i="5"/>
  <c r="U100" i="5"/>
  <c r="R100" i="5"/>
  <c r="Q100" i="5"/>
  <c r="P100" i="5"/>
  <c r="O100" i="5"/>
  <c r="F100" i="5"/>
  <c r="E100" i="5"/>
  <c r="B100" i="5"/>
  <c r="U99" i="5"/>
  <c r="R99" i="5"/>
  <c r="Q99" i="5"/>
  <c r="P99" i="5"/>
  <c r="O99" i="5"/>
  <c r="F99" i="5"/>
  <c r="E99" i="5"/>
  <c r="B99" i="5"/>
  <c r="U98" i="5"/>
  <c r="R98" i="5"/>
  <c r="Q98" i="5"/>
  <c r="P98" i="5"/>
  <c r="O98" i="5"/>
  <c r="F98" i="5"/>
  <c r="E98" i="5"/>
  <c r="B98" i="5"/>
  <c r="U97" i="5"/>
  <c r="R97" i="5"/>
  <c r="Q97" i="5"/>
  <c r="P97" i="5"/>
  <c r="O97" i="5"/>
  <c r="F97" i="5"/>
  <c r="E97" i="5"/>
  <c r="B97" i="5"/>
  <c r="U96" i="5"/>
  <c r="R96" i="5"/>
  <c r="Q96" i="5"/>
  <c r="P96" i="5"/>
  <c r="O96" i="5"/>
  <c r="F96" i="5"/>
  <c r="E96" i="5"/>
  <c r="B96" i="5"/>
  <c r="U95" i="5"/>
  <c r="R95" i="5"/>
  <c r="Q95" i="5"/>
  <c r="P95" i="5"/>
  <c r="O95" i="5"/>
  <c r="F95" i="5"/>
  <c r="E95" i="5"/>
  <c r="B95" i="5"/>
  <c r="U94" i="5"/>
  <c r="R94" i="5"/>
  <c r="Q94" i="5"/>
  <c r="P94" i="5"/>
  <c r="O94" i="5"/>
  <c r="F94" i="5"/>
  <c r="E94" i="5"/>
  <c r="B94" i="5"/>
  <c r="U93" i="5"/>
  <c r="R93" i="5"/>
  <c r="Q93" i="5"/>
  <c r="P93" i="5"/>
  <c r="O93" i="5"/>
  <c r="F93" i="5"/>
  <c r="E93" i="5"/>
  <c r="B93" i="5"/>
  <c r="U92" i="5"/>
  <c r="R92" i="5"/>
  <c r="Q92" i="5"/>
  <c r="P92" i="5"/>
  <c r="O92" i="5"/>
  <c r="F92" i="5"/>
  <c r="E92" i="5"/>
  <c r="B92" i="5"/>
  <c r="U91" i="5"/>
  <c r="R91" i="5"/>
  <c r="Q91" i="5"/>
  <c r="P91" i="5"/>
  <c r="O91" i="5"/>
  <c r="F91" i="5"/>
  <c r="E91" i="5"/>
  <c r="B91" i="5"/>
  <c r="U90" i="5"/>
  <c r="R90" i="5"/>
  <c r="Q90" i="5"/>
  <c r="P90" i="5"/>
  <c r="O90" i="5"/>
  <c r="F90" i="5"/>
  <c r="E90" i="5"/>
  <c r="B90" i="5"/>
  <c r="U89" i="5"/>
  <c r="R89" i="5"/>
  <c r="Q89" i="5"/>
  <c r="P89" i="5"/>
  <c r="O89" i="5"/>
  <c r="F89" i="5"/>
  <c r="E89" i="5"/>
  <c r="B89" i="5"/>
  <c r="U88" i="5"/>
  <c r="R88" i="5"/>
  <c r="Q88" i="5"/>
  <c r="P88" i="5"/>
  <c r="O88" i="5"/>
  <c r="F88" i="5"/>
  <c r="E88" i="5"/>
  <c r="B88" i="5"/>
  <c r="U87" i="5"/>
  <c r="R87" i="5"/>
  <c r="Q87" i="5"/>
  <c r="P87" i="5"/>
  <c r="O87" i="5"/>
  <c r="F87" i="5"/>
  <c r="E87" i="5"/>
  <c r="B87" i="5"/>
  <c r="U86" i="5"/>
  <c r="R86" i="5"/>
  <c r="Q86" i="5"/>
  <c r="P86" i="5"/>
  <c r="O86" i="5"/>
  <c r="F86" i="5"/>
  <c r="E86" i="5"/>
  <c r="B86" i="5"/>
  <c r="U85" i="5"/>
  <c r="R85" i="5"/>
  <c r="Q85" i="5"/>
  <c r="P85" i="5"/>
  <c r="O85" i="5"/>
  <c r="F85" i="5"/>
  <c r="E85" i="5"/>
  <c r="B85" i="5"/>
  <c r="U84" i="5"/>
  <c r="R84" i="5"/>
  <c r="Q84" i="5"/>
  <c r="P84" i="5"/>
  <c r="O84" i="5"/>
  <c r="F84" i="5"/>
  <c r="E84" i="5"/>
  <c r="B84" i="5"/>
  <c r="U83" i="5"/>
  <c r="R83" i="5"/>
  <c r="Q83" i="5"/>
  <c r="P83" i="5"/>
  <c r="O83" i="5"/>
  <c r="F83" i="5"/>
  <c r="E83" i="5"/>
  <c r="B83" i="5"/>
  <c r="U82" i="5"/>
  <c r="R82" i="5"/>
  <c r="Q82" i="5"/>
  <c r="P82" i="5"/>
  <c r="O82" i="5"/>
  <c r="F82" i="5"/>
  <c r="E82" i="5"/>
  <c r="B82" i="5"/>
  <c r="U81" i="5"/>
  <c r="R81" i="5"/>
  <c r="Q81" i="5"/>
  <c r="P81" i="5"/>
  <c r="O81" i="5"/>
  <c r="F81" i="5"/>
  <c r="E81" i="5"/>
  <c r="B81" i="5"/>
  <c r="U80" i="5"/>
  <c r="R80" i="5"/>
  <c r="Q80" i="5"/>
  <c r="P80" i="5"/>
  <c r="O80" i="5"/>
  <c r="F80" i="5"/>
  <c r="E80" i="5"/>
  <c r="B80" i="5"/>
  <c r="U79" i="5"/>
  <c r="R79" i="5"/>
  <c r="Q79" i="5"/>
  <c r="P79" i="5"/>
  <c r="O79" i="5"/>
  <c r="F79" i="5"/>
  <c r="E79" i="5"/>
  <c r="B79" i="5"/>
  <c r="U78" i="5"/>
  <c r="R78" i="5"/>
  <c r="Q78" i="5"/>
  <c r="P78" i="5"/>
  <c r="O78" i="5"/>
  <c r="F78" i="5"/>
  <c r="E78" i="5"/>
  <c r="B78" i="5"/>
  <c r="U77" i="5"/>
  <c r="R77" i="5"/>
  <c r="Q77" i="5"/>
  <c r="P77" i="5"/>
  <c r="O77" i="5"/>
  <c r="F77" i="5"/>
  <c r="E77" i="5"/>
  <c r="B77" i="5"/>
  <c r="U76" i="5"/>
  <c r="R76" i="5"/>
  <c r="Q76" i="5"/>
  <c r="P76" i="5"/>
  <c r="O76" i="5"/>
  <c r="F76" i="5"/>
  <c r="E76" i="5"/>
  <c r="B76" i="5"/>
  <c r="U75" i="5"/>
  <c r="R75" i="5"/>
  <c r="Q75" i="5"/>
  <c r="P75" i="5"/>
  <c r="O75" i="5"/>
  <c r="F75" i="5"/>
  <c r="E75" i="5"/>
  <c r="B75" i="5"/>
  <c r="U74" i="5"/>
  <c r="R74" i="5"/>
  <c r="Q74" i="5"/>
  <c r="P74" i="5"/>
  <c r="O74" i="5"/>
  <c r="F74" i="5"/>
  <c r="E74" i="5"/>
  <c r="B74" i="5"/>
  <c r="U73" i="5"/>
  <c r="R73" i="5"/>
  <c r="Q73" i="5"/>
  <c r="P73" i="5"/>
  <c r="O73" i="5"/>
  <c r="F73" i="5"/>
  <c r="E73" i="5"/>
  <c r="B73" i="5"/>
  <c r="U72" i="5"/>
  <c r="R72" i="5"/>
  <c r="Q72" i="5"/>
  <c r="P72" i="5"/>
  <c r="O72" i="5"/>
  <c r="F72" i="5"/>
  <c r="E72" i="5"/>
  <c r="B72" i="5"/>
  <c r="U71" i="5"/>
  <c r="R71" i="5"/>
  <c r="Q71" i="5"/>
  <c r="P71" i="5"/>
  <c r="O71" i="5"/>
  <c r="F71" i="5"/>
  <c r="E71" i="5"/>
  <c r="B71" i="5"/>
  <c r="U70" i="5"/>
  <c r="R70" i="5"/>
  <c r="Q70" i="5"/>
  <c r="P70" i="5"/>
  <c r="O70" i="5"/>
  <c r="F70" i="5"/>
  <c r="E70" i="5"/>
  <c r="B70" i="5"/>
  <c r="U69" i="5"/>
  <c r="R69" i="5"/>
  <c r="Q69" i="5"/>
  <c r="P69" i="5"/>
  <c r="O69" i="5"/>
  <c r="F69" i="5"/>
  <c r="E69" i="5"/>
  <c r="B69" i="5"/>
  <c r="U68" i="5"/>
  <c r="R68" i="5"/>
  <c r="Q68" i="5"/>
  <c r="P68" i="5"/>
  <c r="O68" i="5"/>
  <c r="F68" i="5"/>
  <c r="E68" i="5"/>
  <c r="B68" i="5"/>
  <c r="U67" i="5"/>
  <c r="R67" i="5"/>
  <c r="Q67" i="5"/>
  <c r="P67" i="5"/>
  <c r="O67" i="5"/>
  <c r="F67" i="5"/>
  <c r="E67" i="5"/>
  <c r="B67" i="5"/>
  <c r="U66" i="5"/>
  <c r="R66" i="5"/>
  <c r="Q66" i="5"/>
  <c r="P66" i="5"/>
  <c r="O66" i="5"/>
  <c r="F66" i="5"/>
  <c r="E66" i="5"/>
  <c r="B66" i="5"/>
  <c r="U65" i="5"/>
  <c r="R65" i="5"/>
  <c r="Q65" i="5"/>
  <c r="P65" i="5"/>
  <c r="O65" i="5"/>
  <c r="F65" i="5"/>
  <c r="E65" i="5"/>
  <c r="B65" i="5"/>
  <c r="U64" i="5"/>
  <c r="R64" i="5"/>
  <c r="Q64" i="5"/>
  <c r="P64" i="5"/>
  <c r="O64" i="5"/>
  <c r="F64" i="5"/>
  <c r="E64" i="5"/>
  <c r="B64" i="5"/>
  <c r="U63" i="5"/>
  <c r="R63" i="5"/>
  <c r="Q63" i="5"/>
  <c r="P63" i="5"/>
  <c r="O63" i="5"/>
  <c r="N63" i="5"/>
  <c r="F63" i="5"/>
  <c r="H63" i="5" s="1"/>
  <c r="E63" i="5"/>
  <c r="B63" i="5"/>
  <c r="U62" i="5"/>
  <c r="R62" i="5"/>
  <c r="Q62" i="5"/>
  <c r="P62" i="5"/>
  <c r="O62" i="5"/>
  <c r="N62" i="5"/>
  <c r="F62" i="5"/>
  <c r="H62" i="5" s="1"/>
  <c r="E62" i="5"/>
  <c r="B62" i="5"/>
  <c r="U61" i="5"/>
  <c r="R61" i="5"/>
  <c r="Q61" i="5"/>
  <c r="P61" i="5"/>
  <c r="O61" i="5"/>
  <c r="N61" i="5"/>
  <c r="H61" i="5"/>
  <c r="F61" i="5"/>
  <c r="E61" i="5"/>
  <c r="B61" i="5"/>
  <c r="U60" i="5"/>
  <c r="R60" i="5"/>
  <c r="Q60" i="5"/>
  <c r="P60" i="5"/>
  <c r="O60" i="5"/>
  <c r="N60" i="5"/>
  <c r="F60" i="5"/>
  <c r="H60" i="5" s="1"/>
  <c r="E60" i="5"/>
  <c r="B60" i="5"/>
  <c r="U59" i="5"/>
  <c r="R59" i="5"/>
  <c r="Q59" i="5"/>
  <c r="P59" i="5"/>
  <c r="O59" i="5"/>
  <c r="N59" i="5"/>
  <c r="F59" i="5"/>
  <c r="H59" i="5" s="1"/>
  <c r="E59" i="5"/>
  <c r="B59" i="5"/>
  <c r="U58" i="5"/>
  <c r="R58" i="5"/>
  <c r="Q58" i="5"/>
  <c r="P58" i="5"/>
  <c r="O58" i="5"/>
  <c r="N58" i="5"/>
  <c r="F58" i="5"/>
  <c r="H58" i="5" s="1"/>
  <c r="E58" i="5"/>
  <c r="B58" i="5"/>
  <c r="U57" i="5"/>
  <c r="R57" i="5"/>
  <c r="Q57" i="5"/>
  <c r="P57" i="5"/>
  <c r="O57" i="5"/>
  <c r="N57" i="5"/>
  <c r="F57" i="5"/>
  <c r="H57" i="5" s="1"/>
  <c r="E57" i="5"/>
  <c r="B57" i="5"/>
  <c r="U56" i="5"/>
  <c r="R56" i="5"/>
  <c r="Q56" i="5"/>
  <c r="P56" i="5"/>
  <c r="O56" i="5"/>
  <c r="N56" i="5"/>
  <c r="F56" i="5"/>
  <c r="H56" i="5" s="1"/>
  <c r="E56" i="5"/>
  <c r="B56" i="5"/>
  <c r="U55" i="5"/>
  <c r="R55" i="5"/>
  <c r="Q55" i="5"/>
  <c r="P55" i="5"/>
  <c r="O55" i="5"/>
  <c r="N55" i="5"/>
  <c r="F55" i="5"/>
  <c r="H55" i="5" s="1"/>
  <c r="E55" i="5"/>
  <c r="B55" i="5"/>
  <c r="U54" i="5"/>
  <c r="R54" i="5"/>
  <c r="Q54" i="5"/>
  <c r="P54" i="5"/>
  <c r="O54" i="5"/>
  <c r="N54" i="5"/>
  <c r="F54" i="5"/>
  <c r="H54" i="5" s="1"/>
  <c r="E54" i="5"/>
  <c r="B54" i="5"/>
  <c r="U53" i="5"/>
  <c r="R53" i="5"/>
  <c r="Q53" i="5"/>
  <c r="P53" i="5"/>
  <c r="O53" i="5"/>
  <c r="N53" i="5"/>
  <c r="F53" i="5"/>
  <c r="H53" i="5" s="1"/>
  <c r="E53" i="5"/>
  <c r="B53" i="5"/>
  <c r="U52" i="5"/>
  <c r="R52" i="5"/>
  <c r="Q52" i="5"/>
  <c r="P52" i="5"/>
  <c r="O52" i="5"/>
  <c r="N52" i="5"/>
  <c r="F52" i="5"/>
  <c r="H52" i="5" s="1"/>
  <c r="E52" i="5"/>
  <c r="B52" i="5"/>
  <c r="U51" i="5"/>
  <c r="R51" i="5"/>
  <c r="Q51" i="5"/>
  <c r="P51" i="5"/>
  <c r="O51" i="5"/>
  <c r="N51" i="5"/>
  <c r="F51" i="5"/>
  <c r="H51" i="5" s="1"/>
  <c r="E51" i="5"/>
  <c r="B51" i="5"/>
  <c r="U50" i="5"/>
  <c r="R50" i="5"/>
  <c r="Q50" i="5"/>
  <c r="P50" i="5"/>
  <c r="O50" i="5"/>
  <c r="N50" i="5"/>
  <c r="F50" i="5"/>
  <c r="H50" i="5" s="1"/>
  <c r="E50" i="5"/>
  <c r="B50" i="5"/>
  <c r="U49" i="5"/>
  <c r="R49" i="5"/>
  <c r="Q49" i="5"/>
  <c r="P49" i="5"/>
  <c r="O49" i="5"/>
  <c r="N49" i="5"/>
  <c r="F49" i="5"/>
  <c r="H49" i="5" s="1"/>
  <c r="E49" i="5"/>
  <c r="B49" i="5"/>
  <c r="U48" i="5"/>
  <c r="R48" i="5"/>
  <c r="Q48" i="5"/>
  <c r="P48" i="5"/>
  <c r="O48" i="5"/>
  <c r="N48" i="5"/>
  <c r="F48" i="5"/>
  <c r="H48" i="5" s="1"/>
  <c r="E48" i="5"/>
  <c r="B48" i="5"/>
  <c r="U47" i="5"/>
  <c r="R47" i="5"/>
  <c r="Q47" i="5"/>
  <c r="P47" i="5"/>
  <c r="O47" i="5"/>
  <c r="N47" i="5"/>
  <c r="F47" i="5"/>
  <c r="H47" i="5" s="1"/>
  <c r="E47" i="5"/>
  <c r="B47" i="5"/>
  <c r="U46" i="5"/>
  <c r="R46" i="5"/>
  <c r="Q46" i="5"/>
  <c r="P46" i="5"/>
  <c r="O46" i="5"/>
  <c r="N46" i="5"/>
  <c r="F46" i="5"/>
  <c r="H46" i="5" s="1"/>
  <c r="E46" i="5"/>
  <c r="B46" i="5"/>
  <c r="U45" i="5"/>
  <c r="R45" i="5"/>
  <c r="Q45" i="5"/>
  <c r="P45" i="5"/>
  <c r="O45" i="5"/>
  <c r="N45" i="5"/>
  <c r="F45" i="5"/>
  <c r="H45" i="5" s="1"/>
  <c r="E45" i="5"/>
  <c r="B45" i="5"/>
  <c r="U44" i="5"/>
  <c r="R44" i="5"/>
  <c r="Q44" i="5"/>
  <c r="P44" i="5"/>
  <c r="O44" i="5"/>
  <c r="N44" i="5"/>
  <c r="F44" i="5"/>
  <c r="H44" i="5" s="1"/>
  <c r="E44" i="5"/>
  <c r="B44" i="5"/>
  <c r="U43" i="5"/>
  <c r="R43" i="5"/>
  <c r="Q43" i="5"/>
  <c r="P43" i="5"/>
  <c r="O43" i="5"/>
  <c r="N43" i="5"/>
  <c r="F43" i="5"/>
  <c r="H43" i="5" s="1"/>
  <c r="E43" i="5"/>
  <c r="B43" i="5"/>
  <c r="U42" i="5"/>
  <c r="R42" i="5"/>
  <c r="Q42" i="5"/>
  <c r="P42" i="5"/>
  <c r="O42" i="5"/>
  <c r="N42" i="5"/>
  <c r="F42" i="5"/>
  <c r="H42" i="5" s="1"/>
  <c r="E42" i="5"/>
  <c r="B42" i="5"/>
  <c r="U41" i="5"/>
  <c r="R41" i="5"/>
  <c r="Q41" i="5"/>
  <c r="P41" i="5"/>
  <c r="O41" i="5"/>
  <c r="N41" i="5"/>
  <c r="F41" i="5"/>
  <c r="H41" i="5" s="1"/>
  <c r="E41" i="5"/>
  <c r="B41" i="5"/>
  <c r="U40" i="5"/>
  <c r="R40" i="5"/>
  <c r="Q40" i="5"/>
  <c r="P40" i="5"/>
  <c r="O40" i="5"/>
  <c r="N40" i="5"/>
  <c r="F40" i="5"/>
  <c r="H40" i="5" s="1"/>
  <c r="E40" i="5"/>
  <c r="B40" i="5"/>
  <c r="U39" i="5"/>
  <c r="R39" i="5"/>
  <c r="Q39" i="5"/>
  <c r="P39" i="5"/>
  <c r="O39" i="5"/>
  <c r="N39" i="5"/>
  <c r="F39" i="5"/>
  <c r="H39" i="5" s="1"/>
  <c r="E39" i="5"/>
  <c r="B39" i="5"/>
  <c r="U38" i="5"/>
  <c r="R38" i="5"/>
  <c r="Q38" i="5"/>
  <c r="P38" i="5"/>
  <c r="O38" i="5"/>
  <c r="N38" i="5"/>
  <c r="F38" i="5"/>
  <c r="H38" i="5" s="1"/>
  <c r="E38" i="5"/>
  <c r="B38" i="5"/>
  <c r="U37" i="5"/>
  <c r="R37" i="5"/>
  <c r="Q37" i="5"/>
  <c r="P37" i="5"/>
  <c r="O37" i="5"/>
  <c r="N37" i="5"/>
  <c r="F37" i="5"/>
  <c r="H37" i="5" s="1"/>
  <c r="E37" i="5"/>
  <c r="B37" i="5"/>
  <c r="U36" i="5"/>
  <c r="R36" i="5"/>
  <c r="Q36" i="5"/>
  <c r="P36" i="5"/>
  <c r="O36" i="5"/>
  <c r="N36" i="5"/>
  <c r="F36" i="5"/>
  <c r="H36" i="5" s="1"/>
  <c r="E36" i="5"/>
  <c r="B36" i="5"/>
  <c r="U35" i="5"/>
  <c r="R35" i="5"/>
  <c r="Q35" i="5"/>
  <c r="P35" i="5"/>
  <c r="O35" i="5"/>
  <c r="N35" i="5"/>
  <c r="F35" i="5"/>
  <c r="H35" i="5" s="1"/>
  <c r="E35" i="5"/>
  <c r="B35" i="5"/>
  <c r="U34" i="5"/>
  <c r="R34" i="5"/>
  <c r="Q34" i="5"/>
  <c r="P34" i="5"/>
  <c r="O34" i="5"/>
  <c r="N34" i="5"/>
  <c r="F34" i="5"/>
  <c r="H34" i="5" s="1"/>
  <c r="E34" i="5"/>
  <c r="B34" i="5"/>
  <c r="U33" i="5"/>
  <c r="R33" i="5"/>
  <c r="Q33" i="5"/>
  <c r="P33" i="5"/>
  <c r="O33" i="5"/>
  <c r="N33" i="5"/>
  <c r="F33" i="5"/>
  <c r="H33" i="5" s="1"/>
  <c r="E33" i="5"/>
  <c r="B33" i="5"/>
  <c r="U32" i="5"/>
  <c r="R32" i="5"/>
  <c r="Q32" i="5"/>
  <c r="P32" i="5"/>
  <c r="O32" i="5"/>
  <c r="N32" i="5"/>
  <c r="F32" i="5"/>
  <c r="H32" i="5" s="1"/>
  <c r="E32" i="5"/>
  <c r="B32" i="5"/>
  <c r="U31" i="5"/>
  <c r="R31" i="5"/>
  <c r="Q31" i="5"/>
  <c r="P31" i="5"/>
  <c r="O31" i="5"/>
  <c r="N31" i="5"/>
  <c r="F31" i="5"/>
  <c r="H31" i="5" s="1"/>
  <c r="E31" i="5"/>
  <c r="B31" i="5"/>
  <c r="U30" i="5"/>
  <c r="R30" i="5"/>
  <c r="Q30" i="5"/>
  <c r="P30" i="5"/>
  <c r="O30" i="5"/>
  <c r="N30" i="5"/>
  <c r="F30" i="5"/>
  <c r="H30" i="5" s="1"/>
  <c r="E30" i="5"/>
  <c r="B30" i="5"/>
  <c r="U29" i="5"/>
  <c r="R29" i="5"/>
  <c r="Q29" i="5"/>
  <c r="P29" i="5"/>
  <c r="O29" i="5"/>
  <c r="N29" i="5"/>
  <c r="F29" i="5"/>
  <c r="H29" i="5" s="1"/>
  <c r="E29" i="5"/>
  <c r="B29" i="5"/>
  <c r="U28" i="5"/>
  <c r="R28" i="5"/>
  <c r="Q28" i="5"/>
  <c r="P28" i="5"/>
  <c r="O28" i="5"/>
  <c r="N28" i="5"/>
  <c r="F28" i="5"/>
  <c r="H28" i="5" s="1"/>
  <c r="E28" i="5"/>
  <c r="B28" i="5"/>
  <c r="U27" i="5"/>
  <c r="R27" i="5"/>
  <c r="Q27" i="5"/>
  <c r="P27" i="5"/>
  <c r="O27" i="5"/>
  <c r="N27" i="5"/>
  <c r="F27" i="5"/>
  <c r="H27" i="5" s="1"/>
  <c r="E27" i="5"/>
  <c r="B27" i="5"/>
  <c r="U26" i="5"/>
  <c r="R26" i="5"/>
  <c r="Q26" i="5"/>
  <c r="P26" i="5"/>
  <c r="O26" i="5"/>
  <c r="N26" i="5"/>
  <c r="F26" i="5"/>
  <c r="H26" i="5" s="1"/>
  <c r="E26" i="5"/>
  <c r="B26" i="5"/>
  <c r="U25" i="5"/>
  <c r="R25" i="5"/>
  <c r="Q25" i="5"/>
  <c r="P25" i="5"/>
  <c r="O25" i="5"/>
  <c r="N25" i="5"/>
  <c r="F25" i="5"/>
  <c r="H25" i="5" s="1"/>
  <c r="E25" i="5"/>
  <c r="B25" i="5"/>
  <c r="U24" i="5"/>
  <c r="R24" i="5"/>
  <c r="Q24" i="5"/>
  <c r="P24" i="5"/>
  <c r="O24" i="5"/>
  <c r="N24" i="5"/>
  <c r="F24" i="5"/>
  <c r="H24" i="5" s="1"/>
  <c r="E24" i="5"/>
  <c r="B24" i="5"/>
  <c r="U23" i="5"/>
  <c r="R23" i="5"/>
  <c r="Q23" i="5"/>
  <c r="P23" i="5"/>
  <c r="O23" i="5"/>
  <c r="N23" i="5"/>
  <c r="F23" i="5"/>
  <c r="H23" i="5" s="1"/>
  <c r="E23" i="5"/>
  <c r="B23" i="5"/>
  <c r="U22" i="5"/>
  <c r="R22" i="5"/>
  <c r="Q22" i="5"/>
  <c r="P22" i="5"/>
  <c r="O22" i="5"/>
  <c r="N22" i="5"/>
  <c r="F22" i="5"/>
  <c r="H22" i="5" s="1"/>
  <c r="E22" i="5"/>
  <c r="B22" i="5"/>
  <c r="U21" i="5"/>
  <c r="R21" i="5"/>
  <c r="Q21" i="5"/>
  <c r="P21" i="5"/>
  <c r="O21" i="5"/>
  <c r="N21" i="5"/>
  <c r="F21" i="5"/>
  <c r="H21" i="5" s="1"/>
  <c r="E21" i="5"/>
  <c r="B21" i="5"/>
  <c r="U20" i="5"/>
  <c r="R20" i="5"/>
  <c r="Q20" i="5"/>
  <c r="P20" i="5"/>
  <c r="O20" i="5"/>
  <c r="N20" i="5"/>
  <c r="F20" i="5"/>
  <c r="H20" i="5" s="1"/>
  <c r="E20" i="5"/>
  <c r="B20" i="5"/>
  <c r="U19" i="5"/>
  <c r="R19" i="5"/>
  <c r="Q19" i="5"/>
  <c r="P19" i="5"/>
  <c r="O19" i="5"/>
  <c r="N19" i="5"/>
  <c r="F19" i="5"/>
  <c r="H19" i="5" s="1"/>
  <c r="E19" i="5"/>
  <c r="B19" i="5"/>
  <c r="U18" i="5"/>
  <c r="R18" i="5"/>
  <c r="Q18" i="5"/>
  <c r="P18" i="5"/>
  <c r="O18" i="5"/>
  <c r="N18" i="5"/>
  <c r="F18" i="5"/>
  <c r="H18" i="5" s="1"/>
  <c r="E18" i="5"/>
  <c r="B18" i="5"/>
  <c r="U17" i="5"/>
  <c r="R17" i="5"/>
  <c r="Q17" i="5"/>
  <c r="P17" i="5"/>
  <c r="O17" i="5"/>
  <c r="N17" i="5"/>
  <c r="F17" i="5"/>
  <c r="H17" i="5" s="1"/>
  <c r="E17" i="5"/>
  <c r="B17" i="5"/>
  <c r="U16" i="5"/>
  <c r="R16" i="5"/>
  <c r="Q16" i="5"/>
  <c r="P16" i="5"/>
  <c r="O16" i="5"/>
  <c r="N16" i="5"/>
  <c r="F16" i="5"/>
  <c r="H16" i="5" s="1"/>
  <c r="E16" i="5"/>
  <c r="B16" i="5"/>
  <c r="U15" i="5"/>
  <c r="R15" i="5"/>
  <c r="Q15" i="5"/>
  <c r="P15" i="5"/>
  <c r="O15" i="5"/>
  <c r="N15" i="5"/>
  <c r="F15" i="5"/>
  <c r="H15" i="5" s="1"/>
  <c r="E15" i="5"/>
  <c r="B15" i="5"/>
  <c r="U14" i="5"/>
  <c r="R14" i="5"/>
  <c r="Q14" i="5"/>
  <c r="P14" i="5"/>
  <c r="O14" i="5"/>
  <c r="N14" i="5"/>
  <c r="F14" i="5"/>
  <c r="H14" i="5" s="1"/>
  <c r="E14" i="5"/>
  <c r="B14" i="5"/>
  <c r="U13" i="5"/>
  <c r="R13" i="5"/>
  <c r="Q13" i="5"/>
  <c r="P13" i="5"/>
  <c r="O13" i="5"/>
  <c r="N13" i="5"/>
  <c r="F13" i="5"/>
  <c r="H13" i="5" s="1"/>
  <c r="E13" i="5"/>
  <c r="B13" i="5"/>
  <c r="U12" i="5"/>
  <c r="R12" i="5"/>
  <c r="Q12" i="5"/>
  <c r="P12" i="5"/>
  <c r="O12" i="5"/>
  <c r="N12" i="5"/>
  <c r="F12" i="5"/>
  <c r="H12" i="5" s="1"/>
  <c r="E12" i="5"/>
  <c r="B12" i="5"/>
  <c r="U11" i="5"/>
  <c r="R11" i="5"/>
  <c r="Q11" i="5"/>
  <c r="P11" i="5"/>
  <c r="O11" i="5"/>
  <c r="N11" i="5"/>
  <c r="F11" i="5"/>
  <c r="H11" i="5" s="1"/>
  <c r="E11" i="5"/>
  <c r="B11" i="5"/>
  <c r="U10" i="5"/>
  <c r="R10" i="5"/>
  <c r="Q10" i="5"/>
  <c r="P10" i="5"/>
  <c r="O10" i="5"/>
  <c r="N10" i="5"/>
  <c r="F10" i="5"/>
  <c r="H10" i="5" s="1"/>
  <c r="E10" i="5"/>
  <c r="B10" i="5"/>
  <c r="U9" i="5"/>
  <c r="R9" i="5"/>
  <c r="Q9" i="5"/>
  <c r="P9" i="5"/>
  <c r="O9" i="5"/>
  <c r="N9" i="5"/>
  <c r="F9" i="5"/>
  <c r="H9" i="5" s="1"/>
  <c r="E9" i="5"/>
  <c r="B9" i="5"/>
  <c r="U8" i="5"/>
  <c r="R8" i="5"/>
  <c r="Q8" i="5"/>
  <c r="P8" i="5"/>
  <c r="O8" i="5"/>
  <c r="N8" i="5"/>
  <c r="F8" i="5"/>
  <c r="H8" i="5" s="1"/>
  <c r="E8" i="5"/>
  <c r="B8" i="5"/>
  <c r="U7" i="5"/>
  <c r="R7" i="5"/>
  <c r="Q7" i="5"/>
  <c r="P7" i="5"/>
  <c r="O7" i="5"/>
  <c r="N7" i="5"/>
  <c r="F7" i="5"/>
  <c r="H7" i="5" s="1"/>
  <c r="E7" i="5"/>
  <c r="B7" i="5"/>
  <c r="U6" i="5"/>
  <c r="R6" i="5"/>
  <c r="Q6" i="5"/>
  <c r="P6" i="5"/>
  <c r="O6" i="5"/>
  <c r="N6" i="5"/>
  <c r="F6" i="5"/>
  <c r="H6" i="5" s="1"/>
  <c r="E6" i="5"/>
  <c r="B6" i="5"/>
  <c r="N5" i="5"/>
  <c r="H5" i="5"/>
  <c r="N4" i="5"/>
  <c r="H4" i="5"/>
  <c r="AA504" i="4"/>
  <c r="Z504" i="4"/>
  <c r="Y504" i="4"/>
  <c r="X504" i="4"/>
  <c r="W504" i="4"/>
  <c r="V504" i="4"/>
  <c r="U504" i="4"/>
  <c r="Q504" i="4"/>
  <c r="M504" i="4"/>
  <c r="I504" i="4"/>
  <c r="AA503" i="4"/>
  <c r="Z503" i="4"/>
  <c r="Y503" i="4"/>
  <c r="X503" i="4"/>
  <c r="W503" i="4"/>
  <c r="V503" i="4"/>
  <c r="U503" i="4"/>
  <c r="Q503" i="4"/>
  <c r="M503" i="4"/>
  <c r="I503" i="4"/>
  <c r="AA502" i="4"/>
  <c r="Z502" i="4"/>
  <c r="Y502" i="4"/>
  <c r="X502" i="4"/>
  <c r="W502" i="4"/>
  <c r="V502" i="4"/>
  <c r="U502" i="4"/>
  <c r="Q502" i="4"/>
  <c r="M502" i="4"/>
  <c r="I502" i="4"/>
  <c r="AA501" i="4"/>
  <c r="Z501" i="4"/>
  <c r="Y501" i="4"/>
  <c r="X501" i="4"/>
  <c r="W501" i="4"/>
  <c r="V501" i="4"/>
  <c r="U501" i="4"/>
  <c r="Q501" i="4"/>
  <c r="M501" i="4"/>
  <c r="I501" i="4"/>
  <c r="AA500" i="4"/>
  <c r="Z500" i="4"/>
  <c r="Y500" i="4"/>
  <c r="X500" i="4"/>
  <c r="W500" i="4"/>
  <c r="V500" i="4"/>
  <c r="U500" i="4"/>
  <c r="Q500" i="4"/>
  <c r="M500" i="4"/>
  <c r="I500" i="4"/>
  <c r="AA499" i="4"/>
  <c r="Z499" i="4"/>
  <c r="Y499" i="4"/>
  <c r="X499" i="4"/>
  <c r="W499" i="4"/>
  <c r="V499" i="4"/>
  <c r="U499" i="4"/>
  <c r="Q499" i="4"/>
  <c r="M499" i="4"/>
  <c r="I499" i="4"/>
  <c r="AA498" i="4"/>
  <c r="Z498" i="4"/>
  <c r="Y498" i="4"/>
  <c r="X498" i="4"/>
  <c r="W498" i="4"/>
  <c r="V498" i="4"/>
  <c r="U498" i="4"/>
  <c r="Q498" i="4"/>
  <c r="M498" i="4"/>
  <c r="I498" i="4"/>
  <c r="AA497" i="4"/>
  <c r="Z497" i="4"/>
  <c r="Y497" i="4"/>
  <c r="X497" i="4"/>
  <c r="W497" i="4"/>
  <c r="V497" i="4"/>
  <c r="U497" i="4"/>
  <c r="Q497" i="4"/>
  <c r="M497" i="4"/>
  <c r="I497" i="4"/>
  <c r="AA496" i="4"/>
  <c r="Z496" i="4"/>
  <c r="Y496" i="4"/>
  <c r="X496" i="4"/>
  <c r="W496" i="4"/>
  <c r="V496" i="4"/>
  <c r="U496" i="4"/>
  <c r="Q496" i="4"/>
  <c r="M496" i="4"/>
  <c r="I496" i="4"/>
  <c r="AA495" i="4"/>
  <c r="Z495" i="4"/>
  <c r="Y495" i="4"/>
  <c r="X495" i="4"/>
  <c r="W495" i="4"/>
  <c r="V495" i="4"/>
  <c r="U495" i="4"/>
  <c r="Q495" i="4"/>
  <c r="M495" i="4"/>
  <c r="I495" i="4"/>
  <c r="AA494" i="4"/>
  <c r="Z494" i="4"/>
  <c r="Y494" i="4"/>
  <c r="X494" i="4"/>
  <c r="W494" i="4"/>
  <c r="V494" i="4"/>
  <c r="U494" i="4"/>
  <c r="Q494" i="4"/>
  <c r="M494" i="4"/>
  <c r="I494" i="4"/>
  <c r="AA493" i="4"/>
  <c r="Z493" i="4"/>
  <c r="Y493" i="4"/>
  <c r="X493" i="4"/>
  <c r="W493" i="4"/>
  <c r="V493" i="4"/>
  <c r="U493" i="4"/>
  <c r="Q493" i="4"/>
  <c r="M493" i="4"/>
  <c r="I493" i="4"/>
  <c r="AA492" i="4"/>
  <c r="Z492" i="4"/>
  <c r="Y492" i="4"/>
  <c r="X492" i="4"/>
  <c r="W492" i="4"/>
  <c r="V492" i="4"/>
  <c r="U492" i="4"/>
  <c r="Q492" i="4"/>
  <c r="M492" i="4"/>
  <c r="I492" i="4"/>
  <c r="AA491" i="4"/>
  <c r="Z491" i="4"/>
  <c r="Y491" i="4"/>
  <c r="X491" i="4"/>
  <c r="W491" i="4"/>
  <c r="V491" i="4"/>
  <c r="U491" i="4"/>
  <c r="Q491" i="4"/>
  <c r="M491" i="4"/>
  <c r="I491" i="4"/>
  <c r="AA490" i="4"/>
  <c r="Z490" i="4"/>
  <c r="Y490" i="4"/>
  <c r="X490" i="4"/>
  <c r="W490" i="4"/>
  <c r="V490" i="4"/>
  <c r="U490" i="4"/>
  <c r="Q490" i="4"/>
  <c r="M490" i="4"/>
  <c r="I490" i="4"/>
  <c r="AA489" i="4"/>
  <c r="Z489" i="4"/>
  <c r="Y489" i="4"/>
  <c r="X489" i="4"/>
  <c r="W489" i="4"/>
  <c r="V489" i="4"/>
  <c r="U489" i="4"/>
  <c r="Q489" i="4"/>
  <c r="M489" i="4"/>
  <c r="I489" i="4"/>
  <c r="AA488" i="4"/>
  <c r="Z488" i="4"/>
  <c r="Y488" i="4"/>
  <c r="X488" i="4"/>
  <c r="W488" i="4"/>
  <c r="V488" i="4"/>
  <c r="U488" i="4"/>
  <c r="Q488" i="4"/>
  <c r="M488" i="4"/>
  <c r="I488" i="4"/>
  <c r="AA487" i="4"/>
  <c r="Z487" i="4"/>
  <c r="Y487" i="4"/>
  <c r="X487" i="4"/>
  <c r="W487" i="4"/>
  <c r="V487" i="4"/>
  <c r="U487" i="4"/>
  <c r="Q487" i="4"/>
  <c r="M487" i="4"/>
  <c r="I487" i="4"/>
  <c r="AA486" i="4"/>
  <c r="Z486" i="4"/>
  <c r="Y486" i="4"/>
  <c r="X486" i="4"/>
  <c r="W486" i="4"/>
  <c r="V486" i="4"/>
  <c r="U486" i="4"/>
  <c r="Q486" i="4"/>
  <c r="M486" i="4"/>
  <c r="I486" i="4"/>
  <c r="AA485" i="4"/>
  <c r="Z485" i="4"/>
  <c r="Y485" i="4"/>
  <c r="X485" i="4"/>
  <c r="W485" i="4"/>
  <c r="V485" i="4"/>
  <c r="U485" i="4"/>
  <c r="Q485" i="4"/>
  <c r="M485" i="4"/>
  <c r="I485" i="4"/>
  <c r="AA484" i="4"/>
  <c r="Z484" i="4"/>
  <c r="Y484" i="4"/>
  <c r="X484" i="4"/>
  <c r="W484" i="4"/>
  <c r="V484" i="4"/>
  <c r="U484" i="4"/>
  <c r="Q484" i="4"/>
  <c r="M484" i="4"/>
  <c r="I484" i="4"/>
  <c r="AA483" i="4"/>
  <c r="Z483" i="4"/>
  <c r="Y483" i="4"/>
  <c r="X483" i="4"/>
  <c r="W483" i="4"/>
  <c r="V483" i="4"/>
  <c r="U483" i="4"/>
  <c r="Q483" i="4"/>
  <c r="M483" i="4"/>
  <c r="I483" i="4"/>
  <c r="AA482" i="4"/>
  <c r="Z482" i="4"/>
  <c r="Y482" i="4"/>
  <c r="X482" i="4"/>
  <c r="W482" i="4"/>
  <c r="V482" i="4"/>
  <c r="U482" i="4"/>
  <c r="Q482" i="4"/>
  <c r="M482" i="4"/>
  <c r="I482" i="4"/>
  <c r="AA481" i="4"/>
  <c r="Z481" i="4"/>
  <c r="Y481" i="4"/>
  <c r="X481" i="4"/>
  <c r="W481" i="4"/>
  <c r="V481" i="4"/>
  <c r="U481" i="4"/>
  <c r="Q481" i="4"/>
  <c r="M481" i="4"/>
  <c r="I481" i="4"/>
  <c r="AA480" i="4"/>
  <c r="Z480" i="4"/>
  <c r="Y480" i="4"/>
  <c r="X480" i="4"/>
  <c r="W480" i="4"/>
  <c r="V480" i="4"/>
  <c r="U480" i="4"/>
  <c r="Q480" i="4"/>
  <c r="M480" i="4"/>
  <c r="I480" i="4"/>
  <c r="AA479" i="4"/>
  <c r="Z479" i="4"/>
  <c r="Y479" i="4"/>
  <c r="X479" i="4"/>
  <c r="W479" i="4"/>
  <c r="V479" i="4"/>
  <c r="U479" i="4"/>
  <c r="Q479" i="4"/>
  <c r="M479" i="4"/>
  <c r="I479" i="4"/>
  <c r="AA478" i="4"/>
  <c r="Z478" i="4"/>
  <c r="Y478" i="4"/>
  <c r="X478" i="4"/>
  <c r="W478" i="4"/>
  <c r="V478" i="4"/>
  <c r="U478" i="4"/>
  <c r="Q478" i="4"/>
  <c r="M478" i="4"/>
  <c r="I478" i="4"/>
  <c r="AA477" i="4"/>
  <c r="Z477" i="4"/>
  <c r="Y477" i="4"/>
  <c r="X477" i="4"/>
  <c r="W477" i="4"/>
  <c r="V477" i="4"/>
  <c r="U477" i="4"/>
  <c r="Q477" i="4"/>
  <c r="M477" i="4"/>
  <c r="I477" i="4"/>
  <c r="AA476" i="4"/>
  <c r="Z476" i="4"/>
  <c r="Y476" i="4"/>
  <c r="X476" i="4"/>
  <c r="W476" i="4"/>
  <c r="V476" i="4"/>
  <c r="U476" i="4"/>
  <c r="Q476" i="4"/>
  <c r="M476" i="4"/>
  <c r="I476" i="4"/>
  <c r="AA475" i="4"/>
  <c r="Z475" i="4"/>
  <c r="Y475" i="4"/>
  <c r="X475" i="4"/>
  <c r="W475" i="4"/>
  <c r="V475" i="4"/>
  <c r="U475" i="4"/>
  <c r="Q475" i="4"/>
  <c r="M475" i="4"/>
  <c r="I475" i="4"/>
  <c r="AA474" i="4"/>
  <c r="Z474" i="4"/>
  <c r="Y474" i="4"/>
  <c r="X474" i="4"/>
  <c r="W474" i="4"/>
  <c r="V474" i="4"/>
  <c r="U474" i="4"/>
  <c r="Q474" i="4"/>
  <c r="M474" i="4"/>
  <c r="I474" i="4"/>
  <c r="AA473" i="4"/>
  <c r="Z473" i="4"/>
  <c r="Y473" i="4"/>
  <c r="X473" i="4"/>
  <c r="W473" i="4"/>
  <c r="V473" i="4"/>
  <c r="U473" i="4"/>
  <c r="Q473" i="4"/>
  <c r="M473" i="4"/>
  <c r="I473" i="4"/>
  <c r="AA472" i="4"/>
  <c r="Z472" i="4"/>
  <c r="Y472" i="4"/>
  <c r="X472" i="4"/>
  <c r="W472" i="4"/>
  <c r="V472" i="4"/>
  <c r="U472" i="4"/>
  <c r="Q472" i="4"/>
  <c r="M472" i="4"/>
  <c r="I472" i="4"/>
  <c r="AA471" i="4"/>
  <c r="Z471" i="4"/>
  <c r="Y471" i="4"/>
  <c r="X471" i="4"/>
  <c r="W471" i="4"/>
  <c r="V471" i="4"/>
  <c r="U471" i="4"/>
  <c r="Q471" i="4"/>
  <c r="M471" i="4"/>
  <c r="I471" i="4"/>
  <c r="AA470" i="4"/>
  <c r="Z470" i="4"/>
  <c r="Y470" i="4"/>
  <c r="X470" i="4"/>
  <c r="W470" i="4"/>
  <c r="V470" i="4"/>
  <c r="U470" i="4"/>
  <c r="Q470" i="4"/>
  <c r="M470" i="4"/>
  <c r="I470" i="4"/>
  <c r="AA469" i="4"/>
  <c r="Z469" i="4"/>
  <c r="Y469" i="4"/>
  <c r="X469" i="4"/>
  <c r="W469" i="4"/>
  <c r="V469" i="4"/>
  <c r="U469" i="4"/>
  <c r="Q469" i="4"/>
  <c r="M469" i="4"/>
  <c r="I469" i="4"/>
  <c r="AA468" i="4"/>
  <c r="Z468" i="4"/>
  <c r="Y468" i="4"/>
  <c r="X468" i="4"/>
  <c r="W468" i="4"/>
  <c r="V468" i="4"/>
  <c r="U468" i="4"/>
  <c r="Q468" i="4"/>
  <c r="M468" i="4"/>
  <c r="I468" i="4"/>
  <c r="AA467" i="4"/>
  <c r="Z467" i="4"/>
  <c r="Y467" i="4"/>
  <c r="X467" i="4"/>
  <c r="W467" i="4"/>
  <c r="V467" i="4"/>
  <c r="U467" i="4"/>
  <c r="Q467" i="4"/>
  <c r="M467" i="4"/>
  <c r="I467" i="4"/>
  <c r="AA466" i="4"/>
  <c r="Z466" i="4"/>
  <c r="Y466" i="4"/>
  <c r="X466" i="4"/>
  <c r="W466" i="4"/>
  <c r="V466" i="4"/>
  <c r="U466" i="4"/>
  <c r="Q466" i="4"/>
  <c r="M466" i="4"/>
  <c r="I466" i="4"/>
  <c r="AA465" i="4"/>
  <c r="Z465" i="4"/>
  <c r="Y465" i="4"/>
  <c r="X465" i="4"/>
  <c r="W465" i="4"/>
  <c r="V465" i="4"/>
  <c r="U465" i="4"/>
  <c r="Q465" i="4"/>
  <c r="M465" i="4"/>
  <c r="I465" i="4"/>
  <c r="AA464" i="4"/>
  <c r="Z464" i="4"/>
  <c r="Y464" i="4"/>
  <c r="X464" i="4"/>
  <c r="W464" i="4"/>
  <c r="V464" i="4"/>
  <c r="U464" i="4"/>
  <c r="Q464" i="4"/>
  <c r="M464" i="4"/>
  <c r="I464" i="4"/>
  <c r="AA463" i="4"/>
  <c r="Z463" i="4"/>
  <c r="Y463" i="4"/>
  <c r="X463" i="4"/>
  <c r="W463" i="4"/>
  <c r="V463" i="4"/>
  <c r="U463" i="4"/>
  <c r="Q463" i="4"/>
  <c r="M463" i="4"/>
  <c r="I463" i="4"/>
  <c r="AA462" i="4"/>
  <c r="Z462" i="4"/>
  <c r="Y462" i="4"/>
  <c r="X462" i="4"/>
  <c r="W462" i="4"/>
  <c r="V462" i="4"/>
  <c r="U462" i="4"/>
  <c r="Q462" i="4"/>
  <c r="M462" i="4"/>
  <c r="I462" i="4"/>
  <c r="AA461" i="4"/>
  <c r="Z461" i="4"/>
  <c r="Y461" i="4"/>
  <c r="X461" i="4"/>
  <c r="W461" i="4"/>
  <c r="V461" i="4"/>
  <c r="U461" i="4"/>
  <c r="Q461" i="4"/>
  <c r="M461" i="4"/>
  <c r="I461" i="4"/>
  <c r="AA460" i="4"/>
  <c r="Z460" i="4"/>
  <c r="Y460" i="4"/>
  <c r="X460" i="4"/>
  <c r="W460" i="4"/>
  <c r="V460" i="4"/>
  <c r="U460" i="4"/>
  <c r="Q460" i="4"/>
  <c r="M460" i="4"/>
  <c r="I460" i="4"/>
  <c r="AA459" i="4"/>
  <c r="Z459" i="4"/>
  <c r="Y459" i="4"/>
  <c r="X459" i="4"/>
  <c r="W459" i="4"/>
  <c r="V459" i="4"/>
  <c r="U459" i="4"/>
  <c r="Q459" i="4"/>
  <c r="M459" i="4"/>
  <c r="I459" i="4"/>
  <c r="AA458" i="4"/>
  <c r="Z458" i="4"/>
  <c r="Y458" i="4"/>
  <c r="X458" i="4"/>
  <c r="W458" i="4"/>
  <c r="V458" i="4"/>
  <c r="U458" i="4"/>
  <c r="Q458" i="4"/>
  <c r="M458" i="4"/>
  <c r="I458" i="4"/>
  <c r="AA457" i="4"/>
  <c r="Z457" i="4"/>
  <c r="Y457" i="4"/>
  <c r="X457" i="4"/>
  <c r="W457" i="4"/>
  <c r="V457" i="4"/>
  <c r="U457" i="4"/>
  <c r="Q457" i="4"/>
  <c r="M457" i="4"/>
  <c r="I457" i="4"/>
  <c r="AA456" i="4"/>
  <c r="Z456" i="4"/>
  <c r="Y456" i="4"/>
  <c r="X456" i="4"/>
  <c r="W456" i="4"/>
  <c r="V456" i="4"/>
  <c r="U456" i="4"/>
  <c r="Q456" i="4"/>
  <c r="M456" i="4"/>
  <c r="I456" i="4"/>
  <c r="AA455" i="4"/>
  <c r="Z455" i="4"/>
  <c r="Y455" i="4"/>
  <c r="X455" i="4"/>
  <c r="W455" i="4"/>
  <c r="V455" i="4"/>
  <c r="U455" i="4"/>
  <c r="Q455" i="4"/>
  <c r="M455" i="4"/>
  <c r="I455" i="4"/>
  <c r="AA454" i="4"/>
  <c r="Z454" i="4"/>
  <c r="Y454" i="4"/>
  <c r="X454" i="4"/>
  <c r="W454" i="4"/>
  <c r="V454" i="4"/>
  <c r="U454" i="4"/>
  <c r="Q454" i="4"/>
  <c r="M454" i="4"/>
  <c r="I454" i="4"/>
  <c r="AA453" i="4"/>
  <c r="Z453" i="4"/>
  <c r="Y453" i="4"/>
  <c r="X453" i="4"/>
  <c r="W453" i="4"/>
  <c r="V453" i="4"/>
  <c r="U453" i="4"/>
  <c r="Q453" i="4"/>
  <c r="M453" i="4"/>
  <c r="I453" i="4"/>
  <c r="AA452" i="4"/>
  <c r="Z452" i="4"/>
  <c r="Y452" i="4"/>
  <c r="X452" i="4"/>
  <c r="W452" i="4"/>
  <c r="V452" i="4"/>
  <c r="U452" i="4"/>
  <c r="Q452" i="4"/>
  <c r="M452" i="4"/>
  <c r="I452" i="4"/>
  <c r="AA451" i="4"/>
  <c r="Z451" i="4"/>
  <c r="Y451" i="4"/>
  <c r="X451" i="4"/>
  <c r="W451" i="4"/>
  <c r="V451" i="4"/>
  <c r="U451" i="4"/>
  <c r="Q451" i="4"/>
  <c r="M451" i="4"/>
  <c r="I451" i="4"/>
  <c r="AA450" i="4"/>
  <c r="Z450" i="4"/>
  <c r="Y450" i="4"/>
  <c r="X450" i="4"/>
  <c r="W450" i="4"/>
  <c r="V450" i="4"/>
  <c r="U450" i="4"/>
  <c r="Q450" i="4"/>
  <c r="M450" i="4"/>
  <c r="I450" i="4"/>
  <c r="AA449" i="4"/>
  <c r="Z449" i="4"/>
  <c r="Y449" i="4"/>
  <c r="X449" i="4"/>
  <c r="W449" i="4"/>
  <c r="V449" i="4"/>
  <c r="U449" i="4"/>
  <c r="Q449" i="4"/>
  <c r="M449" i="4"/>
  <c r="I449" i="4"/>
  <c r="AA448" i="4"/>
  <c r="Z448" i="4"/>
  <c r="Y448" i="4"/>
  <c r="X448" i="4"/>
  <c r="W448" i="4"/>
  <c r="V448" i="4"/>
  <c r="U448" i="4"/>
  <c r="Q448" i="4"/>
  <c r="M448" i="4"/>
  <c r="I448" i="4"/>
  <c r="AA447" i="4"/>
  <c r="Z447" i="4"/>
  <c r="Y447" i="4"/>
  <c r="X447" i="4"/>
  <c r="W447" i="4"/>
  <c r="V447" i="4"/>
  <c r="U447" i="4"/>
  <c r="Q447" i="4"/>
  <c r="M447" i="4"/>
  <c r="I447" i="4"/>
  <c r="AA446" i="4"/>
  <c r="Z446" i="4"/>
  <c r="Y446" i="4"/>
  <c r="X446" i="4"/>
  <c r="W446" i="4"/>
  <c r="V446" i="4"/>
  <c r="U446" i="4"/>
  <c r="Q446" i="4"/>
  <c r="M446" i="4"/>
  <c r="I446" i="4"/>
  <c r="AA445" i="4"/>
  <c r="Z445" i="4"/>
  <c r="Y445" i="4"/>
  <c r="X445" i="4"/>
  <c r="W445" i="4"/>
  <c r="V445" i="4"/>
  <c r="U445" i="4"/>
  <c r="Q445" i="4"/>
  <c r="M445" i="4"/>
  <c r="I445" i="4"/>
  <c r="AA444" i="4"/>
  <c r="Z444" i="4"/>
  <c r="Y444" i="4"/>
  <c r="X444" i="4"/>
  <c r="W444" i="4"/>
  <c r="V444" i="4"/>
  <c r="U444" i="4"/>
  <c r="Q444" i="4"/>
  <c r="M444" i="4"/>
  <c r="I444" i="4"/>
  <c r="AA443" i="4"/>
  <c r="Z443" i="4"/>
  <c r="Y443" i="4"/>
  <c r="X443" i="4"/>
  <c r="W443" i="4"/>
  <c r="V443" i="4"/>
  <c r="U443" i="4"/>
  <c r="Q443" i="4"/>
  <c r="M443" i="4"/>
  <c r="I443" i="4"/>
  <c r="AA442" i="4"/>
  <c r="Z442" i="4"/>
  <c r="Y442" i="4"/>
  <c r="X442" i="4"/>
  <c r="W442" i="4"/>
  <c r="V442" i="4"/>
  <c r="U442" i="4"/>
  <c r="Q442" i="4"/>
  <c r="M442" i="4"/>
  <c r="I442" i="4"/>
  <c r="AA441" i="4"/>
  <c r="Z441" i="4"/>
  <c r="Y441" i="4"/>
  <c r="X441" i="4"/>
  <c r="W441" i="4"/>
  <c r="V441" i="4"/>
  <c r="U441" i="4"/>
  <c r="Q441" i="4"/>
  <c r="M441" i="4"/>
  <c r="I441" i="4"/>
  <c r="AA440" i="4"/>
  <c r="Z440" i="4"/>
  <c r="Y440" i="4"/>
  <c r="X440" i="4"/>
  <c r="W440" i="4"/>
  <c r="V440" i="4"/>
  <c r="U440" i="4"/>
  <c r="Q440" i="4"/>
  <c r="M440" i="4"/>
  <c r="I440" i="4"/>
  <c r="AA439" i="4"/>
  <c r="Z439" i="4"/>
  <c r="Y439" i="4"/>
  <c r="X439" i="4"/>
  <c r="W439" i="4"/>
  <c r="V439" i="4"/>
  <c r="U439" i="4"/>
  <c r="Q439" i="4"/>
  <c r="M439" i="4"/>
  <c r="I439" i="4"/>
  <c r="AA438" i="4"/>
  <c r="Z438" i="4"/>
  <c r="Y438" i="4"/>
  <c r="X438" i="4"/>
  <c r="W438" i="4"/>
  <c r="V438" i="4"/>
  <c r="U438" i="4"/>
  <c r="Q438" i="4"/>
  <c r="M438" i="4"/>
  <c r="I438" i="4"/>
  <c r="AA437" i="4"/>
  <c r="Z437" i="4"/>
  <c r="Y437" i="4"/>
  <c r="X437" i="4"/>
  <c r="W437" i="4"/>
  <c r="V437" i="4"/>
  <c r="U437" i="4"/>
  <c r="Q437" i="4"/>
  <c r="M437" i="4"/>
  <c r="I437" i="4"/>
  <c r="AA436" i="4"/>
  <c r="Z436" i="4"/>
  <c r="Y436" i="4"/>
  <c r="X436" i="4"/>
  <c r="W436" i="4"/>
  <c r="V436" i="4"/>
  <c r="U436" i="4"/>
  <c r="Q436" i="4"/>
  <c r="M436" i="4"/>
  <c r="I436" i="4"/>
  <c r="AA435" i="4"/>
  <c r="Z435" i="4"/>
  <c r="Y435" i="4"/>
  <c r="X435" i="4"/>
  <c r="W435" i="4"/>
  <c r="V435" i="4"/>
  <c r="U435" i="4"/>
  <c r="Q435" i="4"/>
  <c r="M435" i="4"/>
  <c r="I435" i="4"/>
  <c r="AA434" i="4"/>
  <c r="Z434" i="4"/>
  <c r="Y434" i="4"/>
  <c r="X434" i="4"/>
  <c r="W434" i="4"/>
  <c r="V434" i="4"/>
  <c r="U434" i="4"/>
  <c r="Q434" i="4"/>
  <c r="M434" i="4"/>
  <c r="I434" i="4"/>
  <c r="AA433" i="4"/>
  <c r="Z433" i="4"/>
  <c r="Y433" i="4"/>
  <c r="X433" i="4"/>
  <c r="W433" i="4"/>
  <c r="V433" i="4"/>
  <c r="U433" i="4"/>
  <c r="Q433" i="4"/>
  <c r="M433" i="4"/>
  <c r="I433" i="4"/>
  <c r="AA432" i="4"/>
  <c r="Z432" i="4"/>
  <c r="Y432" i="4"/>
  <c r="X432" i="4"/>
  <c r="W432" i="4"/>
  <c r="V432" i="4"/>
  <c r="U432" i="4"/>
  <c r="Q432" i="4"/>
  <c r="M432" i="4"/>
  <c r="I432" i="4"/>
  <c r="AA431" i="4"/>
  <c r="Z431" i="4"/>
  <c r="Y431" i="4"/>
  <c r="X431" i="4"/>
  <c r="W431" i="4"/>
  <c r="V431" i="4"/>
  <c r="U431" i="4"/>
  <c r="Q431" i="4"/>
  <c r="M431" i="4"/>
  <c r="I431" i="4"/>
  <c r="AA430" i="4"/>
  <c r="Z430" i="4"/>
  <c r="Y430" i="4"/>
  <c r="X430" i="4"/>
  <c r="W430" i="4"/>
  <c r="V430" i="4"/>
  <c r="U430" i="4"/>
  <c r="Q430" i="4"/>
  <c r="M430" i="4"/>
  <c r="I430" i="4"/>
  <c r="AA429" i="4"/>
  <c r="Z429" i="4"/>
  <c r="Y429" i="4"/>
  <c r="X429" i="4"/>
  <c r="W429" i="4"/>
  <c r="V429" i="4"/>
  <c r="U429" i="4"/>
  <c r="Q429" i="4"/>
  <c r="M429" i="4"/>
  <c r="I429" i="4"/>
  <c r="AA428" i="4"/>
  <c r="Z428" i="4"/>
  <c r="Y428" i="4"/>
  <c r="X428" i="4"/>
  <c r="W428" i="4"/>
  <c r="V428" i="4"/>
  <c r="U428" i="4"/>
  <c r="Q428" i="4"/>
  <c r="M428" i="4"/>
  <c r="I428" i="4"/>
  <c r="AA427" i="4"/>
  <c r="Z427" i="4"/>
  <c r="Y427" i="4"/>
  <c r="X427" i="4"/>
  <c r="W427" i="4"/>
  <c r="V427" i="4"/>
  <c r="U427" i="4"/>
  <c r="Q427" i="4"/>
  <c r="M427" i="4"/>
  <c r="I427" i="4"/>
  <c r="AA426" i="4"/>
  <c r="Z426" i="4"/>
  <c r="Y426" i="4"/>
  <c r="X426" i="4"/>
  <c r="W426" i="4"/>
  <c r="V426" i="4"/>
  <c r="U426" i="4"/>
  <c r="Q426" i="4"/>
  <c r="M426" i="4"/>
  <c r="I426" i="4"/>
  <c r="AA425" i="4"/>
  <c r="Z425" i="4"/>
  <c r="Y425" i="4"/>
  <c r="X425" i="4"/>
  <c r="W425" i="4"/>
  <c r="V425" i="4"/>
  <c r="U425" i="4"/>
  <c r="Q425" i="4"/>
  <c r="M425" i="4"/>
  <c r="I425" i="4"/>
  <c r="AA424" i="4"/>
  <c r="Z424" i="4"/>
  <c r="Y424" i="4"/>
  <c r="X424" i="4"/>
  <c r="W424" i="4"/>
  <c r="V424" i="4"/>
  <c r="U424" i="4"/>
  <c r="Q424" i="4"/>
  <c r="M424" i="4"/>
  <c r="I424" i="4"/>
  <c r="AA423" i="4"/>
  <c r="Z423" i="4"/>
  <c r="Y423" i="4"/>
  <c r="X423" i="4"/>
  <c r="W423" i="4"/>
  <c r="V423" i="4"/>
  <c r="U423" i="4"/>
  <c r="Q423" i="4"/>
  <c r="M423" i="4"/>
  <c r="I423" i="4"/>
  <c r="AA422" i="4"/>
  <c r="Z422" i="4"/>
  <c r="Y422" i="4"/>
  <c r="X422" i="4"/>
  <c r="W422" i="4"/>
  <c r="V422" i="4"/>
  <c r="U422" i="4"/>
  <c r="Q422" i="4"/>
  <c r="M422" i="4"/>
  <c r="I422" i="4"/>
  <c r="AA421" i="4"/>
  <c r="Z421" i="4"/>
  <c r="Y421" i="4"/>
  <c r="X421" i="4"/>
  <c r="W421" i="4"/>
  <c r="V421" i="4"/>
  <c r="U421" i="4"/>
  <c r="Q421" i="4"/>
  <c r="M421" i="4"/>
  <c r="I421" i="4"/>
  <c r="AA420" i="4"/>
  <c r="Z420" i="4"/>
  <c r="Y420" i="4"/>
  <c r="X420" i="4"/>
  <c r="W420" i="4"/>
  <c r="V420" i="4"/>
  <c r="U420" i="4"/>
  <c r="Q420" i="4"/>
  <c r="M420" i="4"/>
  <c r="I420" i="4"/>
  <c r="AA419" i="4"/>
  <c r="Z419" i="4"/>
  <c r="Y419" i="4"/>
  <c r="X419" i="4"/>
  <c r="W419" i="4"/>
  <c r="V419" i="4"/>
  <c r="U419" i="4"/>
  <c r="Q419" i="4"/>
  <c r="M419" i="4"/>
  <c r="I419" i="4"/>
  <c r="AA418" i="4"/>
  <c r="Z418" i="4"/>
  <c r="Y418" i="4"/>
  <c r="X418" i="4"/>
  <c r="W418" i="4"/>
  <c r="V418" i="4"/>
  <c r="U418" i="4"/>
  <c r="Q418" i="4"/>
  <c r="M418" i="4"/>
  <c r="I418" i="4"/>
  <c r="AA417" i="4"/>
  <c r="Z417" i="4"/>
  <c r="Y417" i="4"/>
  <c r="X417" i="4"/>
  <c r="W417" i="4"/>
  <c r="V417" i="4"/>
  <c r="U417" i="4"/>
  <c r="Q417" i="4"/>
  <c r="M417" i="4"/>
  <c r="I417" i="4"/>
  <c r="AA416" i="4"/>
  <c r="Z416" i="4"/>
  <c r="Y416" i="4"/>
  <c r="X416" i="4"/>
  <c r="W416" i="4"/>
  <c r="V416" i="4"/>
  <c r="U416" i="4"/>
  <c r="Q416" i="4"/>
  <c r="M416" i="4"/>
  <c r="I416" i="4"/>
  <c r="AA415" i="4"/>
  <c r="Z415" i="4"/>
  <c r="Y415" i="4"/>
  <c r="X415" i="4"/>
  <c r="W415" i="4"/>
  <c r="V415" i="4"/>
  <c r="U415" i="4"/>
  <c r="Q415" i="4"/>
  <c r="M415" i="4"/>
  <c r="I415" i="4"/>
  <c r="AA414" i="4"/>
  <c r="Z414" i="4"/>
  <c r="Y414" i="4"/>
  <c r="X414" i="4"/>
  <c r="W414" i="4"/>
  <c r="V414" i="4"/>
  <c r="U414" i="4"/>
  <c r="Q414" i="4"/>
  <c r="M414" i="4"/>
  <c r="I414" i="4"/>
  <c r="AA413" i="4"/>
  <c r="Z413" i="4"/>
  <c r="Y413" i="4"/>
  <c r="X413" i="4"/>
  <c r="W413" i="4"/>
  <c r="V413" i="4"/>
  <c r="U413" i="4"/>
  <c r="Q413" i="4"/>
  <c r="M413" i="4"/>
  <c r="I413" i="4"/>
  <c r="AA412" i="4"/>
  <c r="Z412" i="4"/>
  <c r="Y412" i="4"/>
  <c r="X412" i="4"/>
  <c r="W412" i="4"/>
  <c r="V412" i="4"/>
  <c r="U412" i="4"/>
  <c r="Q412" i="4"/>
  <c r="M412" i="4"/>
  <c r="I412" i="4"/>
  <c r="AA411" i="4"/>
  <c r="Z411" i="4"/>
  <c r="Y411" i="4"/>
  <c r="X411" i="4"/>
  <c r="W411" i="4"/>
  <c r="V411" i="4"/>
  <c r="U411" i="4"/>
  <c r="Q411" i="4"/>
  <c r="M411" i="4"/>
  <c r="I411" i="4"/>
  <c r="AA410" i="4"/>
  <c r="Z410" i="4"/>
  <c r="Y410" i="4"/>
  <c r="X410" i="4"/>
  <c r="W410" i="4"/>
  <c r="V410" i="4"/>
  <c r="U410" i="4"/>
  <c r="Q410" i="4"/>
  <c r="M410" i="4"/>
  <c r="I410" i="4"/>
  <c r="AA409" i="4"/>
  <c r="Z409" i="4"/>
  <c r="Y409" i="4"/>
  <c r="X409" i="4"/>
  <c r="W409" i="4"/>
  <c r="V409" i="4"/>
  <c r="U409" i="4"/>
  <c r="Q409" i="4"/>
  <c r="M409" i="4"/>
  <c r="I409" i="4"/>
  <c r="AA408" i="4"/>
  <c r="Z408" i="4"/>
  <c r="Y408" i="4"/>
  <c r="X408" i="4"/>
  <c r="W408" i="4"/>
  <c r="V408" i="4"/>
  <c r="U408" i="4"/>
  <c r="Q408" i="4"/>
  <c r="M408" i="4"/>
  <c r="I408" i="4"/>
  <c r="AA407" i="4"/>
  <c r="Z407" i="4"/>
  <c r="Y407" i="4"/>
  <c r="X407" i="4"/>
  <c r="W407" i="4"/>
  <c r="V407" i="4"/>
  <c r="U407" i="4"/>
  <c r="Q407" i="4"/>
  <c r="M407" i="4"/>
  <c r="I407" i="4"/>
  <c r="AA406" i="4"/>
  <c r="Z406" i="4"/>
  <c r="Y406" i="4"/>
  <c r="X406" i="4"/>
  <c r="W406" i="4"/>
  <c r="V406" i="4"/>
  <c r="U406" i="4"/>
  <c r="Q406" i="4"/>
  <c r="M406" i="4"/>
  <c r="I406" i="4"/>
  <c r="AA405" i="4"/>
  <c r="Z405" i="4"/>
  <c r="Y405" i="4"/>
  <c r="X405" i="4"/>
  <c r="W405" i="4"/>
  <c r="V405" i="4"/>
  <c r="U405" i="4"/>
  <c r="Q405" i="4"/>
  <c r="M405" i="4"/>
  <c r="I405" i="4"/>
  <c r="AA404" i="4"/>
  <c r="Z404" i="4"/>
  <c r="Y404" i="4"/>
  <c r="X404" i="4"/>
  <c r="W404" i="4"/>
  <c r="V404" i="4"/>
  <c r="U404" i="4"/>
  <c r="Q404" i="4"/>
  <c r="M404" i="4"/>
  <c r="I404" i="4"/>
  <c r="AA403" i="4"/>
  <c r="Z403" i="4"/>
  <c r="Y403" i="4"/>
  <c r="X403" i="4"/>
  <c r="W403" i="4"/>
  <c r="V403" i="4"/>
  <c r="U403" i="4"/>
  <c r="Q403" i="4"/>
  <c r="M403" i="4"/>
  <c r="I403" i="4"/>
  <c r="AA402" i="4"/>
  <c r="Z402" i="4"/>
  <c r="Y402" i="4"/>
  <c r="X402" i="4"/>
  <c r="W402" i="4"/>
  <c r="V402" i="4"/>
  <c r="U402" i="4"/>
  <c r="Q402" i="4"/>
  <c r="M402" i="4"/>
  <c r="I402" i="4"/>
  <c r="AA401" i="4"/>
  <c r="Z401" i="4"/>
  <c r="Y401" i="4"/>
  <c r="X401" i="4"/>
  <c r="W401" i="4"/>
  <c r="V401" i="4"/>
  <c r="U401" i="4"/>
  <c r="Q401" i="4"/>
  <c r="M401" i="4"/>
  <c r="I401" i="4"/>
  <c r="AA400" i="4"/>
  <c r="Z400" i="4"/>
  <c r="Y400" i="4"/>
  <c r="X400" i="4"/>
  <c r="W400" i="4"/>
  <c r="V400" i="4"/>
  <c r="U400" i="4"/>
  <c r="Q400" i="4"/>
  <c r="M400" i="4"/>
  <c r="I400" i="4"/>
  <c r="AA399" i="4"/>
  <c r="Z399" i="4"/>
  <c r="Y399" i="4"/>
  <c r="X399" i="4"/>
  <c r="W399" i="4"/>
  <c r="V399" i="4"/>
  <c r="U399" i="4"/>
  <c r="Q399" i="4"/>
  <c r="M399" i="4"/>
  <c r="I399" i="4"/>
  <c r="AA398" i="4"/>
  <c r="Z398" i="4"/>
  <c r="Y398" i="4"/>
  <c r="X398" i="4"/>
  <c r="W398" i="4"/>
  <c r="V398" i="4"/>
  <c r="U398" i="4"/>
  <c r="Q398" i="4"/>
  <c r="M398" i="4"/>
  <c r="I398" i="4"/>
  <c r="AA397" i="4"/>
  <c r="Z397" i="4"/>
  <c r="Y397" i="4"/>
  <c r="X397" i="4"/>
  <c r="W397" i="4"/>
  <c r="V397" i="4"/>
  <c r="U397" i="4"/>
  <c r="Q397" i="4"/>
  <c r="M397" i="4"/>
  <c r="I397" i="4"/>
  <c r="AA396" i="4"/>
  <c r="Z396" i="4"/>
  <c r="Y396" i="4"/>
  <c r="X396" i="4"/>
  <c r="W396" i="4"/>
  <c r="V396" i="4"/>
  <c r="U396" i="4"/>
  <c r="Q396" i="4"/>
  <c r="M396" i="4"/>
  <c r="I396" i="4"/>
  <c r="AA395" i="4"/>
  <c r="Z395" i="4"/>
  <c r="Y395" i="4"/>
  <c r="X395" i="4"/>
  <c r="W395" i="4"/>
  <c r="V395" i="4"/>
  <c r="U395" i="4"/>
  <c r="Q395" i="4"/>
  <c r="M395" i="4"/>
  <c r="I395" i="4"/>
  <c r="AA394" i="4"/>
  <c r="Z394" i="4"/>
  <c r="Y394" i="4"/>
  <c r="X394" i="4"/>
  <c r="W394" i="4"/>
  <c r="V394" i="4"/>
  <c r="U394" i="4"/>
  <c r="Q394" i="4"/>
  <c r="M394" i="4"/>
  <c r="I394" i="4"/>
  <c r="AA393" i="4"/>
  <c r="Z393" i="4"/>
  <c r="Y393" i="4"/>
  <c r="X393" i="4"/>
  <c r="W393" i="4"/>
  <c r="V393" i="4"/>
  <c r="U393" i="4"/>
  <c r="Q393" i="4"/>
  <c r="M393" i="4"/>
  <c r="I393" i="4"/>
  <c r="AA392" i="4"/>
  <c r="Z392" i="4"/>
  <c r="Y392" i="4"/>
  <c r="X392" i="4"/>
  <c r="W392" i="4"/>
  <c r="V392" i="4"/>
  <c r="U392" i="4"/>
  <c r="Q392" i="4"/>
  <c r="M392" i="4"/>
  <c r="I392" i="4"/>
  <c r="AA391" i="4"/>
  <c r="Z391" i="4"/>
  <c r="Y391" i="4"/>
  <c r="X391" i="4"/>
  <c r="W391" i="4"/>
  <c r="V391" i="4"/>
  <c r="U391" i="4"/>
  <c r="Q391" i="4"/>
  <c r="M391" i="4"/>
  <c r="I391" i="4"/>
  <c r="AA390" i="4"/>
  <c r="Z390" i="4"/>
  <c r="Y390" i="4"/>
  <c r="X390" i="4"/>
  <c r="W390" i="4"/>
  <c r="V390" i="4"/>
  <c r="U390" i="4"/>
  <c r="Q390" i="4"/>
  <c r="M390" i="4"/>
  <c r="I390" i="4"/>
  <c r="AA389" i="4"/>
  <c r="Z389" i="4"/>
  <c r="Y389" i="4"/>
  <c r="X389" i="4"/>
  <c r="W389" i="4"/>
  <c r="V389" i="4"/>
  <c r="U389" i="4"/>
  <c r="Q389" i="4"/>
  <c r="M389" i="4"/>
  <c r="I389" i="4"/>
  <c r="AA388" i="4"/>
  <c r="Z388" i="4"/>
  <c r="Y388" i="4"/>
  <c r="X388" i="4"/>
  <c r="W388" i="4"/>
  <c r="V388" i="4"/>
  <c r="U388" i="4"/>
  <c r="Q388" i="4"/>
  <c r="M388" i="4"/>
  <c r="I388" i="4"/>
  <c r="AA387" i="4"/>
  <c r="Z387" i="4"/>
  <c r="Y387" i="4"/>
  <c r="X387" i="4"/>
  <c r="W387" i="4"/>
  <c r="V387" i="4"/>
  <c r="U387" i="4"/>
  <c r="Q387" i="4"/>
  <c r="M387" i="4"/>
  <c r="I387" i="4"/>
  <c r="AA386" i="4"/>
  <c r="Z386" i="4"/>
  <c r="Y386" i="4"/>
  <c r="X386" i="4"/>
  <c r="W386" i="4"/>
  <c r="V386" i="4"/>
  <c r="U386" i="4"/>
  <c r="Q386" i="4"/>
  <c r="M386" i="4"/>
  <c r="I386" i="4"/>
  <c r="AA385" i="4"/>
  <c r="Z385" i="4"/>
  <c r="Y385" i="4"/>
  <c r="X385" i="4"/>
  <c r="W385" i="4"/>
  <c r="V385" i="4"/>
  <c r="U385" i="4"/>
  <c r="Q385" i="4"/>
  <c r="M385" i="4"/>
  <c r="I385" i="4"/>
  <c r="AA384" i="4"/>
  <c r="Z384" i="4"/>
  <c r="Y384" i="4"/>
  <c r="X384" i="4"/>
  <c r="W384" i="4"/>
  <c r="V384" i="4"/>
  <c r="U384" i="4"/>
  <c r="Q384" i="4"/>
  <c r="M384" i="4"/>
  <c r="I384" i="4"/>
  <c r="AA383" i="4"/>
  <c r="Z383" i="4"/>
  <c r="Y383" i="4"/>
  <c r="X383" i="4"/>
  <c r="W383" i="4"/>
  <c r="V383" i="4"/>
  <c r="U383" i="4"/>
  <c r="Q383" i="4"/>
  <c r="M383" i="4"/>
  <c r="I383" i="4"/>
  <c r="AA382" i="4"/>
  <c r="Z382" i="4"/>
  <c r="Y382" i="4"/>
  <c r="X382" i="4"/>
  <c r="W382" i="4"/>
  <c r="V382" i="4"/>
  <c r="U382" i="4"/>
  <c r="Q382" i="4"/>
  <c r="M382" i="4"/>
  <c r="I382" i="4"/>
  <c r="AA381" i="4"/>
  <c r="Z381" i="4"/>
  <c r="Y381" i="4"/>
  <c r="X381" i="4"/>
  <c r="W381" i="4"/>
  <c r="V381" i="4"/>
  <c r="U381" i="4"/>
  <c r="Q381" i="4"/>
  <c r="M381" i="4"/>
  <c r="I381" i="4"/>
  <c r="AA380" i="4"/>
  <c r="Z380" i="4"/>
  <c r="Y380" i="4"/>
  <c r="X380" i="4"/>
  <c r="W380" i="4"/>
  <c r="V380" i="4"/>
  <c r="U380" i="4"/>
  <c r="Q380" i="4"/>
  <c r="M380" i="4"/>
  <c r="I380" i="4"/>
  <c r="AA379" i="4"/>
  <c r="Z379" i="4"/>
  <c r="Y379" i="4"/>
  <c r="X379" i="4"/>
  <c r="W379" i="4"/>
  <c r="V379" i="4"/>
  <c r="U379" i="4"/>
  <c r="Q379" i="4"/>
  <c r="M379" i="4"/>
  <c r="I379" i="4"/>
  <c r="AA378" i="4"/>
  <c r="Z378" i="4"/>
  <c r="Y378" i="4"/>
  <c r="X378" i="4"/>
  <c r="W378" i="4"/>
  <c r="V378" i="4"/>
  <c r="U378" i="4"/>
  <c r="Q378" i="4"/>
  <c r="M378" i="4"/>
  <c r="I378" i="4"/>
  <c r="AA377" i="4"/>
  <c r="Z377" i="4"/>
  <c r="Y377" i="4"/>
  <c r="X377" i="4"/>
  <c r="W377" i="4"/>
  <c r="V377" i="4"/>
  <c r="U377" i="4"/>
  <c r="Q377" i="4"/>
  <c r="M377" i="4"/>
  <c r="I377" i="4"/>
  <c r="AA376" i="4"/>
  <c r="Z376" i="4"/>
  <c r="Y376" i="4"/>
  <c r="X376" i="4"/>
  <c r="W376" i="4"/>
  <c r="V376" i="4"/>
  <c r="U376" i="4"/>
  <c r="Q376" i="4"/>
  <c r="M376" i="4"/>
  <c r="I376" i="4"/>
  <c r="AA375" i="4"/>
  <c r="Z375" i="4"/>
  <c r="Y375" i="4"/>
  <c r="X375" i="4"/>
  <c r="W375" i="4"/>
  <c r="V375" i="4"/>
  <c r="U375" i="4"/>
  <c r="Q375" i="4"/>
  <c r="M375" i="4"/>
  <c r="I375" i="4"/>
  <c r="AA374" i="4"/>
  <c r="Z374" i="4"/>
  <c r="Y374" i="4"/>
  <c r="X374" i="4"/>
  <c r="W374" i="4"/>
  <c r="V374" i="4"/>
  <c r="U374" i="4"/>
  <c r="Q374" i="4"/>
  <c r="M374" i="4"/>
  <c r="I374" i="4"/>
  <c r="AA373" i="4"/>
  <c r="Z373" i="4"/>
  <c r="Y373" i="4"/>
  <c r="X373" i="4"/>
  <c r="W373" i="4"/>
  <c r="V373" i="4"/>
  <c r="U373" i="4"/>
  <c r="Q373" i="4"/>
  <c r="M373" i="4"/>
  <c r="I373" i="4"/>
  <c r="AA372" i="4"/>
  <c r="Z372" i="4"/>
  <c r="Y372" i="4"/>
  <c r="X372" i="4"/>
  <c r="W372" i="4"/>
  <c r="V372" i="4"/>
  <c r="U372" i="4"/>
  <c r="Q372" i="4"/>
  <c r="M372" i="4"/>
  <c r="I372" i="4"/>
  <c r="AA371" i="4"/>
  <c r="Z371" i="4"/>
  <c r="Y371" i="4"/>
  <c r="X371" i="4"/>
  <c r="W371" i="4"/>
  <c r="V371" i="4"/>
  <c r="U371" i="4"/>
  <c r="Q371" i="4"/>
  <c r="M371" i="4"/>
  <c r="I371" i="4"/>
  <c r="AA370" i="4"/>
  <c r="Z370" i="4"/>
  <c r="Y370" i="4"/>
  <c r="X370" i="4"/>
  <c r="W370" i="4"/>
  <c r="V370" i="4"/>
  <c r="U370" i="4"/>
  <c r="Q370" i="4"/>
  <c r="M370" i="4"/>
  <c r="I370" i="4"/>
  <c r="AA369" i="4"/>
  <c r="Z369" i="4"/>
  <c r="Y369" i="4"/>
  <c r="X369" i="4"/>
  <c r="W369" i="4"/>
  <c r="V369" i="4"/>
  <c r="U369" i="4"/>
  <c r="Q369" i="4"/>
  <c r="M369" i="4"/>
  <c r="I369" i="4"/>
  <c r="AA368" i="4"/>
  <c r="Z368" i="4"/>
  <c r="Y368" i="4"/>
  <c r="X368" i="4"/>
  <c r="W368" i="4"/>
  <c r="V368" i="4"/>
  <c r="U368" i="4"/>
  <c r="Q368" i="4"/>
  <c r="M368" i="4"/>
  <c r="I368" i="4"/>
  <c r="AA367" i="4"/>
  <c r="Z367" i="4"/>
  <c r="Y367" i="4"/>
  <c r="X367" i="4"/>
  <c r="W367" i="4"/>
  <c r="V367" i="4"/>
  <c r="U367" i="4"/>
  <c r="Q367" i="4"/>
  <c r="M367" i="4"/>
  <c r="I367" i="4"/>
  <c r="AA366" i="4"/>
  <c r="Z366" i="4"/>
  <c r="Y366" i="4"/>
  <c r="X366" i="4"/>
  <c r="W366" i="4"/>
  <c r="V366" i="4"/>
  <c r="U366" i="4"/>
  <c r="Q366" i="4"/>
  <c r="M366" i="4"/>
  <c r="I366" i="4"/>
  <c r="AA365" i="4"/>
  <c r="Z365" i="4"/>
  <c r="Y365" i="4"/>
  <c r="X365" i="4"/>
  <c r="W365" i="4"/>
  <c r="V365" i="4"/>
  <c r="U365" i="4"/>
  <c r="Q365" i="4"/>
  <c r="M365" i="4"/>
  <c r="I365" i="4"/>
  <c r="AA364" i="4"/>
  <c r="Z364" i="4"/>
  <c r="Y364" i="4"/>
  <c r="X364" i="4"/>
  <c r="W364" i="4"/>
  <c r="V364" i="4"/>
  <c r="U364" i="4"/>
  <c r="Q364" i="4"/>
  <c r="M364" i="4"/>
  <c r="I364" i="4"/>
  <c r="AA363" i="4"/>
  <c r="Z363" i="4"/>
  <c r="Y363" i="4"/>
  <c r="X363" i="4"/>
  <c r="W363" i="4"/>
  <c r="V363" i="4"/>
  <c r="U363" i="4"/>
  <c r="Q363" i="4"/>
  <c r="M363" i="4"/>
  <c r="I363" i="4"/>
  <c r="AA362" i="4"/>
  <c r="Z362" i="4"/>
  <c r="Y362" i="4"/>
  <c r="X362" i="4"/>
  <c r="W362" i="4"/>
  <c r="V362" i="4"/>
  <c r="U362" i="4"/>
  <c r="Q362" i="4"/>
  <c r="M362" i="4"/>
  <c r="I362" i="4"/>
  <c r="AA361" i="4"/>
  <c r="Z361" i="4"/>
  <c r="Y361" i="4"/>
  <c r="X361" i="4"/>
  <c r="W361" i="4"/>
  <c r="V361" i="4"/>
  <c r="U361" i="4"/>
  <c r="Q361" i="4"/>
  <c r="M361" i="4"/>
  <c r="I361" i="4"/>
  <c r="AA360" i="4"/>
  <c r="Z360" i="4"/>
  <c r="Y360" i="4"/>
  <c r="X360" i="4"/>
  <c r="W360" i="4"/>
  <c r="V360" i="4"/>
  <c r="U360" i="4"/>
  <c r="Q360" i="4"/>
  <c r="M360" i="4"/>
  <c r="I360" i="4"/>
  <c r="AA359" i="4"/>
  <c r="Z359" i="4"/>
  <c r="Y359" i="4"/>
  <c r="X359" i="4"/>
  <c r="W359" i="4"/>
  <c r="V359" i="4"/>
  <c r="U359" i="4"/>
  <c r="Q359" i="4"/>
  <c r="M359" i="4"/>
  <c r="I359" i="4"/>
  <c r="AA358" i="4"/>
  <c r="Z358" i="4"/>
  <c r="Y358" i="4"/>
  <c r="X358" i="4"/>
  <c r="W358" i="4"/>
  <c r="V358" i="4"/>
  <c r="U358" i="4"/>
  <c r="Q358" i="4"/>
  <c r="M358" i="4"/>
  <c r="I358" i="4"/>
  <c r="AA357" i="4"/>
  <c r="Z357" i="4"/>
  <c r="Y357" i="4"/>
  <c r="X357" i="4"/>
  <c r="W357" i="4"/>
  <c r="V357" i="4"/>
  <c r="U357" i="4"/>
  <c r="Q357" i="4"/>
  <c r="M357" i="4"/>
  <c r="I357" i="4"/>
  <c r="AA356" i="4"/>
  <c r="Z356" i="4"/>
  <c r="Y356" i="4"/>
  <c r="X356" i="4"/>
  <c r="W356" i="4"/>
  <c r="V356" i="4"/>
  <c r="U356" i="4"/>
  <c r="Q356" i="4"/>
  <c r="M356" i="4"/>
  <c r="I356" i="4"/>
  <c r="AA355" i="4"/>
  <c r="Z355" i="4"/>
  <c r="Y355" i="4"/>
  <c r="X355" i="4"/>
  <c r="W355" i="4"/>
  <c r="V355" i="4"/>
  <c r="U355" i="4"/>
  <c r="Q355" i="4"/>
  <c r="M355" i="4"/>
  <c r="I355" i="4"/>
  <c r="AA354" i="4"/>
  <c r="Z354" i="4"/>
  <c r="Y354" i="4"/>
  <c r="X354" i="4"/>
  <c r="W354" i="4"/>
  <c r="V354" i="4"/>
  <c r="U354" i="4"/>
  <c r="Q354" i="4"/>
  <c r="M354" i="4"/>
  <c r="I354" i="4"/>
  <c r="AA353" i="4"/>
  <c r="Z353" i="4"/>
  <c r="Y353" i="4"/>
  <c r="X353" i="4"/>
  <c r="W353" i="4"/>
  <c r="V353" i="4"/>
  <c r="U353" i="4"/>
  <c r="Q353" i="4"/>
  <c r="M353" i="4"/>
  <c r="I353" i="4"/>
  <c r="AA352" i="4"/>
  <c r="Z352" i="4"/>
  <c r="Y352" i="4"/>
  <c r="X352" i="4"/>
  <c r="W352" i="4"/>
  <c r="V352" i="4"/>
  <c r="U352" i="4"/>
  <c r="Q352" i="4"/>
  <c r="M352" i="4"/>
  <c r="I352" i="4"/>
  <c r="AA351" i="4"/>
  <c r="Z351" i="4"/>
  <c r="Y351" i="4"/>
  <c r="X351" i="4"/>
  <c r="W351" i="4"/>
  <c r="V351" i="4"/>
  <c r="U351" i="4"/>
  <c r="Q351" i="4"/>
  <c r="M351" i="4"/>
  <c r="I351" i="4"/>
  <c r="AA350" i="4"/>
  <c r="Z350" i="4"/>
  <c r="Y350" i="4"/>
  <c r="X350" i="4"/>
  <c r="W350" i="4"/>
  <c r="V350" i="4"/>
  <c r="U350" i="4"/>
  <c r="Q350" i="4"/>
  <c r="M350" i="4"/>
  <c r="I350" i="4"/>
  <c r="AA349" i="4"/>
  <c r="Z349" i="4"/>
  <c r="Y349" i="4"/>
  <c r="X349" i="4"/>
  <c r="W349" i="4"/>
  <c r="V349" i="4"/>
  <c r="U349" i="4"/>
  <c r="Q349" i="4"/>
  <c r="M349" i="4"/>
  <c r="I349" i="4"/>
  <c r="AA348" i="4"/>
  <c r="Z348" i="4"/>
  <c r="Y348" i="4"/>
  <c r="X348" i="4"/>
  <c r="W348" i="4"/>
  <c r="V348" i="4"/>
  <c r="U348" i="4"/>
  <c r="Q348" i="4"/>
  <c r="M348" i="4"/>
  <c r="I348" i="4"/>
  <c r="AA347" i="4"/>
  <c r="Z347" i="4"/>
  <c r="Y347" i="4"/>
  <c r="X347" i="4"/>
  <c r="W347" i="4"/>
  <c r="V347" i="4"/>
  <c r="U347" i="4"/>
  <c r="Q347" i="4"/>
  <c r="M347" i="4"/>
  <c r="I347" i="4"/>
  <c r="AA346" i="4"/>
  <c r="Z346" i="4"/>
  <c r="Y346" i="4"/>
  <c r="X346" i="4"/>
  <c r="W346" i="4"/>
  <c r="V346" i="4"/>
  <c r="U346" i="4"/>
  <c r="Q346" i="4"/>
  <c r="M346" i="4"/>
  <c r="I346" i="4"/>
  <c r="AA345" i="4"/>
  <c r="Z345" i="4"/>
  <c r="Y345" i="4"/>
  <c r="X345" i="4"/>
  <c r="W345" i="4"/>
  <c r="V345" i="4"/>
  <c r="U345" i="4"/>
  <c r="Q345" i="4"/>
  <c r="M345" i="4"/>
  <c r="I345" i="4"/>
  <c r="AA344" i="4"/>
  <c r="Z344" i="4"/>
  <c r="Y344" i="4"/>
  <c r="X344" i="4"/>
  <c r="W344" i="4"/>
  <c r="V344" i="4"/>
  <c r="U344" i="4"/>
  <c r="Q344" i="4"/>
  <c r="M344" i="4"/>
  <c r="I344" i="4"/>
  <c r="AA343" i="4"/>
  <c r="Z343" i="4"/>
  <c r="Y343" i="4"/>
  <c r="X343" i="4"/>
  <c r="W343" i="4"/>
  <c r="V343" i="4"/>
  <c r="U343" i="4"/>
  <c r="Q343" i="4"/>
  <c r="M343" i="4"/>
  <c r="I343" i="4"/>
  <c r="AA342" i="4"/>
  <c r="Z342" i="4"/>
  <c r="Y342" i="4"/>
  <c r="X342" i="4"/>
  <c r="W342" i="4"/>
  <c r="V342" i="4"/>
  <c r="U342" i="4"/>
  <c r="Q342" i="4"/>
  <c r="M342" i="4"/>
  <c r="I342" i="4"/>
  <c r="AA341" i="4"/>
  <c r="Z341" i="4"/>
  <c r="Y341" i="4"/>
  <c r="X341" i="4"/>
  <c r="W341" i="4"/>
  <c r="V341" i="4"/>
  <c r="U341" i="4"/>
  <c r="Q341" i="4"/>
  <c r="M341" i="4"/>
  <c r="I341" i="4"/>
  <c r="AA340" i="4"/>
  <c r="Z340" i="4"/>
  <c r="Y340" i="4"/>
  <c r="X340" i="4"/>
  <c r="W340" i="4"/>
  <c r="V340" i="4"/>
  <c r="U340" i="4"/>
  <c r="Q340" i="4"/>
  <c r="M340" i="4"/>
  <c r="I340" i="4"/>
  <c r="AA339" i="4"/>
  <c r="Z339" i="4"/>
  <c r="Y339" i="4"/>
  <c r="X339" i="4"/>
  <c r="W339" i="4"/>
  <c r="V339" i="4"/>
  <c r="U339" i="4"/>
  <c r="Q339" i="4"/>
  <c r="M339" i="4"/>
  <c r="I339" i="4"/>
  <c r="AA338" i="4"/>
  <c r="Z338" i="4"/>
  <c r="Y338" i="4"/>
  <c r="X338" i="4"/>
  <c r="W338" i="4"/>
  <c r="V338" i="4"/>
  <c r="U338" i="4"/>
  <c r="Q338" i="4"/>
  <c r="M338" i="4"/>
  <c r="I338" i="4"/>
  <c r="AA337" i="4"/>
  <c r="Z337" i="4"/>
  <c r="Y337" i="4"/>
  <c r="X337" i="4"/>
  <c r="W337" i="4"/>
  <c r="V337" i="4"/>
  <c r="U337" i="4"/>
  <c r="Q337" i="4"/>
  <c r="M337" i="4"/>
  <c r="I337" i="4"/>
  <c r="AA336" i="4"/>
  <c r="Z336" i="4"/>
  <c r="Y336" i="4"/>
  <c r="X336" i="4"/>
  <c r="W336" i="4"/>
  <c r="V336" i="4"/>
  <c r="U336" i="4"/>
  <c r="Q336" i="4"/>
  <c r="M336" i="4"/>
  <c r="I336" i="4"/>
  <c r="AA335" i="4"/>
  <c r="Z335" i="4"/>
  <c r="Y335" i="4"/>
  <c r="X335" i="4"/>
  <c r="W335" i="4"/>
  <c r="V335" i="4"/>
  <c r="U335" i="4"/>
  <c r="Q335" i="4"/>
  <c r="M335" i="4"/>
  <c r="I335" i="4"/>
  <c r="AA334" i="4"/>
  <c r="Z334" i="4"/>
  <c r="Y334" i="4"/>
  <c r="X334" i="4"/>
  <c r="W334" i="4"/>
  <c r="V334" i="4"/>
  <c r="U334" i="4"/>
  <c r="Q334" i="4"/>
  <c r="M334" i="4"/>
  <c r="I334" i="4"/>
  <c r="AA333" i="4"/>
  <c r="Z333" i="4"/>
  <c r="Y333" i="4"/>
  <c r="X333" i="4"/>
  <c r="W333" i="4"/>
  <c r="V333" i="4"/>
  <c r="U333" i="4"/>
  <c r="Q333" i="4"/>
  <c r="M333" i="4"/>
  <c r="I333" i="4"/>
  <c r="AA332" i="4"/>
  <c r="Z332" i="4"/>
  <c r="Y332" i="4"/>
  <c r="X332" i="4"/>
  <c r="W332" i="4"/>
  <c r="V332" i="4"/>
  <c r="U332" i="4"/>
  <c r="Q332" i="4"/>
  <c r="M332" i="4"/>
  <c r="I332" i="4"/>
  <c r="AA331" i="4"/>
  <c r="Z331" i="4"/>
  <c r="Y331" i="4"/>
  <c r="X331" i="4"/>
  <c r="W331" i="4"/>
  <c r="V331" i="4"/>
  <c r="U331" i="4"/>
  <c r="Q331" i="4"/>
  <c r="M331" i="4"/>
  <c r="I331" i="4"/>
  <c r="AA330" i="4"/>
  <c r="Z330" i="4"/>
  <c r="Y330" i="4"/>
  <c r="X330" i="4"/>
  <c r="W330" i="4"/>
  <c r="V330" i="4"/>
  <c r="U330" i="4"/>
  <c r="Q330" i="4"/>
  <c r="M330" i="4"/>
  <c r="I330" i="4"/>
  <c r="AA329" i="4"/>
  <c r="Z329" i="4"/>
  <c r="Y329" i="4"/>
  <c r="X329" i="4"/>
  <c r="W329" i="4"/>
  <c r="V329" i="4"/>
  <c r="U329" i="4"/>
  <c r="Q329" i="4"/>
  <c r="M329" i="4"/>
  <c r="I329" i="4"/>
  <c r="AA328" i="4"/>
  <c r="Z328" i="4"/>
  <c r="Y328" i="4"/>
  <c r="X328" i="4"/>
  <c r="W328" i="4"/>
  <c r="V328" i="4"/>
  <c r="U328" i="4"/>
  <c r="Q328" i="4"/>
  <c r="M328" i="4"/>
  <c r="I328" i="4"/>
  <c r="AA327" i="4"/>
  <c r="Z327" i="4"/>
  <c r="Y327" i="4"/>
  <c r="X327" i="4"/>
  <c r="W327" i="4"/>
  <c r="V327" i="4"/>
  <c r="U327" i="4"/>
  <c r="Q327" i="4"/>
  <c r="M327" i="4"/>
  <c r="I327" i="4"/>
  <c r="AA326" i="4"/>
  <c r="Z326" i="4"/>
  <c r="Y326" i="4"/>
  <c r="X326" i="4"/>
  <c r="W326" i="4"/>
  <c r="V326" i="4"/>
  <c r="U326" i="4"/>
  <c r="Q326" i="4"/>
  <c r="M326" i="4"/>
  <c r="I326" i="4"/>
  <c r="AA325" i="4"/>
  <c r="Z325" i="4"/>
  <c r="Y325" i="4"/>
  <c r="X325" i="4"/>
  <c r="W325" i="4"/>
  <c r="V325" i="4"/>
  <c r="U325" i="4"/>
  <c r="Q325" i="4"/>
  <c r="M325" i="4"/>
  <c r="I325" i="4"/>
  <c r="AA324" i="4"/>
  <c r="Z324" i="4"/>
  <c r="Y324" i="4"/>
  <c r="X324" i="4"/>
  <c r="W324" i="4"/>
  <c r="V324" i="4"/>
  <c r="U324" i="4"/>
  <c r="Q324" i="4"/>
  <c r="M324" i="4"/>
  <c r="I324" i="4"/>
  <c r="AA323" i="4"/>
  <c r="Z323" i="4"/>
  <c r="Y323" i="4"/>
  <c r="X323" i="4"/>
  <c r="W323" i="4"/>
  <c r="V323" i="4"/>
  <c r="U323" i="4"/>
  <c r="Q323" i="4"/>
  <c r="M323" i="4"/>
  <c r="I323" i="4"/>
  <c r="AA322" i="4"/>
  <c r="Z322" i="4"/>
  <c r="Y322" i="4"/>
  <c r="X322" i="4"/>
  <c r="W322" i="4"/>
  <c r="V322" i="4"/>
  <c r="U322" i="4"/>
  <c r="Q322" i="4"/>
  <c r="M322" i="4"/>
  <c r="I322" i="4"/>
  <c r="AA321" i="4"/>
  <c r="Z321" i="4"/>
  <c r="Y321" i="4"/>
  <c r="X321" i="4"/>
  <c r="W321" i="4"/>
  <c r="V321" i="4"/>
  <c r="U321" i="4"/>
  <c r="Q321" i="4"/>
  <c r="M321" i="4"/>
  <c r="I321" i="4"/>
  <c r="AA320" i="4"/>
  <c r="Z320" i="4"/>
  <c r="Y320" i="4"/>
  <c r="X320" i="4"/>
  <c r="W320" i="4"/>
  <c r="V320" i="4"/>
  <c r="U320" i="4"/>
  <c r="Q320" i="4"/>
  <c r="M320" i="4"/>
  <c r="I320" i="4"/>
  <c r="AA319" i="4"/>
  <c r="Z319" i="4"/>
  <c r="Y319" i="4"/>
  <c r="X319" i="4"/>
  <c r="W319" i="4"/>
  <c r="V319" i="4"/>
  <c r="U319" i="4"/>
  <c r="Q319" i="4"/>
  <c r="M319" i="4"/>
  <c r="I319" i="4"/>
  <c r="AA318" i="4"/>
  <c r="Z318" i="4"/>
  <c r="Y318" i="4"/>
  <c r="X318" i="4"/>
  <c r="W318" i="4"/>
  <c r="V318" i="4"/>
  <c r="U318" i="4"/>
  <c r="Q318" i="4"/>
  <c r="M318" i="4"/>
  <c r="I318" i="4"/>
  <c r="AA317" i="4"/>
  <c r="Z317" i="4"/>
  <c r="Y317" i="4"/>
  <c r="X317" i="4"/>
  <c r="W317" i="4"/>
  <c r="V317" i="4"/>
  <c r="U317" i="4"/>
  <c r="Q317" i="4"/>
  <c r="M317" i="4"/>
  <c r="I317" i="4"/>
  <c r="AA316" i="4"/>
  <c r="Z316" i="4"/>
  <c r="Y316" i="4"/>
  <c r="X316" i="4"/>
  <c r="W316" i="4"/>
  <c r="V316" i="4"/>
  <c r="U316" i="4"/>
  <c r="Q316" i="4"/>
  <c r="M316" i="4"/>
  <c r="I316" i="4"/>
  <c r="AA315" i="4"/>
  <c r="Z315" i="4"/>
  <c r="Y315" i="4"/>
  <c r="X315" i="4"/>
  <c r="W315" i="4"/>
  <c r="V315" i="4"/>
  <c r="U315" i="4"/>
  <c r="Q315" i="4"/>
  <c r="M315" i="4"/>
  <c r="I315" i="4"/>
  <c r="AA314" i="4"/>
  <c r="Z314" i="4"/>
  <c r="Y314" i="4"/>
  <c r="X314" i="4"/>
  <c r="W314" i="4"/>
  <c r="V314" i="4"/>
  <c r="U314" i="4"/>
  <c r="Q314" i="4"/>
  <c r="M314" i="4"/>
  <c r="I314" i="4"/>
  <c r="AA313" i="4"/>
  <c r="Z313" i="4"/>
  <c r="Y313" i="4"/>
  <c r="X313" i="4"/>
  <c r="W313" i="4"/>
  <c r="V313" i="4"/>
  <c r="U313" i="4"/>
  <c r="Q313" i="4"/>
  <c r="M313" i="4"/>
  <c r="I313" i="4"/>
  <c r="AA312" i="4"/>
  <c r="Z312" i="4"/>
  <c r="Y312" i="4"/>
  <c r="X312" i="4"/>
  <c r="W312" i="4"/>
  <c r="V312" i="4"/>
  <c r="U312" i="4"/>
  <c r="Q312" i="4"/>
  <c r="M312" i="4"/>
  <c r="I312" i="4"/>
  <c r="AA311" i="4"/>
  <c r="Z311" i="4"/>
  <c r="Y311" i="4"/>
  <c r="X311" i="4"/>
  <c r="W311" i="4"/>
  <c r="V311" i="4"/>
  <c r="U311" i="4"/>
  <c r="Q311" i="4"/>
  <c r="M311" i="4"/>
  <c r="I311" i="4"/>
  <c r="AA310" i="4"/>
  <c r="Z310" i="4"/>
  <c r="Y310" i="4"/>
  <c r="X310" i="4"/>
  <c r="W310" i="4"/>
  <c r="V310" i="4"/>
  <c r="U310" i="4"/>
  <c r="Q310" i="4"/>
  <c r="M310" i="4"/>
  <c r="I310" i="4"/>
  <c r="AA309" i="4"/>
  <c r="Z309" i="4"/>
  <c r="Y309" i="4"/>
  <c r="X309" i="4"/>
  <c r="W309" i="4"/>
  <c r="V309" i="4"/>
  <c r="U309" i="4"/>
  <c r="Q309" i="4"/>
  <c r="M309" i="4"/>
  <c r="I309" i="4"/>
  <c r="AA308" i="4"/>
  <c r="Z308" i="4"/>
  <c r="Y308" i="4"/>
  <c r="X308" i="4"/>
  <c r="W308" i="4"/>
  <c r="V308" i="4"/>
  <c r="U308" i="4"/>
  <c r="Q308" i="4"/>
  <c r="M308" i="4"/>
  <c r="I308" i="4"/>
  <c r="AA307" i="4"/>
  <c r="Z307" i="4"/>
  <c r="Y307" i="4"/>
  <c r="X307" i="4"/>
  <c r="W307" i="4"/>
  <c r="V307" i="4"/>
  <c r="U307" i="4"/>
  <c r="Q307" i="4"/>
  <c r="M307" i="4"/>
  <c r="I307" i="4"/>
  <c r="AA306" i="4"/>
  <c r="Z306" i="4"/>
  <c r="Y306" i="4"/>
  <c r="X306" i="4"/>
  <c r="W306" i="4"/>
  <c r="V306" i="4"/>
  <c r="U306" i="4"/>
  <c r="Q306" i="4"/>
  <c r="M306" i="4"/>
  <c r="I306" i="4"/>
  <c r="AA305" i="4"/>
  <c r="Z305" i="4"/>
  <c r="Y305" i="4"/>
  <c r="X305" i="4"/>
  <c r="W305" i="4"/>
  <c r="V305" i="4"/>
  <c r="U305" i="4"/>
  <c r="Q305" i="4"/>
  <c r="M305" i="4"/>
  <c r="I305" i="4"/>
  <c r="AA304" i="4"/>
  <c r="Z304" i="4"/>
  <c r="Y304" i="4"/>
  <c r="X304" i="4"/>
  <c r="W304" i="4"/>
  <c r="V304" i="4"/>
  <c r="U304" i="4"/>
  <c r="Q304" i="4"/>
  <c r="M304" i="4"/>
  <c r="I304" i="4"/>
  <c r="AA303" i="4"/>
  <c r="Z303" i="4"/>
  <c r="Y303" i="4"/>
  <c r="X303" i="4"/>
  <c r="W303" i="4"/>
  <c r="V303" i="4"/>
  <c r="U303" i="4"/>
  <c r="Q303" i="4"/>
  <c r="M303" i="4"/>
  <c r="I303" i="4"/>
  <c r="AA302" i="4"/>
  <c r="Z302" i="4"/>
  <c r="Y302" i="4"/>
  <c r="X302" i="4"/>
  <c r="W302" i="4"/>
  <c r="V302" i="4"/>
  <c r="U302" i="4"/>
  <c r="Q302" i="4"/>
  <c r="M302" i="4"/>
  <c r="I302" i="4"/>
  <c r="AA301" i="4"/>
  <c r="Z301" i="4"/>
  <c r="Y301" i="4"/>
  <c r="X301" i="4"/>
  <c r="W301" i="4"/>
  <c r="V301" i="4"/>
  <c r="U301" i="4"/>
  <c r="Q301" i="4"/>
  <c r="M301" i="4"/>
  <c r="I301" i="4"/>
  <c r="AA300" i="4"/>
  <c r="Z300" i="4"/>
  <c r="Y300" i="4"/>
  <c r="X300" i="4"/>
  <c r="W300" i="4"/>
  <c r="V300" i="4"/>
  <c r="U300" i="4"/>
  <c r="Q300" i="4"/>
  <c r="M300" i="4"/>
  <c r="I300" i="4"/>
  <c r="AA299" i="4"/>
  <c r="Z299" i="4"/>
  <c r="Y299" i="4"/>
  <c r="X299" i="4"/>
  <c r="W299" i="4"/>
  <c r="V299" i="4"/>
  <c r="U299" i="4"/>
  <c r="Q299" i="4"/>
  <c r="M299" i="4"/>
  <c r="I299" i="4"/>
  <c r="AA298" i="4"/>
  <c r="Z298" i="4"/>
  <c r="Y298" i="4"/>
  <c r="X298" i="4"/>
  <c r="W298" i="4"/>
  <c r="V298" i="4"/>
  <c r="U298" i="4"/>
  <c r="Q298" i="4"/>
  <c r="M298" i="4"/>
  <c r="I298" i="4"/>
  <c r="AA297" i="4"/>
  <c r="Z297" i="4"/>
  <c r="Y297" i="4"/>
  <c r="X297" i="4"/>
  <c r="W297" i="4"/>
  <c r="V297" i="4"/>
  <c r="U297" i="4"/>
  <c r="Q297" i="4"/>
  <c r="M297" i="4"/>
  <c r="I297" i="4"/>
  <c r="AA296" i="4"/>
  <c r="Z296" i="4"/>
  <c r="Y296" i="4"/>
  <c r="X296" i="4"/>
  <c r="W296" i="4"/>
  <c r="V296" i="4"/>
  <c r="U296" i="4"/>
  <c r="Q296" i="4"/>
  <c r="M296" i="4"/>
  <c r="I296" i="4"/>
  <c r="AA295" i="4"/>
  <c r="Z295" i="4"/>
  <c r="Y295" i="4"/>
  <c r="X295" i="4"/>
  <c r="W295" i="4"/>
  <c r="V295" i="4"/>
  <c r="U295" i="4"/>
  <c r="Q295" i="4"/>
  <c r="M295" i="4"/>
  <c r="I295" i="4"/>
  <c r="AA294" i="4"/>
  <c r="Z294" i="4"/>
  <c r="Y294" i="4"/>
  <c r="X294" i="4"/>
  <c r="W294" i="4"/>
  <c r="V294" i="4"/>
  <c r="U294" i="4"/>
  <c r="Q294" i="4"/>
  <c r="M294" i="4"/>
  <c r="I294" i="4"/>
  <c r="AA293" i="4"/>
  <c r="Z293" i="4"/>
  <c r="Y293" i="4"/>
  <c r="X293" i="4"/>
  <c r="W293" i="4"/>
  <c r="V293" i="4"/>
  <c r="U293" i="4"/>
  <c r="Q293" i="4"/>
  <c r="M293" i="4"/>
  <c r="I293" i="4"/>
  <c r="AA292" i="4"/>
  <c r="Z292" i="4"/>
  <c r="Y292" i="4"/>
  <c r="X292" i="4"/>
  <c r="W292" i="4"/>
  <c r="V292" i="4"/>
  <c r="U292" i="4"/>
  <c r="Q292" i="4"/>
  <c r="M292" i="4"/>
  <c r="I292" i="4"/>
  <c r="AA291" i="4"/>
  <c r="Z291" i="4"/>
  <c r="Y291" i="4"/>
  <c r="X291" i="4"/>
  <c r="W291" i="4"/>
  <c r="V291" i="4"/>
  <c r="U291" i="4"/>
  <c r="Q291" i="4"/>
  <c r="M291" i="4"/>
  <c r="I291" i="4"/>
  <c r="AA290" i="4"/>
  <c r="Z290" i="4"/>
  <c r="Y290" i="4"/>
  <c r="X290" i="4"/>
  <c r="W290" i="4"/>
  <c r="V290" i="4"/>
  <c r="U290" i="4"/>
  <c r="Q290" i="4"/>
  <c r="M290" i="4"/>
  <c r="I290" i="4"/>
  <c r="AA289" i="4"/>
  <c r="Z289" i="4"/>
  <c r="Y289" i="4"/>
  <c r="X289" i="4"/>
  <c r="W289" i="4"/>
  <c r="V289" i="4"/>
  <c r="U289" i="4"/>
  <c r="Q289" i="4"/>
  <c r="M289" i="4"/>
  <c r="I289" i="4"/>
  <c r="AA288" i="4"/>
  <c r="Z288" i="4"/>
  <c r="Y288" i="4"/>
  <c r="X288" i="4"/>
  <c r="W288" i="4"/>
  <c r="V288" i="4"/>
  <c r="U288" i="4"/>
  <c r="Q288" i="4"/>
  <c r="M288" i="4"/>
  <c r="I288" i="4"/>
  <c r="AA287" i="4"/>
  <c r="Z287" i="4"/>
  <c r="Y287" i="4"/>
  <c r="X287" i="4"/>
  <c r="W287" i="4"/>
  <c r="V287" i="4"/>
  <c r="U287" i="4"/>
  <c r="Q287" i="4"/>
  <c r="M287" i="4"/>
  <c r="I287" i="4"/>
  <c r="AA286" i="4"/>
  <c r="Z286" i="4"/>
  <c r="Y286" i="4"/>
  <c r="X286" i="4"/>
  <c r="W286" i="4"/>
  <c r="V286" i="4"/>
  <c r="U286" i="4"/>
  <c r="Q286" i="4"/>
  <c r="M286" i="4"/>
  <c r="I286" i="4"/>
  <c r="AA285" i="4"/>
  <c r="Z285" i="4"/>
  <c r="Y285" i="4"/>
  <c r="X285" i="4"/>
  <c r="W285" i="4"/>
  <c r="V285" i="4"/>
  <c r="U285" i="4"/>
  <c r="Q285" i="4"/>
  <c r="M285" i="4"/>
  <c r="I285" i="4"/>
  <c r="AA284" i="4"/>
  <c r="Z284" i="4"/>
  <c r="Y284" i="4"/>
  <c r="X284" i="4"/>
  <c r="W284" i="4"/>
  <c r="V284" i="4"/>
  <c r="U284" i="4"/>
  <c r="Q284" i="4"/>
  <c r="M284" i="4"/>
  <c r="I284" i="4"/>
  <c r="AA283" i="4"/>
  <c r="Z283" i="4"/>
  <c r="Y283" i="4"/>
  <c r="X283" i="4"/>
  <c r="W283" i="4"/>
  <c r="V283" i="4"/>
  <c r="U283" i="4"/>
  <c r="Q283" i="4"/>
  <c r="M283" i="4"/>
  <c r="I283" i="4"/>
  <c r="AA282" i="4"/>
  <c r="Z282" i="4"/>
  <c r="Y282" i="4"/>
  <c r="X282" i="4"/>
  <c r="W282" i="4"/>
  <c r="V282" i="4"/>
  <c r="U282" i="4"/>
  <c r="Q282" i="4"/>
  <c r="M282" i="4"/>
  <c r="I282" i="4"/>
  <c r="AA281" i="4"/>
  <c r="Z281" i="4"/>
  <c r="Y281" i="4"/>
  <c r="X281" i="4"/>
  <c r="W281" i="4"/>
  <c r="V281" i="4"/>
  <c r="U281" i="4"/>
  <c r="Q281" i="4"/>
  <c r="M281" i="4"/>
  <c r="I281" i="4"/>
  <c r="AA280" i="4"/>
  <c r="Z280" i="4"/>
  <c r="Y280" i="4"/>
  <c r="X280" i="4"/>
  <c r="W280" i="4"/>
  <c r="V280" i="4"/>
  <c r="U280" i="4"/>
  <c r="Q280" i="4"/>
  <c r="M280" i="4"/>
  <c r="I280" i="4"/>
  <c r="AA279" i="4"/>
  <c r="Z279" i="4"/>
  <c r="Y279" i="4"/>
  <c r="X279" i="4"/>
  <c r="W279" i="4"/>
  <c r="V279" i="4"/>
  <c r="U279" i="4"/>
  <c r="Q279" i="4"/>
  <c r="M279" i="4"/>
  <c r="I279" i="4"/>
  <c r="AA278" i="4"/>
  <c r="Z278" i="4"/>
  <c r="Y278" i="4"/>
  <c r="X278" i="4"/>
  <c r="W278" i="4"/>
  <c r="V278" i="4"/>
  <c r="U278" i="4"/>
  <c r="Q278" i="4"/>
  <c r="M278" i="4"/>
  <c r="I278" i="4"/>
  <c r="AA277" i="4"/>
  <c r="Z277" i="4"/>
  <c r="Y277" i="4"/>
  <c r="X277" i="4"/>
  <c r="W277" i="4"/>
  <c r="V277" i="4"/>
  <c r="U277" i="4"/>
  <c r="Q277" i="4"/>
  <c r="M277" i="4"/>
  <c r="I277" i="4"/>
  <c r="AA276" i="4"/>
  <c r="Z276" i="4"/>
  <c r="Y276" i="4"/>
  <c r="X276" i="4"/>
  <c r="W276" i="4"/>
  <c r="V276" i="4"/>
  <c r="U276" i="4"/>
  <c r="Q276" i="4"/>
  <c r="M276" i="4"/>
  <c r="I276" i="4"/>
  <c r="AA275" i="4"/>
  <c r="Z275" i="4"/>
  <c r="Y275" i="4"/>
  <c r="X275" i="4"/>
  <c r="W275" i="4"/>
  <c r="V275" i="4"/>
  <c r="U275" i="4"/>
  <c r="Q275" i="4"/>
  <c r="M275" i="4"/>
  <c r="I275" i="4"/>
  <c r="AA274" i="4"/>
  <c r="Z274" i="4"/>
  <c r="Y274" i="4"/>
  <c r="X274" i="4"/>
  <c r="W274" i="4"/>
  <c r="V274" i="4"/>
  <c r="U274" i="4"/>
  <c r="Q274" i="4"/>
  <c r="M274" i="4"/>
  <c r="I274" i="4"/>
  <c r="AA273" i="4"/>
  <c r="Z273" i="4"/>
  <c r="Y273" i="4"/>
  <c r="X273" i="4"/>
  <c r="W273" i="4"/>
  <c r="V273" i="4"/>
  <c r="U273" i="4"/>
  <c r="Q273" i="4"/>
  <c r="M273" i="4"/>
  <c r="I273" i="4"/>
  <c r="AA272" i="4"/>
  <c r="Z272" i="4"/>
  <c r="Y272" i="4"/>
  <c r="X272" i="4"/>
  <c r="W272" i="4"/>
  <c r="V272" i="4"/>
  <c r="U272" i="4"/>
  <c r="Q272" i="4"/>
  <c r="M272" i="4"/>
  <c r="I272" i="4"/>
  <c r="AA271" i="4"/>
  <c r="Z271" i="4"/>
  <c r="Y271" i="4"/>
  <c r="X271" i="4"/>
  <c r="W271" i="4"/>
  <c r="V271" i="4"/>
  <c r="U271" i="4"/>
  <c r="Q271" i="4"/>
  <c r="M271" i="4"/>
  <c r="I271" i="4"/>
  <c r="AA270" i="4"/>
  <c r="Z270" i="4"/>
  <c r="Y270" i="4"/>
  <c r="X270" i="4"/>
  <c r="W270" i="4"/>
  <c r="V270" i="4"/>
  <c r="U270" i="4"/>
  <c r="Q270" i="4"/>
  <c r="M270" i="4"/>
  <c r="I270" i="4"/>
  <c r="AA269" i="4"/>
  <c r="Z269" i="4"/>
  <c r="Y269" i="4"/>
  <c r="X269" i="4"/>
  <c r="W269" i="4"/>
  <c r="V269" i="4"/>
  <c r="U269" i="4"/>
  <c r="Q269" i="4"/>
  <c r="M269" i="4"/>
  <c r="I269" i="4"/>
  <c r="AA268" i="4"/>
  <c r="Z268" i="4"/>
  <c r="Y268" i="4"/>
  <c r="X268" i="4"/>
  <c r="W268" i="4"/>
  <c r="V268" i="4"/>
  <c r="U268" i="4"/>
  <c r="Q268" i="4"/>
  <c r="M268" i="4"/>
  <c r="I268" i="4"/>
  <c r="AA267" i="4"/>
  <c r="Z267" i="4"/>
  <c r="Y267" i="4"/>
  <c r="X267" i="4"/>
  <c r="W267" i="4"/>
  <c r="V267" i="4"/>
  <c r="U267" i="4"/>
  <c r="Q267" i="4"/>
  <c r="M267" i="4"/>
  <c r="I267" i="4"/>
  <c r="AA266" i="4"/>
  <c r="Z266" i="4"/>
  <c r="Y266" i="4"/>
  <c r="X266" i="4"/>
  <c r="W266" i="4"/>
  <c r="V266" i="4"/>
  <c r="U266" i="4"/>
  <c r="Q266" i="4"/>
  <c r="M266" i="4"/>
  <c r="I266" i="4"/>
  <c r="AA265" i="4"/>
  <c r="Z265" i="4"/>
  <c r="Y265" i="4"/>
  <c r="X265" i="4"/>
  <c r="W265" i="4"/>
  <c r="V265" i="4"/>
  <c r="U265" i="4"/>
  <c r="Q265" i="4"/>
  <c r="M265" i="4"/>
  <c r="I265" i="4"/>
  <c r="AA264" i="4"/>
  <c r="Z264" i="4"/>
  <c r="Y264" i="4"/>
  <c r="X264" i="4"/>
  <c r="W264" i="4"/>
  <c r="V264" i="4"/>
  <c r="U264" i="4"/>
  <c r="Q264" i="4"/>
  <c r="M264" i="4"/>
  <c r="I264" i="4"/>
  <c r="AA263" i="4"/>
  <c r="Z263" i="4"/>
  <c r="Y263" i="4"/>
  <c r="X263" i="4"/>
  <c r="W263" i="4"/>
  <c r="V263" i="4"/>
  <c r="U263" i="4"/>
  <c r="Q263" i="4"/>
  <c r="M263" i="4"/>
  <c r="I263" i="4"/>
  <c r="AA262" i="4"/>
  <c r="Z262" i="4"/>
  <c r="Y262" i="4"/>
  <c r="X262" i="4"/>
  <c r="W262" i="4"/>
  <c r="V262" i="4"/>
  <c r="U262" i="4"/>
  <c r="Q262" i="4"/>
  <c r="M262" i="4"/>
  <c r="I262" i="4"/>
  <c r="AA261" i="4"/>
  <c r="Z261" i="4"/>
  <c r="Y261" i="4"/>
  <c r="X261" i="4"/>
  <c r="W261" i="4"/>
  <c r="V261" i="4"/>
  <c r="U261" i="4"/>
  <c r="Q261" i="4"/>
  <c r="M261" i="4"/>
  <c r="I261" i="4"/>
  <c r="AA260" i="4"/>
  <c r="Z260" i="4"/>
  <c r="Y260" i="4"/>
  <c r="X260" i="4"/>
  <c r="W260" i="4"/>
  <c r="V260" i="4"/>
  <c r="U260" i="4"/>
  <c r="Q260" i="4"/>
  <c r="M260" i="4"/>
  <c r="I260" i="4"/>
  <c r="AA259" i="4"/>
  <c r="Z259" i="4"/>
  <c r="Y259" i="4"/>
  <c r="X259" i="4"/>
  <c r="W259" i="4"/>
  <c r="V259" i="4"/>
  <c r="U259" i="4"/>
  <c r="Q259" i="4"/>
  <c r="M259" i="4"/>
  <c r="I259" i="4"/>
  <c r="AA258" i="4"/>
  <c r="Z258" i="4"/>
  <c r="Y258" i="4"/>
  <c r="X258" i="4"/>
  <c r="W258" i="4"/>
  <c r="V258" i="4"/>
  <c r="U258" i="4"/>
  <c r="Q258" i="4"/>
  <c r="M258" i="4"/>
  <c r="I258" i="4"/>
  <c r="AA257" i="4"/>
  <c r="Z257" i="4"/>
  <c r="Y257" i="4"/>
  <c r="X257" i="4"/>
  <c r="W257" i="4"/>
  <c r="V257" i="4"/>
  <c r="U257" i="4"/>
  <c r="Q257" i="4"/>
  <c r="M257" i="4"/>
  <c r="I257" i="4"/>
  <c r="AA256" i="4"/>
  <c r="Z256" i="4"/>
  <c r="Y256" i="4"/>
  <c r="X256" i="4"/>
  <c r="W256" i="4"/>
  <c r="V256" i="4"/>
  <c r="U256" i="4"/>
  <c r="Q256" i="4"/>
  <c r="M256" i="4"/>
  <c r="I256" i="4"/>
  <c r="AA255" i="4"/>
  <c r="Z255" i="4"/>
  <c r="Y255" i="4"/>
  <c r="X255" i="4"/>
  <c r="W255" i="4"/>
  <c r="V255" i="4"/>
  <c r="U255" i="4"/>
  <c r="Q255" i="4"/>
  <c r="M255" i="4"/>
  <c r="I255" i="4"/>
  <c r="AA254" i="4"/>
  <c r="Z254" i="4"/>
  <c r="Y254" i="4"/>
  <c r="X254" i="4"/>
  <c r="W254" i="4"/>
  <c r="V254" i="4"/>
  <c r="U254" i="4"/>
  <c r="Q254" i="4"/>
  <c r="M254" i="4"/>
  <c r="I254" i="4"/>
  <c r="AA253" i="4"/>
  <c r="Z253" i="4"/>
  <c r="Y253" i="4"/>
  <c r="X253" i="4"/>
  <c r="W253" i="4"/>
  <c r="V253" i="4"/>
  <c r="U253" i="4"/>
  <c r="Q253" i="4"/>
  <c r="M253" i="4"/>
  <c r="I253" i="4"/>
  <c r="AA252" i="4"/>
  <c r="Z252" i="4"/>
  <c r="Y252" i="4"/>
  <c r="X252" i="4"/>
  <c r="W252" i="4"/>
  <c r="V252" i="4"/>
  <c r="U252" i="4"/>
  <c r="Q252" i="4"/>
  <c r="M252" i="4"/>
  <c r="I252" i="4"/>
  <c r="AA251" i="4"/>
  <c r="Z251" i="4"/>
  <c r="Y251" i="4"/>
  <c r="X251" i="4"/>
  <c r="W251" i="4"/>
  <c r="V251" i="4"/>
  <c r="U251" i="4"/>
  <c r="Q251" i="4"/>
  <c r="M251" i="4"/>
  <c r="I251" i="4"/>
  <c r="AA250" i="4"/>
  <c r="Z250" i="4"/>
  <c r="Y250" i="4"/>
  <c r="X250" i="4"/>
  <c r="W250" i="4"/>
  <c r="V250" i="4"/>
  <c r="U250" i="4"/>
  <c r="Q250" i="4"/>
  <c r="M250" i="4"/>
  <c r="I250" i="4"/>
  <c r="AA249" i="4"/>
  <c r="Z249" i="4"/>
  <c r="Y249" i="4"/>
  <c r="X249" i="4"/>
  <c r="W249" i="4"/>
  <c r="V249" i="4"/>
  <c r="U249" i="4"/>
  <c r="Q249" i="4"/>
  <c r="M249" i="4"/>
  <c r="I249" i="4"/>
  <c r="AA248" i="4"/>
  <c r="Z248" i="4"/>
  <c r="Y248" i="4"/>
  <c r="X248" i="4"/>
  <c r="W248" i="4"/>
  <c r="V248" i="4"/>
  <c r="U248" i="4"/>
  <c r="Q248" i="4"/>
  <c r="M248" i="4"/>
  <c r="I248" i="4"/>
  <c r="AA247" i="4"/>
  <c r="Z247" i="4"/>
  <c r="Y247" i="4"/>
  <c r="X247" i="4"/>
  <c r="W247" i="4"/>
  <c r="V247" i="4"/>
  <c r="U247" i="4"/>
  <c r="Q247" i="4"/>
  <c r="M247" i="4"/>
  <c r="I247" i="4"/>
  <c r="AA246" i="4"/>
  <c r="Z246" i="4"/>
  <c r="Y246" i="4"/>
  <c r="X246" i="4"/>
  <c r="W246" i="4"/>
  <c r="V246" i="4"/>
  <c r="U246" i="4"/>
  <c r="Q246" i="4"/>
  <c r="M246" i="4"/>
  <c r="I246" i="4"/>
  <c r="AA245" i="4"/>
  <c r="Z245" i="4"/>
  <c r="Y245" i="4"/>
  <c r="X245" i="4"/>
  <c r="W245" i="4"/>
  <c r="V245" i="4"/>
  <c r="U245" i="4"/>
  <c r="Q245" i="4"/>
  <c r="M245" i="4"/>
  <c r="I245" i="4"/>
  <c r="AA244" i="4"/>
  <c r="Z244" i="4"/>
  <c r="Y244" i="4"/>
  <c r="X244" i="4"/>
  <c r="W244" i="4"/>
  <c r="V244" i="4"/>
  <c r="U244" i="4"/>
  <c r="Q244" i="4"/>
  <c r="M244" i="4"/>
  <c r="I244" i="4"/>
  <c r="AA243" i="4"/>
  <c r="Z243" i="4"/>
  <c r="Y243" i="4"/>
  <c r="X243" i="4"/>
  <c r="W243" i="4"/>
  <c r="V243" i="4"/>
  <c r="U243" i="4"/>
  <c r="Q243" i="4"/>
  <c r="M243" i="4"/>
  <c r="I243" i="4"/>
  <c r="AA242" i="4"/>
  <c r="Z242" i="4"/>
  <c r="Y242" i="4"/>
  <c r="X242" i="4"/>
  <c r="W242" i="4"/>
  <c r="V242" i="4"/>
  <c r="U242" i="4"/>
  <c r="Q242" i="4"/>
  <c r="M242" i="4"/>
  <c r="I242" i="4"/>
  <c r="AA241" i="4"/>
  <c r="Z241" i="4"/>
  <c r="Y241" i="4"/>
  <c r="X241" i="4"/>
  <c r="W241" i="4"/>
  <c r="V241" i="4"/>
  <c r="U241" i="4"/>
  <c r="Q241" i="4"/>
  <c r="M241" i="4"/>
  <c r="I241" i="4"/>
  <c r="AA240" i="4"/>
  <c r="Z240" i="4"/>
  <c r="Y240" i="4"/>
  <c r="X240" i="4"/>
  <c r="W240" i="4"/>
  <c r="V240" i="4"/>
  <c r="U240" i="4"/>
  <c r="Q240" i="4"/>
  <c r="M240" i="4"/>
  <c r="I240" i="4"/>
  <c r="AA239" i="4"/>
  <c r="Z239" i="4"/>
  <c r="Y239" i="4"/>
  <c r="X239" i="4"/>
  <c r="W239" i="4"/>
  <c r="V239" i="4"/>
  <c r="U239" i="4"/>
  <c r="Q239" i="4"/>
  <c r="M239" i="4"/>
  <c r="I239" i="4"/>
  <c r="AA238" i="4"/>
  <c r="Z238" i="4"/>
  <c r="Y238" i="4"/>
  <c r="X238" i="4"/>
  <c r="W238" i="4"/>
  <c r="V238" i="4"/>
  <c r="U238" i="4"/>
  <c r="Q238" i="4"/>
  <c r="M238" i="4"/>
  <c r="I238" i="4"/>
  <c r="AA237" i="4"/>
  <c r="Z237" i="4"/>
  <c r="Y237" i="4"/>
  <c r="X237" i="4"/>
  <c r="W237" i="4"/>
  <c r="V237" i="4"/>
  <c r="U237" i="4"/>
  <c r="Q237" i="4"/>
  <c r="M237" i="4"/>
  <c r="I237" i="4"/>
  <c r="AA236" i="4"/>
  <c r="Z236" i="4"/>
  <c r="Y236" i="4"/>
  <c r="X236" i="4"/>
  <c r="W236" i="4"/>
  <c r="V236" i="4"/>
  <c r="U236" i="4"/>
  <c r="Q236" i="4"/>
  <c r="M236" i="4"/>
  <c r="I236" i="4"/>
  <c r="AA235" i="4"/>
  <c r="Z235" i="4"/>
  <c r="Y235" i="4"/>
  <c r="X235" i="4"/>
  <c r="W235" i="4"/>
  <c r="V235" i="4"/>
  <c r="U235" i="4"/>
  <c r="Q235" i="4"/>
  <c r="M235" i="4"/>
  <c r="I235" i="4"/>
  <c r="AA234" i="4"/>
  <c r="Z234" i="4"/>
  <c r="Y234" i="4"/>
  <c r="X234" i="4"/>
  <c r="W234" i="4"/>
  <c r="V234" i="4"/>
  <c r="U234" i="4"/>
  <c r="Q234" i="4"/>
  <c r="M234" i="4"/>
  <c r="I234" i="4"/>
  <c r="AA233" i="4"/>
  <c r="Z233" i="4"/>
  <c r="Y233" i="4"/>
  <c r="X233" i="4"/>
  <c r="W233" i="4"/>
  <c r="V233" i="4"/>
  <c r="U233" i="4"/>
  <c r="Q233" i="4"/>
  <c r="M233" i="4"/>
  <c r="I233" i="4"/>
  <c r="AA232" i="4"/>
  <c r="Z232" i="4"/>
  <c r="Y232" i="4"/>
  <c r="X232" i="4"/>
  <c r="W232" i="4"/>
  <c r="V232" i="4"/>
  <c r="U232" i="4"/>
  <c r="Q232" i="4"/>
  <c r="M232" i="4"/>
  <c r="I232" i="4"/>
  <c r="AA231" i="4"/>
  <c r="Z231" i="4"/>
  <c r="Y231" i="4"/>
  <c r="X231" i="4"/>
  <c r="W231" i="4"/>
  <c r="V231" i="4"/>
  <c r="U231" i="4"/>
  <c r="Q231" i="4"/>
  <c r="M231" i="4"/>
  <c r="I231" i="4"/>
  <c r="AA230" i="4"/>
  <c r="Z230" i="4"/>
  <c r="Y230" i="4"/>
  <c r="X230" i="4"/>
  <c r="W230" i="4"/>
  <c r="V230" i="4"/>
  <c r="U230" i="4"/>
  <c r="Q230" i="4"/>
  <c r="M230" i="4"/>
  <c r="I230" i="4"/>
  <c r="AA229" i="4"/>
  <c r="Z229" i="4"/>
  <c r="Y229" i="4"/>
  <c r="X229" i="4"/>
  <c r="W229" i="4"/>
  <c r="V229" i="4"/>
  <c r="U229" i="4"/>
  <c r="Q229" i="4"/>
  <c r="M229" i="4"/>
  <c r="I229" i="4"/>
  <c r="AA228" i="4"/>
  <c r="Z228" i="4"/>
  <c r="Y228" i="4"/>
  <c r="X228" i="4"/>
  <c r="W228" i="4"/>
  <c r="V228" i="4"/>
  <c r="U228" i="4"/>
  <c r="Q228" i="4"/>
  <c r="M228" i="4"/>
  <c r="I228" i="4"/>
  <c r="AA227" i="4"/>
  <c r="Z227" i="4"/>
  <c r="Y227" i="4"/>
  <c r="X227" i="4"/>
  <c r="W227" i="4"/>
  <c r="V227" i="4"/>
  <c r="U227" i="4"/>
  <c r="Q227" i="4"/>
  <c r="M227" i="4"/>
  <c r="I227" i="4"/>
  <c r="AA226" i="4"/>
  <c r="Z226" i="4"/>
  <c r="Y226" i="4"/>
  <c r="X226" i="4"/>
  <c r="W226" i="4"/>
  <c r="V226" i="4"/>
  <c r="U226" i="4"/>
  <c r="Q226" i="4"/>
  <c r="M226" i="4"/>
  <c r="I226" i="4"/>
  <c r="AA225" i="4"/>
  <c r="Z225" i="4"/>
  <c r="Y225" i="4"/>
  <c r="X225" i="4"/>
  <c r="W225" i="4"/>
  <c r="V225" i="4"/>
  <c r="U225" i="4"/>
  <c r="Q225" i="4"/>
  <c r="M225" i="4"/>
  <c r="I225" i="4"/>
  <c r="AA224" i="4"/>
  <c r="Z224" i="4"/>
  <c r="Y224" i="4"/>
  <c r="X224" i="4"/>
  <c r="W224" i="4"/>
  <c r="V224" i="4"/>
  <c r="U224" i="4"/>
  <c r="Q224" i="4"/>
  <c r="M224" i="4"/>
  <c r="I224" i="4"/>
  <c r="AA223" i="4"/>
  <c r="Z223" i="4"/>
  <c r="Y223" i="4"/>
  <c r="X223" i="4"/>
  <c r="W223" i="4"/>
  <c r="V223" i="4"/>
  <c r="U223" i="4"/>
  <c r="Q223" i="4"/>
  <c r="M223" i="4"/>
  <c r="I223" i="4"/>
  <c r="AA222" i="4"/>
  <c r="Z222" i="4"/>
  <c r="Y222" i="4"/>
  <c r="X222" i="4"/>
  <c r="W222" i="4"/>
  <c r="V222" i="4"/>
  <c r="U222" i="4"/>
  <c r="Q222" i="4"/>
  <c r="M222" i="4"/>
  <c r="I222" i="4"/>
  <c r="AA221" i="4"/>
  <c r="Z221" i="4"/>
  <c r="Y221" i="4"/>
  <c r="X221" i="4"/>
  <c r="W221" i="4"/>
  <c r="V221" i="4"/>
  <c r="U221" i="4"/>
  <c r="Q221" i="4"/>
  <c r="M221" i="4"/>
  <c r="I221" i="4"/>
  <c r="AA220" i="4"/>
  <c r="Z220" i="4"/>
  <c r="Y220" i="4"/>
  <c r="X220" i="4"/>
  <c r="W220" i="4"/>
  <c r="V220" i="4"/>
  <c r="U220" i="4"/>
  <c r="Q220" i="4"/>
  <c r="M220" i="4"/>
  <c r="I220" i="4"/>
  <c r="AA219" i="4"/>
  <c r="Z219" i="4"/>
  <c r="Y219" i="4"/>
  <c r="X219" i="4"/>
  <c r="W219" i="4"/>
  <c r="V219" i="4"/>
  <c r="U219" i="4"/>
  <c r="Q219" i="4"/>
  <c r="M219" i="4"/>
  <c r="I219" i="4"/>
  <c r="AA218" i="4"/>
  <c r="Z218" i="4"/>
  <c r="Y218" i="4"/>
  <c r="X218" i="4"/>
  <c r="W218" i="4"/>
  <c r="V218" i="4"/>
  <c r="U218" i="4"/>
  <c r="Q218" i="4"/>
  <c r="M218" i="4"/>
  <c r="I218" i="4"/>
  <c r="AA217" i="4"/>
  <c r="Z217" i="4"/>
  <c r="Y217" i="4"/>
  <c r="X217" i="4"/>
  <c r="W217" i="4"/>
  <c r="V217" i="4"/>
  <c r="U217" i="4"/>
  <c r="Q217" i="4"/>
  <c r="M217" i="4"/>
  <c r="I217" i="4"/>
  <c r="AA216" i="4"/>
  <c r="Z216" i="4"/>
  <c r="Y216" i="4"/>
  <c r="X216" i="4"/>
  <c r="W216" i="4"/>
  <c r="V216" i="4"/>
  <c r="U216" i="4"/>
  <c r="Q216" i="4"/>
  <c r="M216" i="4"/>
  <c r="I216" i="4"/>
  <c r="AA215" i="4"/>
  <c r="Z215" i="4"/>
  <c r="Y215" i="4"/>
  <c r="X215" i="4"/>
  <c r="W215" i="4"/>
  <c r="V215" i="4"/>
  <c r="U215" i="4"/>
  <c r="Q215" i="4"/>
  <c r="M215" i="4"/>
  <c r="I215" i="4"/>
  <c r="AA214" i="4"/>
  <c r="Z214" i="4"/>
  <c r="Y214" i="4"/>
  <c r="X214" i="4"/>
  <c r="W214" i="4"/>
  <c r="V214" i="4"/>
  <c r="U214" i="4"/>
  <c r="Q214" i="4"/>
  <c r="M214" i="4"/>
  <c r="I214" i="4"/>
  <c r="AA213" i="4"/>
  <c r="Z213" i="4"/>
  <c r="Y213" i="4"/>
  <c r="X213" i="4"/>
  <c r="W213" i="4"/>
  <c r="V213" i="4"/>
  <c r="U213" i="4"/>
  <c r="Q213" i="4"/>
  <c r="M213" i="4"/>
  <c r="I213" i="4"/>
  <c r="AA212" i="4"/>
  <c r="Z212" i="4"/>
  <c r="Y212" i="4"/>
  <c r="X212" i="4"/>
  <c r="W212" i="4"/>
  <c r="V212" i="4"/>
  <c r="U212" i="4"/>
  <c r="Q212" i="4"/>
  <c r="M212" i="4"/>
  <c r="I212" i="4"/>
  <c r="AA211" i="4"/>
  <c r="Z211" i="4"/>
  <c r="Y211" i="4"/>
  <c r="X211" i="4"/>
  <c r="W211" i="4"/>
  <c r="V211" i="4"/>
  <c r="U211" i="4"/>
  <c r="Q211" i="4"/>
  <c r="M211" i="4"/>
  <c r="I211" i="4"/>
  <c r="AA210" i="4"/>
  <c r="Z210" i="4"/>
  <c r="Y210" i="4"/>
  <c r="X210" i="4"/>
  <c r="W210" i="4"/>
  <c r="V210" i="4"/>
  <c r="U210" i="4"/>
  <c r="Q210" i="4"/>
  <c r="M210" i="4"/>
  <c r="I210" i="4"/>
  <c r="AA209" i="4"/>
  <c r="Z209" i="4"/>
  <c r="Y209" i="4"/>
  <c r="X209" i="4"/>
  <c r="W209" i="4"/>
  <c r="V209" i="4"/>
  <c r="U209" i="4"/>
  <c r="Q209" i="4"/>
  <c r="M209" i="4"/>
  <c r="I209" i="4"/>
  <c r="AA208" i="4"/>
  <c r="Z208" i="4"/>
  <c r="Y208" i="4"/>
  <c r="X208" i="4"/>
  <c r="W208" i="4"/>
  <c r="V208" i="4"/>
  <c r="U208" i="4"/>
  <c r="Q208" i="4"/>
  <c r="M208" i="4"/>
  <c r="I208" i="4"/>
  <c r="AA207" i="4"/>
  <c r="Z207" i="4"/>
  <c r="Y207" i="4"/>
  <c r="X207" i="4"/>
  <c r="W207" i="4"/>
  <c r="V207" i="4"/>
  <c r="U207" i="4"/>
  <c r="Q207" i="4"/>
  <c r="M207" i="4"/>
  <c r="I207" i="4"/>
  <c r="AA206" i="4"/>
  <c r="Z206" i="4"/>
  <c r="Y206" i="4"/>
  <c r="X206" i="4"/>
  <c r="W206" i="4"/>
  <c r="V206" i="4"/>
  <c r="U206" i="4"/>
  <c r="Q206" i="4"/>
  <c r="M206" i="4"/>
  <c r="I206" i="4"/>
  <c r="AA205" i="4"/>
  <c r="Z205" i="4"/>
  <c r="Y205" i="4"/>
  <c r="X205" i="4"/>
  <c r="W205" i="4"/>
  <c r="V205" i="4"/>
  <c r="U205" i="4"/>
  <c r="Q205" i="4"/>
  <c r="M205" i="4"/>
  <c r="I205" i="4"/>
  <c r="AA204" i="4"/>
  <c r="Z204" i="4"/>
  <c r="Y204" i="4"/>
  <c r="X204" i="4"/>
  <c r="W204" i="4"/>
  <c r="V204" i="4"/>
  <c r="U204" i="4"/>
  <c r="Q204" i="4"/>
  <c r="M204" i="4"/>
  <c r="I204" i="4"/>
  <c r="AA203" i="4"/>
  <c r="Z203" i="4"/>
  <c r="Y203" i="4"/>
  <c r="X203" i="4"/>
  <c r="W203" i="4"/>
  <c r="V203" i="4"/>
  <c r="U203" i="4"/>
  <c r="Q203" i="4"/>
  <c r="M203" i="4"/>
  <c r="I203" i="4"/>
  <c r="AA202" i="4"/>
  <c r="Z202" i="4"/>
  <c r="Y202" i="4"/>
  <c r="X202" i="4"/>
  <c r="W202" i="4"/>
  <c r="V202" i="4"/>
  <c r="U202" i="4"/>
  <c r="Q202" i="4"/>
  <c r="M202" i="4"/>
  <c r="I202" i="4"/>
  <c r="AA201" i="4"/>
  <c r="Z201" i="4"/>
  <c r="Y201" i="4"/>
  <c r="X201" i="4"/>
  <c r="W201" i="4"/>
  <c r="V201" i="4"/>
  <c r="U201" i="4"/>
  <c r="Q201" i="4"/>
  <c r="M201" i="4"/>
  <c r="I201" i="4"/>
  <c r="AA200" i="4"/>
  <c r="Z200" i="4"/>
  <c r="Y200" i="4"/>
  <c r="X200" i="4"/>
  <c r="W200" i="4"/>
  <c r="V200" i="4"/>
  <c r="U200" i="4"/>
  <c r="Q200" i="4"/>
  <c r="M200" i="4"/>
  <c r="I200" i="4"/>
  <c r="AA199" i="4"/>
  <c r="Z199" i="4"/>
  <c r="Y199" i="4"/>
  <c r="X199" i="4"/>
  <c r="W199" i="4"/>
  <c r="V199" i="4"/>
  <c r="U199" i="4"/>
  <c r="Q199" i="4"/>
  <c r="M199" i="4"/>
  <c r="I199" i="4"/>
  <c r="AA198" i="4"/>
  <c r="Z198" i="4"/>
  <c r="Y198" i="4"/>
  <c r="X198" i="4"/>
  <c r="W198" i="4"/>
  <c r="V198" i="4"/>
  <c r="U198" i="4"/>
  <c r="Q198" i="4"/>
  <c r="M198" i="4"/>
  <c r="I198" i="4"/>
  <c r="AA197" i="4"/>
  <c r="Z197" i="4"/>
  <c r="Y197" i="4"/>
  <c r="X197" i="4"/>
  <c r="W197" i="4"/>
  <c r="V197" i="4"/>
  <c r="U197" i="4"/>
  <c r="Q197" i="4"/>
  <c r="M197" i="4"/>
  <c r="I197" i="4"/>
  <c r="AA196" i="4"/>
  <c r="Z196" i="4"/>
  <c r="Y196" i="4"/>
  <c r="X196" i="4"/>
  <c r="W196" i="4"/>
  <c r="V196" i="4"/>
  <c r="U196" i="4"/>
  <c r="Q196" i="4"/>
  <c r="M196" i="4"/>
  <c r="I196" i="4"/>
  <c r="AA195" i="4"/>
  <c r="Z195" i="4"/>
  <c r="Y195" i="4"/>
  <c r="X195" i="4"/>
  <c r="W195" i="4"/>
  <c r="V195" i="4"/>
  <c r="U195" i="4"/>
  <c r="Q195" i="4"/>
  <c r="M195" i="4"/>
  <c r="I195" i="4"/>
  <c r="AA194" i="4"/>
  <c r="Z194" i="4"/>
  <c r="Y194" i="4"/>
  <c r="X194" i="4"/>
  <c r="W194" i="4"/>
  <c r="V194" i="4"/>
  <c r="U194" i="4"/>
  <c r="Q194" i="4"/>
  <c r="M194" i="4"/>
  <c r="I194" i="4"/>
  <c r="AA193" i="4"/>
  <c r="Z193" i="4"/>
  <c r="Y193" i="4"/>
  <c r="X193" i="4"/>
  <c r="W193" i="4"/>
  <c r="V193" i="4"/>
  <c r="U193" i="4"/>
  <c r="Q193" i="4"/>
  <c r="M193" i="4"/>
  <c r="I193" i="4"/>
  <c r="AA192" i="4"/>
  <c r="Z192" i="4"/>
  <c r="Y192" i="4"/>
  <c r="X192" i="4"/>
  <c r="W192" i="4"/>
  <c r="V192" i="4"/>
  <c r="U192" i="4"/>
  <c r="Q192" i="4"/>
  <c r="M192" i="4"/>
  <c r="I192" i="4"/>
  <c r="AA191" i="4"/>
  <c r="Z191" i="4"/>
  <c r="Y191" i="4"/>
  <c r="X191" i="4"/>
  <c r="W191" i="4"/>
  <c r="V191" i="4"/>
  <c r="U191" i="4"/>
  <c r="Q191" i="4"/>
  <c r="M191" i="4"/>
  <c r="I191" i="4"/>
  <c r="AA190" i="4"/>
  <c r="Z190" i="4"/>
  <c r="Y190" i="4"/>
  <c r="X190" i="4"/>
  <c r="W190" i="4"/>
  <c r="V190" i="4"/>
  <c r="U190" i="4"/>
  <c r="Q190" i="4"/>
  <c r="M190" i="4"/>
  <c r="I190" i="4"/>
  <c r="AA189" i="4"/>
  <c r="Z189" i="4"/>
  <c r="Y189" i="4"/>
  <c r="X189" i="4"/>
  <c r="W189" i="4"/>
  <c r="V189" i="4"/>
  <c r="U189" i="4"/>
  <c r="Q189" i="4"/>
  <c r="M189" i="4"/>
  <c r="I189" i="4"/>
  <c r="AA188" i="4"/>
  <c r="Z188" i="4"/>
  <c r="Y188" i="4"/>
  <c r="X188" i="4"/>
  <c r="W188" i="4"/>
  <c r="V188" i="4"/>
  <c r="U188" i="4"/>
  <c r="Q188" i="4"/>
  <c r="M188" i="4"/>
  <c r="I188" i="4"/>
  <c r="AA187" i="4"/>
  <c r="Z187" i="4"/>
  <c r="Y187" i="4"/>
  <c r="X187" i="4"/>
  <c r="W187" i="4"/>
  <c r="V187" i="4"/>
  <c r="U187" i="4"/>
  <c r="Q187" i="4"/>
  <c r="M187" i="4"/>
  <c r="I187" i="4"/>
  <c r="AA186" i="4"/>
  <c r="Z186" i="4"/>
  <c r="Y186" i="4"/>
  <c r="X186" i="4"/>
  <c r="W186" i="4"/>
  <c r="V186" i="4"/>
  <c r="U186" i="4"/>
  <c r="Q186" i="4"/>
  <c r="M186" i="4"/>
  <c r="I186" i="4"/>
  <c r="AA185" i="4"/>
  <c r="Z185" i="4"/>
  <c r="Y185" i="4"/>
  <c r="X185" i="4"/>
  <c r="W185" i="4"/>
  <c r="V185" i="4"/>
  <c r="U185" i="4"/>
  <c r="Q185" i="4"/>
  <c r="M185" i="4"/>
  <c r="I185" i="4"/>
  <c r="AA184" i="4"/>
  <c r="Z184" i="4"/>
  <c r="Y184" i="4"/>
  <c r="X184" i="4"/>
  <c r="W184" i="4"/>
  <c r="V184" i="4"/>
  <c r="U184" i="4"/>
  <c r="Q184" i="4"/>
  <c r="M184" i="4"/>
  <c r="I184" i="4"/>
  <c r="AA183" i="4"/>
  <c r="Z183" i="4"/>
  <c r="Y183" i="4"/>
  <c r="X183" i="4"/>
  <c r="W183" i="4"/>
  <c r="V183" i="4"/>
  <c r="U183" i="4"/>
  <c r="Q183" i="4"/>
  <c r="M183" i="4"/>
  <c r="I183" i="4"/>
  <c r="AA182" i="4"/>
  <c r="Z182" i="4"/>
  <c r="Y182" i="4"/>
  <c r="X182" i="4"/>
  <c r="W182" i="4"/>
  <c r="V182" i="4"/>
  <c r="U182" i="4"/>
  <c r="Q182" i="4"/>
  <c r="M182" i="4"/>
  <c r="I182" i="4"/>
  <c r="AA181" i="4"/>
  <c r="Z181" i="4"/>
  <c r="Y181" i="4"/>
  <c r="X181" i="4"/>
  <c r="W181" i="4"/>
  <c r="V181" i="4"/>
  <c r="U181" i="4"/>
  <c r="Q181" i="4"/>
  <c r="M181" i="4"/>
  <c r="I181" i="4"/>
  <c r="AA180" i="4"/>
  <c r="Z180" i="4"/>
  <c r="Y180" i="4"/>
  <c r="X180" i="4"/>
  <c r="W180" i="4"/>
  <c r="V180" i="4"/>
  <c r="U180" i="4"/>
  <c r="Q180" i="4"/>
  <c r="M180" i="4"/>
  <c r="I180" i="4"/>
  <c r="AA179" i="4"/>
  <c r="Z179" i="4"/>
  <c r="Y179" i="4"/>
  <c r="X179" i="4"/>
  <c r="W179" i="4"/>
  <c r="V179" i="4"/>
  <c r="U179" i="4"/>
  <c r="Q179" i="4"/>
  <c r="M179" i="4"/>
  <c r="I179" i="4"/>
  <c r="AA178" i="4"/>
  <c r="Z178" i="4"/>
  <c r="Y178" i="4"/>
  <c r="X178" i="4"/>
  <c r="W178" i="4"/>
  <c r="V178" i="4"/>
  <c r="U178" i="4"/>
  <c r="Q178" i="4"/>
  <c r="M178" i="4"/>
  <c r="I178" i="4"/>
  <c r="AA177" i="4"/>
  <c r="Z177" i="4"/>
  <c r="Y177" i="4"/>
  <c r="X177" i="4"/>
  <c r="W177" i="4"/>
  <c r="V177" i="4"/>
  <c r="U177" i="4"/>
  <c r="Q177" i="4"/>
  <c r="M177" i="4"/>
  <c r="I177" i="4"/>
  <c r="AA176" i="4"/>
  <c r="Z176" i="4"/>
  <c r="Y176" i="4"/>
  <c r="X176" i="4"/>
  <c r="W176" i="4"/>
  <c r="V176" i="4"/>
  <c r="U176" i="4"/>
  <c r="Q176" i="4"/>
  <c r="M176" i="4"/>
  <c r="I176" i="4"/>
  <c r="AA175" i="4"/>
  <c r="Z175" i="4"/>
  <c r="Y175" i="4"/>
  <c r="X175" i="4"/>
  <c r="W175" i="4"/>
  <c r="V175" i="4"/>
  <c r="U175" i="4"/>
  <c r="Q175" i="4"/>
  <c r="M175" i="4"/>
  <c r="I175" i="4"/>
  <c r="AA174" i="4"/>
  <c r="Z174" i="4"/>
  <c r="Y174" i="4"/>
  <c r="X174" i="4"/>
  <c r="W174" i="4"/>
  <c r="V174" i="4"/>
  <c r="U174" i="4"/>
  <c r="Q174" i="4"/>
  <c r="M174" i="4"/>
  <c r="I174" i="4"/>
  <c r="AA173" i="4"/>
  <c r="Z173" i="4"/>
  <c r="Y173" i="4"/>
  <c r="X173" i="4"/>
  <c r="W173" i="4"/>
  <c r="V173" i="4"/>
  <c r="U173" i="4"/>
  <c r="Q173" i="4"/>
  <c r="M173" i="4"/>
  <c r="I173" i="4"/>
  <c r="AA172" i="4"/>
  <c r="Z172" i="4"/>
  <c r="Y172" i="4"/>
  <c r="X172" i="4"/>
  <c r="W172" i="4"/>
  <c r="V172" i="4"/>
  <c r="U172" i="4"/>
  <c r="Q172" i="4"/>
  <c r="M172" i="4"/>
  <c r="I172" i="4"/>
  <c r="AA171" i="4"/>
  <c r="Z171" i="4"/>
  <c r="Y171" i="4"/>
  <c r="X171" i="4"/>
  <c r="W171" i="4"/>
  <c r="V171" i="4"/>
  <c r="U171" i="4"/>
  <c r="Q171" i="4"/>
  <c r="M171" i="4"/>
  <c r="I171" i="4"/>
  <c r="AA170" i="4"/>
  <c r="Z170" i="4"/>
  <c r="Y170" i="4"/>
  <c r="X170" i="4"/>
  <c r="W170" i="4"/>
  <c r="V170" i="4"/>
  <c r="U170" i="4"/>
  <c r="Q170" i="4"/>
  <c r="M170" i="4"/>
  <c r="I170" i="4"/>
  <c r="AA169" i="4"/>
  <c r="Z169" i="4"/>
  <c r="Y169" i="4"/>
  <c r="X169" i="4"/>
  <c r="W169" i="4"/>
  <c r="V169" i="4"/>
  <c r="U169" i="4"/>
  <c r="Q169" i="4"/>
  <c r="M169" i="4"/>
  <c r="I169" i="4"/>
  <c r="AA168" i="4"/>
  <c r="Z168" i="4"/>
  <c r="Y168" i="4"/>
  <c r="X168" i="4"/>
  <c r="W168" i="4"/>
  <c r="V168" i="4"/>
  <c r="U168" i="4"/>
  <c r="Q168" i="4"/>
  <c r="M168" i="4"/>
  <c r="I168" i="4"/>
  <c r="AA167" i="4"/>
  <c r="Z167" i="4"/>
  <c r="Y167" i="4"/>
  <c r="X167" i="4"/>
  <c r="W167" i="4"/>
  <c r="V167" i="4"/>
  <c r="U167" i="4"/>
  <c r="Q167" i="4"/>
  <c r="M167" i="4"/>
  <c r="I167" i="4"/>
  <c r="AA166" i="4"/>
  <c r="Z166" i="4"/>
  <c r="Y166" i="4"/>
  <c r="X166" i="4"/>
  <c r="W166" i="4"/>
  <c r="V166" i="4"/>
  <c r="U166" i="4"/>
  <c r="Q166" i="4"/>
  <c r="M166" i="4"/>
  <c r="I166" i="4"/>
  <c r="AA165" i="4"/>
  <c r="Z165" i="4"/>
  <c r="Y165" i="4"/>
  <c r="X165" i="4"/>
  <c r="W165" i="4"/>
  <c r="V165" i="4"/>
  <c r="U165" i="4"/>
  <c r="Q165" i="4"/>
  <c r="M165" i="4"/>
  <c r="I165" i="4"/>
  <c r="AA164" i="4"/>
  <c r="Z164" i="4"/>
  <c r="Y164" i="4"/>
  <c r="X164" i="4"/>
  <c r="W164" i="4"/>
  <c r="V164" i="4"/>
  <c r="U164" i="4"/>
  <c r="Q164" i="4"/>
  <c r="M164" i="4"/>
  <c r="I164" i="4"/>
  <c r="AA163" i="4"/>
  <c r="Z163" i="4"/>
  <c r="Y163" i="4"/>
  <c r="X163" i="4"/>
  <c r="W163" i="4"/>
  <c r="V163" i="4"/>
  <c r="U163" i="4"/>
  <c r="Q163" i="4"/>
  <c r="M163" i="4"/>
  <c r="I163" i="4"/>
  <c r="AA162" i="4"/>
  <c r="Z162" i="4"/>
  <c r="Y162" i="4"/>
  <c r="X162" i="4"/>
  <c r="W162" i="4"/>
  <c r="V162" i="4"/>
  <c r="U162" i="4"/>
  <c r="Q162" i="4"/>
  <c r="M162" i="4"/>
  <c r="I162" i="4"/>
  <c r="AA161" i="4"/>
  <c r="Z161" i="4"/>
  <c r="Y161" i="4"/>
  <c r="X161" i="4"/>
  <c r="W161" i="4"/>
  <c r="V161" i="4"/>
  <c r="U161" i="4"/>
  <c r="Q161" i="4"/>
  <c r="M161" i="4"/>
  <c r="I161" i="4"/>
  <c r="AA160" i="4"/>
  <c r="Z160" i="4"/>
  <c r="Y160" i="4"/>
  <c r="X160" i="4"/>
  <c r="W160" i="4"/>
  <c r="V160" i="4"/>
  <c r="U160" i="4"/>
  <c r="Q160" i="4"/>
  <c r="M160" i="4"/>
  <c r="I160" i="4"/>
  <c r="AA159" i="4"/>
  <c r="Z159" i="4"/>
  <c r="Y159" i="4"/>
  <c r="X159" i="4"/>
  <c r="W159" i="4"/>
  <c r="V159" i="4"/>
  <c r="U159" i="4"/>
  <c r="Q159" i="4"/>
  <c r="M159" i="4"/>
  <c r="I159" i="4"/>
  <c r="AA158" i="4"/>
  <c r="Z158" i="4"/>
  <c r="Y158" i="4"/>
  <c r="X158" i="4"/>
  <c r="W158" i="4"/>
  <c r="V158" i="4"/>
  <c r="U158" i="4"/>
  <c r="Q158" i="4"/>
  <c r="M158" i="4"/>
  <c r="I158" i="4"/>
  <c r="AA157" i="4"/>
  <c r="Z157" i="4"/>
  <c r="Y157" i="4"/>
  <c r="X157" i="4"/>
  <c r="W157" i="4"/>
  <c r="V157" i="4"/>
  <c r="U157" i="4"/>
  <c r="Q157" i="4"/>
  <c r="M157" i="4"/>
  <c r="I157" i="4"/>
  <c r="AA156" i="4"/>
  <c r="Z156" i="4"/>
  <c r="Y156" i="4"/>
  <c r="X156" i="4"/>
  <c r="W156" i="4"/>
  <c r="V156" i="4"/>
  <c r="U156" i="4"/>
  <c r="Q156" i="4"/>
  <c r="M156" i="4"/>
  <c r="I156" i="4"/>
  <c r="AA155" i="4"/>
  <c r="Z155" i="4"/>
  <c r="Y155" i="4"/>
  <c r="X155" i="4"/>
  <c r="W155" i="4"/>
  <c r="V155" i="4"/>
  <c r="U155" i="4"/>
  <c r="Q155" i="4"/>
  <c r="M155" i="4"/>
  <c r="I155" i="4"/>
  <c r="AA154" i="4"/>
  <c r="Z154" i="4"/>
  <c r="Y154" i="4"/>
  <c r="X154" i="4"/>
  <c r="W154" i="4"/>
  <c r="V154" i="4"/>
  <c r="U154" i="4"/>
  <c r="Q154" i="4"/>
  <c r="M154" i="4"/>
  <c r="I154" i="4"/>
  <c r="AA153" i="4"/>
  <c r="Z153" i="4"/>
  <c r="Y153" i="4"/>
  <c r="X153" i="4"/>
  <c r="W153" i="4"/>
  <c r="V153" i="4"/>
  <c r="U153" i="4"/>
  <c r="Q153" i="4"/>
  <c r="M153" i="4"/>
  <c r="I153" i="4"/>
  <c r="AA152" i="4"/>
  <c r="Z152" i="4"/>
  <c r="Y152" i="4"/>
  <c r="X152" i="4"/>
  <c r="W152" i="4"/>
  <c r="V152" i="4"/>
  <c r="U152" i="4"/>
  <c r="Q152" i="4"/>
  <c r="M152" i="4"/>
  <c r="I152" i="4"/>
  <c r="AA151" i="4"/>
  <c r="Z151" i="4"/>
  <c r="Y151" i="4"/>
  <c r="X151" i="4"/>
  <c r="W151" i="4"/>
  <c r="V151" i="4"/>
  <c r="U151" i="4"/>
  <c r="Q151" i="4"/>
  <c r="M151" i="4"/>
  <c r="I151" i="4"/>
  <c r="AA150" i="4"/>
  <c r="Z150" i="4"/>
  <c r="Y150" i="4"/>
  <c r="X150" i="4"/>
  <c r="W150" i="4"/>
  <c r="V150" i="4"/>
  <c r="U150" i="4"/>
  <c r="Q150" i="4"/>
  <c r="M150" i="4"/>
  <c r="I150" i="4"/>
  <c r="AA149" i="4"/>
  <c r="Z149" i="4"/>
  <c r="Y149" i="4"/>
  <c r="X149" i="4"/>
  <c r="W149" i="4"/>
  <c r="V149" i="4"/>
  <c r="U149" i="4"/>
  <c r="Q149" i="4"/>
  <c r="M149" i="4"/>
  <c r="I149" i="4"/>
  <c r="AA148" i="4"/>
  <c r="Z148" i="4"/>
  <c r="Y148" i="4"/>
  <c r="X148" i="4"/>
  <c r="W148" i="4"/>
  <c r="V148" i="4"/>
  <c r="U148" i="4"/>
  <c r="Q148" i="4"/>
  <c r="M148" i="4"/>
  <c r="I148" i="4"/>
  <c r="AA147" i="4"/>
  <c r="Z147" i="4"/>
  <c r="Y147" i="4"/>
  <c r="X147" i="4"/>
  <c r="W147" i="4"/>
  <c r="V147" i="4"/>
  <c r="U147" i="4"/>
  <c r="Q147" i="4"/>
  <c r="M147" i="4"/>
  <c r="I147" i="4"/>
  <c r="AA146" i="4"/>
  <c r="Z146" i="4"/>
  <c r="Y146" i="4"/>
  <c r="X146" i="4"/>
  <c r="W146" i="4"/>
  <c r="V146" i="4"/>
  <c r="U146" i="4"/>
  <c r="Q146" i="4"/>
  <c r="M146" i="4"/>
  <c r="I146" i="4"/>
  <c r="AA145" i="4"/>
  <c r="Z145" i="4"/>
  <c r="Y145" i="4"/>
  <c r="X145" i="4"/>
  <c r="W145" i="4"/>
  <c r="V145" i="4"/>
  <c r="U145" i="4"/>
  <c r="Q145" i="4"/>
  <c r="M145" i="4"/>
  <c r="I145" i="4"/>
  <c r="AA144" i="4"/>
  <c r="Z144" i="4"/>
  <c r="Y144" i="4"/>
  <c r="X144" i="4"/>
  <c r="W144" i="4"/>
  <c r="V144" i="4"/>
  <c r="U144" i="4"/>
  <c r="Q144" i="4"/>
  <c r="M144" i="4"/>
  <c r="I144" i="4"/>
  <c r="AA143" i="4"/>
  <c r="Z143" i="4"/>
  <c r="Y143" i="4"/>
  <c r="X143" i="4"/>
  <c r="W143" i="4"/>
  <c r="V143" i="4"/>
  <c r="U143" i="4"/>
  <c r="Q143" i="4"/>
  <c r="M143" i="4"/>
  <c r="I143" i="4"/>
  <c r="AA142" i="4"/>
  <c r="Z142" i="4"/>
  <c r="Y142" i="4"/>
  <c r="X142" i="4"/>
  <c r="W142" i="4"/>
  <c r="V142" i="4"/>
  <c r="U142" i="4"/>
  <c r="Q142" i="4"/>
  <c r="M142" i="4"/>
  <c r="I142" i="4"/>
  <c r="AA141" i="4"/>
  <c r="Z141" i="4"/>
  <c r="Y141" i="4"/>
  <c r="X141" i="4"/>
  <c r="W141" i="4"/>
  <c r="V141" i="4"/>
  <c r="U141" i="4"/>
  <c r="Q141" i="4"/>
  <c r="M141" i="4"/>
  <c r="I141" i="4"/>
  <c r="AA140" i="4"/>
  <c r="Z140" i="4"/>
  <c r="Y140" i="4"/>
  <c r="X140" i="4"/>
  <c r="W140" i="4"/>
  <c r="V140" i="4"/>
  <c r="U140" i="4"/>
  <c r="Q140" i="4"/>
  <c r="M140" i="4"/>
  <c r="I140" i="4"/>
  <c r="AA139" i="4"/>
  <c r="Z139" i="4"/>
  <c r="Y139" i="4"/>
  <c r="X139" i="4"/>
  <c r="W139" i="4"/>
  <c r="V139" i="4"/>
  <c r="U139" i="4"/>
  <c r="Q139" i="4"/>
  <c r="M139" i="4"/>
  <c r="I139" i="4"/>
  <c r="AA138" i="4"/>
  <c r="Z138" i="4"/>
  <c r="Y138" i="4"/>
  <c r="X138" i="4"/>
  <c r="W138" i="4"/>
  <c r="V138" i="4"/>
  <c r="U138" i="4"/>
  <c r="Q138" i="4"/>
  <c r="M138" i="4"/>
  <c r="I138" i="4"/>
  <c r="AA137" i="4"/>
  <c r="Z137" i="4"/>
  <c r="Y137" i="4"/>
  <c r="X137" i="4"/>
  <c r="W137" i="4"/>
  <c r="V137" i="4"/>
  <c r="U137" i="4"/>
  <c r="Q137" i="4"/>
  <c r="M137" i="4"/>
  <c r="I137" i="4"/>
  <c r="AA136" i="4"/>
  <c r="Z136" i="4"/>
  <c r="Y136" i="4"/>
  <c r="X136" i="4"/>
  <c r="W136" i="4"/>
  <c r="V136" i="4"/>
  <c r="U136" i="4"/>
  <c r="Q136" i="4"/>
  <c r="M136" i="4"/>
  <c r="I136" i="4"/>
  <c r="AA135" i="4"/>
  <c r="Z135" i="4"/>
  <c r="Y135" i="4"/>
  <c r="X135" i="4"/>
  <c r="W135" i="4"/>
  <c r="V135" i="4"/>
  <c r="U135" i="4"/>
  <c r="Q135" i="4"/>
  <c r="M135" i="4"/>
  <c r="I135" i="4"/>
  <c r="AA134" i="4"/>
  <c r="Z134" i="4"/>
  <c r="Y134" i="4"/>
  <c r="X134" i="4"/>
  <c r="W134" i="4"/>
  <c r="V134" i="4"/>
  <c r="U134" i="4"/>
  <c r="Q134" i="4"/>
  <c r="M134" i="4"/>
  <c r="I134" i="4"/>
  <c r="AA133" i="4"/>
  <c r="Z133" i="4"/>
  <c r="Y133" i="4"/>
  <c r="X133" i="4"/>
  <c r="W133" i="4"/>
  <c r="V133" i="4"/>
  <c r="U133" i="4"/>
  <c r="Q133" i="4"/>
  <c r="M133" i="4"/>
  <c r="I133" i="4"/>
  <c r="AA132" i="4"/>
  <c r="Z132" i="4"/>
  <c r="Y132" i="4"/>
  <c r="X132" i="4"/>
  <c r="W132" i="4"/>
  <c r="V132" i="4"/>
  <c r="U132" i="4"/>
  <c r="Q132" i="4"/>
  <c r="M132" i="4"/>
  <c r="I132" i="4"/>
  <c r="AA131" i="4"/>
  <c r="Z131" i="4"/>
  <c r="Y131" i="4"/>
  <c r="X131" i="4"/>
  <c r="W131" i="4"/>
  <c r="V131" i="4"/>
  <c r="U131" i="4"/>
  <c r="Q131" i="4"/>
  <c r="M131" i="4"/>
  <c r="I131" i="4"/>
  <c r="AA130" i="4"/>
  <c r="Z130" i="4"/>
  <c r="Y130" i="4"/>
  <c r="X130" i="4"/>
  <c r="W130" i="4"/>
  <c r="V130" i="4"/>
  <c r="U130" i="4"/>
  <c r="Q130" i="4"/>
  <c r="M130" i="4"/>
  <c r="I130" i="4"/>
  <c r="AA129" i="4"/>
  <c r="Z129" i="4"/>
  <c r="Y129" i="4"/>
  <c r="X129" i="4"/>
  <c r="W129" i="4"/>
  <c r="V129" i="4"/>
  <c r="U129" i="4"/>
  <c r="Q129" i="4"/>
  <c r="M129" i="4"/>
  <c r="I129" i="4"/>
  <c r="AA128" i="4"/>
  <c r="Z128" i="4"/>
  <c r="Y128" i="4"/>
  <c r="X128" i="4"/>
  <c r="W128" i="4"/>
  <c r="V128" i="4"/>
  <c r="U128" i="4"/>
  <c r="Q128" i="4"/>
  <c r="M128" i="4"/>
  <c r="I128" i="4"/>
  <c r="AA127" i="4"/>
  <c r="Z127" i="4"/>
  <c r="Y127" i="4"/>
  <c r="X127" i="4"/>
  <c r="W127" i="4"/>
  <c r="V127" i="4"/>
  <c r="U127" i="4"/>
  <c r="Q127" i="4"/>
  <c r="M127" i="4"/>
  <c r="I127" i="4"/>
  <c r="AA126" i="4"/>
  <c r="Z126" i="4"/>
  <c r="Y126" i="4"/>
  <c r="X126" i="4"/>
  <c r="W126" i="4"/>
  <c r="V126" i="4"/>
  <c r="U126" i="4"/>
  <c r="Q126" i="4"/>
  <c r="M126" i="4"/>
  <c r="I126" i="4"/>
  <c r="AA125" i="4"/>
  <c r="Z125" i="4"/>
  <c r="Y125" i="4"/>
  <c r="X125" i="4"/>
  <c r="W125" i="4"/>
  <c r="V125" i="4"/>
  <c r="U125" i="4"/>
  <c r="Q125" i="4"/>
  <c r="M125" i="4"/>
  <c r="I125" i="4"/>
  <c r="AA124" i="4"/>
  <c r="Z124" i="4"/>
  <c r="Y124" i="4"/>
  <c r="X124" i="4"/>
  <c r="W124" i="4"/>
  <c r="V124" i="4"/>
  <c r="U124" i="4"/>
  <c r="Q124" i="4"/>
  <c r="M124" i="4"/>
  <c r="I124" i="4"/>
  <c r="AA123" i="4"/>
  <c r="Z123" i="4"/>
  <c r="Y123" i="4"/>
  <c r="X123" i="4"/>
  <c r="W123" i="4"/>
  <c r="V123" i="4"/>
  <c r="U123" i="4"/>
  <c r="Q123" i="4"/>
  <c r="M123" i="4"/>
  <c r="I123" i="4"/>
  <c r="AA122" i="4"/>
  <c r="Z122" i="4"/>
  <c r="Y122" i="4"/>
  <c r="X122" i="4"/>
  <c r="W122" i="4"/>
  <c r="V122" i="4"/>
  <c r="U122" i="4"/>
  <c r="Q122" i="4"/>
  <c r="M122" i="4"/>
  <c r="I122" i="4"/>
  <c r="AA121" i="4"/>
  <c r="Z121" i="4"/>
  <c r="Y121" i="4"/>
  <c r="X121" i="4"/>
  <c r="W121" i="4"/>
  <c r="V121" i="4"/>
  <c r="U121" i="4"/>
  <c r="Q121" i="4"/>
  <c r="M121" i="4"/>
  <c r="I121" i="4"/>
  <c r="AA120" i="4"/>
  <c r="Z120" i="4"/>
  <c r="Y120" i="4"/>
  <c r="X120" i="4"/>
  <c r="W120" i="4"/>
  <c r="V120" i="4"/>
  <c r="U120" i="4"/>
  <c r="Q120" i="4"/>
  <c r="M120" i="4"/>
  <c r="I120" i="4"/>
  <c r="AA119" i="4"/>
  <c r="Z119" i="4"/>
  <c r="Y119" i="4"/>
  <c r="X119" i="4"/>
  <c r="W119" i="4"/>
  <c r="V119" i="4"/>
  <c r="U119" i="4"/>
  <c r="Q119" i="4"/>
  <c r="M119" i="4"/>
  <c r="I119" i="4"/>
  <c r="AA118" i="4"/>
  <c r="Z118" i="4"/>
  <c r="Y118" i="4"/>
  <c r="X118" i="4"/>
  <c r="W118" i="4"/>
  <c r="V118" i="4"/>
  <c r="U118" i="4"/>
  <c r="Q118" i="4"/>
  <c r="M118" i="4"/>
  <c r="I118" i="4"/>
  <c r="AA117" i="4"/>
  <c r="Z117" i="4"/>
  <c r="Y117" i="4"/>
  <c r="X117" i="4"/>
  <c r="W117" i="4"/>
  <c r="V117" i="4"/>
  <c r="U117" i="4"/>
  <c r="Q117" i="4"/>
  <c r="M117" i="4"/>
  <c r="I117" i="4"/>
  <c r="AA116" i="4"/>
  <c r="Z116" i="4"/>
  <c r="Y116" i="4"/>
  <c r="X116" i="4"/>
  <c r="W116" i="4"/>
  <c r="V116" i="4"/>
  <c r="U116" i="4"/>
  <c r="Q116" i="4"/>
  <c r="M116" i="4"/>
  <c r="I116" i="4"/>
  <c r="AA115" i="4"/>
  <c r="Z115" i="4"/>
  <c r="Y115" i="4"/>
  <c r="X115" i="4"/>
  <c r="W115" i="4"/>
  <c r="V115" i="4"/>
  <c r="U115" i="4"/>
  <c r="Q115" i="4"/>
  <c r="M115" i="4"/>
  <c r="I115" i="4"/>
  <c r="AA114" i="4"/>
  <c r="Z114" i="4"/>
  <c r="Y114" i="4"/>
  <c r="X114" i="4"/>
  <c r="W114" i="4"/>
  <c r="V114" i="4"/>
  <c r="U114" i="4"/>
  <c r="Q114" i="4"/>
  <c r="M114" i="4"/>
  <c r="I114" i="4"/>
  <c r="AA113" i="4"/>
  <c r="Z113" i="4"/>
  <c r="Y113" i="4"/>
  <c r="X113" i="4"/>
  <c r="W113" i="4"/>
  <c r="V113" i="4"/>
  <c r="U113" i="4"/>
  <c r="Q113" i="4"/>
  <c r="M113" i="4"/>
  <c r="I113" i="4"/>
  <c r="AA112" i="4"/>
  <c r="Z112" i="4"/>
  <c r="Y112" i="4"/>
  <c r="X112" i="4"/>
  <c r="W112" i="4"/>
  <c r="V112" i="4"/>
  <c r="U112" i="4"/>
  <c r="Q112" i="4"/>
  <c r="M112" i="4"/>
  <c r="I112" i="4"/>
  <c r="AA111" i="4"/>
  <c r="Z111" i="4"/>
  <c r="Y111" i="4"/>
  <c r="X111" i="4"/>
  <c r="W111" i="4"/>
  <c r="V111" i="4"/>
  <c r="U111" i="4"/>
  <c r="Q111" i="4"/>
  <c r="M111" i="4"/>
  <c r="I111" i="4"/>
  <c r="AA110" i="4"/>
  <c r="Z110" i="4"/>
  <c r="Y110" i="4"/>
  <c r="X110" i="4"/>
  <c r="W110" i="4"/>
  <c r="V110" i="4"/>
  <c r="U110" i="4"/>
  <c r="Q110" i="4"/>
  <c r="M110" i="4"/>
  <c r="I110" i="4"/>
  <c r="AA109" i="4"/>
  <c r="Z109" i="4"/>
  <c r="Y109" i="4"/>
  <c r="X109" i="4"/>
  <c r="W109" i="4"/>
  <c r="V109" i="4"/>
  <c r="U109" i="4"/>
  <c r="Q109" i="4"/>
  <c r="M109" i="4"/>
  <c r="I109" i="4"/>
  <c r="AA108" i="4"/>
  <c r="Z108" i="4"/>
  <c r="Y108" i="4"/>
  <c r="X108" i="4"/>
  <c r="W108" i="4"/>
  <c r="V108" i="4"/>
  <c r="U108" i="4"/>
  <c r="Q108" i="4"/>
  <c r="M108" i="4"/>
  <c r="I108" i="4"/>
  <c r="AA107" i="4"/>
  <c r="Z107" i="4"/>
  <c r="Y107" i="4"/>
  <c r="X107" i="4"/>
  <c r="W107" i="4"/>
  <c r="V107" i="4"/>
  <c r="U107" i="4"/>
  <c r="Q107" i="4"/>
  <c r="M107" i="4"/>
  <c r="I107" i="4"/>
  <c r="AA106" i="4"/>
  <c r="Z106" i="4"/>
  <c r="Y106" i="4"/>
  <c r="X106" i="4"/>
  <c r="W106" i="4"/>
  <c r="V106" i="4"/>
  <c r="U106" i="4"/>
  <c r="Q106" i="4"/>
  <c r="M106" i="4"/>
  <c r="I106" i="4"/>
  <c r="AA105" i="4"/>
  <c r="Z105" i="4"/>
  <c r="Y105" i="4"/>
  <c r="X105" i="4"/>
  <c r="W105" i="4"/>
  <c r="V105" i="4"/>
  <c r="U105" i="4"/>
  <c r="Q105" i="4"/>
  <c r="M105" i="4"/>
  <c r="I105" i="4"/>
  <c r="AA104" i="4"/>
  <c r="Z104" i="4"/>
  <c r="Y104" i="4"/>
  <c r="X104" i="4"/>
  <c r="W104" i="4"/>
  <c r="V104" i="4"/>
  <c r="U104" i="4"/>
  <c r="Q104" i="4"/>
  <c r="M104" i="4"/>
  <c r="I104" i="4"/>
  <c r="AA103" i="4"/>
  <c r="Z103" i="4"/>
  <c r="Y103" i="4"/>
  <c r="X103" i="4"/>
  <c r="W103" i="4"/>
  <c r="V103" i="4"/>
  <c r="U103" i="4"/>
  <c r="Q103" i="4"/>
  <c r="M103" i="4"/>
  <c r="I103" i="4"/>
  <c r="AA102" i="4"/>
  <c r="Z102" i="4"/>
  <c r="Y102" i="4"/>
  <c r="X102" i="4"/>
  <c r="W102" i="4"/>
  <c r="V102" i="4"/>
  <c r="U102" i="4"/>
  <c r="Q102" i="4"/>
  <c r="M102" i="4"/>
  <c r="I102" i="4"/>
  <c r="AA101" i="4"/>
  <c r="Z101" i="4"/>
  <c r="Y101" i="4"/>
  <c r="X101" i="4"/>
  <c r="W101" i="4"/>
  <c r="V101" i="4"/>
  <c r="U101" i="4"/>
  <c r="Q101" i="4"/>
  <c r="M101" i="4"/>
  <c r="I101" i="4"/>
  <c r="AA100" i="4"/>
  <c r="Z100" i="4"/>
  <c r="Y100" i="4"/>
  <c r="X100" i="4"/>
  <c r="W100" i="4"/>
  <c r="V100" i="4"/>
  <c r="U100" i="4"/>
  <c r="Q100" i="4"/>
  <c r="M100" i="4"/>
  <c r="I100" i="4"/>
  <c r="AA99" i="4"/>
  <c r="Z99" i="4"/>
  <c r="Y99" i="4"/>
  <c r="X99" i="4"/>
  <c r="W99" i="4"/>
  <c r="V99" i="4"/>
  <c r="U99" i="4"/>
  <c r="Q99" i="4"/>
  <c r="M99" i="4"/>
  <c r="I99" i="4"/>
  <c r="AA98" i="4"/>
  <c r="Z98" i="4"/>
  <c r="Y98" i="4"/>
  <c r="X98" i="4"/>
  <c r="W98" i="4"/>
  <c r="V98" i="4"/>
  <c r="U98" i="4"/>
  <c r="Q98" i="4"/>
  <c r="M98" i="4"/>
  <c r="I98" i="4"/>
  <c r="AA97" i="4"/>
  <c r="Z97" i="4"/>
  <c r="Y97" i="4"/>
  <c r="X97" i="4"/>
  <c r="W97" i="4"/>
  <c r="V97" i="4"/>
  <c r="U97" i="4"/>
  <c r="Q97" i="4"/>
  <c r="M97" i="4"/>
  <c r="I97" i="4"/>
  <c r="AA96" i="4"/>
  <c r="Z96" i="4"/>
  <c r="Y96" i="4"/>
  <c r="X96" i="4"/>
  <c r="W96" i="4"/>
  <c r="V96" i="4"/>
  <c r="U96" i="4"/>
  <c r="Q96" i="4"/>
  <c r="M96" i="4"/>
  <c r="I96" i="4"/>
  <c r="AA95" i="4"/>
  <c r="Z95" i="4"/>
  <c r="Y95" i="4"/>
  <c r="X95" i="4"/>
  <c r="W95" i="4"/>
  <c r="V95" i="4"/>
  <c r="U95" i="4"/>
  <c r="Q95" i="4"/>
  <c r="M95" i="4"/>
  <c r="I95" i="4"/>
  <c r="AA94" i="4"/>
  <c r="Z94" i="4"/>
  <c r="Y94" i="4"/>
  <c r="X94" i="4"/>
  <c r="W94" i="4"/>
  <c r="V94" i="4"/>
  <c r="U94" i="4"/>
  <c r="Q94" i="4"/>
  <c r="M94" i="4"/>
  <c r="I94" i="4"/>
  <c r="AA93" i="4"/>
  <c r="Z93" i="4"/>
  <c r="Y93" i="4"/>
  <c r="X93" i="4"/>
  <c r="W93" i="4"/>
  <c r="V93" i="4"/>
  <c r="U93" i="4"/>
  <c r="Q93" i="4"/>
  <c r="M93" i="4"/>
  <c r="I93" i="4"/>
  <c r="AA92" i="4"/>
  <c r="Z92" i="4"/>
  <c r="Y92" i="4"/>
  <c r="X92" i="4"/>
  <c r="W92" i="4"/>
  <c r="V92" i="4"/>
  <c r="U92" i="4"/>
  <c r="Q92" i="4"/>
  <c r="M92" i="4"/>
  <c r="I92" i="4"/>
  <c r="AA91" i="4"/>
  <c r="Z91" i="4"/>
  <c r="Y91" i="4"/>
  <c r="X91" i="4"/>
  <c r="W91" i="4"/>
  <c r="V91" i="4"/>
  <c r="U91" i="4"/>
  <c r="Q91" i="4"/>
  <c r="M91" i="4"/>
  <c r="I91" i="4"/>
  <c r="AA90" i="4"/>
  <c r="Z90" i="4"/>
  <c r="Y90" i="4"/>
  <c r="X90" i="4"/>
  <c r="W90" i="4"/>
  <c r="V90" i="4"/>
  <c r="U90" i="4"/>
  <c r="Q90" i="4"/>
  <c r="M90" i="4"/>
  <c r="I90" i="4"/>
  <c r="AA89" i="4"/>
  <c r="Z89" i="4"/>
  <c r="Y89" i="4"/>
  <c r="X89" i="4"/>
  <c r="W89" i="4"/>
  <c r="V89" i="4"/>
  <c r="U89" i="4"/>
  <c r="Q89" i="4"/>
  <c r="M89" i="4"/>
  <c r="I89" i="4"/>
  <c r="AA88" i="4"/>
  <c r="Z88" i="4"/>
  <c r="Y88" i="4"/>
  <c r="X88" i="4"/>
  <c r="W88" i="4"/>
  <c r="V88" i="4"/>
  <c r="U88" i="4"/>
  <c r="Q88" i="4"/>
  <c r="M88" i="4"/>
  <c r="I88" i="4"/>
  <c r="AA87" i="4"/>
  <c r="Z87" i="4"/>
  <c r="Y87" i="4"/>
  <c r="X87" i="4"/>
  <c r="W87" i="4"/>
  <c r="V87" i="4"/>
  <c r="U87" i="4"/>
  <c r="Q87" i="4"/>
  <c r="M87" i="4"/>
  <c r="I87" i="4"/>
  <c r="AA86" i="4"/>
  <c r="Z86" i="4"/>
  <c r="Y86" i="4"/>
  <c r="X86" i="4"/>
  <c r="W86" i="4"/>
  <c r="V86" i="4"/>
  <c r="U86" i="4"/>
  <c r="Q86" i="4"/>
  <c r="M86" i="4"/>
  <c r="I86" i="4"/>
  <c r="AA85" i="4"/>
  <c r="Z85" i="4"/>
  <c r="Y85" i="4"/>
  <c r="X85" i="4"/>
  <c r="W85" i="4"/>
  <c r="V85" i="4"/>
  <c r="U85" i="4"/>
  <c r="Q85" i="4"/>
  <c r="M85" i="4"/>
  <c r="I85" i="4"/>
  <c r="AA84" i="4"/>
  <c r="Z84" i="4"/>
  <c r="Y84" i="4"/>
  <c r="X84" i="4"/>
  <c r="W84" i="4"/>
  <c r="V84" i="4"/>
  <c r="U84" i="4"/>
  <c r="Q84" i="4"/>
  <c r="M84" i="4"/>
  <c r="I84" i="4"/>
  <c r="AA83" i="4"/>
  <c r="Z83" i="4"/>
  <c r="Y83" i="4"/>
  <c r="X83" i="4"/>
  <c r="W83" i="4"/>
  <c r="V83" i="4"/>
  <c r="U83" i="4"/>
  <c r="Q83" i="4"/>
  <c r="M83" i="4"/>
  <c r="I83" i="4"/>
  <c r="AA82" i="4"/>
  <c r="Z82" i="4"/>
  <c r="Y82" i="4"/>
  <c r="X82" i="4"/>
  <c r="W82" i="4"/>
  <c r="V82" i="4"/>
  <c r="U82" i="4"/>
  <c r="Q82" i="4"/>
  <c r="M82" i="4"/>
  <c r="I82" i="4"/>
  <c r="AA81" i="4"/>
  <c r="Z81" i="4"/>
  <c r="Y81" i="4"/>
  <c r="X81" i="4"/>
  <c r="W81" i="4"/>
  <c r="V81" i="4"/>
  <c r="U81" i="4"/>
  <c r="Q81" i="4"/>
  <c r="M81" i="4"/>
  <c r="I81" i="4"/>
  <c r="AA80" i="4"/>
  <c r="Z80" i="4"/>
  <c r="Y80" i="4"/>
  <c r="X80" i="4"/>
  <c r="W80" i="4"/>
  <c r="V80" i="4"/>
  <c r="U80" i="4"/>
  <c r="Q80" i="4"/>
  <c r="M80" i="4"/>
  <c r="I80" i="4"/>
  <c r="AA79" i="4"/>
  <c r="Z79" i="4"/>
  <c r="Y79" i="4"/>
  <c r="X79" i="4"/>
  <c r="W79" i="4"/>
  <c r="V79" i="4"/>
  <c r="U79" i="4"/>
  <c r="Q79" i="4"/>
  <c r="M79" i="4"/>
  <c r="I79" i="4"/>
  <c r="AA78" i="4"/>
  <c r="Z78" i="4"/>
  <c r="Y78" i="4"/>
  <c r="X78" i="4"/>
  <c r="W78" i="4"/>
  <c r="V78" i="4"/>
  <c r="U78" i="4"/>
  <c r="Q78" i="4"/>
  <c r="M78" i="4"/>
  <c r="I78" i="4"/>
  <c r="AA77" i="4"/>
  <c r="Z77" i="4"/>
  <c r="Y77" i="4"/>
  <c r="X77" i="4"/>
  <c r="W77" i="4"/>
  <c r="V77" i="4"/>
  <c r="U77" i="4"/>
  <c r="Q77" i="4"/>
  <c r="M77" i="4"/>
  <c r="I77" i="4"/>
  <c r="AA76" i="4"/>
  <c r="Z76" i="4"/>
  <c r="Y76" i="4"/>
  <c r="X76" i="4"/>
  <c r="W76" i="4"/>
  <c r="V76" i="4"/>
  <c r="U76" i="4"/>
  <c r="Q76" i="4"/>
  <c r="M76" i="4"/>
  <c r="I76" i="4"/>
  <c r="AA75" i="4"/>
  <c r="Z75" i="4"/>
  <c r="Y75" i="4"/>
  <c r="X75" i="4"/>
  <c r="W75" i="4"/>
  <c r="V75" i="4"/>
  <c r="U75" i="4"/>
  <c r="Q75" i="4"/>
  <c r="M75" i="4"/>
  <c r="I75" i="4"/>
  <c r="AA74" i="4"/>
  <c r="Z74" i="4"/>
  <c r="Y74" i="4"/>
  <c r="X74" i="4"/>
  <c r="W74" i="4"/>
  <c r="V74" i="4"/>
  <c r="U74" i="4"/>
  <c r="Q74" i="4"/>
  <c r="M74" i="4"/>
  <c r="I74" i="4"/>
  <c r="AA73" i="4"/>
  <c r="Z73" i="4"/>
  <c r="Y73" i="4"/>
  <c r="X73" i="4"/>
  <c r="W73" i="4"/>
  <c r="V73" i="4"/>
  <c r="U73" i="4"/>
  <c r="Q73" i="4"/>
  <c r="M73" i="4"/>
  <c r="I73" i="4"/>
  <c r="AA72" i="4"/>
  <c r="Z72" i="4"/>
  <c r="Y72" i="4"/>
  <c r="X72" i="4"/>
  <c r="W72" i="4"/>
  <c r="V72" i="4"/>
  <c r="U72" i="4"/>
  <c r="Q72" i="4"/>
  <c r="M72" i="4"/>
  <c r="I72" i="4"/>
  <c r="AA71" i="4"/>
  <c r="Z71" i="4"/>
  <c r="Y71" i="4"/>
  <c r="X71" i="4"/>
  <c r="W71" i="4"/>
  <c r="V71" i="4"/>
  <c r="U71" i="4"/>
  <c r="Q71" i="4"/>
  <c r="M71" i="4"/>
  <c r="I71" i="4"/>
  <c r="AA70" i="4"/>
  <c r="Z70" i="4"/>
  <c r="Y70" i="4"/>
  <c r="X70" i="4"/>
  <c r="W70" i="4"/>
  <c r="V70" i="4"/>
  <c r="U70" i="4"/>
  <c r="Q70" i="4"/>
  <c r="M70" i="4"/>
  <c r="I70" i="4"/>
  <c r="AA69" i="4"/>
  <c r="Z69" i="4"/>
  <c r="Y69" i="4"/>
  <c r="X69" i="4"/>
  <c r="W69" i="4"/>
  <c r="V69" i="4"/>
  <c r="U69" i="4"/>
  <c r="Q69" i="4"/>
  <c r="M69" i="4"/>
  <c r="I69" i="4"/>
  <c r="AA68" i="4"/>
  <c r="Z68" i="4"/>
  <c r="Y68" i="4"/>
  <c r="X68" i="4"/>
  <c r="W68" i="4"/>
  <c r="V68" i="4"/>
  <c r="U68" i="4"/>
  <c r="Q68" i="4"/>
  <c r="M68" i="4"/>
  <c r="I68" i="4"/>
  <c r="AA67" i="4"/>
  <c r="Z67" i="4"/>
  <c r="Y67" i="4"/>
  <c r="X67" i="4"/>
  <c r="W67" i="4"/>
  <c r="V67" i="4"/>
  <c r="U67" i="4"/>
  <c r="Q67" i="4"/>
  <c r="M67" i="4"/>
  <c r="I67" i="4"/>
  <c r="AA66" i="4"/>
  <c r="Z66" i="4"/>
  <c r="Y66" i="4"/>
  <c r="X66" i="4"/>
  <c r="W66" i="4"/>
  <c r="V66" i="4"/>
  <c r="U66" i="4"/>
  <c r="Q66" i="4"/>
  <c r="M66" i="4"/>
  <c r="I66" i="4"/>
  <c r="AA65" i="4"/>
  <c r="Z65" i="4"/>
  <c r="Y65" i="4"/>
  <c r="X65" i="4"/>
  <c r="W65" i="4"/>
  <c r="V65" i="4"/>
  <c r="U65" i="4"/>
  <c r="Q65" i="4"/>
  <c r="M65" i="4"/>
  <c r="I65" i="4"/>
  <c r="AA64" i="4"/>
  <c r="Z64" i="4"/>
  <c r="Y64" i="4"/>
  <c r="X64" i="4"/>
  <c r="W64" i="4"/>
  <c r="V64" i="4"/>
  <c r="U64" i="4"/>
  <c r="Q64" i="4"/>
  <c r="M64" i="4"/>
  <c r="I64" i="4"/>
  <c r="AA63" i="4"/>
  <c r="Z63" i="4"/>
  <c r="Y63" i="4"/>
  <c r="X63" i="4"/>
  <c r="W63" i="4"/>
  <c r="V63" i="4"/>
  <c r="U63" i="4"/>
  <c r="Q63" i="4"/>
  <c r="M63" i="4"/>
  <c r="I63" i="4"/>
  <c r="AA62" i="4"/>
  <c r="Z62" i="4"/>
  <c r="Y62" i="4"/>
  <c r="X62" i="4"/>
  <c r="W62" i="4"/>
  <c r="V62" i="4"/>
  <c r="U62" i="4"/>
  <c r="Q62" i="4"/>
  <c r="M62" i="4"/>
  <c r="I62" i="4"/>
  <c r="AA61" i="4"/>
  <c r="Z61" i="4"/>
  <c r="Y61" i="4"/>
  <c r="X61" i="4"/>
  <c r="W61" i="4"/>
  <c r="V61" i="4"/>
  <c r="U61" i="4"/>
  <c r="Q61" i="4"/>
  <c r="M61" i="4"/>
  <c r="I61" i="4"/>
  <c r="AA60" i="4"/>
  <c r="Z60" i="4"/>
  <c r="Y60" i="4"/>
  <c r="X60" i="4"/>
  <c r="W60" i="4"/>
  <c r="V60" i="4"/>
  <c r="U60" i="4"/>
  <c r="Q60" i="4"/>
  <c r="M60" i="4"/>
  <c r="I60" i="4"/>
  <c r="AA59" i="4"/>
  <c r="Z59" i="4"/>
  <c r="Y59" i="4"/>
  <c r="X59" i="4"/>
  <c r="W59" i="4"/>
  <c r="V59" i="4"/>
  <c r="U59" i="4"/>
  <c r="Q59" i="4"/>
  <c r="M59" i="4"/>
  <c r="I59" i="4"/>
  <c r="AA58" i="4"/>
  <c r="Z58" i="4"/>
  <c r="Y58" i="4"/>
  <c r="X58" i="4"/>
  <c r="W58" i="4"/>
  <c r="V58" i="4"/>
  <c r="U58" i="4"/>
  <c r="Q58" i="4"/>
  <c r="M58" i="4"/>
  <c r="I58" i="4"/>
  <c r="AA57" i="4"/>
  <c r="Z57" i="4"/>
  <c r="Y57" i="4"/>
  <c r="X57" i="4"/>
  <c r="W57" i="4"/>
  <c r="V57" i="4"/>
  <c r="U57" i="4"/>
  <c r="Q57" i="4"/>
  <c r="M57" i="4"/>
  <c r="I57" i="4"/>
  <c r="AA56" i="4"/>
  <c r="Z56" i="4"/>
  <c r="Y56" i="4"/>
  <c r="X56" i="4"/>
  <c r="W56" i="4"/>
  <c r="V56" i="4"/>
  <c r="U56" i="4"/>
  <c r="Q56" i="4"/>
  <c r="M56" i="4"/>
  <c r="I56" i="4"/>
  <c r="AA55" i="4"/>
  <c r="Z55" i="4"/>
  <c r="Y55" i="4"/>
  <c r="X55" i="4"/>
  <c r="W55" i="4"/>
  <c r="V55" i="4"/>
  <c r="U55" i="4"/>
  <c r="Q55" i="4"/>
  <c r="M55" i="4"/>
  <c r="I55" i="4"/>
  <c r="AA54" i="4"/>
  <c r="Z54" i="4"/>
  <c r="Y54" i="4"/>
  <c r="X54" i="4"/>
  <c r="W54" i="4"/>
  <c r="V54" i="4"/>
  <c r="U54" i="4"/>
  <c r="Q54" i="4"/>
  <c r="M54" i="4"/>
  <c r="I54" i="4"/>
  <c r="AA53" i="4"/>
  <c r="Z53" i="4"/>
  <c r="Y53" i="4"/>
  <c r="X53" i="4"/>
  <c r="W53" i="4"/>
  <c r="V53" i="4"/>
  <c r="U53" i="4"/>
  <c r="Q53" i="4"/>
  <c r="M53" i="4"/>
  <c r="I53" i="4"/>
  <c r="AA52" i="4"/>
  <c r="Z52" i="4"/>
  <c r="Y52" i="4"/>
  <c r="X52" i="4"/>
  <c r="W52" i="4"/>
  <c r="V52" i="4"/>
  <c r="U52" i="4"/>
  <c r="Q52" i="4"/>
  <c r="M52" i="4"/>
  <c r="I52" i="4"/>
  <c r="AA51" i="4"/>
  <c r="Z51" i="4"/>
  <c r="Y51" i="4"/>
  <c r="X51" i="4"/>
  <c r="W51" i="4"/>
  <c r="V51" i="4"/>
  <c r="U51" i="4"/>
  <c r="Q51" i="4"/>
  <c r="M51" i="4"/>
  <c r="I51" i="4"/>
  <c r="AA50" i="4"/>
  <c r="Z50" i="4"/>
  <c r="Y50" i="4"/>
  <c r="X50" i="4"/>
  <c r="W50" i="4"/>
  <c r="V50" i="4"/>
  <c r="U50" i="4"/>
  <c r="Q50" i="4"/>
  <c r="M50" i="4"/>
  <c r="I50" i="4"/>
  <c r="AA49" i="4"/>
  <c r="Z49" i="4"/>
  <c r="Y49" i="4"/>
  <c r="X49" i="4"/>
  <c r="W49" i="4"/>
  <c r="V49" i="4"/>
  <c r="U49" i="4"/>
  <c r="Q49" i="4"/>
  <c r="M49" i="4"/>
  <c r="I49" i="4"/>
  <c r="AA48" i="4"/>
  <c r="Z48" i="4"/>
  <c r="Y48" i="4"/>
  <c r="X48" i="4"/>
  <c r="W48" i="4"/>
  <c r="V48" i="4"/>
  <c r="U48" i="4"/>
  <c r="Q48" i="4"/>
  <c r="M48" i="4"/>
  <c r="I48" i="4"/>
  <c r="AA47" i="4"/>
  <c r="Z47" i="4"/>
  <c r="Y47" i="4"/>
  <c r="X47" i="4"/>
  <c r="W47" i="4"/>
  <c r="V47" i="4"/>
  <c r="U47" i="4"/>
  <c r="Q47" i="4"/>
  <c r="M47" i="4"/>
  <c r="I47" i="4"/>
  <c r="AA46" i="4"/>
  <c r="Z46" i="4"/>
  <c r="Y46" i="4"/>
  <c r="X46" i="4"/>
  <c r="W46" i="4"/>
  <c r="V46" i="4"/>
  <c r="U46" i="4"/>
  <c r="Q46" i="4"/>
  <c r="M46" i="4"/>
  <c r="I46" i="4"/>
  <c r="AA45" i="4"/>
  <c r="Z45" i="4"/>
  <c r="Y45" i="4"/>
  <c r="X45" i="4"/>
  <c r="W45" i="4"/>
  <c r="V45" i="4"/>
  <c r="U45" i="4"/>
  <c r="Q45" i="4"/>
  <c r="M45" i="4"/>
  <c r="I45" i="4"/>
  <c r="AA44" i="4"/>
  <c r="Z44" i="4"/>
  <c r="Y44" i="4"/>
  <c r="X44" i="4"/>
  <c r="W44" i="4"/>
  <c r="V44" i="4"/>
  <c r="U44" i="4"/>
  <c r="Q44" i="4"/>
  <c r="M44" i="4"/>
  <c r="I44" i="4"/>
  <c r="AA43" i="4"/>
  <c r="Z43" i="4"/>
  <c r="Y43" i="4"/>
  <c r="X43" i="4"/>
  <c r="W43" i="4"/>
  <c r="V43" i="4"/>
  <c r="U43" i="4"/>
  <c r="Q43" i="4"/>
  <c r="M43" i="4"/>
  <c r="I43" i="4"/>
  <c r="AA42" i="4"/>
  <c r="Z42" i="4"/>
  <c r="Y42" i="4"/>
  <c r="X42" i="4"/>
  <c r="W42" i="4"/>
  <c r="V42" i="4"/>
  <c r="U42" i="4"/>
  <c r="Q42" i="4"/>
  <c r="M42" i="4"/>
  <c r="I42" i="4"/>
  <c r="AA41" i="4"/>
  <c r="Z41" i="4"/>
  <c r="Y41" i="4"/>
  <c r="X41" i="4"/>
  <c r="W41" i="4"/>
  <c r="V41" i="4"/>
  <c r="U41" i="4"/>
  <c r="Q41" i="4"/>
  <c r="M41" i="4"/>
  <c r="I41" i="4"/>
  <c r="AA40" i="4"/>
  <c r="Z40" i="4"/>
  <c r="Y40" i="4"/>
  <c r="X40" i="4"/>
  <c r="W40" i="4"/>
  <c r="V40" i="4"/>
  <c r="U40" i="4"/>
  <c r="Q40" i="4"/>
  <c r="M40" i="4"/>
  <c r="I40" i="4"/>
  <c r="AA39" i="4"/>
  <c r="Z39" i="4"/>
  <c r="Y39" i="4"/>
  <c r="X39" i="4"/>
  <c r="W39" i="4"/>
  <c r="V39" i="4"/>
  <c r="U39" i="4"/>
  <c r="Q39" i="4"/>
  <c r="M39" i="4"/>
  <c r="I39" i="4"/>
  <c r="AA38" i="4"/>
  <c r="Z38" i="4"/>
  <c r="Y38" i="4"/>
  <c r="X38" i="4"/>
  <c r="W38" i="4"/>
  <c r="V38" i="4"/>
  <c r="U38" i="4"/>
  <c r="Q38" i="4"/>
  <c r="M38" i="4"/>
  <c r="I38" i="4"/>
  <c r="AA37" i="4"/>
  <c r="Z37" i="4"/>
  <c r="Y37" i="4"/>
  <c r="X37" i="4"/>
  <c r="W37" i="4"/>
  <c r="V37" i="4"/>
  <c r="U37" i="4"/>
  <c r="Q37" i="4"/>
  <c r="M37" i="4"/>
  <c r="I37" i="4"/>
  <c r="AA36" i="4"/>
  <c r="Z36" i="4"/>
  <c r="Y36" i="4"/>
  <c r="X36" i="4"/>
  <c r="W36" i="4"/>
  <c r="V36" i="4"/>
  <c r="U36" i="4"/>
  <c r="Q36" i="4"/>
  <c r="M36" i="4"/>
  <c r="I36" i="4"/>
  <c r="AA35" i="4"/>
  <c r="Z35" i="4"/>
  <c r="Y35" i="4"/>
  <c r="X35" i="4"/>
  <c r="W35" i="4"/>
  <c r="V35" i="4"/>
  <c r="U35" i="4"/>
  <c r="Q35" i="4"/>
  <c r="M35" i="4"/>
  <c r="I35" i="4"/>
  <c r="AA34" i="4"/>
  <c r="Z34" i="4"/>
  <c r="Y34" i="4"/>
  <c r="X34" i="4"/>
  <c r="W34" i="4"/>
  <c r="V34" i="4"/>
  <c r="U34" i="4"/>
  <c r="Q34" i="4"/>
  <c r="M34" i="4"/>
  <c r="I34" i="4"/>
  <c r="AA33" i="4"/>
  <c r="Z33" i="4"/>
  <c r="Y33" i="4"/>
  <c r="X33" i="4"/>
  <c r="W33" i="4"/>
  <c r="V33" i="4"/>
  <c r="U33" i="4"/>
  <c r="Q33" i="4"/>
  <c r="M33" i="4"/>
  <c r="I33" i="4"/>
  <c r="AA32" i="4"/>
  <c r="Z32" i="4"/>
  <c r="Y32" i="4"/>
  <c r="X32" i="4"/>
  <c r="W32" i="4"/>
  <c r="V32" i="4"/>
  <c r="U32" i="4"/>
  <c r="Q32" i="4"/>
  <c r="M32" i="4"/>
  <c r="I32" i="4"/>
  <c r="AA31" i="4"/>
  <c r="Z31" i="4"/>
  <c r="Y31" i="4"/>
  <c r="X31" i="4"/>
  <c r="W31" i="4"/>
  <c r="V31" i="4"/>
  <c r="U31" i="4"/>
  <c r="Q31" i="4"/>
  <c r="M31" i="4"/>
  <c r="I31" i="4"/>
  <c r="AA30" i="4"/>
  <c r="Z30" i="4"/>
  <c r="Y30" i="4"/>
  <c r="X30" i="4"/>
  <c r="W30" i="4"/>
  <c r="V30" i="4"/>
  <c r="U30" i="4"/>
  <c r="Q30" i="4"/>
  <c r="M30" i="4"/>
  <c r="I30" i="4"/>
  <c r="AA29" i="4"/>
  <c r="Z29" i="4"/>
  <c r="Y29" i="4"/>
  <c r="X29" i="4"/>
  <c r="W29" i="4"/>
  <c r="V29" i="4"/>
  <c r="U29" i="4"/>
  <c r="Q29" i="4"/>
  <c r="M29" i="4"/>
  <c r="I29" i="4"/>
  <c r="AA28" i="4"/>
  <c r="Z28" i="4"/>
  <c r="Y28" i="4"/>
  <c r="X28" i="4"/>
  <c r="W28" i="4"/>
  <c r="V28" i="4"/>
  <c r="U28" i="4"/>
  <c r="Q28" i="4"/>
  <c r="M28" i="4"/>
  <c r="I28" i="4"/>
  <c r="AA27" i="4"/>
  <c r="Z27" i="4"/>
  <c r="Y27" i="4"/>
  <c r="X27" i="4"/>
  <c r="W27" i="4"/>
  <c r="V27" i="4"/>
  <c r="U27" i="4"/>
  <c r="Q27" i="4"/>
  <c r="M27" i="4"/>
  <c r="I27" i="4"/>
  <c r="AA26" i="4"/>
  <c r="Z26" i="4"/>
  <c r="Y26" i="4"/>
  <c r="X26" i="4"/>
  <c r="W26" i="4"/>
  <c r="V26" i="4"/>
  <c r="U26" i="4"/>
  <c r="Q26" i="4"/>
  <c r="M26" i="4"/>
  <c r="I26" i="4"/>
  <c r="AA25" i="4"/>
  <c r="Z25" i="4"/>
  <c r="Y25" i="4"/>
  <c r="X25" i="4"/>
  <c r="W25" i="4"/>
  <c r="V25" i="4"/>
  <c r="U25" i="4"/>
  <c r="Q25" i="4"/>
  <c r="M25" i="4"/>
  <c r="I25" i="4"/>
  <c r="AA24" i="4"/>
  <c r="Z24" i="4"/>
  <c r="Y24" i="4"/>
  <c r="X24" i="4"/>
  <c r="W24" i="4"/>
  <c r="V24" i="4"/>
  <c r="U24" i="4"/>
  <c r="Q24" i="4"/>
  <c r="M24" i="4"/>
  <c r="I24" i="4"/>
  <c r="AA23" i="4"/>
  <c r="Z23" i="4"/>
  <c r="Y23" i="4"/>
  <c r="X23" i="4"/>
  <c r="W23" i="4"/>
  <c r="V23" i="4"/>
  <c r="U23" i="4"/>
  <c r="Q23" i="4"/>
  <c r="M23" i="4"/>
  <c r="I23" i="4"/>
  <c r="AA22" i="4"/>
  <c r="Z22" i="4"/>
  <c r="Y22" i="4"/>
  <c r="X22" i="4"/>
  <c r="W22" i="4"/>
  <c r="V22" i="4"/>
  <c r="U22" i="4"/>
  <c r="Q22" i="4"/>
  <c r="M22" i="4"/>
  <c r="I22" i="4"/>
  <c r="AA21" i="4"/>
  <c r="Z21" i="4"/>
  <c r="Y21" i="4"/>
  <c r="X21" i="4"/>
  <c r="W21" i="4"/>
  <c r="V21" i="4"/>
  <c r="U21" i="4"/>
  <c r="Q21" i="4"/>
  <c r="M21" i="4"/>
  <c r="I21" i="4"/>
  <c r="AA20" i="4"/>
  <c r="Z20" i="4"/>
  <c r="Y20" i="4"/>
  <c r="X20" i="4"/>
  <c r="W20" i="4"/>
  <c r="V20" i="4"/>
  <c r="U20" i="4"/>
  <c r="Q20" i="4"/>
  <c r="M20" i="4"/>
  <c r="I20" i="4"/>
  <c r="AA19" i="4"/>
  <c r="Z19" i="4"/>
  <c r="Y19" i="4"/>
  <c r="X19" i="4"/>
  <c r="W19" i="4"/>
  <c r="V19" i="4"/>
  <c r="U19" i="4"/>
  <c r="Q19" i="4"/>
  <c r="M19" i="4"/>
  <c r="I19" i="4"/>
  <c r="AA18" i="4"/>
  <c r="Z18" i="4"/>
  <c r="Y18" i="4"/>
  <c r="X18" i="4"/>
  <c r="W18" i="4"/>
  <c r="V18" i="4"/>
  <c r="U18" i="4"/>
  <c r="Q18" i="4"/>
  <c r="M18" i="4"/>
  <c r="I18" i="4"/>
  <c r="AA17" i="4"/>
  <c r="Z17" i="4"/>
  <c r="Y17" i="4"/>
  <c r="X17" i="4"/>
  <c r="W17" i="4"/>
  <c r="V17" i="4"/>
  <c r="U17" i="4"/>
  <c r="Q17" i="4"/>
  <c r="M17" i="4"/>
  <c r="I17" i="4"/>
  <c r="AA16" i="4"/>
  <c r="Z16" i="4"/>
  <c r="Y16" i="4"/>
  <c r="X16" i="4"/>
  <c r="W16" i="4"/>
  <c r="V16" i="4"/>
  <c r="U16" i="4"/>
  <c r="Q16" i="4"/>
  <c r="M16" i="4"/>
  <c r="I16" i="4"/>
  <c r="AA15" i="4"/>
  <c r="Z15" i="4"/>
  <c r="Y15" i="4"/>
  <c r="X15" i="4"/>
  <c r="W15" i="4"/>
  <c r="V15" i="4"/>
  <c r="U15" i="4"/>
  <c r="Q15" i="4"/>
  <c r="M15" i="4"/>
  <c r="I15" i="4"/>
  <c r="AA14" i="4"/>
  <c r="Z14" i="4"/>
  <c r="Y14" i="4"/>
  <c r="X14" i="4"/>
  <c r="W14" i="4"/>
  <c r="V14" i="4"/>
  <c r="U14" i="4"/>
  <c r="Q14" i="4"/>
  <c r="M14" i="4"/>
  <c r="I14" i="4"/>
  <c r="AA13" i="4"/>
  <c r="Z13" i="4"/>
  <c r="Y13" i="4"/>
  <c r="X13" i="4"/>
  <c r="W13" i="4"/>
  <c r="V13" i="4"/>
  <c r="U13" i="4"/>
  <c r="Q13" i="4"/>
  <c r="M13" i="4"/>
  <c r="I13" i="4"/>
  <c r="AA12" i="4"/>
  <c r="Z12" i="4"/>
  <c r="Y12" i="4"/>
  <c r="X12" i="4"/>
  <c r="W12" i="4"/>
  <c r="V12" i="4"/>
  <c r="U12" i="4"/>
  <c r="Q12" i="4"/>
  <c r="M12" i="4"/>
  <c r="I12" i="4"/>
  <c r="AA11" i="4"/>
  <c r="Z11" i="4"/>
  <c r="Y11" i="4"/>
  <c r="X11" i="4"/>
  <c r="W11" i="4"/>
  <c r="V11" i="4"/>
  <c r="U11" i="4"/>
  <c r="Q11" i="4"/>
  <c r="M11" i="4"/>
  <c r="I11" i="4"/>
  <c r="AA10" i="4"/>
  <c r="Z10" i="4"/>
  <c r="Y10" i="4"/>
  <c r="X10" i="4"/>
  <c r="W10" i="4"/>
  <c r="V10" i="4"/>
  <c r="U10" i="4"/>
  <c r="Q10" i="4"/>
  <c r="M10" i="4"/>
  <c r="I10" i="4"/>
  <c r="AA9" i="4"/>
  <c r="Z9" i="4"/>
  <c r="Y9" i="4"/>
  <c r="X9" i="4"/>
  <c r="W9" i="4"/>
  <c r="V9" i="4"/>
  <c r="U9" i="4"/>
  <c r="Q9" i="4"/>
  <c r="M9" i="4"/>
  <c r="I9" i="4"/>
  <c r="AA8" i="4"/>
  <c r="Z8" i="4"/>
  <c r="Y8" i="4"/>
  <c r="X8" i="4"/>
  <c r="W8" i="4"/>
  <c r="V8" i="4"/>
  <c r="U8" i="4"/>
  <c r="Q8" i="4"/>
  <c r="M8" i="4"/>
  <c r="I8" i="4"/>
  <c r="AA7" i="4"/>
  <c r="Z7" i="4"/>
  <c r="Y7" i="4"/>
  <c r="X7" i="4"/>
  <c r="W7" i="4"/>
  <c r="V7" i="4"/>
  <c r="U7" i="4"/>
  <c r="Q7" i="4"/>
  <c r="M7" i="4"/>
  <c r="I7" i="4"/>
  <c r="AA6" i="4"/>
  <c r="Z6" i="4"/>
  <c r="Y6" i="4"/>
  <c r="X6" i="4"/>
  <c r="W6" i="4"/>
  <c r="V6" i="4"/>
  <c r="U6" i="4"/>
  <c r="Q6" i="4"/>
  <c r="M6" i="4"/>
  <c r="I6" i="4"/>
  <c r="AA5" i="4"/>
  <c r="Z5" i="4"/>
  <c r="Y5" i="4"/>
  <c r="X5" i="4"/>
  <c r="W5" i="4"/>
  <c r="V5" i="4"/>
  <c r="U5" i="4"/>
  <c r="Q5" i="4"/>
  <c r="M5" i="4"/>
  <c r="I5" i="4"/>
  <c r="B10" i="1"/>
  <c r="B8" i="1"/>
  <c r="B6" i="1"/>
  <c r="B5" i="1"/>
  <c r="B4" i="1"/>
</calcChain>
</file>

<file path=xl/sharedStrings.xml><?xml version="1.0" encoding="utf-8"?>
<sst xmlns="http://schemas.openxmlformats.org/spreadsheetml/2006/main" count="1708" uniqueCount="177">
  <si>
    <t>Portfolio Dashboard</t>
  </si>
  <si>
    <t>Counts by category</t>
  </si>
  <si>
    <t>Scale candidate</t>
  </si>
  <si>
    <t>Pilot (gated)</t>
  </si>
  <si>
    <t>Defer/Redesign</t>
  </si>
  <si>
    <t>Top 20% flagged</t>
  </si>
  <si>
    <t>Average final score</t>
  </si>
  <si>
    <t>How to use</t>
  </si>
  <si>
    <t>1) Score initiatives in Backlog_Scoring (blue cells).</t>
  </si>
  <si>
    <t>2) Adjust weights/thresholds in Settings if needed.</t>
  </si>
  <si>
    <t>3) Use Pilot_Decisions for Day14 / Week6 / Monthly evidence and decisions.</t>
  </si>
  <si>
    <t>Pilot-to-Profit Scoring Settings</t>
  </si>
  <si>
    <t>Weights (must sum to 1.0)</t>
  </si>
  <si>
    <t>Stage options</t>
  </si>
  <si>
    <t>Decision options</t>
  </si>
  <si>
    <t>Reason codes</t>
  </si>
  <si>
    <t>Value weight (V)</t>
  </si>
  <si>
    <t>Day 14</t>
  </si>
  <si>
    <t>Scale</t>
  </si>
  <si>
    <t>Impact</t>
  </si>
  <si>
    <t>Feasibility weight (F)</t>
  </si>
  <si>
    <t>Week 6</t>
  </si>
  <si>
    <t>Fix</t>
  </si>
  <si>
    <t>Adoption</t>
  </si>
  <si>
    <t>Adoption weight (A)</t>
  </si>
  <si>
    <t>Monthly</t>
  </si>
  <si>
    <t>Kill</t>
  </si>
  <si>
    <t>Complexity</t>
  </si>
  <si>
    <t>Risk penalty factor</t>
  </si>
  <si>
    <t>Risk</t>
  </si>
  <si>
    <t>Scale candidate threshold</t>
  </si>
  <si>
    <t>Owner</t>
  </si>
  <si>
    <t>Pilot (gated) threshold</t>
  </si>
  <si>
    <t>Data readiness</t>
  </si>
  <si>
    <t>Top-20% cutoff (%)</t>
  </si>
  <si>
    <t>Integration</t>
  </si>
  <si>
    <t>Change load</t>
  </si>
  <si>
    <t>Suggested gating defaults (edit as needed)</t>
  </si>
  <si>
    <t>Unit economics</t>
  </si>
  <si>
    <t>Day 14 – Required checklist items (count)</t>
  </si>
  <si>
    <t>Week 6 – Minimum adoption (%)</t>
  </si>
  <si>
    <t>Week 6 – Minimum KPI delta (%)</t>
  </si>
  <si>
    <t>Week 6 – Max incidents/week (if relevant)</t>
  </si>
  <si>
    <t>Enable risk gate (1=on, 0=off)</t>
  </si>
  <si>
    <t>Set to 0 to remove gate; see Settings B18</t>
  </si>
  <si>
    <t>Risk gate: min R_avg for Scale</t>
  </si>
  <si>
    <t>If R_avg &lt; this, cannot be 'Scale candidate'</t>
  </si>
  <si>
    <t>Pilot decision board settings</t>
  </si>
  <si>
    <t>Auto next review date (1=on, 0=off)</t>
  </si>
  <si>
    <t>Set to 0 to disable auto next review</t>
  </si>
  <si>
    <t>Day 14 offset (days)</t>
  </si>
  <si>
    <t>Week 6 offset (days)</t>
  </si>
  <si>
    <t>Monthly offset (months)</t>
  </si>
  <si>
    <t>Scoring Rubric (1–5) and Definitions</t>
  </si>
  <si>
    <t>Use 1 (weak) to 5 (strong). For risk criteria, higher score = lower risk.</t>
  </si>
  <si>
    <t/>
  </si>
  <si>
    <t>Dimension</t>
  </si>
  <si>
    <t>Criterion</t>
  </si>
  <si>
    <t>Definition</t>
  </si>
  <si>
    <t>Score (1–5) guidance</t>
  </si>
  <si>
    <t>Value (V)</t>
  </si>
  <si>
    <t>V1 – P&amp;L Impact</t>
  </si>
  <si>
    <t>Size of expected revenue uplift / cost reduction / risk reduction</t>
  </si>
  <si>
    <t>1=small/local; 3=meaningful; 5=material enterprise impact</t>
  </si>
  <si>
    <t>V2 – Time-to-Value</t>
  </si>
  <si>
    <t>Likelihood of measurable value within 90 days</t>
  </si>
  <si>
    <t>1=unlikely; 3=possible; 5=high confidence within 90 days</t>
  </si>
  <si>
    <t>V3 – Strategic Fit</t>
  </si>
  <si>
    <t>Alignment with CEO priorities and initiatives</t>
  </si>
  <si>
    <t>1=nice-to-have; 3=aligned; 5=directly tied to top priorities</t>
  </si>
  <si>
    <t>Feasibility (F)</t>
  </si>
  <si>
    <t>F1 – Data Readiness</t>
  </si>
  <si>
    <t>Access + quality + freshness + governance</t>
  </si>
  <si>
    <t>1=unknown/poor; 3=usable; 5=ready with governance</t>
  </si>
  <si>
    <t>F2 – Integration Complexity</t>
  </si>
  <si>
    <t>Simplicity of required integrations (simpler = higher)</t>
  </si>
  <si>
    <t>1=heavy/core systems; 3=some; 5=low/no integration</t>
  </si>
  <si>
    <t>F3 – Delivery Capability</t>
  </si>
  <si>
    <t>Team/partner capacity and execution readiness</t>
  </si>
  <si>
    <t>1=no bandwidth; 3=some capacity; 5=ready team + plan</t>
  </si>
  <si>
    <t>Adoption (A)</t>
  </si>
  <si>
    <t>A1 – Workflow Embed</t>
  </si>
  <si>
    <t>Embedded in core workflow (not optional)?</t>
  </si>
  <si>
    <t>1=optional tool; 3=partially embedded; 5=default path</t>
  </si>
  <si>
    <t>A2 – Change Load</t>
  </si>
  <si>
    <t>Behavior change cost (lower = higher)</t>
  </si>
  <si>
    <t>1=major shift; 3=moderate; 5=minimal change</t>
  </si>
  <si>
    <t>A3 – Incentives &amp; Ownership</t>
  </si>
  <si>
    <t>Clear Value Owner + aligned incentives</t>
  </si>
  <si>
    <t>1=unclear; 3=owner named; 5=owner + incentives aligned</t>
  </si>
  <si>
    <t>Risk (R)</t>
  </si>
  <si>
    <t>R1 – Data Sensitivity</t>
  </si>
  <si>
    <t>Lower sensitivity/exposure = higher score</t>
  </si>
  <si>
    <t>1=highly sensitive; 3=moderate; 5=low sensitivity</t>
  </si>
  <si>
    <t>R2 – Regulatory/Compliance</t>
  </si>
  <si>
    <t>Lower exposure = higher score</t>
  </si>
  <si>
    <t>1=high exposure; 3=some; 5=low exposure</t>
  </si>
  <si>
    <t>R3 – Brand/Harm Risk</t>
  </si>
  <si>
    <t>Lower harm risk = higher score</t>
  </si>
  <si>
    <t>1=high harm; 3=manageable; 5=low harm</t>
  </si>
  <si>
    <t>Portfolio Intake &amp; Scoring (Pick the 20% that can scale)</t>
  </si>
  <si>
    <t>Last updated: 2026-02-01</t>
  </si>
  <si>
    <t>Idea ID</t>
  </si>
  <si>
    <t>Initiative</t>
  </si>
  <si>
    <t>Business Area</t>
  </si>
  <si>
    <t>Workflow (where it lives)</t>
  </si>
  <si>
    <t>Business Value Owner</t>
  </si>
  <si>
    <t>V1</t>
  </si>
  <si>
    <t>V2</t>
  </si>
  <si>
    <t>V3</t>
  </si>
  <si>
    <t>V_avg</t>
  </si>
  <si>
    <t>F1</t>
  </si>
  <si>
    <t>F2</t>
  </si>
  <si>
    <t>F3</t>
  </si>
  <si>
    <t>F_avg</t>
  </si>
  <si>
    <t>A1</t>
  </si>
  <si>
    <t>A2</t>
  </si>
  <si>
    <t>A3</t>
  </si>
  <si>
    <t>A_avg</t>
  </si>
  <si>
    <t>R1</t>
  </si>
  <si>
    <t>R2</t>
  </si>
  <si>
    <t>R3</t>
  </si>
  <si>
    <t>R_avg</t>
  </si>
  <si>
    <t>Score_base (0–100)</t>
  </si>
  <si>
    <t>Risk_penalty</t>
  </si>
  <si>
    <t>Final Score (0–100)</t>
  </si>
  <si>
    <t>Category</t>
  </si>
  <si>
    <t>Rank</t>
  </si>
  <si>
    <t>Top 20%?</t>
  </si>
  <si>
    <t>Primary KPI</t>
  </si>
  <si>
    <t>Baseline</t>
  </si>
  <si>
    <t>Baseline Source</t>
  </si>
  <si>
    <t>Scale / Fix / Kill Decision Board (Evidence-based)</t>
  </si>
  <si>
    <t>Log one row per pilot per review date. Pick an Idea ID in column A; auto fields populate. Fill evidence + decision columns manually.</t>
  </si>
  <si>
    <t>Pilot ID</t>
  </si>
  <si>
    <t>Pilot Name (auto)</t>
  </si>
  <si>
    <t>Review Date</t>
  </si>
  <si>
    <t>Stage (Day14/Week6/Monthly)</t>
  </si>
  <si>
    <t>Primary KPI (auto)</t>
  </si>
  <si>
    <t>Baseline (auto)</t>
  </si>
  <si>
    <t>Current</t>
  </si>
  <si>
    <t>Adoption % (active/target)</t>
  </si>
  <si>
    <t>Incidents/week</t>
  </si>
  <si>
    <t>Repeatability (1–5)</t>
  </si>
  <si>
    <t>Benefit ($/period)</t>
  </si>
  <si>
    <t>Cost ($/period)</t>
  </si>
  <si>
    <t>Business Value Owner (auto)</t>
  </si>
  <si>
    <t>Category (auto)</t>
  </si>
  <si>
    <t>Final Score (auto)</t>
  </si>
  <si>
    <t>R_avg (auto)</t>
  </si>
  <si>
    <t>Deadline</t>
  </si>
  <si>
    <t>Next review (auto)</t>
  </si>
  <si>
    <t>Decision (Scale/Fix/Kill)</t>
  </si>
  <si>
    <t>Reason code 1</t>
  </si>
  <si>
    <t>Reason code 2</t>
  </si>
  <si>
    <t>Fix actions (if Fix)</t>
  </si>
  <si>
    <t>Decision notes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</si>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</sst>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\x"/>
    <numFmt numFmtId="167" formatCode="yyyy\-mm\-dd"/>
  </numFmts>
  <fonts count="8" x14ac:knownFonts="1">
    <font>
      <sz val="11"/>
      <color theme="1"/>
      <name val="Calibri"/>
      <family val="2"/>
      <scheme val="minor"/>
    </font>
    <font>
      <b/>
      <sz val="14"/>
      <color rgb="FF1F4E79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0"/>
      <color rgb="FF666666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7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/>
    <xf numFmtId="9" fontId="0" fillId="0" borderId="0" xfId="0" applyNumberFormat="1"/>
    <xf numFmtId="166" fontId="0" fillId="0" borderId="0" xfId="0" applyNumberFormat="1"/>
    <xf numFmtId="0" fontId="0" fillId="0" borderId="0" xfId="0" applyAlignment="1">
      <alignment vertical="top" wrapText="1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takeTable" displayName="IntakeTable" ref="A4:AA54">
  <autoFilter ref="A4:AA54" xr:uid="{00000000-0009-0000-0100-000001000000}"/>
  <tableColumns count="27">
    <tableColumn id="1" xr3:uid="{00000000-0010-0000-0000-000001000000}" name="Idea ID"/>
    <tableColumn id="2" xr3:uid="{00000000-0010-0000-0000-000002000000}" name="Initiative"/>
    <tableColumn id="3" xr3:uid="{00000000-0010-0000-0000-000003000000}" name="Business Area"/>
    <tableColumn id="4" xr3:uid="{00000000-0010-0000-0000-000004000000}" name="Workflow (where it lives)"/>
    <tableColumn id="5" xr3:uid="{00000000-0010-0000-0000-000005000000}" name="Business Value Owner"/>
    <tableColumn id="6" xr3:uid="{00000000-0010-0000-0000-000006000000}" name="V1"/>
    <tableColumn id="7" xr3:uid="{00000000-0010-0000-0000-000007000000}" name="V2"/>
    <tableColumn id="8" xr3:uid="{00000000-0010-0000-0000-000008000000}" name="V3"/>
    <tableColumn id="9" xr3:uid="{00000000-0010-0000-0000-000009000000}" name="V_avg"/>
    <tableColumn id="10" xr3:uid="{00000000-0010-0000-0000-00000A000000}" name="F1"/>
    <tableColumn id="11" xr3:uid="{00000000-0010-0000-0000-00000B000000}" name="F2"/>
    <tableColumn id="12" xr3:uid="{00000000-0010-0000-0000-00000C000000}" name="F3"/>
    <tableColumn id="13" xr3:uid="{00000000-0010-0000-0000-00000D000000}" name="F_avg"/>
    <tableColumn id="14" xr3:uid="{00000000-0010-0000-0000-00000E000000}" name="A1"/>
    <tableColumn id="15" xr3:uid="{00000000-0010-0000-0000-00000F000000}" name="A2"/>
    <tableColumn id="16" xr3:uid="{00000000-0010-0000-0000-000010000000}" name="A3"/>
    <tableColumn id="17" xr3:uid="{00000000-0010-0000-0000-000011000000}" name="A_avg"/>
    <tableColumn id="18" xr3:uid="{00000000-0010-0000-0000-000012000000}" name="R1"/>
    <tableColumn id="19" xr3:uid="{00000000-0010-0000-0000-000013000000}" name="R2"/>
    <tableColumn id="20" xr3:uid="{00000000-0010-0000-0000-000014000000}" name="R3"/>
    <tableColumn id="21" xr3:uid="{00000000-0010-0000-0000-000015000000}" name="R_avg"/>
    <tableColumn id="22" xr3:uid="{00000000-0010-0000-0000-000016000000}" name="Score_base (0–100)"/>
    <tableColumn id="23" xr3:uid="{00000000-0010-0000-0000-000017000000}" name="Risk_penalty"/>
    <tableColumn id="24" xr3:uid="{00000000-0010-0000-0000-000018000000}" name="Final Score (0–100)"/>
    <tableColumn id="25" xr3:uid="{00000000-0010-0000-0000-000019000000}" name="Category"/>
    <tableColumn id="26" xr3:uid="{00000000-0010-0000-0000-00001A000000}" name="Rank"/>
    <tableColumn id="27" xr3:uid="{00000000-0010-0000-0000-00001B000000}" name="Top 20%?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ecisionTable" displayName="DecisionTable" ref="A3:U63">
  <autoFilter ref="A3:U63" xr:uid="{00000000-0009-0000-0100-000002000000}"/>
  <tableColumns count="21">
    <tableColumn id="1" xr3:uid="{00000000-0010-0000-0100-000001000000}" name="Log one row per pilot per review date. Pick an Idea ID in column A; auto fields populate. Fill evidence + decision columns manually."/>
    <tableColumn id="2" xr3:uid="{00000000-0010-0000-0100-000002000000}" name="Column1"/>
    <tableColumn id="3" xr3:uid="{00000000-0010-0000-0100-000003000000}" name="Column2"/>
    <tableColumn id="4" xr3:uid="{00000000-0010-0000-0100-000004000000}" name="Column3"/>
    <tableColumn id="5" xr3:uid="{00000000-0010-0000-0100-000005000000}" name="Column4"/>
    <tableColumn id="6" xr3:uid="{00000000-0010-0000-0100-000006000000}" name="Column5"/>
    <tableColumn id="7" xr3:uid="{00000000-0010-0000-0100-000007000000}" name="Column6"/>
    <tableColumn id="8" xr3:uid="{00000000-0010-0000-0100-000008000000}" name="Column7"/>
    <tableColumn id="9" xr3:uid="{00000000-0010-0000-0100-000009000000}" name="Column8"/>
    <tableColumn id="10" xr3:uid="{00000000-0010-0000-0100-00000A000000}" name="Column9"/>
    <tableColumn id="11" xr3:uid="{00000000-0010-0000-0100-00000B000000}" name="Column10"/>
    <tableColumn id="12" xr3:uid="{00000000-0010-0000-0100-00000C000000}" name="Column11"/>
    <tableColumn id="13" xr3:uid="{00000000-0010-0000-0100-00000D000000}" name="Column12"/>
    <tableColumn id="14" xr3:uid="{00000000-0010-0000-0100-00000E000000}" name="Column13"/>
    <tableColumn id="15" xr3:uid="{00000000-0010-0000-0100-00000F000000}" name="Column14"/>
    <tableColumn id="16" xr3:uid="{00000000-0010-0000-0100-000010000000}" name="Column15"/>
    <tableColumn id="17" xr3:uid="{00000000-0010-0000-0100-000011000000}" name="Column16"/>
    <tableColumn id="18" xr3:uid="{00000000-0010-0000-0100-000012000000}" name="Column17"/>
    <tableColumn id="19" xr3:uid="{00000000-0010-0000-0100-000013000000}" name="Column18"/>
    <tableColumn id="20" xr3:uid="{00000000-0010-0000-0100-000014000000}" name="Column19"/>
    <tableColumn id="21" xr3:uid="{00000000-0010-0000-0100-000015000000}" name="Column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showGridLines="0" tabSelected="1" workbookViewId="0"/>
  </sheetViews>
  <sheetFormatPr baseColWidth="10" defaultColWidth="8.83203125" defaultRowHeight="15" x14ac:dyDescent="0.2"/>
  <cols>
    <col min="1" max="1" width="42" customWidth="1"/>
    <col min="2" max="2" width="18" customWidth="1"/>
  </cols>
  <sheetData>
    <row r="1" spans="1:2" ht="19" x14ac:dyDescent="0.25">
      <c r="A1" s="1" t="s">
        <v>0</v>
      </c>
    </row>
    <row r="3" spans="1:2" x14ac:dyDescent="0.2">
      <c r="A3" s="2" t="s">
        <v>1</v>
      </c>
    </row>
    <row r="4" spans="1:2" ht="16" x14ac:dyDescent="0.2">
      <c r="A4" s="3" t="s">
        <v>2</v>
      </c>
      <c r="B4" s="4">
        <f>COUNTIF(Backlog_Scoring!$Y$5:$Y$504,"Scale candidate")</f>
        <v>0</v>
      </c>
    </row>
    <row r="5" spans="1:2" ht="16" x14ac:dyDescent="0.2">
      <c r="A5" s="3" t="s">
        <v>3</v>
      </c>
      <c r="B5" s="4">
        <f>COUNTIF(Backlog_Scoring!$Y$5:$Y$504,"Pilot*")</f>
        <v>0</v>
      </c>
    </row>
    <row r="6" spans="1:2" ht="16" x14ac:dyDescent="0.2">
      <c r="A6" s="3" t="s">
        <v>4</v>
      </c>
      <c r="B6" s="4">
        <f>COUNTIF(Backlog_Scoring!$Y$5:$Y$504,"Defer*")</f>
        <v>0</v>
      </c>
    </row>
    <row r="8" spans="1:2" ht="16" x14ac:dyDescent="0.2">
      <c r="A8" s="3" t="s">
        <v>5</v>
      </c>
      <c r="B8" s="4">
        <f>COUNTIF(Backlog_Scoring!$AA$5:$AA$504,"Top 20%")</f>
        <v>0</v>
      </c>
    </row>
    <row r="10" spans="1:2" ht="16" x14ac:dyDescent="0.2">
      <c r="A10" s="3" t="s">
        <v>6</v>
      </c>
      <c r="B10" s="5" t="e">
        <f>IF(COUNTIF(Backlog_Scoring!$B$5:$B$504,"&lt;&gt;")=0,"",AVERAGEIF(Backlog_Scoring!$B$5:$B$504,"&lt;&gt;",Backlog_Scoring!$X$5:$X$504))</f>
        <v>#DIV/0!</v>
      </c>
    </row>
    <row r="12" spans="1:2" x14ac:dyDescent="0.2">
      <c r="A12" s="2" t="s">
        <v>7</v>
      </c>
    </row>
    <row r="13" spans="1:2" ht="16" x14ac:dyDescent="0.2">
      <c r="A13" s="6" t="s">
        <v>8</v>
      </c>
    </row>
    <row r="14" spans="1:2" ht="16" x14ac:dyDescent="0.2">
      <c r="A14" s="6" t="s">
        <v>9</v>
      </c>
    </row>
    <row r="15" spans="1:2" ht="32" x14ac:dyDescent="0.2">
      <c r="A15" s="6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workbookViewId="0"/>
  </sheetViews>
  <sheetFormatPr baseColWidth="10" defaultColWidth="8.83203125" defaultRowHeight="15" x14ac:dyDescent="0.2"/>
  <cols>
    <col min="1" max="1" width="52" customWidth="1"/>
    <col min="2" max="2" width="18" customWidth="1"/>
  </cols>
  <sheetData>
    <row r="1" spans="1:9" ht="19" x14ac:dyDescent="0.25">
      <c r="A1" s="1" t="s">
        <v>11</v>
      </c>
    </row>
    <row r="3" spans="1:9" x14ac:dyDescent="0.2">
      <c r="A3" s="2" t="s">
        <v>12</v>
      </c>
      <c r="G3" s="2" t="s">
        <v>13</v>
      </c>
      <c r="H3" s="2" t="s">
        <v>14</v>
      </c>
      <c r="I3" s="2" t="s">
        <v>15</v>
      </c>
    </row>
    <row r="4" spans="1:9" ht="16" x14ac:dyDescent="0.2">
      <c r="A4" s="3" t="s">
        <v>16</v>
      </c>
      <c r="B4" s="7">
        <v>0.4</v>
      </c>
      <c r="G4" t="s">
        <v>17</v>
      </c>
      <c r="H4" t="s">
        <v>18</v>
      </c>
      <c r="I4" t="s">
        <v>19</v>
      </c>
    </row>
    <row r="5" spans="1:9" ht="16" x14ac:dyDescent="0.2">
      <c r="A5" s="3" t="s">
        <v>20</v>
      </c>
      <c r="B5" s="7">
        <v>0.3</v>
      </c>
      <c r="G5" t="s">
        <v>21</v>
      </c>
      <c r="H5" t="s">
        <v>22</v>
      </c>
      <c r="I5" t="s">
        <v>23</v>
      </c>
    </row>
    <row r="6" spans="1:9" ht="16" x14ac:dyDescent="0.2">
      <c r="A6" s="3" t="s">
        <v>24</v>
      </c>
      <c r="B6" s="7">
        <v>0.3</v>
      </c>
      <c r="G6" t="s">
        <v>25</v>
      </c>
      <c r="H6" t="s">
        <v>26</v>
      </c>
      <c r="I6" t="s">
        <v>27</v>
      </c>
    </row>
    <row r="7" spans="1:9" ht="16" x14ac:dyDescent="0.2">
      <c r="A7" s="3" t="s">
        <v>28</v>
      </c>
      <c r="B7" s="7">
        <v>5</v>
      </c>
      <c r="I7" t="s">
        <v>29</v>
      </c>
    </row>
    <row r="8" spans="1:9" ht="16" x14ac:dyDescent="0.2">
      <c r="A8" s="3" t="s">
        <v>30</v>
      </c>
      <c r="B8" s="7">
        <v>80</v>
      </c>
      <c r="I8" t="s">
        <v>31</v>
      </c>
    </row>
    <row r="9" spans="1:9" ht="16" x14ac:dyDescent="0.2">
      <c r="A9" s="3" t="s">
        <v>32</v>
      </c>
      <c r="B9" s="7">
        <v>65</v>
      </c>
      <c r="I9" t="s">
        <v>33</v>
      </c>
    </row>
    <row r="10" spans="1:9" ht="16" x14ac:dyDescent="0.2">
      <c r="A10" s="3" t="s">
        <v>34</v>
      </c>
      <c r="B10" s="7">
        <v>0.2</v>
      </c>
      <c r="I10" t="s">
        <v>35</v>
      </c>
    </row>
    <row r="11" spans="1:9" x14ac:dyDescent="0.2">
      <c r="I11" t="s">
        <v>36</v>
      </c>
    </row>
    <row r="12" spans="1:9" x14ac:dyDescent="0.2">
      <c r="A12" s="2" t="s">
        <v>37</v>
      </c>
      <c r="I12" t="s">
        <v>38</v>
      </c>
    </row>
    <row r="13" spans="1:9" ht="16" x14ac:dyDescent="0.2">
      <c r="A13" s="3" t="s">
        <v>39</v>
      </c>
      <c r="B13" s="7">
        <v>4</v>
      </c>
    </row>
    <row r="14" spans="1:9" ht="16" x14ac:dyDescent="0.2">
      <c r="A14" s="3" t="s">
        <v>40</v>
      </c>
      <c r="B14" s="7">
        <v>30</v>
      </c>
    </row>
    <row r="15" spans="1:9" ht="16" x14ac:dyDescent="0.2">
      <c r="A15" s="3" t="s">
        <v>41</v>
      </c>
      <c r="B15" s="7">
        <v>5</v>
      </c>
    </row>
    <row r="16" spans="1:9" ht="16" x14ac:dyDescent="0.2">
      <c r="A16" s="3" t="s">
        <v>42</v>
      </c>
      <c r="B16" s="7">
        <v>2</v>
      </c>
    </row>
    <row r="18" spans="1:3" ht="16" x14ac:dyDescent="0.2">
      <c r="A18" s="3" t="s">
        <v>43</v>
      </c>
      <c r="B18" s="13">
        <v>1</v>
      </c>
      <c r="C18" t="s">
        <v>44</v>
      </c>
    </row>
    <row r="19" spans="1:3" ht="16" x14ac:dyDescent="0.2">
      <c r="A19" s="3" t="s">
        <v>45</v>
      </c>
      <c r="B19" s="13">
        <v>3</v>
      </c>
      <c r="C19" t="s">
        <v>46</v>
      </c>
    </row>
    <row r="22" spans="1:3" x14ac:dyDescent="0.2">
      <c r="A22" s="2" t="s">
        <v>47</v>
      </c>
    </row>
    <row r="23" spans="1:3" x14ac:dyDescent="0.2">
      <c r="A23" t="s">
        <v>48</v>
      </c>
      <c r="B23">
        <v>1</v>
      </c>
      <c r="C23" t="s">
        <v>49</v>
      </c>
    </row>
    <row r="24" spans="1:3" x14ac:dyDescent="0.2">
      <c r="A24" t="s">
        <v>50</v>
      </c>
      <c r="B24">
        <v>14</v>
      </c>
    </row>
    <row r="25" spans="1:3" x14ac:dyDescent="0.2">
      <c r="A25" t="s">
        <v>51</v>
      </c>
      <c r="B25">
        <v>42</v>
      </c>
    </row>
    <row r="26" spans="1:3" x14ac:dyDescent="0.2">
      <c r="A26" t="s">
        <v>52</v>
      </c>
      <c r="B2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showGridLines="0" workbookViewId="0"/>
  </sheetViews>
  <sheetFormatPr baseColWidth="10" defaultColWidth="8.83203125" defaultRowHeight="15" x14ac:dyDescent="0.2"/>
  <cols>
    <col min="1" max="1" width="16" customWidth="1"/>
    <col min="2" max="2" width="22" customWidth="1"/>
    <col min="3" max="3" width="55" customWidth="1"/>
    <col min="4" max="4" width="38" customWidth="1"/>
  </cols>
  <sheetData>
    <row r="1" spans="1:4" ht="19" x14ac:dyDescent="0.25">
      <c r="A1" s="1" t="s">
        <v>53</v>
      </c>
    </row>
    <row r="3" spans="1:4" ht="28" customHeight="1" x14ac:dyDescent="0.2">
      <c r="A3" s="8" t="s">
        <v>54</v>
      </c>
      <c r="B3" s="8"/>
      <c r="C3" s="8"/>
      <c r="D3" s="8"/>
    </row>
    <row r="4" spans="1:4" ht="34" customHeight="1" x14ac:dyDescent="0.2">
      <c r="A4" s="3" t="s">
        <v>55</v>
      </c>
      <c r="B4" s="3" t="s">
        <v>55</v>
      </c>
      <c r="C4" s="3" t="s">
        <v>55</v>
      </c>
      <c r="D4" s="3" t="s">
        <v>55</v>
      </c>
    </row>
    <row r="5" spans="1:4" ht="34" customHeight="1" x14ac:dyDescent="0.2">
      <c r="A5" s="3" t="s">
        <v>56</v>
      </c>
      <c r="B5" s="3" t="s">
        <v>57</v>
      </c>
      <c r="C5" s="3" t="s">
        <v>58</v>
      </c>
      <c r="D5" s="3" t="s">
        <v>59</v>
      </c>
    </row>
    <row r="6" spans="1:4" ht="34" customHeight="1" x14ac:dyDescent="0.2">
      <c r="A6" s="3" t="s">
        <v>60</v>
      </c>
      <c r="B6" s="3" t="s">
        <v>61</v>
      </c>
      <c r="C6" s="3" t="s">
        <v>62</v>
      </c>
      <c r="D6" s="3" t="s">
        <v>63</v>
      </c>
    </row>
    <row r="7" spans="1:4" ht="34" customHeight="1" x14ac:dyDescent="0.2">
      <c r="A7" s="3" t="s">
        <v>60</v>
      </c>
      <c r="B7" s="3" t="s">
        <v>64</v>
      </c>
      <c r="C7" s="3" t="s">
        <v>65</v>
      </c>
      <c r="D7" s="3" t="s">
        <v>66</v>
      </c>
    </row>
    <row r="8" spans="1:4" ht="34" customHeight="1" x14ac:dyDescent="0.2">
      <c r="A8" s="3" t="s">
        <v>60</v>
      </c>
      <c r="B8" s="3" t="s">
        <v>67</v>
      </c>
      <c r="C8" s="3" t="s">
        <v>68</v>
      </c>
      <c r="D8" s="3" t="s">
        <v>69</v>
      </c>
    </row>
    <row r="9" spans="1:4" ht="34" customHeight="1" x14ac:dyDescent="0.2">
      <c r="A9" s="3" t="s">
        <v>70</v>
      </c>
      <c r="B9" s="3" t="s">
        <v>71</v>
      </c>
      <c r="C9" s="3" t="s">
        <v>72</v>
      </c>
      <c r="D9" s="3" t="s">
        <v>73</v>
      </c>
    </row>
    <row r="10" spans="1:4" ht="34" customHeight="1" x14ac:dyDescent="0.2">
      <c r="A10" s="3" t="s">
        <v>70</v>
      </c>
      <c r="B10" s="3" t="s">
        <v>74</v>
      </c>
      <c r="C10" s="3" t="s">
        <v>75</v>
      </c>
      <c r="D10" s="3" t="s">
        <v>76</v>
      </c>
    </row>
    <row r="11" spans="1:4" ht="34" customHeight="1" x14ac:dyDescent="0.2">
      <c r="A11" s="3" t="s">
        <v>70</v>
      </c>
      <c r="B11" s="3" t="s">
        <v>77</v>
      </c>
      <c r="C11" s="3" t="s">
        <v>78</v>
      </c>
      <c r="D11" s="3" t="s">
        <v>79</v>
      </c>
    </row>
    <row r="12" spans="1:4" ht="34" customHeight="1" x14ac:dyDescent="0.2">
      <c r="A12" s="3" t="s">
        <v>80</v>
      </c>
      <c r="B12" s="3" t="s">
        <v>81</v>
      </c>
      <c r="C12" s="3" t="s">
        <v>82</v>
      </c>
      <c r="D12" s="3" t="s">
        <v>83</v>
      </c>
    </row>
    <row r="13" spans="1:4" ht="34" customHeight="1" x14ac:dyDescent="0.2">
      <c r="A13" s="3" t="s">
        <v>80</v>
      </c>
      <c r="B13" s="3" t="s">
        <v>84</v>
      </c>
      <c r="C13" s="3" t="s">
        <v>85</v>
      </c>
      <c r="D13" s="3" t="s">
        <v>86</v>
      </c>
    </row>
    <row r="14" spans="1:4" ht="34" customHeight="1" x14ac:dyDescent="0.2">
      <c r="A14" s="3" t="s">
        <v>80</v>
      </c>
      <c r="B14" s="3" t="s">
        <v>87</v>
      </c>
      <c r="C14" s="3" t="s">
        <v>88</v>
      </c>
      <c r="D14" s="3" t="s">
        <v>89</v>
      </c>
    </row>
    <row r="15" spans="1:4" ht="34" customHeight="1" x14ac:dyDescent="0.2">
      <c r="A15" s="3" t="s">
        <v>90</v>
      </c>
      <c r="B15" s="3" t="s">
        <v>91</v>
      </c>
      <c r="C15" s="3" t="s">
        <v>92</v>
      </c>
      <c r="D15" s="3" t="s">
        <v>93</v>
      </c>
    </row>
    <row r="16" spans="1:4" x14ac:dyDescent="0.2">
      <c r="A16" t="s">
        <v>90</v>
      </c>
      <c r="B16" t="s">
        <v>94</v>
      </c>
      <c r="C16" t="s">
        <v>95</v>
      </c>
      <c r="D16" t="s">
        <v>96</v>
      </c>
    </row>
    <row r="17" spans="1:4" x14ac:dyDescent="0.2">
      <c r="A17" t="s">
        <v>90</v>
      </c>
      <c r="B17" t="s">
        <v>97</v>
      </c>
      <c r="C17" t="s">
        <v>98</v>
      </c>
      <c r="D17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04"/>
  <sheetViews>
    <sheetView showGridLines="0" workbookViewId="0"/>
  </sheetViews>
  <sheetFormatPr baseColWidth="10" defaultColWidth="8.83203125" defaultRowHeight="15" x14ac:dyDescent="0.2"/>
  <cols>
    <col min="1" max="1" width="10" customWidth="1"/>
    <col min="2" max="2" width="28" customWidth="1"/>
    <col min="3" max="3" width="16" customWidth="1"/>
    <col min="4" max="4" width="30" customWidth="1"/>
    <col min="5" max="5" width="20" customWidth="1"/>
    <col min="6" max="8" width="4" customWidth="1"/>
    <col min="9" max="9" width="6" customWidth="1"/>
    <col min="10" max="10" width="4" customWidth="1"/>
    <col min="11" max="12" width="5" customWidth="1"/>
    <col min="13" max="13" width="6" customWidth="1"/>
    <col min="14" max="14" width="4" customWidth="1"/>
    <col min="15" max="15" width="5" customWidth="1"/>
    <col min="16" max="17" width="6" customWidth="1"/>
    <col min="18" max="18" width="4" customWidth="1"/>
    <col min="19" max="20" width="5" customWidth="1"/>
    <col min="21" max="21" width="6" customWidth="1"/>
    <col min="22" max="22" width="14" customWidth="1"/>
    <col min="23" max="23" width="11" customWidth="1"/>
    <col min="24" max="25" width="14" customWidth="1"/>
    <col min="26" max="26" width="8" customWidth="1"/>
    <col min="27" max="27" width="10" customWidth="1"/>
    <col min="28" max="29" width="18" customWidth="1"/>
    <col min="30" max="30" width="22" customWidth="1"/>
  </cols>
  <sheetData>
    <row r="1" spans="1:30" ht="19" x14ac:dyDescent="0.25">
      <c r="A1" s="1" t="s">
        <v>100</v>
      </c>
    </row>
    <row r="2" spans="1:30" x14ac:dyDescent="0.2">
      <c r="A2" s="9" t="s">
        <v>101</v>
      </c>
    </row>
    <row r="4" spans="1:30" ht="30" customHeight="1" x14ac:dyDescent="0.2">
      <c r="A4" s="8" t="s">
        <v>102</v>
      </c>
      <c r="B4" s="8" t="s">
        <v>103</v>
      </c>
      <c r="C4" s="8" t="s">
        <v>104</v>
      </c>
      <c r="D4" s="8" t="s">
        <v>105</v>
      </c>
      <c r="E4" s="8" t="s">
        <v>106</v>
      </c>
      <c r="F4" s="8" t="s">
        <v>107</v>
      </c>
      <c r="G4" s="8" t="s">
        <v>108</v>
      </c>
      <c r="H4" s="8" t="s">
        <v>109</v>
      </c>
      <c r="I4" s="8" t="s">
        <v>110</v>
      </c>
      <c r="J4" s="8" t="s">
        <v>111</v>
      </c>
      <c r="K4" s="8" t="s">
        <v>112</v>
      </c>
      <c r="L4" s="8" t="s">
        <v>113</v>
      </c>
      <c r="M4" s="8" t="s">
        <v>114</v>
      </c>
      <c r="N4" s="8" t="s">
        <v>115</v>
      </c>
      <c r="O4" s="8" t="s">
        <v>116</v>
      </c>
      <c r="P4" s="8" t="s">
        <v>117</v>
      </c>
      <c r="Q4" s="8" t="s">
        <v>118</v>
      </c>
      <c r="R4" s="8" t="s">
        <v>119</v>
      </c>
      <c r="S4" s="8" t="s">
        <v>120</v>
      </c>
      <c r="T4" s="8" t="s">
        <v>121</v>
      </c>
      <c r="U4" s="8" t="s">
        <v>122</v>
      </c>
      <c r="V4" s="8" t="s">
        <v>123</v>
      </c>
      <c r="W4" s="8" t="s">
        <v>124</v>
      </c>
      <c r="X4" s="8" t="s">
        <v>125</v>
      </c>
      <c r="Y4" s="8" t="s">
        <v>126</v>
      </c>
      <c r="Z4" s="8" t="s">
        <v>127</v>
      </c>
      <c r="AA4" s="8" t="s">
        <v>128</v>
      </c>
      <c r="AB4" s="8" t="s">
        <v>129</v>
      </c>
      <c r="AC4" s="8" t="s">
        <v>130</v>
      </c>
      <c r="AD4" s="8" t="s">
        <v>131</v>
      </c>
    </row>
    <row r="5" spans="1:30" ht="16" x14ac:dyDescent="0.2">
      <c r="A5" s="7" t="s">
        <v>55</v>
      </c>
      <c r="B5" s="10" t="s">
        <v>55</v>
      </c>
      <c r="C5" s="10" t="s">
        <v>55</v>
      </c>
      <c r="D5" s="10" t="s">
        <v>55</v>
      </c>
      <c r="E5" s="10" t="s">
        <v>55</v>
      </c>
      <c r="F5" s="7" t="s">
        <v>55</v>
      </c>
      <c r="G5" s="7" t="s">
        <v>55</v>
      </c>
      <c r="H5" s="7" t="s">
        <v>55</v>
      </c>
      <c r="I5" s="4" t="str">
        <f t="shared" ref="I5:I68" si="0">IF($B5="","",AVERAGE($F5:$H5))</f>
        <v/>
      </c>
      <c r="J5" s="7" t="s">
        <v>55</v>
      </c>
      <c r="K5" s="7" t="s">
        <v>55</v>
      </c>
      <c r="L5" s="7" t="s">
        <v>55</v>
      </c>
      <c r="M5" s="4" t="str">
        <f t="shared" ref="M5:M68" si="1">IF($B5="","",AVERAGE($J5:$L5))</f>
        <v/>
      </c>
      <c r="N5" s="7" t="s">
        <v>55</v>
      </c>
      <c r="O5" s="7" t="s">
        <v>55</v>
      </c>
      <c r="P5" s="7" t="s">
        <v>55</v>
      </c>
      <c r="Q5" s="4" t="str">
        <f t="shared" ref="Q5:Q68" si="2">IF($B5="","",AVERAGE($N5:$P5))</f>
        <v/>
      </c>
      <c r="R5" s="7" t="s">
        <v>55</v>
      </c>
      <c r="S5" s="7" t="s">
        <v>55</v>
      </c>
      <c r="T5" s="7" t="s">
        <v>55</v>
      </c>
      <c r="U5" s="4" t="str">
        <f t="shared" ref="U5:U68" si="3">IF($B5="","",AVERAGE($R5:$T5))</f>
        <v/>
      </c>
      <c r="V5" s="4" t="str">
        <f>IF($B5="","",ROUND((I5*Settings!$B$4 + M5*Settings!$B$5 + Q5*Settings!$B$6)*20,1))</f>
        <v/>
      </c>
      <c r="W5" s="4" t="str">
        <f>IF($B5="","",(5-U5)*Settings!$B$7)</f>
        <v/>
      </c>
      <c r="X5" s="4" t="str">
        <f t="shared" ref="X5:X68" si="4">IF($B5="","",MAX(0,MIN(100,ROUND(V5-W5,1))))</f>
        <v/>
      </c>
      <c r="Y5" s="4" t="str">
        <f>IF($B5="","",IF(AND(Settings!$B$18=1,U5&lt;Settings!$B$19),IF(X5&gt;=Settings!$B$9,"Pilot (gated - risk)","Defer/Redesign (risk)"),IF(X5&gt;=Settings!$B$8,"Scale candidate",IF(X5&gt;=Settings!$B$9,"Pilot (gated)","Defer/Redesign"))))</f>
        <v/>
      </c>
      <c r="Z5" s="4" t="str">
        <f t="shared" ref="Z5:Z68" si="5">IF($B5="","",1+SUMPRODUCT(($X$5:$X$504&gt;X5)*($B$5:$B$504&lt;&gt;"")))</f>
        <v/>
      </c>
      <c r="AA5" s="4" t="str">
        <f>IF($B5="","",IF(Z5&lt;=ROUNDUP(COUNTA($B$5:$B$504)*Settings!$B$10,0),"Top 20%",""))</f>
        <v/>
      </c>
    </row>
    <row r="6" spans="1:30" ht="16" x14ac:dyDescent="0.2">
      <c r="A6" s="7" t="s">
        <v>55</v>
      </c>
      <c r="B6" s="10" t="s">
        <v>55</v>
      </c>
      <c r="C6" s="10" t="s">
        <v>55</v>
      </c>
      <c r="D6" s="10" t="s">
        <v>55</v>
      </c>
      <c r="E6" s="10" t="s">
        <v>55</v>
      </c>
      <c r="F6" s="7" t="s">
        <v>55</v>
      </c>
      <c r="G6" s="7" t="s">
        <v>55</v>
      </c>
      <c r="H6" s="7" t="s">
        <v>55</v>
      </c>
      <c r="I6" s="4" t="str">
        <f t="shared" si="0"/>
        <v/>
      </c>
      <c r="J6" s="7" t="s">
        <v>55</v>
      </c>
      <c r="K6" s="7" t="s">
        <v>55</v>
      </c>
      <c r="L6" s="7" t="s">
        <v>55</v>
      </c>
      <c r="M6" s="4" t="str">
        <f t="shared" si="1"/>
        <v/>
      </c>
      <c r="N6" s="7" t="s">
        <v>55</v>
      </c>
      <c r="O6" s="7" t="s">
        <v>55</v>
      </c>
      <c r="P6" s="7" t="s">
        <v>55</v>
      </c>
      <c r="Q6" s="4" t="str">
        <f t="shared" si="2"/>
        <v/>
      </c>
      <c r="R6" s="7" t="s">
        <v>55</v>
      </c>
      <c r="S6" s="7" t="s">
        <v>55</v>
      </c>
      <c r="T6" s="7" t="s">
        <v>55</v>
      </c>
      <c r="U6" s="4" t="str">
        <f t="shared" si="3"/>
        <v/>
      </c>
      <c r="V6" s="4" t="str">
        <f>IF($B6="","",ROUND((I6*Settings!$B$4 + M6*Settings!$B$5 + Q6*Settings!$B$6)*20,1))</f>
        <v/>
      </c>
      <c r="W6" s="4" t="str">
        <f>IF($B6="","",(5-U6)*Settings!$B$7)</f>
        <v/>
      </c>
      <c r="X6" s="4" t="str">
        <f t="shared" si="4"/>
        <v/>
      </c>
      <c r="Y6" s="4" t="str">
        <f>IF($B6="","",IF(AND(Settings!$B$18=1,U6&lt;Settings!$B$19),IF(X6&gt;=Settings!$B$9,"Pilot (gated - risk)","Defer/Redesign (risk)"),IF(X6&gt;=Settings!$B$8,"Scale candidate",IF(X6&gt;=Settings!$B$9,"Pilot (gated)","Defer/Redesign"))))</f>
        <v/>
      </c>
      <c r="Z6" s="4" t="str">
        <f t="shared" si="5"/>
        <v/>
      </c>
      <c r="AA6" s="4" t="str">
        <f>IF($B6="","",IF(Z6&lt;=ROUNDUP(COUNTA($B$5:$B$504)*Settings!$B$10,0),"Top 20%",""))</f>
        <v/>
      </c>
    </row>
    <row r="7" spans="1:30" ht="16" x14ac:dyDescent="0.2">
      <c r="A7" s="7" t="s">
        <v>55</v>
      </c>
      <c r="B7" s="10" t="s">
        <v>55</v>
      </c>
      <c r="C7" s="10" t="s">
        <v>55</v>
      </c>
      <c r="D7" s="10" t="s">
        <v>55</v>
      </c>
      <c r="E7" s="10" t="s">
        <v>55</v>
      </c>
      <c r="F7" s="7" t="s">
        <v>55</v>
      </c>
      <c r="G7" s="7" t="s">
        <v>55</v>
      </c>
      <c r="H7" s="7" t="s">
        <v>55</v>
      </c>
      <c r="I7" s="4" t="str">
        <f t="shared" si="0"/>
        <v/>
      </c>
      <c r="J7" s="7" t="s">
        <v>55</v>
      </c>
      <c r="K7" s="7" t="s">
        <v>55</v>
      </c>
      <c r="L7" s="7" t="s">
        <v>55</v>
      </c>
      <c r="M7" s="4" t="str">
        <f t="shared" si="1"/>
        <v/>
      </c>
      <c r="N7" s="7" t="s">
        <v>55</v>
      </c>
      <c r="O7" s="7" t="s">
        <v>55</v>
      </c>
      <c r="P7" s="7" t="s">
        <v>55</v>
      </c>
      <c r="Q7" s="4" t="str">
        <f t="shared" si="2"/>
        <v/>
      </c>
      <c r="R7" s="7" t="s">
        <v>55</v>
      </c>
      <c r="S7" s="7" t="s">
        <v>55</v>
      </c>
      <c r="T7" s="7" t="s">
        <v>55</v>
      </c>
      <c r="U7" s="4" t="str">
        <f t="shared" si="3"/>
        <v/>
      </c>
      <c r="V7" s="4" t="str">
        <f>IF($B7="","",ROUND((I7*Settings!$B$4 + M7*Settings!$B$5 + Q7*Settings!$B$6)*20,1))</f>
        <v/>
      </c>
      <c r="W7" s="4" t="str">
        <f>IF($B7="","",(5-U7)*Settings!$B$7)</f>
        <v/>
      </c>
      <c r="X7" s="4" t="str">
        <f t="shared" si="4"/>
        <v/>
      </c>
      <c r="Y7" s="4" t="str">
        <f>IF($B7="","",IF(AND(Settings!$B$18=1,U7&lt;Settings!$B$19),IF(X7&gt;=Settings!$B$9,"Pilot (gated - risk)","Defer/Redesign (risk)"),IF(X7&gt;=Settings!$B$8,"Scale candidate",IF(X7&gt;=Settings!$B$9,"Pilot (gated)","Defer/Redesign"))))</f>
        <v/>
      </c>
      <c r="Z7" s="4" t="str">
        <f t="shared" si="5"/>
        <v/>
      </c>
      <c r="AA7" s="4" t="str">
        <f>IF($B7="","",IF(Z7&lt;=ROUNDUP(COUNTA($B$5:$B$504)*Settings!$B$10,0),"Top 20%",""))</f>
        <v/>
      </c>
    </row>
    <row r="8" spans="1:30" ht="16" x14ac:dyDescent="0.2">
      <c r="A8" s="7" t="s">
        <v>55</v>
      </c>
      <c r="B8" s="10" t="s">
        <v>55</v>
      </c>
      <c r="C8" s="10" t="s">
        <v>55</v>
      </c>
      <c r="D8" s="10" t="s">
        <v>55</v>
      </c>
      <c r="E8" s="10" t="s">
        <v>55</v>
      </c>
      <c r="F8" s="7" t="s">
        <v>55</v>
      </c>
      <c r="G8" s="7" t="s">
        <v>55</v>
      </c>
      <c r="H8" s="7" t="s">
        <v>55</v>
      </c>
      <c r="I8" s="4" t="str">
        <f t="shared" si="0"/>
        <v/>
      </c>
      <c r="J8" s="7" t="s">
        <v>55</v>
      </c>
      <c r="K8" s="7" t="s">
        <v>55</v>
      </c>
      <c r="L8" s="7" t="s">
        <v>55</v>
      </c>
      <c r="M8" s="4" t="str">
        <f t="shared" si="1"/>
        <v/>
      </c>
      <c r="N8" s="7" t="s">
        <v>55</v>
      </c>
      <c r="O8" s="7" t="s">
        <v>55</v>
      </c>
      <c r="P8" s="7" t="s">
        <v>55</v>
      </c>
      <c r="Q8" s="4" t="str">
        <f t="shared" si="2"/>
        <v/>
      </c>
      <c r="R8" s="7" t="s">
        <v>55</v>
      </c>
      <c r="S8" s="7" t="s">
        <v>55</v>
      </c>
      <c r="T8" s="7" t="s">
        <v>55</v>
      </c>
      <c r="U8" s="4" t="str">
        <f t="shared" si="3"/>
        <v/>
      </c>
      <c r="V8" s="4" t="str">
        <f>IF($B8="","",ROUND((I8*Settings!$B$4 + M8*Settings!$B$5 + Q8*Settings!$B$6)*20,1))</f>
        <v/>
      </c>
      <c r="W8" s="4" t="str">
        <f>IF($B8="","",(5-U8)*Settings!$B$7)</f>
        <v/>
      </c>
      <c r="X8" s="4" t="str">
        <f t="shared" si="4"/>
        <v/>
      </c>
      <c r="Y8" s="4" t="str">
        <f>IF($B8="","",IF(AND(Settings!$B$18=1,U8&lt;Settings!$B$19),IF(X8&gt;=Settings!$B$9,"Pilot (gated - risk)","Defer/Redesign (risk)"),IF(X8&gt;=Settings!$B$8,"Scale candidate",IF(X8&gt;=Settings!$B$9,"Pilot (gated)","Defer/Redesign"))))</f>
        <v/>
      </c>
      <c r="Z8" s="4" t="str">
        <f t="shared" si="5"/>
        <v/>
      </c>
      <c r="AA8" s="4" t="str">
        <f>IF($B8="","",IF(Z8&lt;=ROUNDUP(COUNTA($B$5:$B$504)*Settings!$B$10,0),"Top 20%",""))</f>
        <v/>
      </c>
    </row>
    <row r="9" spans="1:30" ht="16" x14ac:dyDescent="0.2">
      <c r="A9" s="7" t="s">
        <v>55</v>
      </c>
      <c r="B9" s="10" t="s">
        <v>55</v>
      </c>
      <c r="C9" s="10" t="s">
        <v>55</v>
      </c>
      <c r="D9" s="10" t="s">
        <v>55</v>
      </c>
      <c r="E9" s="10" t="s">
        <v>55</v>
      </c>
      <c r="F9" s="7" t="s">
        <v>55</v>
      </c>
      <c r="G9" s="7" t="s">
        <v>55</v>
      </c>
      <c r="H9" s="7" t="s">
        <v>55</v>
      </c>
      <c r="I9" s="4" t="str">
        <f t="shared" si="0"/>
        <v/>
      </c>
      <c r="J9" s="7" t="s">
        <v>55</v>
      </c>
      <c r="K9" s="7" t="s">
        <v>55</v>
      </c>
      <c r="L9" s="7" t="s">
        <v>55</v>
      </c>
      <c r="M9" s="4" t="str">
        <f t="shared" si="1"/>
        <v/>
      </c>
      <c r="N9" s="7" t="s">
        <v>55</v>
      </c>
      <c r="O9" s="7" t="s">
        <v>55</v>
      </c>
      <c r="P9" s="7" t="s">
        <v>55</v>
      </c>
      <c r="Q9" s="4" t="str">
        <f t="shared" si="2"/>
        <v/>
      </c>
      <c r="R9" s="7" t="s">
        <v>55</v>
      </c>
      <c r="S9" s="7" t="s">
        <v>55</v>
      </c>
      <c r="T9" s="7" t="s">
        <v>55</v>
      </c>
      <c r="U9" s="4" t="str">
        <f t="shared" si="3"/>
        <v/>
      </c>
      <c r="V9" s="4" t="str">
        <f>IF($B9="","",ROUND((I9*Settings!$B$4 + M9*Settings!$B$5 + Q9*Settings!$B$6)*20,1))</f>
        <v/>
      </c>
      <c r="W9" s="4" t="str">
        <f>IF($B9="","",(5-U9)*Settings!$B$7)</f>
        <v/>
      </c>
      <c r="X9" s="4" t="str">
        <f t="shared" si="4"/>
        <v/>
      </c>
      <c r="Y9" s="4" t="str">
        <f>IF($B9="","",IF(AND(Settings!$B$18=1,U9&lt;Settings!$B$19),IF(X9&gt;=Settings!$B$9,"Pilot (gated - risk)","Defer/Redesign (risk)"),IF(X9&gt;=Settings!$B$8,"Scale candidate",IF(X9&gt;=Settings!$B$9,"Pilot (gated)","Defer/Redesign"))))</f>
        <v/>
      </c>
      <c r="Z9" s="4" t="str">
        <f t="shared" si="5"/>
        <v/>
      </c>
      <c r="AA9" s="4" t="str">
        <f>IF($B9="","",IF(Z9&lt;=ROUNDUP(COUNTA($B$5:$B$504)*Settings!$B$10,0),"Top 20%",""))</f>
        <v/>
      </c>
    </row>
    <row r="10" spans="1:30" ht="16" x14ac:dyDescent="0.2">
      <c r="A10" s="7" t="s">
        <v>55</v>
      </c>
      <c r="B10" s="10" t="s">
        <v>55</v>
      </c>
      <c r="C10" s="10" t="s">
        <v>55</v>
      </c>
      <c r="D10" s="10" t="s">
        <v>55</v>
      </c>
      <c r="E10" s="10" t="s">
        <v>55</v>
      </c>
      <c r="F10" s="7" t="s">
        <v>55</v>
      </c>
      <c r="G10" s="7" t="s">
        <v>55</v>
      </c>
      <c r="H10" s="7" t="s">
        <v>55</v>
      </c>
      <c r="I10" s="4" t="str">
        <f t="shared" si="0"/>
        <v/>
      </c>
      <c r="J10" s="7" t="s">
        <v>55</v>
      </c>
      <c r="K10" s="7" t="s">
        <v>55</v>
      </c>
      <c r="L10" s="7" t="s">
        <v>55</v>
      </c>
      <c r="M10" s="4" t="str">
        <f t="shared" si="1"/>
        <v/>
      </c>
      <c r="N10" s="7" t="s">
        <v>55</v>
      </c>
      <c r="O10" s="7" t="s">
        <v>55</v>
      </c>
      <c r="P10" s="7" t="s">
        <v>55</v>
      </c>
      <c r="Q10" s="4" t="str">
        <f t="shared" si="2"/>
        <v/>
      </c>
      <c r="R10" s="7" t="s">
        <v>55</v>
      </c>
      <c r="S10" s="7" t="s">
        <v>55</v>
      </c>
      <c r="T10" s="7" t="s">
        <v>55</v>
      </c>
      <c r="U10" s="4" t="str">
        <f t="shared" si="3"/>
        <v/>
      </c>
      <c r="V10" s="4" t="str">
        <f>IF($B10="","",ROUND((I10*Settings!$B$4 + M10*Settings!$B$5 + Q10*Settings!$B$6)*20,1))</f>
        <v/>
      </c>
      <c r="W10" s="4" t="str">
        <f>IF($B10="","",(5-U10)*Settings!$B$7)</f>
        <v/>
      </c>
      <c r="X10" s="4" t="str">
        <f t="shared" si="4"/>
        <v/>
      </c>
      <c r="Y10" s="4" t="str">
        <f>IF($B10="","",IF(AND(Settings!$B$18=1,U10&lt;Settings!$B$19),IF(X10&gt;=Settings!$B$9,"Pilot (gated - risk)","Defer/Redesign (risk)"),IF(X10&gt;=Settings!$B$8,"Scale candidate",IF(X10&gt;=Settings!$B$9,"Pilot (gated)","Defer/Redesign"))))</f>
        <v/>
      </c>
      <c r="Z10" s="4" t="str">
        <f t="shared" si="5"/>
        <v/>
      </c>
      <c r="AA10" s="4" t="str">
        <f>IF($B10="","",IF(Z10&lt;=ROUNDUP(COUNTA($B$5:$B$504)*Settings!$B$10,0),"Top 20%",""))</f>
        <v/>
      </c>
    </row>
    <row r="11" spans="1:30" ht="16" x14ac:dyDescent="0.2">
      <c r="A11" s="7" t="s">
        <v>55</v>
      </c>
      <c r="B11" s="10" t="s">
        <v>55</v>
      </c>
      <c r="C11" s="10" t="s">
        <v>55</v>
      </c>
      <c r="D11" s="10" t="s">
        <v>55</v>
      </c>
      <c r="E11" s="10" t="s">
        <v>55</v>
      </c>
      <c r="F11" s="7" t="s">
        <v>55</v>
      </c>
      <c r="G11" s="7" t="s">
        <v>55</v>
      </c>
      <c r="H11" s="7" t="s">
        <v>55</v>
      </c>
      <c r="I11" s="4" t="str">
        <f t="shared" si="0"/>
        <v/>
      </c>
      <c r="J11" s="7" t="s">
        <v>55</v>
      </c>
      <c r="K11" s="7" t="s">
        <v>55</v>
      </c>
      <c r="L11" s="7" t="s">
        <v>55</v>
      </c>
      <c r="M11" s="4" t="str">
        <f t="shared" si="1"/>
        <v/>
      </c>
      <c r="N11" s="7" t="s">
        <v>55</v>
      </c>
      <c r="O11" s="7" t="s">
        <v>55</v>
      </c>
      <c r="P11" s="7" t="s">
        <v>55</v>
      </c>
      <c r="Q11" s="4" t="str">
        <f t="shared" si="2"/>
        <v/>
      </c>
      <c r="R11" s="7" t="s">
        <v>55</v>
      </c>
      <c r="S11" s="7" t="s">
        <v>55</v>
      </c>
      <c r="T11" s="7" t="s">
        <v>55</v>
      </c>
      <c r="U11" s="4" t="str">
        <f t="shared" si="3"/>
        <v/>
      </c>
      <c r="V11" s="4" t="str">
        <f>IF($B11="","",ROUND((I11*Settings!$B$4 + M11*Settings!$B$5 + Q11*Settings!$B$6)*20,1))</f>
        <v/>
      </c>
      <c r="W11" s="4" t="str">
        <f>IF($B11="","",(5-U11)*Settings!$B$7)</f>
        <v/>
      </c>
      <c r="X11" s="4" t="str">
        <f t="shared" si="4"/>
        <v/>
      </c>
      <c r="Y11" s="4" t="str">
        <f>IF($B11="","",IF(AND(Settings!$B$18=1,U11&lt;Settings!$B$19),IF(X11&gt;=Settings!$B$9,"Pilot (gated - risk)","Defer/Redesign (risk)"),IF(X11&gt;=Settings!$B$8,"Scale candidate",IF(X11&gt;=Settings!$B$9,"Pilot (gated)","Defer/Redesign"))))</f>
        <v/>
      </c>
      <c r="Z11" s="4" t="str">
        <f t="shared" si="5"/>
        <v/>
      </c>
      <c r="AA11" s="4" t="str">
        <f>IF($B11="","",IF(Z11&lt;=ROUNDUP(COUNTA($B$5:$B$504)*Settings!$B$10,0),"Top 20%",""))</f>
        <v/>
      </c>
    </row>
    <row r="12" spans="1:30" ht="16" x14ac:dyDescent="0.2">
      <c r="A12" s="7" t="s">
        <v>55</v>
      </c>
      <c r="B12" s="10" t="s">
        <v>55</v>
      </c>
      <c r="C12" s="10" t="s">
        <v>55</v>
      </c>
      <c r="D12" s="10" t="s">
        <v>55</v>
      </c>
      <c r="E12" s="10" t="s">
        <v>55</v>
      </c>
      <c r="F12" s="7" t="s">
        <v>55</v>
      </c>
      <c r="G12" s="7" t="s">
        <v>55</v>
      </c>
      <c r="H12" s="7" t="s">
        <v>55</v>
      </c>
      <c r="I12" s="4" t="str">
        <f t="shared" si="0"/>
        <v/>
      </c>
      <c r="J12" s="7" t="s">
        <v>55</v>
      </c>
      <c r="K12" s="7" t="s">
        <v>55</v>
      </c>
      <c r="L12" s="7" t="s">
        <v>55</v>
      </c>
      <c r="M12" s="4" t="str">
        <f t="shared" si="1"/>
        <v/>
      </c>
      <c r="N12" s="7" t="s">
        <v>55</v>
      </c>
      <c r="O12" s="7" t="s">
        <v>55</v>
      </c>
      <c r="P12" s="7" t="s">
        <v>55</v>
      </c>
      <c r="Q12" s="4" t="str">
        <f t="shared" si="2"/>
        <v/>
      </c>
      <c r="R12" s="7" t="s">
        <v>55</v>
      </c>
      <c r="S12" s="7" t="s">
        <v>55</v>
      </c>
      <c r="T12" s="7" t="s">
        <v>55</v>
      </c>
      <c r="U12" s="4" t="str">
        <f t="shared" si="3"/>
        <v/>
      </c>
      <c r="V12" s="4" t="str">
        <f>IF($B12="","",ROUND((I12*Settings!$B$4 + M12*Settings!$B$5 + Q12*Settings!$B$6)*20,1))</f>
        <v/>
      </c>
      <c r="W12" s="4" t="str">
        <f>IF($B12="","",(5-U12)*Settings!$B$7)</f>
        <v/>
      </c>
      <c r="X12" s="4" t="str">
        <f t="shared" si="4"/>
        <v/>
      </c>
      <c r="Y12" s="4" t="str">
        <f>IF($B12="","",IF(AND(Settings!$B$18=1,U12&lt;Settings!$B$19),IF(X12&gt;=Settings!$B$9,"Pilot (gated - risk)","Defer/Redesign (risk)"),IF(X12&gt;=Settings!$B$8,"Scale candidate",IF(X12&gt;=Settings!$B$9,"Pilot (gated)","Defer/Redesign"))))</f>
        <v/>
      </c>
      <c r="Z12" s="4" t="str">
        <f t="shared" si="5"/>
        <v/>
      </c>
      <c r="AA12" s="4" t="str">
        <f>IF($B12="","",IF(Z12&lt;=ROUNDUP(COUNTA($B$5:$B$504)*Settings!$B$10,0),"Top 20%",""))</f>
        <v/>
      </c>
    </row>
    <row r="13" spans="1:30" ht="16" x14ac:dyDescent="0.2">
      <c r="A13" s="7" t="s">
        <v>55</v>
      </c>
      <c r="B13" s="10" t="s">
        <v>55</v>
      </c>
      <c r="C13" s="10" t="s">
        <v>55</v>
      </c>
      <c r="D13" s="10" t="s">
        <v>55</v>
      </c>
      <c r="E13" s="10" t="s">
        <v>55</v>
      </c>
      <c r="F13" s="7" t="s">
        <v>55</v>
      </c>
      <c r="G13" s="7" t="s">
        <v>55</v>
      </c>
      <c r="H13" s="7" t="s">
        <v>55</v>
      </c>
      <c r="I13" s="4" t="str">
        <f t="shared" si="0"/>
        <v/>
      </c>
      <c r="J13" s="7" t="s">
        <v>55</v>
      </c>
      <c r="K13" s="7" t="s">
        <v>55</v>
      </c>
      <c r="L13" s="7" t="s">
        <v>55</v>
      </c>
      <c r="M13" s="4" t="str">
        <f t="shared" si="1"/>
        <v/>
      </c>
      <c r="N13" s="7" t="s">
        <v>55</v>
      </c>
      <c r="O13" s="7" t="s">
        <v>55</v>
      </c>
      <c r="P13" s="7" t="s">
        <v>55</v>
      </c>
      <c r="Q13" s="4" t="str">
        <f t="shared" si="2"/>
        <v/>
      </c>
      <c r="R13" s="7" t="s">
        <v>55</v>
      </c>
      <c r="S13" s="7" t="s">
        <v>55</v>
      </c>
      <c r="T13" s="7" t="s">
        <v>55</v>
      </c>
      <c r="U13" s="4" t="str">
        <f t="shared" si="3"/>
        <v/>
      </c>
      <c r="V13" s="4" t="str">
        <f>IF($B13="","",ROUND((I13*Settings!$B$4 + M13*Settings!$B$5 + Q13*Settings!$B$6)*20,1))</f>
        <v/>
      </c>
      <c r="W13" s="4" t="str">
        <f>IF($B13="","",(5-U13)*Settings!$B$7)</f>
        <v/>
      </c>
      <c r="X13" s="4" t="str">
        <f t="shared" si="4"/>
        <v/>
      </c>
      <c r="Y13" s="4" t="str">
        <f>IF($B13="","",IF(AND(Settings!$B$18=1,U13&lt;Settings!$B$19),IF(X13&gt;=Settings!$B$9,"Pilot (gated - risk)","Defer/Redesign (risk)"),IF(X13&gt;=Settings!$B$8,"Scale candidate",IF(X13&gt;=Settings!$B$9,"Pilot (gated)","Defer/Redesign"))))</f>
        <v/>
      </c>
      <c r="Z13" s="4" t="str">
        <f t="shared" si="5"/>
        <v/>
      </c>
      <c r="AA13" s="4" t="str">
        <f>IF($B13="","",IF(Z13&lt;=ROUNDUP(COUNTA($B$5:$B$504)*Settings!$B$10,0),"Top 20%",""))</f>
        <v/>
      </c>
    </row>
    <row r="14" spans="1:30" ht="16" x14ac:dyDescent="0.2">
      <c r="A14" s="7" t="s">
        <v>55</v>
      </c>
      <c r="B14" s="10" t="s">
        <v>55</v>
      </c>
      <c r="C14" s="10" t="s">
        <v>55</v>
      </c>
      <c r="D14" s="10" t="s">
        <v>55</v>
      </c>
      <c r="E14" s="10" t="s">
        <v>55</v>
      </c>
      <c r="F14" s="7" t="s">
        <v>55</v>
      </c>
      <c r="G14" s="7" t="s">
        <v>55</v>
      </c>
      <c r="H14" s="7" t="s">
        <v>55</v>
      </c>
      <c r="I14" s="4" t="str">
        <f t="shared" si="0"/>
        <v/>
      </c>
      <c r="J14" s="7" t="s">
        <v>55</v>
      </c>
      <c r="K14" s="7" t="s">
        <v>55</v>
      </c>
      <c r="L14" s="7" t="s">
        <v>55</v>
      </c>
      <c r="M14" s="4" t="str">
        <f t="shared" si="1"/>
        <v/>
      </c>
      <c r="N14" s="7" t="s">
        <v>55</v>
      </c>
      <c r="O14" s="7" t="s">
        <v>55</v>
      </c>
      <c r="P14" s="7" t="s">
        <v>55</v>
      </c>
      <c r="Q14" s="4" t="str">
        <f t="shared" si="2"/>
        <v/>
      </c>
      <c r="R14" s="7" t="s">
        <v>55</v>
      </c>
      <c r="S14" s="7" t="s">
        <v>55</v>
      </c>
      <c r="T14" s="7" t="s">
        <v>55</v>
      </c>
      <c r="U14" s="4" t="str">
        <f t="shared" si="3"/>
        <v/>
      </c>
      <c r="V14" s="4" t="str">
        <f>IF($B14="","",ROUND((I14*Settings!$B$4 + M14*Settings!$B$5 + Q14*Settings!$B$6)*20,1))</f>
        <v/>
      </c>
      <c r="W14" s="4" t="str">
        <f>IF($B14="","",(5-U14)*Settings!$B$7)</f>
        <v/>
      </c>
      <c r="X14" s="4" t="str">
        <f t="shared" si="4"/>
        <v/>
      </c>
      <c r="Y14" s="4" t="str">
        <f>IF($B14="","",IF(AND(Settings!$B$18=1,U14&lt;Settings!$B$19),IF(X14&gt;=Settings!$B$9,"Pilot (gated - risk)","Defer/Redesign (risk)"),IF(X14&gt;=Settings!$B$8,"Scale candidate",IF(X14&gt;=Settings!$B$9,"Pilot (gated)","Defer/Redesign"))))</f>
        <v/>
      </c>
      <c r="Z14" s="4" t="str">
        <f t="shared" si="5"/>
        <v/>
      </c>
      <c r="AA14" s="4" t="str">
        <f>IF($B14="","",IF(Z14&lt;=ROUNDUP(COUNTA($B$5:$B$504)*Settings!$B$10,0),"Top 20%",""))</f>
        <v/>
      </c>
    </row>
    <row r="15" spans="1:30" ht="16" x14ac:dyDescent="0.2">
      <c r="A15" s="7" t="s">
        <v>55</v>
      </c>
      <c r="B15" s="10" t="s">
        <v>55</v>
      </c>
      <c r="C15" s="10" t="s">
        <v>55</v>
      </c>
      <c r="D15" s="10" t="s">
        <v>55</v>
      </c>
      <c r="E15" s="10" t="s">
        <v>55</v>
      </c>
      <c r="F15" s="7" t="s">
        <v>55</v>
      </c>
      <c r="G15" s="7" t="s">
        <v>55</v>
      </c>
      <c r="H15" s="7" t="s">
        <v>55</v>
      </c>
      <c r="I15" s="4" t="str">
        <f t="shared" si="0"/>
        <v/>
      </c>
      <c r="J15" s="7" t="s">
        <v>55</v>
      </c>
      <c r="K15" s="7" t="s">
        <v>55</v>
      </c>
      <c r="L15" s="7" t="s">
        <v>55</v>
      </c>
      <c r="M15" s="4" t="str">
        <f t="shared" si="1"/>
        <v/>
      </c>
      <c r="N15" s="7" t="s">
        <v>55</v>
      </c>
      <c r="O15" s="7" t="s">
        <v>55</v>
      </c>
      <c r="P15" s="7" t="s">
        <v>55</v>
      </c>
      <c r="Q15" s="4" t="str">
        <f t="shared" si="2"/>
        <v/>
      </c>
      <c r="R15" s="7" t="s">
        <v>55</v>
      </c>
      <c r="S15" s="7" t="s">
        <v>55</v>
      </c>
      <c r="T15" s="7" t="s">
        <v>55</v>
      </c>
      <c r="U15" s="4" t="str">
        <f t="shared" si="3"/>
        <v/>
      </c>
      <c r="V15" s="4" t="str">
        <f>IF($B15="","",ROUND((I15*Settings!$B$4 + M15*Settings!$B$5 + Q15*Settings!$B$6)*20,1))</f>
        <v/>
      </c>
      <c r="W15" s="4" t="str">
        <f>IF($B15="","",(5-U15)*Settings!$B$7)</f>
        <v/>
      </c>
      <c r="X15" s="4" t="str">
        <f t="shared" si="4"/>
        <v/>
      </c>
      <c r="Y15" s="4" t="str">
        <f>IF($B15="","",IF(AND(Settings!$B$18=1,U15&lt;Settings!$B$19),IF(X15&gt;=Settings!$B$9,"Pilot (gated - risk)","Defer/Redesign (risk)"),IF(X15&gt;=Settings!$B$8,"Scale candidate",IF(X15&gt;=Settings!$B$9,"Pilot (gated)","Defer/Redesign"))))</f>
        <v/>
      </c>
      <c r="Z15" s="4" t="str">
        <f t="shared" si="5"/>
        <v/>
      </c>
      <c r="AA15" s="4" t="str">
        <f>IF($B15="","",IF(Z15&lt;=ROUNDUP(COUNTA($B$5:$B$504)*Settings!$B$10,0),"Top 20%",""))</f>
        <v/>
      </c>
    </row>
    <row r="16" spans="1:30" ht="16" x14ac:dyDescent="0.2">
      <c r="A16" s="7" t="s">
        <v>55</v>
      </c>
      <c r="B16" s="10" t="s">
        <v>55</v>
      </c>
      <c r="C16" s="10" t="s">
        <v>55</v>
      </c>
      <c r="D16" s="10" t="s">
        <v>55</v>
      </c>
      <c r="E16" s="10" t="s">
        <v>55</v>
      </c>
      <c r="F16" s="7" t="s">
        <v>55</v>
      </c>
      <c r="G16" s="7" t="s">
        <v>55</v>
      </c>
      <c r="H16" s="7" t="s">
        <v>55</v>
      </c>
      <c r="I16" s="4" t="str">
        <f t="shared" si="0"/>
        <v/>
      </c>
      <c r="J16" s="7" t="s">
        <v>55</v>
      </c>
      <c r="K16" s="7" t="s">
        <v>55</v>
      </c>
      <c r="L16" s="7" t="s">
        <v>55</v>
      </c>
      <c r="M16" s="4" t="str">
        <f t="shared" si="1"/>
        <v/>
      </c>
      <c r="N16" s="7" t="s">
        <v>55</v>
      </c>
      <c r="O16" s="7" t="s">
        <v>55</v>
      </c>
      <c r="P16" s="7" t="s">
        <v>55</v>
      </c>
      <c r="Q16" s="4" t="str">
        <f t="shared" si="2"/>
        <v/>
      </c>
      <c r="R16" s="7" t="s">
        <v>55</v>
      </c>
      <c r="S16" s="7" t="s">
        <v>55</v>
      </c>
      <c r="T16" s="7" t="s">
        <v>55</v>
      </c>
      <c r="U16" s="4" t="str">
        <f t="shared" si="3"/>
        <v/>
      </c>
      <c r="V16" s="4" t="str">
        <f>IF($B16="","",ROUND((I16*Settings!$B$4 + M16*Settings!$B$5 + Q16*Settings!$B$6)*20,1))</f>
        <v/>
      </c>
      <c r="W16" s="4" t="str">
        <f>IF($B16="","",(5-U16)*Settings!$B$7)</f>
        <v/>
      </c>
      <c r="X16" s="4" t="str">
        <f t="shared" si="4"/>
        <v/>
      </c>
      <c r="Y16" s="4" t="str">
        <f>IF($B16="","",IF(AND(Settings!$B$18=1,U16&lt;Settings!$B$19),IF(X16&gt;=Settings!$B$9,"Pilot (gated - risk)","Defer/Redesign (risk)"),IF(X16&gt;=Settings!$B$8,"Scale candidate",IF(X16&gt;=Settings!$B$9,"Pilot (gated)","Defer/Redesign"))))</f>
        <v/>
      </c>
      <c r="Z16" s="4" t="str">
        <f t="shared" si="5"/>
        <v/>
      </c>
      <c r="AA16" s="4" t="str">
        <f>IF($B16="","",IF(Z16&lt;=ROUNDUP(COUNTA($B$5:$B$504)*Settings!$B$10,0),"Top 20%",""))</f>
        <v/>
      </c>
    </row>
    <row r="17" spans="1:27" ht="16" x14ac:dyDescent="0.2">
      <c r="A17" s="7" t="s">
        <v>55</v>
      </c>
      <c r="B17" s="10" t="s">
        <v>55</v>
      </c>
      <c r="C17" s="10" t="s">
        <v>55</v>
      </c>
      <c r="D17" s="10" t="s">
        <v>55</v>
      </c>
      <c r="E17" s="10" t="s">
        <v>55</v>
      </c>
      <c r="F17" s="7" t="s">
        <v>55</v>
      </c>
      <c r="G17" s="7" t="s">
        <v>55</v>
      </c>
      <c r="H17" s="7" t="s">
        <v>55</v>
      </c>
      <c r="I17" s="4" t="str">
        <f t="shared" si="0"/>
        <v/>
      </c>
      <c r="J17" s="7" t="s">
        <v>55</v>
      </c>
      <c r="K17" s="7" t="s">
        <v>55</v>
      </c>
      <c r="L17" s="7" t="s">
        <v>55</v>
      </c>
      <c r="M17" s="4" t="str">
        <f t="shared" si="1"/>
        <v/>
      </c>
      <c r="N17" s="7" t="s">
        <v>55</v>
      </c>
      <c r="O17" s="7" t="s">
        <v>55</v>
      </c>
      <c r="P17" s="7" t="s">
        <v>55</v>
      </c>
      <c r="Q17" s="4" t="str">
        <f t="shared" si="2"/>
        <v/>
      </c>
      <c r="R17" s="7" t="s">
        <v>55</v>
      </c>
      <c r="S17" s="7" t="s">
        <v>55</v>
      </c>
      <c r="T17" s="7" t="s">
        <v>55</v>
      </c>
      <c r="U17" s="4" t="str">
        <f t="shared" si="3"/>
        <v/>
      </c>
      <c r="V17" s="4" t="str">
        <f>IF($B17="","",ROUND((I17*Settings!$B$4 + M17*Settings!$B$5 + Q17*Settings!$B$6)*20,1))</f>
        <v/>
      </c>
      <c r="W17" s="4" t="str">
        <f>IF($B17="","",(5-U17)*Settings!$B$7)</f>
        <v/>
      </c>
      <c r="X17" s="4" t="str">
        <f t="shared" si="4"/>
        <v/>
      </c>
      <c r="Y17" s="4" t="str">
        <f>IF($B17="","",IF(AND(Settings!$B$18=1,U17&lt;Settings!$B$19),IF(X17&gt;=Settings!$B$9,"Pilot (gated - risk)","Defer/Redesign (risk)"),IF(X17&gt;=Settings!$B$8,"Scale candidate",IF(X17&gt;=Settings!$B$9,"Pilot (gated)","Defer/Redesign"))))</f>
        <v/>
      </c>
      <c r="Z17" s="4" t="str">
        <f t="shared" si="5"/>
        <v/>
      </c>
      <c r="AA17" s="4" t="str">
        <f>IF($B17="","",IF(Z17&lt;=ROUNDUP(COUNTA($B$5:$B$504)*Settings!$B$10,0),"Top 20%",""))</f>
        <v/>
      </c>
    </row>
    <row r="18" spans="1:27" ht="16" x14ac:dyDescent="0.2">
      <c r="A18" s="7" t="s">
        <v>55</v>
      </c>
      <c r="B18" s="10" t="s">
        <v>55</v>
      </c>
      <c r="C18" s="10" t="s">
        <v>55</v>
      </c>
      <c r="D18" s="10" t="s">
        <v>55</v>
      </c>
      <c r="E18" s="10" t="s">
        <v>55</v>
      </c>
      <c r="F18" s="7" t="s">
        <v>55</v>
      </c>
      <c r="G18" s="7" t="s">
        <v>55</v>
      </c>
      <c r="H18" s="7" t="s">
        <v>55</v>
      </c>
      <c r="I18" s="4" t="str">
        <f t="shared" si="0"/>
        <v/>
      </c>
      <c r="J18" s="7" t="s">
        <v>55</v>
      </c>
      <c r="K18" s="7" t="s">
        <v>55</v>
      </c>
      <c r="L18" s="7" t="s">
        <v>55</v>
      </c>
      <c r="M18" s="4" t="str">
        <f t="shared" si="1"/>
        <v/>
      </c>
      <c r="N18" s="7" t="s">
        <v>55</v>
      </c>
      <c r="O18" s="7" t="s">
        <v>55</v>
      </c>
      <c r="P18" s="7" t="s">
        <v>55</v>
      </c>
      <c r="Q18" s="4" t="str">
        <f t="shared" si="2"/>
        <v/>
      </c>
      <c r="R18" s="7" t="s">
        <v>55</v>
      </c>
      <c r="S18" s="7" t="s">
        <v>55</v>
      </c>
      <c r="T18" s="7" t="s">
        <v>55</v>
      </c>
      <c r="U18" s="4" t="str">
        <f t="shared" si="3"/>
        <v/>
      </c>
      <c r="V18" s="4" t="str">
        <f>IF($B18="","",ROUND((I18*Settings!$B$4 + M18*Settings!$B$5 + Q18*Settings!$B$6)*20,1))</f>
        <v/>
      </c>
      <c r="W18" s="4" t="str">
        <f>IF($B18="","",(5-U18)*Settings!$B$7)</f>
        <v/>
      </c>
      <c r="X18" s="4" t="str">
        <f t="shared" si="4"/>
        <v/>
      </c>
      <c r="Y18" s="4" t="str">
        <f>IF($B18="","",IF(AND(Settings!$B$18=1,U18&lt;Settings!$B$19),IF(X18&gt;=Settings!$B$9,"Pilot (gated - risk)","Defer/Redesign (risk)"),IF(X18&gt;=Settings!$B$8,"Scale candidate",IF(X18&gt;=Settings!$B$9,"Pilot (gated)","Defer/Redesign"))))</f>
        <v/>
      </c>
      <c r="Z18" s="4" t="str">
        <f t="shared" si="5"/>
        <v/>
      </c>
      <c r="AA18" s="4" t="str">
        <f>IF($B18="","",IF(Z18&lt;=ROUNDUP(COUNTA($B$5:$B$504)*Settings!$B$10,0),"Top 20%",""))</f>
        <v/>
      </c>
    </row>
    <row r="19" spans="1:27" ht="16" x14ac:dyDescent="0.2">
      <c r="A19" s="7" t="s">
        <v>55</v>
      </c>
      <c r="B19" s="10" t="s">
        <v>55</v>
      </c>
      <c r="C19" s="10" t="s">
        <v>55</v>
      </c>
      <c r="D19" s="10" t="s">
        <v>55</v>
      </c>
      <c r="E19" s="10" t="s">
        <v>55</v>
      </c>
      <c r="F19" s="7" t="s">
        <v>55</v>
      </c>
      <c r="G19" s="7" t="s">
        <v>55</v>
      </c>
      <c r="H19" s="7" t="s">
        <v>55</v>
      </c>
      <c r="I19" s="4" t="str">
        <f t="shared" si="0"/>
        <v/>
      </c>
      <c r="J19" s="7" t="s">
        <v>55</v>
      </c>
      <c r="K19" s="7" t="s">
        <v>55</v>
      </c>
      <c r="L19" s="7" t="s">
        <v>55</v>
      </c>
      <c r="M19" s="4" t="str">
        <f t="shared" si="1"/>
        <v/>
      </c>
      <c r="N19" s="7" t="s">
        <v>55</v>
      </c>
      <c r="O19" s="7" t="s">
        <v>55</v>
      </c>
      <c r="P19" s="7" t="s">
        <v>55</v>
      </c>
      <c r="Q19" s="4" t="str">
        <f t="shared" si="2"/>
        <v/>
      </c>
      <c r="R19" s="7" t="s">
        <v>55</v>
      </c>
      <c r="S19" s="7" t="s">
        <v>55</v>
      </c>
      <c r="T19" s="7" t="s">
        <v>55</v>
      </c>
      <c r="U19" s="4" t="str">
        <f t="shared" si="3"/>
        <v/>
      </c>
      <c r="V19" s="4" t="str">
        <f>IF($B19="","",ROUND((I19*Settings!$B$4 + M19*Settings!$B$5 + Q19*Settings!$B$6)*20,1))</f>
        <v/>
      </c>
      <c r="W19" s="4" t="str">
        <f>IF($B19="","",(5-U19)*Settings!$B$7)</f>
        <v/>
      </c>
      <c r="X19" s="4" t="str">
        <f t="shared" si="4"/>
        <v/>
      </c>
      <c r="Y19" s="4" t="str">
        <f>IF($B19="","",IF(AND(Settings!$B$18=1,U19&lt;Settings!$B$19),IF(X19&gt;=Settings!$B$9,"Pilot (gated - risk)","Defer/Redesign (risk)"),IF(X19&gt;=Settings!$B$8,"Scale candidate",IF(X19&gt;=Settings!$B$9,"Pilot (gated)","Defer/Redesign"))))</f>
        <v/>
      </c>
      <c r="Z19" s="4" t="str">
        <f t="shared" si="5"/>
        <v/>
      </c>
      <c r="AA19" s="4" t="str">
        <f>IF($B19="","",IF(Z19&lt;=ROUNDUP(COUNTA($B$5:$B$504)*Settings!$B$10,0),"Top 20%",""))</f>
        <v/>
      </c>
    </row>
    <row r="20" spans="1:27" ht="16" x14ac:dyDescent="0.2">
      <c r="A20" s="7" t="s">
        <v>55</v>
      </c>
      <c r="B20" s="10" t="s">
        <v>55</v>
      </c>
      <c r="C20" s="10" t="s">
        <v>55</v>
      </c>
      <c r="D20" s="10" t="s">
        <v>55</v>
      </c>
      <c r="E20" s="10" t="s">
        <v>55</v>
      </c>
      <c r="F20" s="7" t="s">
        <v>55</v>
      </c>
      <c r="G20" s="7" t="s">
        <v>55</v>
      </c>
      <c r="H20" s="7" t="s">
        <v>55</v>
      </c>
      <c r="I20" s="4" t="str">
        <f t="shared" si="0"/>
        <v/>
      </c>
      <c r="J20" s="7" t="s">
        <v>55</v>
      </c>
      <c r="K20" s="7" t="s">
        <v>55</v>
      </c>
      <c r="L20" s="7" t="s">
        <v>55</v>
      </c>
      <c r="M20" s="4" t="str">
        <f t="shared" si="1"/>
        <v/>
      </c>
      <c r="N20" s="7" t="s">
        <v>55</v>
      </c>
      <c r="O20" s="7" t="s">
        <v>55</v>
      </c>
      <c r="P20" s="7" t="s">
        <v>55</v>
      </c>
      <c r="Q20" s="4" t="str">
        <f t="shared" si="2"/>
        <v/>
      </c>
      <c r="R20" s="7" t="s">
        <v>55</v>
      </c>
      <c r="S20" s="7" t="s">
        <v>55</v>
      </c>
      <c r="T20" s="7" t="s">
        <v>55</v>
      </c>
      <c r="U20" s="4" t="str">
        <f t="shared" si="3"/>
        <v/>
      </c>
      <c r="V20" s="4" t="str">
        <f>IF($B20="","",ROUND((I20*Settings!$B$4 + M20*Settings!$B$5 + Q20*Settings!$B$6)*20,1))</f>
        <v/>
      </c>
      <c r="W20" s="4" t="str">
        <f>IF($B20="","",(5-U20)*Settings!$B$7)</f>
        <v/>
      </c>
      <c r="X20" s="4" t="str">
        <f t="shared" si="4"/>
        <v/>
      </c>
      <c r="Y20" s="4" t="str">
        <f>IF($B20="","",IF(AND(Settings!$B$18=1,U20&lt;Settings!$B$19),IF(X20&gt;=Settings!$B$9,"Pilot (gated - risk)","Defer/Redesign (risk)"),IF(X20&gt;=Settings!$B$8,"Scale candidate",IF(X20&gt;=Settings!$B$9,"Pilot (gated)","Defer/Redesign"))))</f>
        <v/>
      </c>
      <c r="Z20" s="4" t="str">
        <f t="shared" si="5"/>
        <v/>
      </c>
      <c r="AA20" s="4" t="str">
        <f>IF($B20="","",IF(Z20&lt;=ROUNDUP(COUNTA($B$5:$B$504)*Settings!$B$10,0),"Top 20%",""))</f>
        <v/>
      </c>
    </row>
    <row r="21" spans="1:27" ht="16" x14ac:dyDescent="0.2">
      <c r="A21" s="7" t="s">
        <v>55</v>
      </c>
      <c r="B21" s="10" t="s">
        <v>55</v>
      </c>
      <c r="C21" s="10" t="s">
        <v>55</v>
      </c>
      <c r="D21" s="10" t="s">
        <v>55</v>
      </c>
      <c r="E21" s="10" t="s">
        <v>55</v>
      </c>
      <c r="F21" s="7" t="s">
        <v>55</v>
      </c>
      <c r="G21" s="7" t="s">
        <v>55</v>
      </c>
      <c r="H21" s="7" t="s">
        <v>55</v>
      </c>
      <c r="I21" s="4" t="str">
        <f t="shared" si="0"/>
        <v/>
      </c>
      <c r="J21" s="7" t="s">
        <v>55</v>
      </c>
      <c r="K21" s="7" t="s">
        <v>55</v>
      </c>
      <c r="L21" s="7" t="s">
        <v>55</v>
      </c>
      <c r="M21" s="4" t="str">
        <f t="shared" si="1"/>
        <v/>
      </c>
      <c r="N21" s="7" t="s">
        <v>55</v>
      </c>
      <c r="O21" s="7" t="s">
        <v>55</v>
      </c>
      <c r="P21" s="7" t="s">
        <v>55</v>
      </c>
      <c r="Q21" s="4" t="str">
        <f t="shared" si="2"/>
        <v/>
      </c>
      <c r="R21" s="7" t="s">
        <v>55</v>
      </c>
      <c r="S21" s="7" t="s">
        <v>55</v>
      </c>
      <c r="T21" s="7" t="s">
        <v>55</v>
      </c>
      <c r="U21" s="4" t="str">
        <f t="shared" si="3"/>
        <v/>
      </c>
      <c r="V21" s="4" t="str">
        <f>IF($B21="","",ROUND((I21*Settings!$B$4 + M21*Settings!$B$5 + Q21*Settings!$B$6)*20,1))</f>
        <v/>
      </c>
      <c r="W21" s="4" t="str">
        <f>IF($B21="","",(5-U21)*Settings!$B$7)</f>
        <v/>
      </c>
      <c r="X21" s="4" t="str">
        <f t="shared" si="4"/>
        <v/>
      </c>
      <c r="Y21" s="4" t="str">
        <f>IF($B21="","",IF(AND(Settings!$B$18=1,U21&lt;Settings!$B$19),IF(X21&gt;=Settings!$B$9,"Pilot (gated - risk)","Defer/Redesign (risk)"),IF(X21&gt;=Settings!$B$8,"Scale candidate",IF(X21&gt;=Settings!$B$9,"Pilot (gated)","Defer/Redesign"))))</f>
        <v/>
      </c>
      <c r="Z21" s="4" t="str">
        <f t="shared" si="5"/>
        <v/>
      </c>
      <c r="AA21" s="4" t="str">
        <f>IF($B21="","",IF(Z21&lt;=ROUNDUP(COUNTA($B$5:$B$504)*Settings!$B$10,0),"Top 20%",""))</f>
        <v/>
      </c>
    </row>
    <row r="22" spans="1:27" ht="16" x14ac:dyDescent="0.2">
      <c r="A22" s="7" t="s">
        <v>55</v>
      </c>
      <c r="B22" s="10" t="s">
        <v>55</v>
      </c>
      <c r="C22" s="10" t="s">
        <v>55</v>
      </c>
      <c r="D22" s="10" t="s">
        <v>55</v>
      </c>
      <c r="E22" s="10" t="s">
        <v>55</v>
      </c>
      <c r="F22" s="7" t="s">
        <v>55</v>
      </c>
      <c r="G22" s="7" t="s">
        <v>55</v>
      </c>
      <c r="H22" s="7" t="s">
        <v>55</v>
      </c>
      <c r="I22" s="4" t="str">
        <f t="shared" si="0"/>
        <v/>
      </c>
      <c r="J22" s="7" t="s">
        <v>55</v>
      </c>
      <c r="K22" s="7" t="s">
        <v>55</v>
      </c>
      <c r="L22" s="7" t="s">
        <v>55</v>
      </c>
      <c r="M22" s="4" t="str">
        <f t="shared" si="1"/>
        <v/>
      </c>
      <c r="N22" s="7" t="s">
        <v>55</v>
      </c>
      <c r="O22" s="7" t="s">
        <v>55</v>
      </c>
      <c r="P22" s="7" t="s">
        <v>55</v>
      </c>
      <c r="Q22" s="4" t="str">
        <f t="shared" si="2"/>
        <v/>
      </c>
      <c r="R22" s="7" t="s">
        <v>55</v>
      </c>
      <c r="S22" s="7" t="s">
        <v>55</v>
      </c>
      <c r="T22" s="7" t="s">
        <v>55</v>
      </c>
      <c r="U22" s="4" t="str">
        <f t="shared" si="3"/>
        <v/>
      </c>
      <c r="V22" s="4" t="str">
        <f>IF($B22="","",ROUND((I22*Settings!$B$4 + M22*Settings!$B$5 + Q22*Settings!$B$6)*20,1))</f>
        <v/>
      </c>
      <c r="W22" s="4" t="str">
        <f>IF($B22="","",(5-U22)*Settings!$B$7)</f>
        <v/>
      </c>
      <c r="X22" s="4" t="str">
        <f t="shared" si="4"/>
        <v/>
      </c>
      <c r="Y22" s="4" t="str">
        <f>IF($B22="","",IF(AND(Settings!$B$18=1,U22&lt;Settings!$B$19),IF(X22&gt;=Settings!$B$9,"Pilot (gated - risk)","Defer/Redesign (risk)"),IF(X22&gt;=Settings!$B$8,"Scale candidate",IF(X22&gt;=Settings!$B$9,"Pilot (gated)","Defer/Redesign"))))</f>
        <v/>
      </c>
      <c r="Z22" s="4" t="str">
        <f t="shared" si="5"/>
        <v/>
      </c>
      <c r="AA22" s="4" t="str">
        <f>IF($B22="","",IF(Z22&lt;=ROUNDUP(COUNTA($B$5:$B$504)*Settings!$B$10,0),"Top 20%",""))</f>
        <v/>
      </c>
    </row>
    <row r="23" spans="1:27" ht="16" x14ac:dyDescent="0.2">
      <c r="A23" s="7" t="s">
        <v>55</v>
      </c>
      <c r="B23" s="10" t="s">
        <v>55</v>
      </c>
      <c r="C23" s="10" t="s">
        <v>55</v>
      </c>
      <c r="D23" s="10" t="s">
        <v>55</v>
      </c>
      <c r="E23" s="10" t="s">
        <v>55</v>
      </c>
      <c r="F23" s="7" t="s">
        <v>55</v>
      </c>
      <c r="G23" s="7" t="s">
        <v>55</v>
      </c>
      <c r="H23" s="7" t="s">
        <v>55</v>
      </c>
      <c r="I23" s="4" t="str">
        <f t="shared" si="0"/>
        <v/>
      </c>
      <c r="J23" s="7" t="s">
        <v>55</v>
      </c>
      <c r="K23" s="7" t="s">
        <v>55</v>
      </c>
      <c r="L23" s="7" t="s">
        <v>55</v>
      </c>
      <c r="M23" s="4" t="str">
        <f t="shared" si="1"/>
        <v/>
      </c>
      <c r="N23" s="7" t="s">
        <v>55</v>
      </c>
      <c r="O23" s="7" t="s">
        <v>55</v>
      </c>
      <c r="P23" s="7" t="s">
        <v>55</v>
      </c>
      <c r="Q23" s="4" t="str">
        <f t="shared" si="2"/>
        <v/>
      </c>
      <c r="R23" s="7" t="s">
        <v>55</v>
      </c>
      <c r="S23" s="7" t="s">
        <v>55</v>
      </c>
      <c r="T23" s="7" t="s">
        <v>55</v>
      </c>
      <c r="U23" s="4" t="str">
        <f t="shared" si="3"/>
        <v/>
      </c>
      <c r="V23" s="4" t="str">
        <f>IF($B23="","",ROUND((I23*Settings!$B$4 + M23*Settings!$B$5 + Q23*Settings!$B$6)*20,1))</f>
        <v/>
      </c>
      <c r="W23" s="4" t="str">
        <f>IF($B23="","",(5-U23)*Settings!$B$7)</f>
        <v/>
      </c>
      <c r="X23" s="4" t="str">
        <f t="shared" si="4"/>
        <v/>
      </c>
      <c r="Y23" s="4" t="str">
        <f>IF($B23="","",IF(AND(Settings!$B$18=1,U23&lt;Settings!$B$19),IF(X23&gt;=Settings!$B$9,"Pilot (gated - risk)","Defer/Redesign (risk)"),IF(X23&gt;=Settings!$B$8,"Scale candidate",IF(X23&gt;=Settings!$B$9,"Pilot (gated)","Defer/Redesign"))))</f>
        <v/>
      </c>
      <c r="Z23" s="4" t="str">
        <f t="shared" si="5"/>
        <v/>
      </c>
      <c r="AA23" s="4" t="str">
        <f>IF($B23="","",IF(Z23&lt;=ROUNDUP(COUNTA($B$5:$B$504)*Settings!$B$10,0),"Top 20%",""))</f>
        <v/>
      </c>
    </row>
    <row r="24" spans="1:27" ht="16" x14ac:dyDescent="0.2">
      <c r="A24" s="7" t="s">
        <v>55</v>
      </c>
      <c r="B24" s="10" t="s">
        <v>55</v>
      </c>
      <c r="C24" s="10" t="s">
        <v>55</v>
      </c>
      <c r="D24" s="10" t="s">
        <v>55</v>
      </c>
      <c r="E24" s="10" t="s">
        <v>55</v>
      </c>
      <c r="F24" s="7" t="s">
        <v>55</v>
      </c>
      <c r="G24" s="7" t="s">
        <v>55</v>
      </c>
      <c r="H24" s="7" t="s">
        <v>55</v>
      </c>
      <c r="I24" s="4" t="str">
        <f t="shared" si="0"/>
        <v/>
      </c>
      <c r="J24" s="7" t="s">
        <v>55</v>
      </c>
      <c r="K24" s="7" t="s">
        <v>55</v>
      </c>
      <c r="L24" s="7" t="s">
        <v>55</v>
      </c>
      <c r="M24" s="4" t="str">
        <f t="shared" si="1"/>
        <v/>
      </c>
      <c r="N24" s="7" t="s">
        <v>55</v>
      </c>
      <c r="O24" s="7" t="s">
        <v>55</v>
      </c>
      <c r="P24" s="7" t="s">
        <v>55</v>
      </c>
      <c r="Q24" s="4" t="str">
        <f t="shared" si="2"/>
        <v/>
      </c>
      <c r="R24" s="7" t="s">
        <v>55</v>
      </c>
      <c r="S24" s="7" t="s">
        <v>55</v>
      </c>
      <c r="T24" s="7" t="s">
        <v>55</v>
      </c>
      <c r="U24" s="4" t="str">
        <f t="shared" si="3"/>
        <v/>
      </c>
      <c r="V24" s="4" t="str">
        <f>IF($B24="","",ROUND((I24*Settings!$B$4 + M24*Settings!$B$5 + Q24*Settings!$B$6)*20,1))</f>
        <v/>
      </c>
      <c r="W24" s="4" t="str">
        <f>IF($B24="","",(5-U24)*Settings!$B$7)</f>
        <v/>
      </c>
      <c r="X24" s="4" t="str">
        <f t="shared" si="4"/>
        <v/>
      </c>
      <c r="Y24" s="4" t="str">
        <f>IF($B24="","",IF(AND(Settings!$B$18=1,U24&lt;Settings!$B$19),IF(X24&gt;=Settings!$B$9,"Pilot (gated - risk)","Defer/Redesign (risk)"),IF(X24&gt;=Settings!$B$8,"Scale candidate",IF(X24&gt;=Settings!$B$9,"Pilot (gated)","Defer/Redesign"))))</f>
        <v/>
      </c>
      <c r="Z24" s="4" t="str">
        <f t="shared" si="5"/>
        <v/>
      </c>
      <c r="AA24" s="4" t="str">
        <f>IF($B24="","",IF(Z24&lt;=ROUNDUP(COUNTA($B$5:$B$504)*Settings!$B$10,0),"Top 20%",""))</f>
        <v/>
      </c>
    </row>
    <row r="25" spans="1:27" ht="16" x14ac:dyDescent="0.2">
      <c r="A25" s="7" t="s">
        <v>55</v>
      </c>
      <c r="B25" s="10" t="s">
        <v>55</v>
      </c>
      <c r="C25" s="10" t="s">
        <v>55</v>
      </c>
      <c r="D25" s="10" t="s">
        <v>55</v>
      </c>
      <c r="E25" s="10" t="s">
        <v>55</v>
      </c>
      <c r="F25" s="7" t="s">
        <v>55</v>
      </c>
      <c r="G25" s="7" t="s">
        <v>55</v>
      </c>
      <c r="H25" s="7" t="s">
        <v>55</v>
      </c>
      <c r="I25" s="4" t="str">
        <f t="shared" si="0"/>
        <v/>
      </c>
      <c r="J25" s="7" t="s">
        <v>55</v>
      </c>
      <c r="K25" s="7" t="s">
        <v>55</v>
      </c>
      <c r="L25" s="7" t="s">
        <v>55</v>
      </c>
      <c r="M25" s="4" t="str">
        <f t="shared" si="1"/>
        <v/>
      </c>
      <c r="N25" s="7" t="s">
        <v>55</v>
      </c>
      <c r="O25" s="7" t="s">
        <v>55</v>
      </c>
      <c r="P25" s="7" t="s">
        <v>55</v>
      </c>
      <c r="Q25" s="4" t="str">
        <f t="shared" si="2"/>
        <v/>
      </c>
      <c r="R25" s="7" t="s">
        <v>55</v>
      </c>
      <c r="S25" s="7" t="s">
        <v>55</v>
      </c>
      <c r="T25" s="7" t="s">
        <v>55</v>
      </c>
      <c r="U25" s="4" t="str">
        <f t="shared" si="3"/>
        <v/>
      </c>
      <c r="V25" s="4" t="str">
        <f>IF($B25="","",ROUND((I25*Settings!$B$4 + M25*Settings!$B$5 + Q25*Settings!$B$6)*20,1))</f>
        <v/>
      </c>
      <c r="W25" s="4" t="str">
        <f>IF($B25="","",(5-U25)*Settings!$B$7)</f>
        <v/>
      </c>
      <c r="X25" s="4" t="str">
        <f t="shared" si="4"/>
        <v/>
      </c>
      <c r="Y25" s="4" t="str">
        <f>IF($B25="","",IF(AND(Settings!$B$18=1,U25&lt;Settings!$B$19),IF(X25&gt;=Settings!$B$9,"Pilot (gated - risk)","Defer/Redesign (risk)"),IF(X25&gt;=Settings!$B$8,"Scale candidate",IF(X25&gt;=Settings!$B$9,"Pilot (gated)","Defer/Redesign"))))</f>
        <v/>
      </c>
      <c r="Z25" s="4" t="str">
        <f t="shared" si="5"/>
        <v/>
      </c>
      <c r="AA25" s="4" t="str">
        <f>IF($B25="","",IF(Z25&lt;=ROUNDUP(COUNTA($B$5:$B$504)*Settings!$B$10,0),"Top 20%",""))</f>
        <v/>
      </c>
    </row>
    <row r="26" spans="1:27" ht="16" x14ac:dyDescent="0.2">
      <c r="A26" s="7" t="s">
        <v>55</v>
      </c>
      <c r="B26" s="10" t="s">
        <v>55</v>
      </c>
      <c r="C26" s="10" t="s">
        <v>55</v>
      </c>
      <c r="D26" s="10" t="s">
        <v>55</v>
      </c>
      <c r="E26" s="10" t="s">
        <v>55</v>
      </c>
      <c r="F26" s="7" t="s">
        <v>55</v>
      </c>
      <c r="G26" s="7" t="s">
        <v>55</v>
      </c>
      <c r="H26" s="7" t="s">
        <v>55</v>
      </c>
      <c r="I26" s="4" t="str">
        <f t="shared" si="0"/>
        <v/>
      </c>
      <c r="J26" s="7" t="s">
        <v>55</v>
      </c>
      <c r="K26" s="7" t="s">
        <v>55</v>
      </c>
      <c r="L26" s="7" t="s">
        <v>55</v>
      </c>
      <c r="M26" s="4" t="str">
        <f t="shared" si="1"/>
        <v/>
      </c>
      <c r="N26" s="7" t="s">
        <v>55</v>
      </c>
      <c r="O26" s="7" t="s">
        <v>55</v>
      </c>
      <c r="P26" s="7" t="s">
        <v>55</v>
      </c>
      <c r="Q26" s="4" t="str">
        <f t="shared" si="2"/>
        <v/>
      </c>
      <c r="R26" s="7" t="s">
        <v>55</v>
      </c>
      <c r="S26" s="7" t="s">
        <v>55</v>
      </c>
      <c r="T26" s="7" t="s">
        <v>55</v>
      </c>
      <c r="U26" s="4" t="str">
        <f t="shared" si="3"/>
        <v/>
      </c>
      <c r="V26" s="4" t="str">
        <f>IF($B26="","",ROUND((I26*Settings!$B$4 + M26*Settings!$B$5 + Q26*Settings!$B$6)*20,1))</f>
        <v/>
      </c>
      <c r="W26" s="4" t="str">
        <f>IF($B26="","",(5-U26)*Settings!$B$7)</f>
        <v/>
      </c>
      <c r="X26" s="4" t="str">
        <f t="shared" si="4"/>
        <v/>
      </c>
      <c r="Y26" s="4" t="str">
        <f>IF($B26="","",IF(AND(Settings!$B$18=1,U26&lt;Settings!$B$19),IF(X26&gt;=Settings!$B$9,"Pilot (gated - risk)","Defer/Redesign (risk)"),IF(X26&gt;=Settings!$B$8,"Scale candidate",IF(X26&gt;=Settings!$B$9,"Pilot (gated)","Defer/Redesign"))))</f>
        <v/>
      </c>
      <c r="Z26" s="4" t="str">
        <f t="shared" si="5"/>
        <v/>
      </c>
      <c r="AA26" s="4" t="str">
        <f>IF($B26="","",IF(Z26&lt;=ROUNDUP(COUNTA($B$5:$B$504)*Settings!$B$10,0),"Top 20%",""))</f>
        <v/>
      </c>
    </row>
    <row r="27" spans="1:27" ht="16" x14ac:dyDescent="0.2">
      <c r="A27" s="7" t="s">
        <v>55</v>
      </c>
      <c r="B27" s="10" t="s">
        <v>55</v>
      </c>
      <c r="C27" s="10" t="s">
        <v>55</v>
      </c>
      <c r="D27" s="10" t="s">
        <v>55</v>
      </c>
      <c r="E27" s="10" t="s">
        <v>55</v>
      </c>
      <c r="F27" s="7" t="s">
        <v>55</v>
      </c>
      <c r="G27" s="7" t="s">
        <v>55</v>
      </c>
      <c r="H27" s="7" t="s">
        <v>55</v>
      </c>
      <c r="I27" s="4" t="str">
        <f t="shared" si="0"/>
        <v/>
      </c>
      <c r="J27" s="7" t="s">
        <v>55</v>
      </c>
      <c r="K27" s="7" t="s">
        <v>55</v>
      </c>
      <c r="L27" s="7" t="s">
        <v>55</v>
      </c>
      <c r="M27" s="4" t="str">
        <f t="shared" si="1"/>
        <v/>
      </c>
      <c r="N27" s="7" t="s">
        <v>55</v>
      </c>
      <c r="O27" s="7" t="s">
        <v>55</v>
      </c>
      <c r="P27" s="7" t="s">
        <v>55</v>
      </c>
      <c r="Q27" s="4" t="str">
        <f t="shared" si="2"/>
        <v/>
      </c>
      <c r="R27" s="7" t="s">
        <v>55</v>
      </c>
      <c r="S27" s="7" t="s">
        <v>55</v>
      </c>
      <c r="T27" s="7" t="s">
        <v>55</v>
      </c>
      <c r="U27" s="4" t="str">
        <f t="shared" si="3"/>
        <v/>
      </c>
      <c r="V27" s="4" t="str">
        <f>IF($B27="","",ROUND((I27*Settings!$B$4 + M27*Settings!$B$5 + Q27*Settings!$B$6)*20,1))</f>
        <v/>
      </c>
      <c r="W27" s="4" t="str">
        <f>IF($B27="","",(5-U27)*Settings!$B$7)</f>
        <v/>
      </c>
      <c r="X27" s="4" t="str">
        <f t="shared" si="4"/>
        <v/>
      </c>
      <c r="Y27" s="4" t="str">
        <f>IF($B27="","",IF(AND(Settings!$B$18=1,U27&lt;Settings!$B$19),IF(X27&gt;=Settings!$B$9,"Pilot (gated - risk)","Defer/Redesign (risk)"),IF(X27&gt;=Settings!$B$8,"Scale candidate",IF(X27&gt;=Settings!$B$9,"Pilot (gated)","Defer/Redesign"))))</f>
        <v/>
      </c>
      <c r="Z27" s="4" t="str">
        <f t="shared" si="5"/>
        <v/>
      </c>
      <c r="AA27" s="4" t="str">
        <f>IF($B27="","",IF(Z27&lt;=ROUNDUP(COUNTA($B$5:$B$504)*Settings!$B$10,0),"Top 20%",""))</f>
        <v/>
      </c>
    </row>
    <row r="28" spans="1:27" ht="16" x14ac:dyDescent="0.2">
      <c r="A28" s="7" t="s">
        <v>55</v>
      </c>
      <c r="B28" s="10" t="s">
        <v>55</v>
      </c>
      <c r="C28" s="10" t="s">
        <v>55</v>
      </c>
      <c r="D28" s="10" t="s">
        <v>55</v>
      </c>
      <c r="E28" s="10" t="s">
        <v>55</v>
      </c>
      <c r="F28" s="7" t="s">
        <v>55</v>
      </c>
      <c r="G28" s="7" t="s">
        <v>55</v>
      </c>
      <c r="H28" s="7" t="s">
        <v>55</v>
      </c>
      <c r="I28" s="4" t="str">
        <f t="shared" si="0"/>
        <v/>
      </c>
      <c r="J28" s="7" t="s">
        <v>55</v>
      </c>
      <c r="K28" s="7" t="s">
        <v>55</v>
      </c>
      <c r="L28" s="7" t="s">
        <v>55</v>
      </c>
      <c r="M28" s="4" t="str">
        <f t="shared" si="1"/>
        <v/>
      </c>
      <c r="N28" s="7" t="s">
        <v>55</v>
      </c>
      <c r="O28" s="7" t="s">
        <v>55</v>
      </c>
      <c r="P28" s="7" t="s">
        <v>55</v>
      </c>
      <c r="Q28" s="4" t="str">
        <f t="shared" si="2"/>
        <v/>
      </c>
      <c r="R28" s="7" t="s">
        <v>55</v>
      </c>
      <c r="S28" s="7" t="s">
        <v>55</v>
      </c>
      <c r="T28" s="7" t="s">
        <v>55</v>
      </c>
      <c r="U28" s="4" t="str">
        <f t="shared" si="3"/>
        <v/>
      </c>
      <c r="V28" s="4" t="str">
        <f>IF($B28="","",ROUND((I28*Settings!$B$4 + M28*Settings!$B$5 + Q28*Settings!$B$6)*20,1))</f>
        <v/>
      </c>
      <c r="W28" s="4" t="str">
        <f>IF($B28="","",(5-U28)*Settings!$B$7)</f>
        <v/>
      </c>
      <c r="X28" s="4" t="str">
        <f t="shared" si="4"/>
        <v/>
      </c>
      <c r="Y28" s="4" t="str">
        <f>IF($B28="","",IF(AND(Settings!$B$18=1,U28&lt;Settings!$B$19),IF(X28&gt;=Settings!$B$9,"Pilot (gated - risk)","Defer/Redesign (risk)"),IF(X28&gt;=Settings!$B$8,"Scale candidate",IF(X28&gt;=Settings!$B$9,"Pilot (gated)","Defer/Redesign"))))</f>
        <v/>
      </c>
      <c r="Z28" s="4" t="str">
        <f t="shared" si="5"/>
        <v/>
      </c>
      <c r="AA28" s="4" t="str">
        <f>IF($B28="","",IF(Z28&lt;=ROUNDUP(COUNTA($B$5:$B$504)*Settings!$B$10,0),"Top 20%",""))</f>
        <v/>
      </c>
    </row>
    <row r="29" spans="1:27" ht="16" x14ac:dyDescent="0.2">
      <c r="A29" s="7" t="s">
        <v>55</v>
      </c>
      <c r="B29" s="10" t="s">
        <v>55</v>
      </c>
      <c r="C29" s="10" t="s">
        <v>55</v>
      </c>
      <c r="D29" s="10" t="s">
        <v>55</v>
      </c>
      <c r="E29" s="10" t="s">
        <v>55</v>
      </c>
      <c r="F29" s="7" t="s">
        <v>55</v>
      </c>
      <c r="G29" s="7" t="s">
        <v>55</v>
      </c>
      <c r="H29" s="7" t="s">
        <v>55</v>
      </c>
      <c r="I29" s="4" t="str">
        <f t="shared" si="0"/>
        <v/>
      </c>
      <c r="J29" s="7" t="s">
        <v>55</v>
      </c>
      <c r="K29" s="7" t="s">
        <v>55</v>
      </c>
      <c r="L29" s="7" t="s">
        <v>55</v>
      </c>
      <c r="M29" s="4" t="str">
        <f t="shared" si="1"/>
        <v/>
      </c>
      <c r="N29" s="7" t="s">
        <v>55</v>
      </c>
      <c r="O29" s="7" t="s">
        <v>55</v>
      </c>
      <c r="P29" s="7" t="s">
        <v>55</v>
      </c>
      <c r="Q29" s="4" t="str">
        <f t="shared" si="2"/>
        <v/>
      </c>
      <c r="R29" s="7" t="s">
        <v>55</v>
      </c>
      <c r="S29" s="7" t="s">
        <v>55</v>
      </c>
      <c r="T29" s="7" t="s">
        <v>55</v>
      </c>
      <c r="U29" s="4" t="str">
        <f t="shared" si="3"/>
        <v/>
      </c>
      <c r="V29" s="4" t="str">
        <f>IF($B29="","",ROUND((I29*Settings!$B$4 + M29*Settings!$B$5 + Q29*Settings!$B$6)*20,1))</f>
        <v/>
      </c>
      <c r="W29" s="4" t="str">
        <f>IF($B29="","",(5-U29)*Settings!$B$7)</f>
        <v/>
      </c>
      <c r="X29" s="4" t="str">
        <f t="shared" si="4"/>
        <v/>
      </c>
      <c r="Y29" s="4" t="str">
        <f>IF($B29="","",IF(AND(Settings!$B$18=1,U29&lt;Settings!$B$19),IF(X29&gt;=Settings!$B$9,"Pilot (gated - risk)","Defer/Redesign (risk)"),IF(X29&gt;=Settings!$B$8,"Scale candidate",IF(X29&gt;=Settings!$B$9,"Pilot (gated)","Defer/Redesign"))))</f>
        <v/>
      </c>
      <c r="Z29" s="4" t="str">
        <f t="shared" si="5"/>
        <v/>
      </c>
      <c r="AA29" s="4" t="str">
        <f>IF($B29="","",IF(Z29&lt;=ROUNDUP(COUNTA($B$5:$B$504)*Settings!$B$10,0),"Top 20%",""))</f>
        <v/>
      </c>
    </row>
    <row r="30" spans="1:27" ht="16" x14ac:dyDescent="0.2">
      <c r="A30" s="7" t="s">
        <v>55</v>
      </c>
      <c r="B30" s="10" t="s">
        <v>55</v>
      </c>
      <c r="C30" s="10" t="s">
        <v>55</v>
      </c>
      <c r="D30" s="10" t="s">
        <v>55</v>
      </c>
      <c r="E30" s="10" t="s">
        <v>55</v>
      </c>
      <c r="F30" s="7" t="s">
        <v>55</v>
      </c>
      <c r="G30" s="7" t="s">
        <v>55</v>
      </c>
      <c r="H30" s="7" t="s">
        <v>55</v>
      </c>
      <c r="I30" s="4" t="str">
        <f t="shared" si="0"/>
        <v/>
      </c>
      <c r="J30" s="7" t="s">
        <v>55</v>
      </c>
      <c r="K30" s="7" t="s">
        <v>55</v>
      </c>
      <c r="L30" s="7" t="s">
        <v>55</v>
      </c>
      <c r="M30" s="4" t="str">
        <f t="shared" si="1"/>
        <v/>
      </c>
      <c r="N30" s="7" t="s">
        <v>55</v>
      </c>
      <c r="O30" s="7" t="s">
        <v>55</v>
      </c>
      <c r="P30" s="7" t="s">
        <v>55</v>
      </c>
      <c r="Q30" s="4" t="str">
        <f t="shared" si="2"/>
        <v/>
      </c>
      <c r="R30" s="7" t="s">
        <v>55</v>
      </c>
      <c r="S30" s="7" t="s">
        <v>55</v>
      </c>
      <c r="T30" s="7" t="s">
        <v>55</v>
      </c>
      <c r="U30" s="4" t="str">
        <f t="shared" si="3"/>
        <v/>
      </c>
      <c r="V30" s="4" t="str">
        <f>IF($B30="","",ROUND((I30*Settings!$B$4 + M30*Settings!$B$5 + Q30*Settings!$B$6)*20,1))</f>
        <v/>
      </c>
      <c r="W30" s="4" t="str">
        <f>IF($B30="","",(5-U30)*Settings!$B$7)</f>
        <v/>
      </c>
      <c r="X30" s="4" t="str">
        <f t="shared" si="4"/>
        <v/>
      </c>
      <c r="Y30" s="4" t="str">
        <f>IF($B30="","",IF(AND(Settings!$B$18=1,U30&lt;Settings!$B$19),IF(X30&gt;=Settings!$B$9,"Pilot (gated - risk)","Defer/Redesign (risk)"),IF(X30&gt;=Settings!$B$8,"Scale candidate",IF(X30&gt;=Settings!$B$9,"Pilot (gated)","Defer/Redesign"))))</f>
        <v/>
      </c>
      <c r="Z30" s="4" t="str">
        <f t="shared" si="5"/>
        <v/>
      </c>
      <c r="AA30" s="4" t="str">
        <f>IF($B30="","",IF(Z30&lt;=ROUNDUP(COUNTA($B$5:$B$504)*Settings!$B$10,0),"Top 20%",""))</f>
        <v/>
      </c>
    </row>
    <row r="31" spans="1:27" ht="16" x14ac:dyDescent="0.2">
      <c r="A31" s="7" t="s">
        <v>55</v>
      </c>
      <c r="B31" s="10" t="s">
        <v>55</v>
      </c>
      <c r="C31" s="10" t="s">
        <v>55</v>
      </c>
      <c r="D31" s="10" t="s">
        <v>55</v>
      </c>
      <c r="E31" s="10" t="s">
        <v>55</v>
      </c>
      <c r="F31" s="7" t="s">
        <v>55</v>
      </c>
      <c r="G31" s="7" t="s">
        <v>55</v>
      </c>
      <c r="H31" s="7" t="s">
        <v>55</v>
      </c>
      <c r="I31" s="4" t="str">
        <f t="shared" si="0"/>
        <v/>
      </c>
      <c r="J31" s="7" t="s">
        <v>55</v>
      </c>
      <c r="K31" s="7" t="s">
        <v>55</v>
      </c>
      <c r="L31" s="7" t="s">
        <v>55</v>
      </c>
      <c r="M31" s="4" t="str">
        <f t="shared" si="1"/>
        <v/>
      </c>
      <c r="N31" s="7" t="s">
        <v>55</v>
      </c>
      <c r="O31" s="7" t="s">
        <v>55</v>
      </c>
      <c r="P31" s="7" t="s">
        <v>55</v>
      </c>
      <c r="Q31" s="4" t="str">
        <f t="shared" si="2"/>
        <v/>
      </c>
      <c r="R31" s="7" t="s">
        <v>55</v>
      </c>
      <c r="S31" s="7" t="s">
        <v>55</v>
      </c>
      <c r="T31" s="7" t="s">
        <v>55</v>
      </c>
      <c r="U31" s="4" t="str">
        <f t="shared" si="3"/>
        <v/>
      </c>
      <c r="V31" s="4" t="str">
        <f>IF($B31="","",ROUND((I31*Settings!$B$4 + M31*Settings!$B$5 + Q31*Settings!$B$6)*20,1))</f>
        <v/>
      </c>
      <c r="W31" s="4" t="str">
        <f>IF($B31="","",(5-U31)*Settings!$B$7)</f>
        <v/>
      </c>
      <c r="X31" s="4" t="str">
        <f t="shared" si="4"/>
        <v/>
      </c>
      <c r="Y31" s="4" t="str">
        <f>IF($B31="","",IF(AND(Settings!$B$18=1,U31&lt;Settings!$B$19),IF(X31&gt;=Settings!$B$9,"Pilot (gated - risk)","Defer/Redesign (risk)"),IF(X31&gt;=Settings!$B$8,"Scale candidate",IF(X31&gt;=Settings!$B$9,"Pilot (gated)","Defer/Redesign"))))</f>
        <v/>
      </c>
      <c r="Z31" s="4" t="str">
        <f t="shared" si="5"/>
        <v/>
      </c>
      <c r="AA31" s="4" t="str">
        <f>IF($B31="","",IF(Z31&lt;=ROUNDUP(COUNTA($B$5:$B$504)*Settings!$B$10,0),"Top 20%",""))</f>
        <v/>
      </c>
    </row>
    <row r="32" spans="1:27" ht="16" x14ac:dyDescent="0.2">
      <c r="A32" s="7" t="s">
        <v>55</v>
      </c>
      <c r="B32" s="10" t="s">
        <v>55</v>
      </c>
      <c r="C32" s="10" t="s">
        <v>55</v>
      </c>
      <c r="D32" s="10" t="s">
        <v>55</v>
      </c>
      <c r="E32" s="10" t="s">
        <v>55</v>
      </c>
      <c r="F32" s="7" t="s">
        <v>55</v>
      </c>
      <c r="G32" s="7" t="s">
        <v>55</v>
      </c>
      <c r="H32" s="7" t="s">
        <v>55</v>
      </c>
      <c r="I32" s="4" t="str">
        <f t="shared" si="0"/>
        <v/>
      </c>
      <c r="J32" s="7" t="s">
        <v>55</v>
      </c>
      <c r="K32" s="7" t="s">
        <v>55</v>
      </c>
      <c r="L32" s="7" t="s">
        <v>55</v>
      </c>
      <c r="M32" s="4" t="str">
        <f t="shared" si="1"/>
        <v/>
      </c>
      <c r="N32" s="7" t="s">
        <v>55</v>
      </c>
      <c r="O32" s="7" t="s">
        <v>55</v>
      </c>
      <c r="P32" s="7" t="s">
        <v>55</v>
      </c>
      <c r="Q32" s="4" t="str">
        <f t="shared" si="2"/>
        <v/>
      </c>
      <c r="R32" s="7" t="s">
        <v>55</v>
      </c>
      <c r="S32" s="7" t="s">
        <v>55</v>
      </c>
      <c r="T32" s="7" t="s">
        <v>55</v>
      </c>
      <c r="U32" s="4" t="str">
        <f t="shared" si="3"/>
        <v/>
      </c>
      <c r="V32" s="4" t="str">
        <f>IF($B32="","",ROUND((I32*Settings!$B$4 + M32*Settings!$B$5 + Q32*Settings!$B$6)*20,1))</f>
        <v/>
      </c>
      <c r="W32" s="4" t="str">
        <f>IF($B32="","",(5-U32)*Settings!$B$7)</f>
        <v/>
      </c>
      <c r="X32" s="4" t="str">
        <f t="shared" si="4"/>
        <v/>
      </c>
      <c r="Y32" s="4" t="str">
        <f>IF($B32="","",IF(AND(Settings!$B$18=1,U32&lt;Settings!$B$19),IF(X32&gt;=Settings!$B$9,"Pilot (gated - risk)","Defer/Redesign (risk)"),IF(X32&gt;=Settings!$B$8,"Scale candidate",IF(X32&gt;=Settings!$B$9,"Pilot (gated)","Defer/Redesign"))))</f>
        <v/>
      </c>
      <c r="Z32" s="4" t="str">
        <f t="shared" si="5"/>
        <v/>
      </c>
      <c r="AA32" s="4" t="str">
        <f>IF($B32="","",IF(Z32&lt;=ROUNDUP(COUNTA($B$5:$B$504)*Settings!$B$10,0),"Top 20%",""))</f>
        <v/>
      </c>
    </row>
    <row r="33" spans="1:27" ht="16" x14ac:dyDescent="0.2">
      <c r="A33" s="7" t="s">
        <v>55</v>
      </c>
      <c r="B33" s="10" t="s">
        <v>55</v>
      </c>
      <c r="C33" s="10" t="s">
        <v>55</v>
      </c>
      <c r="D33" s="10" t="s">
        <v>55</v>
      </c>
      <c r="E33" s="10" t="s">
        <v>55</v>
      </c>
      <c r="F33" s="7" t="s">
        <v>55</v>
      </c>
      <c r="G33" s="7" t="s">
        <v>55</v>
      </c>
      <c r="H33" s="7" t="s">
        <v>55</v>
      </c>
      <c r="I33" s="4" t="str">
        <f t="shared" si="0"/>
        <v/>
      </c>
      <c r="J33" s="7" t="s">
        <v>55</v>
      </c>
      <c r="K33" s="7" t="s">
        <v>55</v>
      </c>
      <c r="L33" s="7" t="s">
        <v>55</v>
      </c>
      <c r="M33" s="4" t="str">
        <f t="shared" si="1"/>
        <v/>
      </c>
      <c r="N33" s="7" t="s">
        <v>55</v>
      </c>
      <c r="O33" s="7" t="s">
        <v>55</v>
      </c>
      <c r="P33" s="7" t="s">
        <v>55</v>
      </c>
      <c r="Q33" s="4" t="str">
        <f t="shared" si="2"/>
        <v/>
      </c>
      <c r="R33" s="7" t="s">
        <v>55</v>
      </c>
      <c r="S33" s="7" t="s">
        <v>55</v>
      </c>
      <c r="T33" s="7" t="s">
        <v>55</v>
      </c>
      <c r="U33" s="4" t="str">
        <f t="shared" si="3"/>
        <v/>
      </c>
      <c r="V33" s="4" t="str">
        <f>IF($B33="","",ROUND((I33*Settings!$B$4 + M33*Settings!$B$5 + Q33*Settings!$B$6)*20,1))</f>
        <v/>
      </c>
      <c r="W33" s="4" t="str">
        <f>IF($B33="","",(5-U33)*Settings!$B$7)</f>
        <v/>
      </c>
      <c r="X33" s="4" t="str">
        <f t="shared" si="4"/>
        <v/>
      </c>
      <c r="Y33" s="4" t="str">
        <f>IF($B33="","",IF(AND(Settings!$B$18=1,U33&lt;Settings!$B$19),IF(X33&gt;=Settings!$B$9,"Pilot (gated - risk)","Defer/Redesign (risk)"),IF(X33&gt;=Settings!$B$8,"Scale candidate",IF(X33&gt;=Settings!$B$9,"Pilot (gated)","Defer/Redesign"))))</f>
        <v/>
      </c>
      <c r="Z33" s="4" t="str">
        <f t="shared" si="5"/>
        <v/>
      </c>
      <c r="AA33" s="4" t="str">
        <f>IF($B33="","",IF(Z33&lt;=ROUNDUP(COUNTA($B$5:$B$504)*Settings!$B$10,0),"Top 20%",""))</f>
        <v/>
      </c>
    </row>
    <row r="34" spans="1:27" ht="16" x14ac:dyDescent="0.2">
      <c r="A34" s="7" t="s">
        <v>55</v>
      </c>
      <c r="B34" s="10" t="s">
        <v>55</v>
      </c>
      <c r="C34" s="10" t="s">
        <v>55</v>
      </c>
      <c r="D34" s="10" t="s">
        <v>55</v>
      </c>
      <c r="E34" s="10" t="s">
        <v>55</v>
      </c>
      <c r="F34" s="7" t="s">
        <v>55</v>
      </c>
      <c r="G34" s="7" t="s">
        <v>55</v>
      </c>
      <c r="H34" s="7" t="s">
        <v>55</v>
      </c>
      <c r="I34" s="4" t="str">
        <f t="shared" si="0"/>
        <v/>
      </c>
      <c r="J34" s="7" t="s">
        <v>55</v>
      </c>
      <c r="K34" s="7" t="s">
        <v>55</v>
      </c>
      <c r="L34" s="7" t="s">
        <v>55</v>
      </c>
      <c r="M34" s="4" t="str">
        <f t="shared" si="1"/>
        <v/>
      </c>
      <c r="N34" s="7" t="s">
        <v>55</v>
      </c>
      <c r="O34" s="7" t="s">
        <v>55</v>
      </c>
      <c r="P34" s="7" t="s">
        <v>55</v>
      </c>
      <c r="Q34" s="4" t="str">
        <f t="shared" si="2"/>
        <v/>
      </c>
      <c r="R34" s="7" t="s">
        <v>55</v>
      </c>
      <c r="S34" s="7" t="s">
        <v>55</v>
      </c>
      <c r="T34" s="7" t="s">
        <v>55</v>
      </c>
      <c r="U34" s="4" t="str">
        <f t="shared" si="3"/>
        <v/>
      </c>
      <c r="V34" s="4" t="str">
        <f>IF($B34="","",ROUND((I34*Settings!$B$4 + M34*Settings!$B$5 + Q34*Settings!$B$6)*20,1))</f>
        <v/>
      </c>
      <c r="W34" s="4" t="str">
        <f>IF($B34="","",(5-U34)*Settings!$B$7)</f>
        <v/>
      </c>
      <c r="X34" s="4" t="str">
        <f t="shared" si="4"/>
        <v/>
      </c>
      <c r="Y34" s="4" t="str">
        <f>IF($B34="","",IF(AND(Settings!$B$18=1,U34&lt;Settings!$B$19),IF(X34&gt;=Settings!$B$9,"Pilot (gated - risk)","Defer/Redesign (risk)"),IF(X34&gt;=Settings!$B$8,"Scale candidate",IF(X34&gt;=Settings!$B$9,"Pilot (gated)","Defer/Redesign"))))</f>
        <v/>
      </c>
      <c r="Z34" s="4" t="str">
        <f t="shared" si="5"/>
        <v/>
      </c>
      <c r="AA34" s="4" t="str">
        <f>IF($B34="","",IF(Z34&lt;=ROUNDUP(COUNTA($B$5:$B$504)*Settings!$B$10,0),"Top 20%",""))</f>
        <v/>
      </c>
    </row>
    <row r="35" spans="1:27" ht="16" x14ac:dyDescent="0.2">
      <c r="A35" s="7" t="s">
        <v>55</v>
      </c>
      <c r="B35" s="10" t="s">
        <v>55</v>
      </c>
      <c r="C35" s="10" t="s">
        <v>55</v>
      </c>
      <c r="D35" s="10" t="s">
        <v>55</v>
      </c>
      <c r="E35" s="10" t="s">
        <v>55</v>
      </c>
      <c r="F35" s="7" t="s">
        <v>55</v>
      </c>
      <c r="G35" s="7" t="s">
        <v>55</v>
      </c>
      <c r="H35" s="7" t="s">
        <v>55</v>
      </c>
      <c r="I35" s="4" t="str">
        <f t="shared" si="0"/>
        <v/>
      </c>
      <c r="J35" s="7" t="s">
        <v>55</v>
      </c>
      <c r="K35" s="7" t="s">
        <v>55</v>
      </c>
      <c r="L35" s="7" t="s">
        <v>55</v>
      </c>
      <c r="M35" s="4" t="str">
        <f t="shared" si="1"/>
        <v/>
      </c>
      <c r="N35" s="7" t="s">
        <v>55</v>
      </c>
      <c r="O35" s="7" t="s">
        <v>55</v>
      </c>
      <c r="P35" s="7" t="s">
        <v>55</v>
      </c>
      <c r="Q35" s="4" t="str">
        <f t="shared" si="2"/>
        <v/>
      </c>
      <c r="R35" s="7" t="s">
        <v>55</v>
      </c>
      <c r="S35" s="7" t="s">
        <v>55</v>
      </c>
      <c r="T35" s="7" t="s">
        <v>55</v>
      </c>
      <c r="U35" s="4" t="str">
        <f t="shared" si="3"/>
        <v/>
      </c>
      <c r="V35" s="4" t="str">
        <f>IF($B35="","",ROUND((I35*Settings!$B$4 + M35*Settings!$B$5 + Q35*Settings!$B$6)*20,1))</f>
        <v/>
      </c>
      <c r="W35" s="4" t="str">
        <f>IF($B35="","",(5-U35)*Settings!$B$7)</f>
        <v/>
      </c>
      <c r="X35" s="4" t="str">
        <f t="shared" si="4"/>
        <v/>
      </c>
      <c r="Y35" s="4" t="str">
        <f>IF($B35="","",IF(AND(Settings!$B$18=1,U35&lt;Settings!$B$19),IF(X35&gt;=Settings!$B$9,"Pilot (gated - risk)","Defer/Redesign (risk)"),IF(X35&gt;=Settings!$B$8,"Scale candidate",IF(X35&gt;=Settings!$B$9,"Pilot (gated)","Defer/Redesign"))))</f>
        <v/>
      </c>
      <c r="Z35" s="4" t="str">
        <f t="shared" si="5"/>
        <v/>
      </c>
      <c r="AA35" s="4" t="str">
        <f>IF($B35="","",IF(Z35&lt;=ROUNDUP(COUNTA($B$5:$B$504)*Settings!$B$10,0),"Top 20%",""))</f>
        <v/>
      </c>
    </row>
    <row r="36" spans="1:27" ht="16" x14ac:dyDescent="0.2">
      <c r="A36" s="7" t="s">
        <v>55</v>
      </c>
      <c r="B36" s="10" t="s">
        <v>55</v>
      </c>
      <c r="C36" s="10" t="s">
        <v>55</v>
      </c>
      <c r="D36" s="10" t="s">
        <v>55</v>
      </c>
      <c r="E36" s="10" t="s">
        <v>55</v>
      </c>
      <c r="F36" s="7" t="s">
        <v>55</v>
      </c>
      <c r="G36" s="7" t="s">
        <v>55</v>
      </c>
      <c r="H36" s="7" t="s">
        <v>55</v>
      </c>
      <c r="I36" s="4" t="str">
        <f t="shared" si="0"/>
        <v/>
      </c>
      <c r="J36" s="7" t="s">
        <v>55</v>
      </c>
      <c r="K36" s="7" t="s">
        <v>55</v>
      </c>
      <c r="L36" s="7" t="s">
        <v>55</v>
      </c>
      <c r="M36" s="4" t="str">
        <f t="shared" si="1"/>
        <v/>
      </c>
      <c r="N36" s="7" t="s">
        <v>55</v>
      </c>
      <c r="O36" s="7" t="s">
        <v>55</v>
      </c>
      <c r="P36" s="7" t="s">
        <v>55</v>
      </c>
      <c r="Q36" s="4" t="str">
        <f t="shared" si="2"/>
        <v/>
      </c>
      <c r="R36" s="7" t="s">
        <v>55</v>
      </c>
      <c r="S36" s="7" t="s">
        <v>55</v>
      </c>
      <c r="T36" s="7" t="s">
        <v>55</v>
      </c>
      <c r="U36" s="4" t="str">
        <f t="shared" si="3"/>
        <v/>
      </c>
      <c r="V36" s="4" t="str">
        <f>IF($B36="","",ROUND((I36*Settings!$B$4 + M36*Settings!$B$5 + Q36*Settings!$B$6)*20,1))</f>
        <v/>
      </c>
      <c r="W36" s="4" t="str">
        <f>IF($B36="","",(5-U36)*Settings!$B$7)</f>
        <v/>
      </c>
      <c r="X36" s="4" t="str">
        <f t="shared" si="4"/>
        <v/>
      </c>
      <c r="Y36" s="4" t="str">
        <f>IF($B36="","",IF(AND(Settings!$B$18=1,U36&lt;Settings!$B$19),IF(X36&gt;=Settings!$B$9,"Pilot (gated - risk)","Defer/Redesign (risk)"),IF(X36&gt;=Settings!$B$8,"Scale candidate",IF(X36&gt;=Settings!$B$9,"Pilot (gated)","Defer/Redesign"))))</f>
        <v/>
      </c>
      <c r="Z36" s="4" t="str">
        <f t="shared" si="5"/>
        <v/>
      </c>
      <c r="AA36" s="4" t="str">
        <f>IF($B36="","",IF(Z36&lt;=ROUNDUP(COUNTA($B$5:$B$504)*Settings!$B$10,0),"Top 20%",""))</f>
        <v/>
      </c>
    </row>
    <row r="37" spans="1:27" ht="16" x14ac:dyDescent="0.2">
      <c r="A37" s="7" t="s">
        <v>55</v>
      </c>
      <c r="B37" s="10" t="s">
        <v>55</v>
      </c>
      <c r="C37" s="10" t="s">
        <v>55</v>
      </c>
      <c r="D37" s="10" t="s">
        <v>55</v>
      </c>
      <c r="E37" s="10" t="s">
        <v>55</v>
      </c>
      <c r="F37" s="7" t="s">
        <v>55</v>
      </c>
      <c r="G37" s="7" t="s">
        <v>55</v>
      </c>
      <c r="H37" s="7" t="s">
        <v>55</v>
      </c>
      <c r="I37" s="4" t="str">
        <f t="shared" si="0"/>
        <v/>
      </c>
      <c r="J37" s="7" t="s">
        <v>55</v>
      </c>
      <c r="K37" s="7" t="s">
        <v>55</v>
      </c>
      <c r="L37" s="7" t="s">
        <v>55</v>
      </c>
      <c r="M37" s="4" t="str">
        <f t="shared" si="1"/>
        <v/>
      </c>
      <c r="N37" s="7" t="s">
        <v>55</v>
      </c>
      <c r="O37" s="7" t="s">
        <v>55</v>
      </c>
      <c r="P37" s="7" t="s">
        <v>55</v>
      </c>
      <c r="Q37" s="4" t="str">
        <f t="shared" si="2"/>
        <v/>
      </c>
      <c r="R37" s="7" t="s">
        <v>55</v>
      </c>
      <c r="S37" s="7" t="s">
        <v>55</v>
      </c>
      <c r="T37" s="7" t="s">
        <v>55</v>
      </c>
      <c r="U37" s="4" t="str">
        <f t="shared" si="3"/>
        <v/>
      </c>
      <c r="V37" s="4" t="str">
        <f>IF($B37="","",ROUND((I37*Settings!$B$4 + M37*Settings!$B$5 + Q37*Settings!$B$6)*20,1))</f>
        <v/>
      </c>
      <c r="W37" s="4" t="str">
        <f>IF($B37="","",(5-U37)*Settings!$B$7)</f>
        <v/>
      </c>
      <c r="X37" s="4" t="str">
        <f t="shared" si="4"/>
        <v/>
      </c>
      <c r="Y37" s="4" t="str">
        <f>IF($B37="","",IF(AND(Settings!$B$18=1,U37&lt;Settings!$B$19),IF(X37&gt;=Settings!$B$9,"Pilot (gated - risk)","Defer/Redesign (risk)"),IF(X37&gt;=Settings!$B$8,"Scale candidate",IF(X37&gt;=Settings!$B$9,"Pilot (gated)","Defer/Redesign"))))</f>
        <v/>
      </c>
      <c r="Z37" s="4" t="str">
        <f t="shared" si="5"/>
        <v/>
      </c>
      <c r="AA37" s="4" t="str">
        <f>IF($B37="","",IF(Z37&lt;=ROUNDUP(COUNTA($B$5:$B$504)*Settings!$B$10,0),"Top 20%",""))</f>
        <v/>
      </c>
    </row>
    <row r="38" spans="1:27" ht="16" x14ac:dyDescent="0.2">
      <c r="A38" s="7" t="s">
        <v>55</v>
      </c>
      <c r="B38" s="10" t="s">
        <v>55</v>
      </c>
      <c r="C38" s="10" t="s">
        <v>55</v>
      </c>
      <c r="D38" s="10" t="s">
        <v>55</v>
      </c>
      <c r="E38" s="10" t="s">
        <v>55</v>
      </c>
      <c r="F38" s="7" t="s">
        <v>55</v>
      </c>
      <c r="G38" s="7" t="s">
        <v>55</v>
      </c>
      <c r="H38" s="7" t="s">
        <v>55</v>
      </c>
      <c r="I38" s="4" t="str">
        <f t="shared" si="0"/>
        <v/>
      </c>
      <c r="J38" s="7" t="s">
        <v>55</v>
      </c>
      <c r="K38" s="7" t="s">
        <v>55</v>
      </c>
      <c r="L38" s="7" t="s">
        <v>55</v>
      </c>
      <c r="M38" s="4" t="str">
        <f t="shared" si="1"/>
        <v/>
      </c>
      <c r="N38" s="7" t="s">
        <v>55</v>
      </c>
      <c r="O38" s="7" t="s">
        <v>55</v>
      </c>
      <c r="P38" s="7" t="s">
        <v>55</v>
      </c>
      <c r="Q38" s="4" t="str">
        <f t="shared" si="2"/>
        <v/>
      </c>
      <c r="R38" s="7" t="s">
        <v>55</v>
      </c>
      <c r="S38" s="7" t="s">
        <v>55</v>
      </c>
      <c r="T38" s="7" t="s">
        <v>55</v>
      </c>
      <c r="U38" s="4" t="str">
        <f t="shared" si="3"/>
        <v/>
      </c>
      <c r="V38" s="4" t="str">
        <f>IF($B38="","",ROUND((I38*Settings!$B$4 + M38*Settings!$B$5 + Q38*Settings!$B$6)*20,1))</f>
        <v/>
      </c>
      <c r="W38" s="4" t="str">
        <f>IF($B38="","",(5-U38)*Settings!$B$7)</f>
        <v/>
      </c>
      <c r="X38" s="4" t="str">
        <f t="shared" si="4"/>
        <v/>
      </c>
      <c r="Y38" s="4" t="str">
        <f>IF($B38="","",IF(AND(Settings!$B$18=1,U38&lt;Settings!$B$19),IF(X38&gt;=Settings!$B$9,"Pilot (gated - risk)","Defer/Redesign (risk)"),IF(X38&gt;=Settings!$B$8,"Scale candidate",IF(X38&gt;=Settings!$B$9,"Pilot (gated)","Defer/Redesign"))))</f>
        <v/>
      </c>
      <c r="Z38" s="4" t="str">
        <f t="shared" si="5"/>
        <v/>
      </c>
      <c r="AA38" s="4" t="str">
        <f>IF($B38="","",IF(Z38&lt;=ROUNDUP(COUNTA($B$5:$B$504)*Settings!$B$10,0),"Top 20%",""))</f>
        <v/>
      </c>
    </row>
    <row r="39" spans="1:27" ht="16" x14ac:dyDescent="0.2">
      <c r="A39" s="7" t="s">
        <v>55</v>
      </c>
      <c r="B39" s="10" t="s">
        <v>55</v>
      </c>
      <c r="C39" s="10" t="s">
        <v>55</v>
      </c>
      <c r="D39" s="10" t="s">
        <v>55</v>
      </c>
      <c r="E39" s="10" t="s">
        <v>55</v>
      </c>
      <c r="F39" s="7" t="s">
        <v>55</v>
      </c>
      <c r="G39" s="7" t="s">
        <v>55</v>
      </c>
      <c r="H39" s="7" t="s">
        <v>55</v>
      </c>
      <c r="I39" s="4" t="str">
        <f t="shared" si="0"/>
        <v/>
      </c>
      <c r="J39" s="7" t="s">
        <v>55</v>
      </c>
      <c r="K39" s="7" t="s">
        <v>55</v>
      </c>
      <c r="L39" s="7" t="s">
        <v>55</v>
      </c>
      <c r="M39" s="4" t="str">
        <f t="shared" si="1"/>
        <v/>
      </c>
      <c r="N39" s="7" t="s">
        <v>55</v>
      </c>
      <c r="O39" s="7" t="s">
        <v>55</v>
      </c>
      <c r="P39" s="7" t="s">
        <v>55</v>
      </c>
      <c r="Q39" s="4" t="str">
        <f t="shared" si="2"/>
        <v/>
      </c>
      <c r="R39" s="7" t="s">
        <v>55</v>
      </c>
      <c r="S39" s="7" t="s">
        <v>55</v>
      </c>
      <c r="T39" s="7" t="s">
        <v>55</v>
      </c>
      <c r="U39" s="4" t="str">
        <f t="shared" si="3"/>
        <v/>
      </c>
      <c r="V39" s="4" t="str">
        <f>IF($B39="","",ROUND((I39*Settings!$B$4 + M39*Settings!$B$5 + Q39*Settings!$B$6)*20,1))</f>
        <v/>
      </c>
      <c r="W39" s="4" t="str">
        <f>IF($B39="","",(5-U39)*Settings!$B$7)</f>
        <v/>
      </c>
      <c r="X39" s="4" t="str">
        <f t="shared" si="4"/>
        <v/>
      </c>
      <c r="Y39" s="4" t="str">
        <f>IF($B39="","",IF(AND(Settings!$B$18=1,U39&lt;Settings!$B$19),IF(X39&gt;=Settings!$B$9,"Pilot (gated - risk)","Defer/Redesign (risk)"),IF(X39&gt;=Settings!$B$8,"Scale candidate",IF(X39&gt;=Settings!$B$9,"Pilot (gated)","Defer/Redesign"))))</f>
        <v/>
      </c>
      <c r="Z39" s="4" t="str">
        <f t="shared" si="5"/>
        <v/>
      </c>
      <c r="AA39" s="4" t="str">
        <f>IF($B39="","",IF(Z39&lt;=ROUNDUP(COUNTA($B$5:$B$504)*Settings!$B$10,0),"Top 20%",""))</f>
        <v/>
      </c>
    </row>
    <row r="40" spans="1:27" ht="16" x14ac:dyDescent="0.2">
      <c r="A40" s="7" t="s">
        <v>55</v>
      </c>
      <c r="B40" s="10" t="s">
        <v>55</v>
      </c>
      <c r="C40" s="10" t="s">
        <v>55</v>
      </c>
      <c r="D40" s="10" t="s">
        <v>55</v>
      </c>
      <c r="E40" s="10" t="s">
        <v>55</v>
      </c>
      <c r="F40" s="7" t="s">
        <v>55</v>
      </c>
      <c r="G40" s="7" t="s">
        <v>55</v>
      </c>
      <c r="H40" s="7" t="s">
        <v>55</v>
      </c>
      <c r="I40" s="4" t="str">
        <f t="shared" si="0"/>
        <v/>
      </c>
      <c r="J40" s="7" t="s">
        <v>55</v>
      </c>
      <c r="K40" s="7" t="s">
        <v>55</v>
      </c>
      <c r="L40" s="7" t="s">
        <v>55</v>
      </c>
      <c r="M40" s="4" t="str">
        <f t="shared" si="1"/>
        <v/>
      </c>
      <c r="N40" s="7" t="s">
        <v>55</v>
      </c>
      <c r="O40" s="7" t="s">
        <v>55</v>
      </c>
      <c r="P40" s="7" t="s">
        <v>55</v>
      </c>
      <c r="Q40" s="4" t="str">
        <f t="shared" si="2"/>
        <v/>
      </c>
      <c r="R40" s="7" t="s">
        <v>55</v>
      </c>
      <c r="S40" s="7" t="s">
        <v>55</v>
      </c>
      <c r="T40" s="7" t="s">
        <v>55</v>
      </c>
      <c r="U40" s="4" t="str">
        <f t="shared" si="3"/>
        <v/>
      </c>
      <c r="V40" s="4" t="str">
        <f>IF($B40="","",ROUND((I40*Settings!$B$4 + M40*Settings!$B$5 + Q40*Settings!$B$6)*20,1))</f>
        <v/>
      </c>
      <c r="W40" s="4" t="str">
        <f>IF($B40="","",(5-U40)*Settings!$B$7)</f>
        <v/>
      </c>
      <c r="X40" s="4" t="str">
        <f t="shared" si="4"/>
        <v/>
      </c>
      <c r="Y40" s="4" t="str">
        <f>IF($B40="","",IF(AND(Settings!$B$18=1,U40&lt;Settings!$B$19),IF(X40&gt;=Settings!$B$9,"Pilot (gated - risk)","Defer/Redesign (risk)"),IF(X40&gt;=Settings!$B$8,"Scale candidate",IF(X40&gt;=Settings!$B$9,"Pilot (gated)","Defer/Redesign"))))</f>
        <v/>
      </c>
      <c r="Z40" s="4" t="str">
        <f t="shared" si="5"/>
        <v/>
      </c>
      <c r="AA40" s="4" t="str">
        <f>IF($B40="","",IF(Z40&lt;=ROUNDUP(COUNTA($B$5:$B$504)*Settings!$B$10,0),"Top 20%",""))</f>
        <v/>
      </c>
    </row>
    <row r="41" spans="1:27" ht="16" x14ac:dyDescent="0.2">
      <c r="A41" s="7" t="s">
        <v>55</v>
      </c>
      <c r="B41" s="10" t="s">
        <v>55</v>
      </c>
      <c r="C41" s="10" t="s">
        <v>55</v>
      </c>
      <c r="D41" s="10" t="s">
        <v>55</v>
      </c>
      <c r="E41" s="10" t="s">
        <v>55</v>
      </c>
      <c r="F41" s="7" t="s">
        <v>55</v>
      </c>
      <c r="G41" s="7" t="s">
        <v>55</v>
      </c>
      <c r="H41" s="7" t="s">
        <v>55</v>
      </c>
      <c r="I41" s="4" t="str">
        <f t="shared" si="0"/>
        <v/>
      </c>
      <c r="J41" s="7" t="s">
        <v>55</v>
      </c>
      <c r="K41" s="7" t="s">
        <v>55</v>
      </c>
      <c r="L41" s="7" t="s">
        <v>55</v>
      </c>
      <c r="M41" s="4" t="str">
        <f t="shared" si="1"/>
        <v/>
      </c>
      <c r="N41" s="7" t="s">
        <v>55</v>
      </c>
      <c r="O41" s="7" t="s">
        <v>55</v>
      </c>
      <c r="P41" s="7" t="s">
        <v>55</v>
      </c>
      <c r="Q41" s="4" t="str">
        <f t="shared" si="2"/>
        <v/>
      </c>
      <c r="R41" s="7" t="s">
        <v>55</v>
      </c>
      <c r="S41" s="7" t="s">
        <v>55</v>
      </c>
      <c r="T41" s="7" t="s">
        <v>55</v>
      </c>
      <c r="U41" s="4" t="str">
        <f t="shared" si="3"/>
        <v/>
      </c>
      <c r="V41" s="4" t="str">
        <f>IF($B41="","",ROUND((I41*Settings!$B$4 + M41*Settings!$B$5 + Q41*Settings!$B$6)*20,1))</f>
        <v/>
      </c>
      <c r="W41" s="4" t="str">
        <f>IF($B41="","",(5-U41)*Settings!$B$7)</f>
        <v/>
      </c>
      <c r="X41" s="4" t="str">
        <f t="shared" si="4"/>
        <v/>
      </c>
      <c r="Y41" s="4" t="str">
        <f>IF($B41="","",IF(AND(Settings!$B$18=1,U41&lt;Settings!$B$19),IF(X41&gt;=Settings!$B$9,"Pilot (gated - risk)","Defer/Redesign (risk)"),IF(X41&gt;=Settings!$B$8,"Scale candidate",IF(X41&gt;=Settings!$B$9,"Pilot (gated)","Defer/Redesign"))))</f>
        <v/>
      </c>
      <c r="Z41" s="4" t="str">
        <f t="shared" si="5"/>
        <v/>
      </c>
      <c r="AA41" s="4" t="str">
        <f>IF($B41="","",IF(Z41&lt;=ROUNDUP(COUNTA($B$5:$B$504)*Settings!$B$10,0),"Top 20%",""))</f>
        <v/>
      </c>
    </row>
    <row r="42" spans="1:27" ht="16" x14ac:dyDescent="0.2">
      <c r="A42" s="7" t="s">
        <v>55</v>
      </c>
      <c r="B42" s="10" t="s">
        <v>55</v>
      </c>
      <c r="C42" s="10" t="s">
        <v>55</v>
      </c>
      <c r="D42" s="10" t="s">
        <v>55</v>
      </c>
      <c r="E42" s="10" t="s">
        <v>55</v>
      </c>
      <c r="F42" s="7" t="s">
        <v>55</v>
      </c>
      <c r="G42" s="7" t="s">
        <v>55</v>
      </c>
      <c r="H42" s="7" t="s">
        <v>55</v>
      </c>
      <c r="I42" s="4" t="str">
        <f t="shared" si="0"/>
        <v/>
      </c>
      <c r="J42" s="7" t="s">
        <v>55</v>
      </c>
      <c r="K42" s="7" t="s">
        <v>55</v>
      </c>
      <c r="L42" s="7" t="s">
        <v>55</v>
      </c>
      <c r="M42" s="4" t="str">
        <f t="shared" si="1"/>
        <v/>
      </c>
      <c r="N42" s="7" t="s">
        <v>55</v>
      </c>
      <c r="O42" s="7" t="s">
        <v>55</v>
      </c>
      <c r="P42" s="7" t="s">
        <v>55</v>
      </c>
      <c r="Q42" s="4" t="str">
        <f t="shared" si="2"/>
        <v/>
      </c>
      <c r="R42" s="7" t="s">
        <v>55</v>
      </c>
      <c r="S42" s="7" t="s">
        <v>55</v>
      </c>
      <c r="T42" s="7" t="s">
        <v>55</v>
      </c>
      <c r="U42" s="4" t="str">
        <f t="shared" si="3"/>
        <v/>
      </c>
      <c r="V42" s="4" t="str">
        <f>IF($B42="","",ROUND((I42*Settings!$B$4 + M42*Settings!$B$5 + Q42*Settings!$B$6)*20,1))</f>
        <v/>
      </c>
      <c r="W42" s="4" t="str">
        <f>IF($B42="","",(5-U42)*Settings!$B$7)</f>
        <v/>
      </c>
      <c r="X42" s="4" t="str">
        <f t="shared" si="4"/>
        <v/>
      </c>
      <c r="Y42" s="4" t="str">
        <f>IF($B42="","",IF(AND(Settings!$B$18=1,U42&lt;Settings!$B$19),IF(X42&gt;=Settings!$B$9,"Pilot (gated - risk)","Defer/Redesign (risk)"),IF(X42&gt;=Settings!$B$8,"Scale candidate",IF(X42&gt;=Settings!$B$9,"Pilot (gated)","Defer/Redesign"))))</f>
        <v/>
      </c>
      <c r="Z42" s="4" t="str">
        <f t="shared" si="5"/>
        <v/>
      </c>
      <c r="AA42" s="4" t="str">
        <f>IF($B42="","",IF(Z42&lt;=ROUNDUP(COUNTA($B$5:$B$504)*Settings!$B$10,0),"Top 20%",""))</f>
        <v/>
      </c>
    </row>
    <row r="43" spans="1:27" ht="16" x14ac:dyDescent="0.2">
      <c r="A43" s="7" t="s">
        <v>55</v>
      </c>
      <c r="B43" s="10" t="s">
        <v>55</v>
      </c>
      <c r="C43" s="10" t="s">
        <v>55</v>
      </c>
      <c r="D43" s="10" t="s">
        <v>55</v>
      </c>
      <c r="E43" s="10" t="s">
        <v>55</v>
      </c>
      <c r="F43" s="7" t="s">
        <v>55</v>
      </c>
      <c r="G43" s="7" t="s">
        <v>55</v>
      </c>
      <c r="H43" s="7" t="s">
        <v>55</v>
      </c>
      <c r="I43" s="4" t="str">
        <f t="shared" si="0"/>
        <v/>
      </c>
      <c r="J43" s="7" t="s">
        <v>55</v>
      </c>
      <c r="K43" s="7" t="s">
        <v>55</v>
      </c>
      <c r="L43" s="7" t="s">
        <v>55</v>
      </c>
      <c r="M43" s="4" t="str">
        <f t="shared" si="1"/>
        <v/>
      </c>
      <c r="N43" s="7" t="s">
        <v>55</v>
      </c>
      <c r="O43" s="7" t="s">
        <v>55</v>
      </c>
      <c r="P43" s="7" t="s">
        <v>55</v>
      </c>
      <c r="Q43" s="4" t="str">
        <f t="shared" si="2"/>
        <v/>
      </c>
      <c r="R43" s="7" t="s">
        <v>55</v>
      </c>
      <c r="S43" s="7" t="s">
        <v>55</v>
      </c>
      <c r="T43" s="7" t="s">
        <v>55</v>
      </c>
      <c r="U43" s="4" t="str">
        <f t="shared" si="3"/>
        <v/>
      </c>
      <c r="V43" s="4" t="str">
        <f>IF($B43="","",ROUND((I43*Settings!$B$4 + M43*Settings!$B$5 + Q43*Settings!$B$6)*20,1))</f>
        <v/>
      </c>
      <c r="W43" s="4" t="str">
        <f>IF($B43="","",(5-U43)*Settings!$B$7)</f>
        <v/>
      </c>
      <c r="X43" s="4" t="str">
        <f t="shared" si="4"/>
        <v/>
      </c>
      <c r="Y43" s="4" t="str">
        <f>IF($B43="","",IF(AND(Settings!$B$18=1,U43&lt;Settings!$B$19),IF(X43&gt;=Settings!$B$9,"Pilot (gated - risk)","Defer/Redesign (risk)"),IF(X43&gt;=Settings!$B$8,"Scale candidate",IF(X43&gt;=Settings!$B$9,"Pilot (gated)","Defer/Redesign"))))</f>
        <v/>
      </c>
      <c r="Z43" s="4" t="str">
        <f t="shared" si="5"/>
        <v/>
      </c>
      <c r="AA43" s="4" t="str">
        <f>IF($B43="","",IF(Z43&lt;=ROUNDUP(COUNTA($B$5:$B$504)*Settings!$B$10,0),"Top 20%",""))</f>
        <v/>
      </c>
    </row>
    <row r="44" spans="1:27" ht="16" x14ac:dyDescent="0.2">
      <c r="A44" s="7" t="s">
        <v>55</v>
      </c>
      <c r="B44" s="10" t="s">
        <v>55</v>
      </c>
      <c r="C44" s="10" t="s">
        <v>55</v>
      </c>
      <c r="D44" s="10" t="s">
        <v>55</v>
      </c>
      <c r="E44" s="10" t="s">
        <v>55</v>
      </c>
      <c r="F44" s="7" t="s">
        <v>55</v>
      </c>
      <c r="G44" s="7" t="s">
        <v>55</v>
      </c>
      <c r="H44" s="7" t="s">
        <v>55</v>
      </c>
      <c r="I44" s="4" t="str">
        <f t="shared" si="0"/>
        <v/>
      </c>
      <c r="J44" s="7" t="s">
        <v>55</v>
      </c>
      <c r="K44" s="7" t="s">
        <v>55</v>
      </c>
      <c r="L44" s="7" t="s">
        <v>55</v>
      </c>
      <c r="M44" s="4" t="str">
        <f t="shared" si="1"/>
        <v/>
      </c>
      <c r="N44" s="7" t="s">
        <v>55</v>
      </c>
      <c r="O44" s="7" t="s">
        <v>55</v>
      </c>
      <c r="P44" s="7" t="s">
        <v>55</v>
      </c>
      <c r="Q44" s="4" t="str">
        <f t="shared" si="2"/>
        <v/>
      </c>
      <c r="R44" s="7" t="s">
        <v>55</v>
      </c>
      <c r="S44" s="7" t="s">
        <v>55</v>
      </c>
      <c r="T44" s="7" t="s">
        <v>55</v>
      </c>
      <c r="U44" s="4" t="str">
        <f t="shared" si="3"/>
        <v/>
      </c>
      <c r="V44" s="4" t="str">
        <f>IF($B44="","",ROUND((I44*Settings!$B$4 + M44*Settings!$B$5 + Q44*Settings!$B$6)*20,1))</f>
        <v/>
      </c>
      <c r="W44" s="4" t="str">
        <f>IF($B44="","",(5-U44)*Settings!$B$7)</f>
        <v/>
      </c>
      <c r="X44" s="4" t="str">
        <f t="shared" si="4"/>
        <v/>
      </c>
      <c r="Y44" s="4" t="str">
        <f>IF($B44="","",IF(AND(Settings!$B$18=1,U44&lt;Settings!$B$19),IF(X44&gt;=Settings!$B$9,"Pilot (gated - risk)","Defer/Redesign (risk)"),IF(X44&gt;=Settings!$B$8,"Scale candidate",IF(X44&gt;=Settings!$B$9,"Pilot (gated)","Defer/Redesign"))))</f>
        <v/>
      </c>
      <c r="Z44" s="4" t="str">
        <f t="shared" si="5"/>
        <v/>
      </c>
      <c r="AA44" s="4" t="str">
        <f>IF($B44="","",IF(Z44&lt;=ROUNDUP(COUNTA($B$5:$B$504)*Settings!$B$10,0),"Top 20%",""))</f>
        <v/>
      </c>
    </row>
    <row r="45" spans="1:27" ht="16" x14ac:dyDescent="0.2">
      <c r="A45" s="7" t="s">
        <v>55</v>
      </c>
      <c r="B45" s="10" t="s">
        <v>55</v>
      </c>
      <c r="C45" s="10" t="s">
        <v>55</v>
      </c>
      <c r="D45" s="10" t="s">
        <v>55</v>
      </c>
      <c r="E45" s="10" t="s">
        <v>55</v>
      </c>
      <c r="F45" s="7" t="s">
        <v>55</v>
      </c>
      <c r="G45" s="7" t="s">
        <v>55</v>
      </c>
      <c r="H45" s="7" t="s">
        <v>55</v>
      </c>
      <c r="I45" s="4" t="str">
        <f t="shared" si="0"/>
        <v/>
      </c>
      <c r="J45" s="7" t="s">
        <v>55</v>
      </c>
      <c r="K45" s="7" t="s">
        <v>55</v>
      </c>
      <c r="L45" s="7" t="s">
        <v>55</v>
      </c>
      <c r="M45" s="4" t="str">
        <f t="shared" si="1"/>
        <v/>
      </c>
      <c r="N45" s="7" t="s">
        <v>55</v>
      </c>
      <c r="O45" s="7" t="s">
        <v>55</v>
      </c>
      <c r="P45" s="7" t="s">
        <v>55</v>
      </c>
      <c r="Q45" s="4" t="str">
        <f t="shared" si="2"/>
        <v/>
      </c>
      <c r="R45" s="7" t="s">
        <v>55</v>
      </c>
      <c r="S45" s="7" t="s">
        <v>55</v>
      </c>
      <c r="T45" s="7" t="s">
        <v>55</v>
      </c>
      <c r="U45" s="4" t="str">
        <f t="shared" si="3"/>
        <v/>
      </c>
      <c r="V45" s="4" t="str">
        <f>IF($B45="","",ROUND((I45*Settings!$B$4 + M45*Settings!$B$5 + Q45*Settings!$B$6)*20,1))</f>
        <v/>
      </c>
      <c r="W45" s="4" t="str">
        <f>IF($B45="","",(5-U45)*Settings!$B$7)</f>
        <v/>
      </c>
      <c r="X45" s="4" t="str">
        <f t="shared" si="4"/>
        <v/>
      </c>
      <c r="Y45" s="4" t="str">
        <f>IF($B45="","",IF(AND(Settings!$B$18=1,U45&lt;Settings!$B$19),IF(X45&gt;=Settings!$B$9,"Pilot (gated - risk)","Defer/Redesign (risk)"),IF(X45&gt;=Settings!$B$8,"Scale candidate",IF(X45&gt;=Settings!$B$9,"Pilot (gated)","Defer/Redesign"))))</f>
        <v/>
      </c>
      <c r="Z45" s="4" t="str">
        <f t="shared" si="5"/>
        <v/>
      </c>
      <c r="AA45" s="4" t="str">
        <f>IF($B45="","",IF(Z45&lt;=ROUNDUP(COUNTA($B$5:$B$504)*Settings!$B$10,0),"Top 20%",""))</f>
        <v/>
      </c>
    </row>
    <row r="46" spans="1:27" ht="16" x14ac:dyDescent="0.2">
      <c r="A46" s="7" t="s">
        <v>55</v>
      </c>
      <c r="B46" s="10" t="s">
        <v>55</v>
      </c>
      <c r="C46" s="10" t="s">
        <v>55</v>
      </c>
      <c r="D46" s="10" t="s">
        <v>55</v>
      </c>
      <c r="E46" s="10" t="s">
        <v>55</v>
      </c>
      <c r="F46" s="7" t="s">
        <v>55</v>
      </c>
      <c r="G46" s="7" t="s">
        <v>55</v>
      </c>
      <c r="H46" s="7" t="s">
        <v>55</v>
      </c>
      <c r="I46" s="4" t="str">
        <f t="shared" si="0"/>
        <v/>
      </c>
      <c r="J46" s="7" t="s">
        <v>55</v>
      </c>
      <c r="K46" s="7" t="s">
        <v>55</v>
      </c>
      <c r="L46" s="7" t="s">
        <v>55</v>
      </c>
      <c r="M46" s="4" t="str">
        <f t="shared" si="1"/>
        <v/>
      </c>
      <c r="N46" s="7" t="s">
        <v>55</v>
      </c>
      <c r="O46" s="7" t="s">
        <v>55</v>
      </c>
      <c r="P46" s="7" t="s">
        <v>55</v>
      </c>
      <c r="Q46" s="4" t="str">
        <f t="shared" si="2"/>
        <v/>
      </c>
      <c r="R46" s="7" t="s">
        <v>55</v>
      </c>
      <c r="S46" s="7" t="s">
        <v>55</v>
      </c>
      <c r="T46" s="7" t="s">
        <v>55</v>
      </c>
      <c r="U46" s="4" t="str">
        <f t="shared" si="3"/>
        <v/>
      </c>
      <c r="V46" s="4" t="str">
        <f>IF($B46="","",ROUND((I46*Settings!$B$4 + M46*Settings!$B$5 + Q46*Settings!$B$6)*20,1))</f>
        <v/>
      </c>
      <c r="W46" s="4" t="str">
        <f>IF($B46="","",(5-U46)*Settings!$B$7)</f>
        <v/>
      </c>
      <c r="X46" s="4" t="str">
        <f t="shared" si="4"/>
        <v/>
      </c>
      <c r="Y46" s="4" t="str">
        <f>IF($B46="","",IF(AND(Settings!$B$18=1,U46&lt;Settings!$B$19),IF(X46&gt;=Settings!$B$9,"Pilot (gated - risk)","Defer/Redesign (risk)"),IF(X46&gt;=Settings!$B$8,"Scale candidate",IF(X46&gt;=Settings!$B$9,"Pilot (gated)","Defer/Redesign"))))</f>
        <v/>
      </c>
      <c r="Z46" s="4" t="str">
        <f t="shared" si="5"/>
        <v/>
      </c>
      <c r="AA46" s="4" t="str">
        <f>IF($B46="","",IF(Z46&lt;=ROUNDUP(COUNTA($B$5:$B$504)*Settings!$B$10,0),"Top 20%",""))</f>
        <v/>
      </c>
    </row>
    <row r="47" spans="1:27" ht="16" x14ac:dyDescent="0.2">
      <c r="A47" s="7" t="s">
        <v>55</v>
      </c>
      <c r="B47" s="10" t="s">
        <v>55</v>
      </c>
      <c r="C47" s="10" t="s">
        <v>55</v>
      </c>
      <c r="D47" s="10" t="s">
        <v>55</v>
      </c>
      <c r="E47" s="10" t="s">
        <v>55</v>
      </c>
      <c r="F47" s="7" t="s">
        <v>55</v>
      </c>
      <c r="G47" s="7" t="s">
        <v>55</v>
      </c>
      <c r="H47" s="7" t="s">
        <v>55</v>
      </c>
      <c r="I47" s="4" t="str">
        <f t="shared" si="0"/>
        <v/>
      </c>
      <c r="J47" s="7" t="s">
        <v>55</v>
      </c>
      <c r="K47" s="7" t="s">
        <v>55</v>
      </c>
      <c r="L47" s="7" t="s">
        <v>55</v>
      </c>
      <c r="M47" s="4" t="str">
        <f t="shared" si="1"/>
        <v/>
      </c>
      <c r="N47" s="7" t="s">
        <v>55</v>
      </c>
      <c r="O47" s="7" t="s">
        <v>55</v>
      </c>
      <c r="P47" s="7" t="s">
        <v>55</v>
      </c>
      <c r="Q47" s="4" t="str">
        <f t="shared" si="2"/>
        <v/>
      </c>
      <c r="R47" s="7" t="s">
        <v>55</v>
      </c>
      <c r="S47" s="7" t="s">
        <v>55</v>
      </c>
      <c r="T47" s="7" t="s">
        <v>55</v>
      </c>
      <c r="U47" s="4" t="str">
        <f t="shared" si="3"/>
        <v/>
      </c>
      <c r="V47" s="4" t="str">
        <f>IF($B47="","",ROUND((I47*Settings!$B$4 + M47*Settings!$B$5 + Q47*Settings!$B$6)*20,1))</f>
        <v/>
      </c>
      <c r="W47" s="4" t="str">
        <f>IF($B47="","",(5-U47)*Settings!$B$7)</f>
        <v/>
      </c>
      <c r="X47" s="4" t="str">
        <f t="shared" si="4"/>
        <v/>
      </c>
      <c r="Y47" s="4" t="str">
        <f>IF($B47="","",IF(AND(Settings!$B$18=1,U47&lt;Settings!$B$19),IF(X47&gt;=Settings!$B$9,"Pilot (gated - risk)","Defer/Redesign (risk)"),IF(X47&gt;=Settings!$B$8,"Scale candidate",IF(X47&gt;=Settings!$B$9,"Pilot (gated)","Defer/Redesign"))))</f>
        <v/>
      </c>
      <c r="Z47" s="4" t="str">
        <f t="shared" si="5"/>
        <v/>
      </c>
      <c r="AA47" s="4" t="str">
        <f>IF($B47="","",IF(Z47&lt;=ROUNDUP(COUNTA($B$5:$B$504)*Settings!$B$10,0),"Top 20%",""))</f>
        <v/>
      </c>
    </row>
    <row r="48" spans="1:27" ht="16" x14ac:dyDescent="0.2">
      <c r="A48" s="7" t="s">
        <v>55</v>
      </c>
      <c r="B48" s="10" t="s">
        <v>55</v>
      </c>
      <c r="C48" s="10" t="s">
        <v>55</v>
      </c>
      <c r="D48" s="10" t="s">
        <v>55</v>
      </c>
      <c r="E48" s="10" t="s">
        <v>55</v>
      </c>
      <c r="F48" s="7" t="s">
        <v>55</v>
      </c>
      <c r="G48" s="7" t="s">
        <v>55</v>
      </c>
      <c r="H48" s="7" t="s">
        <v>55</v>
      </c>
      <c r="I48" s="4" t="str">
        <f t="shared" si="0"/>
        <v/>
      </c>
      <c r="J48" s="7" t="s">
        <v>55</v>
      </c>
      <c r="K48" s="7" t="s">
        <v>55</v>
      </c>
      <c r="L48" s="7" t="s">
        <v>55</v>
      </c>
      <c r="M48" s="4" t="str">
        <f t="shared" si="1"/>
        <v/>
      </c>
      <c r="N48" s="7" t="s">
        <v>55</v>
      </c>
      <c r="O48" s="7" t="s">
        <v>55</v>
      </c>
      <c r="P48" s="7" t="s">
        <v>55</v>
      </c>
      <c r="Q48" s="4" t="str">
        <f t="shared" si="2"/>
        <v/>
      </c>
      <c r="R48" s="7" t="s">
        <v>55</v>
      </c>
      <c r="S48" s="7" t="s">
        <v>55</v>
      </c>
      <c r="T48" s="7" t="s">
        <v>55</v>
      </c>
      <c r="U48" s="4" t="str">
        <f t="shared" si="3"/>
        <v/>
      </c>
      <c r="V48" s="4" t="str">
        <f>IF($B48="","",ROUND((I48*Settings!$B$4 + M48*Settings!$B$5 + Q48*Settings!$B$6)*20,1))</f>
        <v/>
      </c>
      <c r="W48" s="4" t="str">
        <f>IF($B48="","",(5-U48)*Settings!$B$7)</f>
        <v/>
      </c>
      <c r="X48" s="4" t="str">
        <f t="shared" si="4"/>
        <v/>
      </c>
      <c r="Y48" s="4" t="str">
        <f>IF($B48="","",IF(AND(Settings!$B$18=1,U48&lt;Settings!$B$19),IF(X48&gt;=Settings!$B$9,"Pilot (gated - risk)","Defer/Redesign (risk)"),IF(X48&gt;=Settings!$B$8,"Scale candidate",IF(X48&gt;=Settings!$B$9,"Pilot (gated)","Defer/Redesign"))))</f>
        <v/>
      </c>
      <c r="Z48" s="4" t="str">
        <f t="shared" si="5"/>
        <v/>
      </c>
      <c r="AA48" s="4" t="str">
        <f>IF($B48="","",IF(Z48&lt;=ROUNDUP(COUNTA($B$5:$B$504)*Settings!$B$10,0),"Top 20%",""))</f>
        <v/>
      </c>
    </row>
    <row r="49" spans="1:27" ht="16" x14ac:dyDescent="0.2">
      <c r="A49" s="7" t="s">
        <v>55</v>
      </c>
      <c r="B49" s="10" t="s">
        <v>55</v>
      </c>
      <c r="C49" s="10" t="s">
        <v>55</v>
      </c>
      <c r="D49" s="10" t="s">
        <v>55</v>
      </c>
      <c r="E49" s="10" t="s">
        <v>55</v>
      </c>
      <c r="F49" s="7" t="s">
        <v>55</v>
      </c>
      <c r="G49" s="7" t="s">
        <v>55</v>
      </c>
      <c r="H49" s="7" t="s">
        <v>55</v>
      </c>
      <c r="I49" s="4" t="str">
        <f t="shared" si="0"/>
        <v/>
      </c>
      <c r="J49" s="7" t="s">
        <v>55</v>
      </c>
      <c r="K49" s="7" t="s">
        <v>55</v>
      </c>
      <c r="L49" s="7" t="s">
        <v>55</v>
      </c>
      <c r="M49" s="4" t="str">
        <f t="shared" si="1"/>
        <v/>
      </c>
      <c r="N49" s="7" t="s">
        <v>55</v>
      </c>
      <c r="O49" s="7" t="s">
        <v>55</v>
      </c>
      <c r="P49" s="7" t="s">
        <v>55</v>
      </c>
      <c r="Q49" s="4" t="str">
        <f t="shared" si="2"/>
        <v/>
      </c>
      <c r="R49" s="7" t="s">
        <v>55</v>
      </c>
      <c r="S49" s="7" t="s">
        <v>55</v>
      </c>
      <c r="T49" s="7" t="s">
        <v>55</v>
      </c>
      <c r="U49" s="4" t="str">
        <f t="shared" si="3"/>
        <v/>
      </c>
      <c r="V49" s="4" t="str">
        <f>IF($B49="","",ROUND((I49*Settings!$B$4 + M49*Settings!$B$5 + Q49*Settings!$B$6)*20,1))</f>
        <v/>
      </c>
      <c r="W49" s="4" t="str">
        <f>IF($B49="","",(5-U49)*Settings!$B$7)</f>
        <v/>
      </c>
      <c r="X49" s="4" t="str">
        <f t="shared" si="4"/>
        <v/>
      </c>
      <c r="Y49" s="4" t="str">
        <f>IF($B49="","",IF(AND(Settings!$B$18=1,U49&lt;Settings!$B$19),IF(X49&gt;=Settings!$B$9,"Pilot (gated - risk)","Defer/Redesign (risk)"),IF(X49&gt;=Settings!$B$8,"Scale candidate",IF(X49&gt;=Settings!$B$9,"Pilot (gated)","Defer/Redesign"))))</f>
        <v/>
      </c>
      <c r="Z49" s="4" t="str">
        <f t="shared" si="5"/>
        <v/>
      </c>
      <c r="AA49" s="4" t="str">
        <f>IF($B49="","",IF(Z49&lt;=ROUNDUP(COUNTA($B$5:$B$504)*Settings!$B$10,0),"Top 20%",""))</f>
        <v/>
      </c>
    </row>
    <row r="50" spans="1:27" ht="16" x14ac:dyDescent="0.2">
      <c r="A50" s="7" t="s">
        <v>55</v>
      </c>
      <c r="B50" s="10" t="s">
        <v>55</v>
      </c>
      <c r="C50" s="10" t="s">
        <v>55</v>
      </c>
      <c r="D50" s="10" t="s">
        <v>55</v>
      </c>
      <c r="E50" s="10" t="s">
        <v>55</v>
      </c>
      <c r="F50" s="7" t="s">
        <v>55</v>
      </c>
      <c r="G50" s="7" t="s">
        <v>55</v>
      </c>
      <c r="H50" s="7" t="s">
        <v>55</v>
      </c>
      <c r="I50" s="4" t="str">
        <f t="shared" si="0"/>
        <v/>
      </c>
      <c r="J50" s="7" t="s">
        <v>55</v>
      </c>
      <c r="K50" s="7" t="s">
        <v>55</v>
      </c>
      <c r="L50" s="7" t="s">
        <v>55</v>
      </c>
      <c r="M50" s="4" t="str">
        <f t="shared" si="1"/>
        <v/>
      </c>
      <c r="N50" s="7" t="s">
        <v>55</v>
      </c>
      <c r="O50" s="7" t="s">
        <v>55</v>
      </c>
      <c r="P50" s="7" t="s">
        <v>55</v>
      </c>
      <c r="Q50" s="4" t="str">
        <f t="shared" si="2"/>
        <v/>
      </c>
      <c r="R50" s="7" t="s">
        <v>55</v>
      </c>
      <c r="S50" s="7" t="s">
        <v>55</v>
      </c>
      <c r="T50" s="7" t="s">
        <v>55</v>
      </c>
      <c r="U50" s="4" t="str">
        <f t="shared" si="3"/>
        <v/>
      </c>
      <c r="V50" s="4" t="str">
        <f>IF($B50="","",ROUND((I50*Settings!$B$4 + M50*Settings!$B$5 + Q50*Settings!$B$6)*20,1))</f>
        <v/>
      </c>
      <c r="W50" s="4" t="str">
        <f>IF($B50="","",(5-U50)*Settings!$B$7)</f>
        <v/>
      </c>
      <c r="X50" s="4" t="str">
        <f t="shared" si="4"/>
        <v/>
      </c>
      <c r="Y50" s="4" t="str">
        <f>IF($B50="","",IF(AND(Settings!$B$18=1,U50&lt;Settings!$B$19),IF(X50&gt;=Settings!$B$9,"Pilot (gated - risk)","Defer/Redesign (risk)"),IF(X50&gt;=Settings!$B$8,"Scale candidate",IF(X50&gt;=Settings!$B$9,"Pilot (gated)","Defer/Redesign"))))</f>
        <v/>
      </c>
      <c r="Z50" s="4" t="str">
        <f t="shared" si="5"/>
        <v/>
      </c>
      <c r="AA50" s="4" t="str">
        <f>IF($B50="","",IF(Z50&lt;=ROUNDUP(COUNTA($B$5:$B$504)*Settings!$B$10,0),"Top 20%",""))</f>
        <v/>
      </c>
    </row>
    <row r="51" spans="1:27" ht="16" x14ac:dyDescent="0.2">
      <c r="A51" s="7" t="s">
        <v>55</v>
      </c>
      <c r="B51" s="10" t="s">
        <v>55</v>
      </c>
      <c r="C51" s="10" t="s">
        <v>55</v>
      </c>
      <c r="D51" s="10" t="s">
        <v>55</v>
      </c>
      <c r="E51" s="10" t="s">
        <v>55</v>
      </c>
      <c r="F51" s="7" t="s">
        <v>55</v>
      </c>
      <c r="G51" s="7" t="s">
        <v>55</v>
      </c>
      <c r="H51" s="7" t="s">
        <v>55</v>
      </c>
      <c r="I51" s="4" t="str">
        <f t="shared" si="0"/>
        <v/>
      </c>
      <c r="J51" s="7" t="s">
        <v>55</v>
      </c>
      <c r="K51" s="7" t="s">
        <v>55</v>
      </c>
      <c r="L51" s="7" t="s">
        <v>55</v>
      </c>
      <c r="M51" s="4" t="str">
        <f t="shared" si="1"/>
        <v/>
      </c>
      <c r="N51" s="7" t="s">
        <v>55</v>
      </c>
      <c r="O51" s="7" t="s">
        <v>55</v>
      </c>
      <c r="P51" s="7" t="s">
        <v>55</v>
      </c>
      <c r="Q51" s="4" t="str">
        <f t="shared" si="2"/>
        <v/>
      </c>
      <c r="R51" s="7" t="s">
        <v>55</v>
      </c>
      <c r="S51" s="7" t="s">
        <v>55</v>
      </c>
      <c r="T51" s="7" t="s">
        <v>55</v>
      </c>
      <c r="U51" s="4" t="str">
        <f t="shared" si="3"/>
        <v/>
      </c>
      <c r="V51" s="4" t="str">
        <f>IF($B51="","",ROUND((I51*Settings!$B$4 + M51*Settings!$B$5 + Q51*Settings!$B$6)*20,1))</f>
        <v/>
      </c>
      <c r="W51" s="4" t="str">
        <f>IF($B51="","",(5-U51)*Settings!$B$7)</f>
        <v/>
      </c>
      <c r="X51" s="4" t="str">
        <f t="shared" si="4"/>
        <v/>
      </c>
      <c r="Y51" s="4" t="str">
        <f>IF($B51="","",IF(AND(Settings!$B$18=1,U51&lt;Settings!$B$19),IF(X51&gt;=Settings!$B$9,"Pilot (gated - risk)","Defer/Redesign (risk)"),IF(X51&gt;=Settings!$B$8,"Scale candidate",IF(X51&gt;=Settings!$B$9,"Pilot (gated)","Defer/Redesign"))))</f>
        <v/>
      </c>
      <c r="Z51" s="4" t="str">
        <f t="shared" si="5"/>
        <v/>
      </c>
      <c r="AA51" s="4" t="str">
        <f>IF($B51="","",IF(Z51&lt;=ROUNDUP(COUNTA($B$5:$B$504)*Settings!$B$10,0),"Top 20%",""))</f>
        <v/>
      </c>
    </row>
    <row r="52" spans="1:27" ht="16" x14ac:dyDescent="0.2">
      <c r="A52" s="7" t="s">
        <v>55</v>
      </c>
      <c r="B52" s="10" t="s">
        <v>55</v>
      </c>
      <c r="C52" s="10" t="s">
        <v>55</v>
      </c>
      <c r="D52" s="10" t="s">
        <v>55</v>
      </c>
      <c r="E52" s="10" t="s">
        <v>55</v>
      </c>
      <c r="F52" s="7" t="s">
        <v>55</v>
      </c>
      <c r="G52" s="7" t="s">
        <v>55</v>
      </c>
      <c r="H52" s="7" t="s">
        <v>55</v>
      </c>
      <c r="I52" s="4" t="str">
        <f t="shared" si="0"/>
        <v/>
      </c>
      <c r="J52" s="7" t="s">
        <v>55</v>
      </c>
      <c r="K52" s="7" t="s">
        <v>55</v>
      </c>
      <c r="L52" s="7" t="s">
        <v>55</v>
      </c>
      <c r="M52" s="4" t="str">
        <f t="shared" si="1"/>
        <v/>
      </c>
      <c r="N52" s="7" t="s">
        <v>55</v>
      </c>
      <c r="O52" s="7" t="s">
        <v>55</v>
      </c>
      <c r="P52" s="7" t="s">
        <v>55</v>
      </c>
      <c r="Q52" s="4" t="str">
        <f t="shared" si="2"/>
        <v/>
      </c>
      <c r="R52" s="7" t="s">
        <v>55</v>
      </c>
      <c r="S52" s="7" t="s">
        <v>55</v>
      </c>
      <c r="T52" s="7" t="s">
        <v>55</v>
      </c>
      <c r="U52" s="4" t="str">
        <f t="shared" si="3"/>
        <v/>
      </c>
      <c r="V52" s="4" t="str">
        <f>IF($B52="","",ROUND((I52*Settings!$B$4 + M52*Settings!$B$5 + Q52*Settings!$B$6)*20,1))</f>
        <v/>
      </c>
      <c r="W52" s="4" t="str">
        <f>IF($B52="","",(5-U52)*Settings!$B$7)</f>
        <v/>
      </c>
      <c r="X52" s="4" t="str">
        <f t="shared" si="4"/>
        <v/>
      </c>
      <c r="Y52" s="4" t="str">
        <f>IF($B52="","",IF(AND(Settings!$B$18=1,U52&lt;Settings!$B$19),IF(X52&gt;=Settings!$B$9,"Pilot (gated - risk)","Defer/Redesign (risk)"),IF(X52&gt;=Settings!$B$8,"Scale candidate",IF(X52&gt;=Settings!$B$9,"Pilot (gated)","Defer/Redesign"))))</f>
        <v/>
      </c>
      <c r="Z52" s="4" t="str">
        <f t="shared" si="5"/>
        <v/>
      </c>
      <c r="AA52" s="4" t="str">
        <f>IF($B52="","",IF(Z52&lt;=ROUNDUP(COUNTA($B$5:$B$504)*Settings!$B$10,0),"Top 20%",""))</f>
        <v/>
      </c>
    </row>
    <row r="53" spans="1:27" ht="16" x14ac:dyDescent="0.2">
      <c r="A53" s="7" t="s">
        <v>55</v>
      </c>
      <c r="B53" s="10" t="s">
        <v>55</v>
      </c>
      <c r="C53" s="10" t="s">
        <v>55</v>
      </c>
      <c r="D53" s="10" t="s">
        <v>55</v>
      </c>
      <c r="E53" s="10" t="s">
        <v>55</v>
      </c>
      <c r="F53" s="7" t="s">
        <v>55</v>
      </c>
      <c r="G53" s="7" t="s">
        <v>55</v>
      </c>
      <c r="H53" s="7" t="s">
        <v>55</v>
      </c>
      <c r="I53" s="4" t="str">
        <f t="shared" si="0"/>
        <v/>
      </c>
      <c r="J53" s="7" t="s">
        <v>55</v>
      </c>
      <c r="K53" s="7" t="s">
        <v>55</v>
      </c>
      <c r="L53" s="7" t="s">
        <v>55</v>
      </c>
      <c r="M53" s="4" t="str">
        <f t="shared" si="1"/>
        <v/>
      </c>
      <c r="N53" s="7" t="s">
        <v>55</v>
      </c>
      <c r="O53" s="7" t="s">
        <v>55</v>
      </c>
      <c r="P53" s="7" t="s">
        <v>55</v>
      </c>
      <c r="Q53" s="4" t="str">
        <f t="shared" si="2"/>
        <v/>
      </c>
      <c r="R53" s="7" t="s">
        <v>55</v>
      </c>
      <c r="S53" s="7" t="s">
        <v>55</v>
      </c>
      <c r="T53" s="7" t="s">
        <v>55</v>
      </c>
      <c r="U53" s="4" t="str">
        <f t="shared" si="3"/>
        <v/>
      </c>
      <c r="V53" s="4" t="str">
        <f>IF($B53="","",ROUND((I53*Settings!$B$4 + M53*Settings!$B$5 + Q53*Settings!$B$6)*20,1))</f>
        <v/>
      </c>
      <c r="W53" s="4" t="str">
        <f>IF($B53="","",(5-U53)*Settings!$B$7)</f>
        <v/>
      </c>
      <c r="X53" s="4" t="str">
        <f t="shared" si="4"/>
        <v/>
      </c>
      <c r="Y53" s="4" t="str">
        <f>IF($B53="","",IF(AND(Settings!$B$18=1,U53&lt;Settings!$B$19),IF(X53&gt;=Settings!$B$9,"Pilot (gated - risk)","Defer/Redesign (risk)"),IF(X53&gt;=Settings!$B$8,"Scale candidate",IF(X53&gt;=Settings!$B$9,"Pilot (gated)","Defer/Redesign"))))</f>
        <v/>
      </c>
      <c r="Z53" s="4" t="str">
        <f t="shared" si="5"/>
        <v/>
      </c>
      <c r="AA53" s="4" t="str">
        <f>IF($B53="","",IF(Z53&lt;=ROUNDUP(COUNTA($B$5:$B$504)*Settings!$B$10,0),"Top 20%",""))</f>
        <v/>
      </c>
    </row>
    <row r="54" spans="1:27" ht="16" x14ac:dyDescent="0.2">
      <c r="A54" s="7" t="s">
        <v>55</v>
      </c>
      <c r="B54" s="10" t="s">
        <v>55</v>
      </c>
      <c r="C54" s="10" t="s">
        <v>55</v>
      </c>
      <c r="D54" s="10" t="s">
        <v>55</v>
      </c>
      <c r="E54" s="10" t="s">
        <v>55</v>
      </c>
      <c r="F54" s="7" t="s">
        <v>55</v>
      </c>
      <c r="G54" s="7" t="s">
        <v>55</v>
      </c>
      <c r="H54" s="7" t="s">
        <v>55</v>
      </c>
      <c r="I54" s="4" t="str">
        <f t="shared" si="0"/>
        <v/>
      </c>
      <c r="J54" s="7" t="s">
        <v>55</v>
      </c>
      <c r="K54" s="7" t="s">
        <v>55</v>
      </c>
      <c r="L54" s="7" t="s">
        <v>55</v>
      </c>
      <c r="M54" s="4" t="str">
        <f t="shared" si="1"/>
        <v/>
      </c>
      <c r="N54" s="7" t="s">
        <v>55</v>
      </c>
      <c r="O54" s="7" t="s">
        <v>55</v>
      </c>
      <c r="P54" s="7" t="s">
        <v>55</v>
      </c>
      <c r="Q54" s="4" t="str">
        <f t="shared" si="2"/>
        <v/>
      </c>
      <c r="R54" s="7" t="s">
        <v>55</v>
      </c>
      <c r="S54" s="7" t="s">
        <v>55</v>
      </c>
      <c r="T54" s="7" t="s">
        <v>55</v>
      </c>
      <c r="U54" s="4" t="str">
        <f t="shared" si="3"/>
        <v/>
      </c>
      <c r="V54" s="4" t="str">
        <f>IF($B54="","",ROUND((I54*Settings!$B$4 + M54*Settings!$B$5 + Q54*Settings!$B$6)*20,1))</f>
        <v/>
      </c>
      <c r="W54" s="4" t="str">
        <f>IF($B54="","",(5-U54)*Settings!$B$7)</f>
        <v/>
      </c>
      <c r="X54" s="4" t="str">
        <f t="shared" si="4"/>
        <v/>
      </c>
      <c r="Y54" s="4" t="str">
        <f>IF($B54="","",IF(AND(Settings!$B$18=1,U54&lt;Settings!$B$19),IF(X54&gt;=Settings!$B$9,"Pilot (gated - risk)","Defer/Redesign (risk)"),IF(X54&gt;=Settings!$B$8,"Scale candidate",IF(X54&gt;=Settings!$B$9,"Pilot (gated)","Defer/Redesign"))))</f>
        <v/>
      </c>
      <c r="Z54" s="4" t="str">
        <f t="shared" si="5"/>
        <v/>
      </c>
      <c r="AA54" s="4" t="str">
        <f>IF($B54="","",IF(Z54&lt;=ROUNDUP(COUNTA($B$5:$B$504)*Settings!$B$10,0),"Top 20%",""))</f>
        <v/>
      </c>
    </row>
    <row r="55" spans="1:27" ht="16" x14ac:dyDescent="0.2">
      <c r="A55" s="7"/>
      <c r="B55" s="10"/>
      <c r="C55" s="10"/>
      <c r="D55" s="10"/>
      <c r="E55" s="10"/>
      <c r="F55" s="7"/>
      <c r="G55" s="7"/>
      <c r="H55" s="7"/>
      <c r="I55" s="4" t="str">
        <f t="shared" si="0"/>
        <v/>
      </c>
      <c r="J55" s="7"/>
      <c r="K55" s="7"/>
      <c r="L55" s="7"/>
      <c r="M55" s="4" t="str">
        <f t="shared" si="1"/>
        <v/>
      </c>
      <c r="N55" s="7"/>
      <c r="O55" s="7"/>
      <c r="P55" s="7"/>
      <c r="Q55" s="4" t="str">
        <f t="shared" si="2"/>
        <v/>
      </c>
      <c r="R55" s="7"/>
      <c r="S55" s="7"/>
      <c r="T55" s="7"/>
      <c r="U55" s="4" t="str">
        <f t="shared" si="3"/>
        <v/>
      </c>
      <c r="V55" s="4" t="str">
        <f>IF($B55="","",ROUND((I55*Settings!$B$4 + M55*Settings!$B$5 + Q55*Settings!$B$6)*20,1))</f>
        <v/>
      </c>
      <c r="W55" s="4" t="str">
        <f>IF($B55="","",(5-U55)*Settings!$B$7)</f>
        <v/>
      </c>
      <c r="X55" s="4" t="str">
        <f t="shared" si="4"/>
        <v/>
      </c>
      <c r="Y55" s="4" t="str">
        <f>IF($B55="","",IF(AND(Settings!$B$18=1,U55&lt;Settings!$B$19),IF(X55&gt;=Settings!$B$9,"Pilot (gated - risk)","Defer/Redesign (risk)"),IF(X55&gt;=Settings!$B$8,"Scale candidate",IF(X55&gt;=Settings!$B$9,"Pilot (gated)","Defer/Redesign"))))</f>
        <v/>
      </c>
      <c r="Z55" s="4" t="str">
        <f t="shared" si="5"/>
        <v/>
      </c>
      <c r="AA55" s="4" t="str">
        <f>IF($B55="","",IF(Z55&lt;=ROUNDUP(COUNTA($B$5:$B$504)*Settings!$B$10,0),"Top 20%",""))</f>
        <v/>
      </c>
    </row>
    <row r="56" spans="1:27" ht="16" x14ac:dyDescent="0.2">
      <c r="A56" s="7"/>
      <c r="B56" s="10"/>
      <c r="C56" s="10"/>
      <c r="D56" s="10"/>
      <c r="E56" s="10"/>
      <c r="F56" s="7"/>
      <c r="G56" s="7"/>
      <c r="H56" s="7"/>
      <c r="I56" s="4" t="str">
        <f t="shared" si="0"/>
        <v/>
      </c>
      <c r="J56" s="7"/>
      <c r="K56" s="7"/>
      <c r="L56" s="7"/>
      <c r="M56" s="4" t="str">
        <f t="shared" si="1"/>
        <v/>
      </c>
      <c r="N56" s="7"/>
      <c r="O56" s="7"/>
      <c r="P56" s="7"/>
      <c r="Q56" s="4" t="str">
        <f t="shared" si="2"/>
        <v/>
      </c>
      <c r="R56" s="7"/>
      <c r="S56" s="7"/>
      <c r="T56" s="7"/>
      <c r="U56" s="4" t="str">
        <f t="shared" si="3"/>
        <v/>
      </c>
      <c r="V56" s="4" t="str">
        <f>IF($B56="","",ROUND((I56*Settings!$B$4 + M56*Settings!$B$5 + Q56*Settings!$B$6)*20,1))</f>
        <v/>
      </c>
      <c r="W56" s="4" t="str">
        <f>IF($B56="","",(5-U56)*Settings!$B$7)</f>
        <v/>
      </c>
      <c r="X56" s="4" t="str">
        <f t="shared" si="4"/>
        <v/>
      </c>
      <c r="Y56" s="4" t="str">
        <f>IF($B56="","",IF(AND(Settings!$B$18=1,U56&lt;Settings!$B$19),IF(X56&gt;=Settings!$B$9,"Pilot (gated - risk)","Defer/Redesign (risk)"),IF(X56&gt;=Settings!$B$8,"Scale candidate",IF(X56&gt;=Settings!$B$9,"Pilot (gated)","Defer/Redesign"))))</f>
        <v/>
      </c>
      <c r="Z56" s="4" t="str">
        <f t="shared" si="5"/>
        <v/>
      </c>
      <c r="AA56" s="4" t="str">
        <f>IF($B56="","",IF(Z56&lt;=ROUNDUP(COUNTA($B$5:$B$504)*Settings!$B$10,0),"Top 20%",""))</f>
        <v/>
      </c>
    </row>
    <row r="57" spans="1:27" ht="16" x14ac:dyDescent="0.2">
      <c r="A57" s="7"/>
      <c r="B57" s="10"/>
      <c r="C57" s="10"/>
      <c r="D57" s="10"/>
      <c r="E57" s="10"/>
      <c r="F57" s="7"/>
      <c r="G57" s="7"/>
      <c r="H57" s="7"/>
      <c r="I57" s="4" t="str">
        <f t="shared" si="0"/>
        <v/>
      </c>
      <c r="J57" s="7"/>
      <c r="K57" s="7"/>
      <c r="L57" s="7"/>
      <c r="M57" s="4" t="str">
        <f t="shared" si="1"/>
        <v/>
      </c>
      <c r="N57" s="7"/>
      <c r="O57" s="7"/>
      <c r="P57" s="7"/>
      <c r="Q57" s="4" t="str">
        <f t="shared" si="2"/>
        <v/>
      </c>
      <c r="R57" s="7"/>
      <c r="S57" s="7"/>
      <c r="T57" s="7"/>
      <c r="U57" s="4" t="str">
        <f t="shared" si="3"/>
        <v/>
      </c>
      <c r="V57" s="4" t="str">
        <f>IF($B57="","",ROUND((I57*Settings!$B$4 + M57*Settings!$B$5 + Q57*Settings!$B$6)*20,1))</f>
        <v/>
      </c>
      <c r="W57" s="4" t="str">
        <f>IF($B57="","",(5-U57)*Settings!$B$7)</f>
        <v/>
      </c>
      <c r="X57" s="4" t="str">
        <f t="shared" si="4"/>
        <v/>
      </c>
      <c r="Y57" s="4" t="str">
        <f>IF($B57="","",IF(AND(Settings!$B$18=1,U57&lt;Settings!$B$19),IF(X57&gt;=Settings!$B$9,"Pilot (gated - risk)","Defer/Redesign (risk)"),IF(X57&gt;=Settings!$B$8,"Scale candidate",IF(X57&gt;=Settings!$B$9,"Pilot (gated)","Defer/Redesign"))))</f>
        <v/>
      </c>
      <c r="Z57" s="4" t="str">
        <f t="shared" si="5"/>
        <v/>
      </c>
      <c r="AA57" s="4" t="str">
        <f>IF($B57="","",IF(Z57&lt;=ROUNDUP(COUNTA($B$5:$B$504)*Settings!$B$10,0),"Top 20%",""))</f>
        <v/>
      </c>
    </row>
    <row r="58" spans="1:27" ht="16" x14ac:dyDescent="0.2">
      <c r="A58" s="7"/>
      <c r="B58" s="10"/>
      <c r="C58" s="10"/>
      <c r="D58" s="10"/>
      <c r="E58" s="10"/>
      <c r="F58" s="7"/>
      <c r="G58" s="7"/>
      <c r="H58" s="7"/>
      <c r="I58" s="4" t="str">
        <f t="shared" si="0"/>
        <v/>
      </c>
      <c r="J58" s="7"/>
      <c r="K58" s="7"/>
      <c r="L58" s="7"/>
      <c r="M58" s="4" t="str">
        <f t="shared" si="1"/>
        <v/>
      </c>
      <c r="N58" s="7"/>
      <c r="O58" s="7"/>
      <c r="P58" s="7"/>
      <c r="Q58" s="4" t="str">
        <f t="shared" si="2"/>
        <v/>
      </c>
      <c r="R58" s="7"/>
      <c r="S58" s="7"/>
      <c r="T58" s="7"/>
      <c r="U58" s="4" t="str">
        <f t="shared" si="3"/>
        <v/>
      </c>
      <c r="V58" s="4" t="str">
        <f>IF($B58="","",ROUND((I58*Settings!$B$4 + M58*Settings!$B$5 + Q58*Settings!$B$6)*20,1))</f>
        <v/>
      </c>
      <c r="W58" s="4" t="str">
        <f>IF($B58="","",(5-U58)*Settings!$B$7)</f>
        <v/>
      </c>
      <c r="X58" s="4" t="str">
        <f t="shared" si="4"/>
        <v/>
      </c>
      <c r="Y58" s="4" t="str">
        <f>IF($B58="","",IF(AND(Settings!$B$18=1,U58&lt;Settings!$B$19),IF(X58&gt;=Settings!$B$9,"Pilot (gated - risk)","Defer/Redesign (risk)"),IF(X58&gt;=Settings!$B$8,"Scale candidate",IF(X58&gt;=Settings!$B$9,"Pilot (gated)","Defer/Redesign"))))</f>
        <v/>
      </c>
      <c r="Z58" s="4" t="str">
        <f t="shared" si="5"/>
        <v/>
      </c>
      <c r="AA58" s="4" t="str">
        <f>IF($B58="","",IF(Z58&lt;=ROUNDUP(COUNTA($B$5:$B$504)*Settings!$B$10,0),"Top 20%",""))</f>
        <v/>
      </c>
    </row>
    <row r="59" spans="1:27" ht="16" x14ac:dyDescent="0.2">
      <c r="A59" s="7"/>
      <c r="B59" s="10"/>
      <c r="C59" s="10"/>
      <c r="D59" s="10"/>
      <c r="E59" s="10"/>
      <c r="F59" s="7"/>
      <c r="G59" s="7"/>
      <c r="H59" s="7"/>
      <c r="I59" s="4" t="str">
        <f t="shared" si="0"/>
        <v/>
      </c>
      <c r="J59" s="7"/>
      <c r="K59" s="7"/>
      <c r="L59" s="7"/>
      <c r="M59" s="4" t="str">
        <f t="shared" si="1"/>
        <v/>
      </c>
      <c r="N59" s="7"/>
      <c r="O59" s="7"/>
      <c r="P59" s="7"/>
      <c r="Q59" s="4" t="str">
        <f t="shared" si="2"/>
        <v/>
      </c>
      <c r="R59" s="7"/>
      <c r="S59" s="7"/>
      <c r="T59" s="7"/>
      <c r="U59" s="4" t="str">
        <f t="shared" si="3"/>
        <v/>
      </c>
      <c r="V59" s="4" t="str">
        <f>IF($B59="","",ROUND((I59*Settings!$B$4 + M59*Settings!$B$5 + Q59*Settings!$B$6)*20,1))</f>
        <v/>
      </c>
      <c r="W59" s="4" t="str">
        <f>IF($B59="","",(5-U59)*Settings!$B$7)</f>
        <v/>
      </c>
      <c r="X59" s="4" t="str">
        <f t="shared" si="4"/>
        <v/>
      </c>
      <c r="Y59" s="4" t="str">
        <f>IF($B59="","",IF(AND(Settings!$B$18=1,U59&lt;Settings!$B$19),IF(X59&gt;=Settings!$B$9,"Pilot (gated - risk)","Defer/Redesign (risk)"),IF(X59&gt;=Settings!$B$8,"Scale candidate",IF(X59&gt;=Settings!$B$9,"Pilot (gated)","Defer/Redesign"))))</f>
        <v/>
      </c>
      <c r="Z59" s="4" t="str">
        <f t="shared" si="5"/>
        <v/>
      </c>
      <c r="AA59" s="4" t="str">
        <f>IF($B59="","",IF(Z59&lt;=ROUNDUP(COUNTA($B$5:$B$504)*Settings!$B$10,0),"Top 20%",""))</f>
        <v/>
      </c>
    </row>
    <row r="60" spans="1:27" ht="16" x14ac:dyDescent="0.2">
      <c r="A60" s="7"/>
      <c r="B60" s="10"/>
      <c r="C60" s="10"/>
      <c r="D60" s="10"/>
      <c r="E60" s="10"/>
      <c r="F60" s="7"/>
      <c r="G60" s="7"/>
      <c r="H60" s="7"/>
      <c r="I60" s="4" t="str">
        <f t="shared" si="0"/>
        <v/>
      </c>
      <c r="J60" s="7"/>
      <c r="K60" s="7"/>
      <c r="L60" s="7"/>
      <c r="M60" s="4" t="str">
        <f t="shared" si="1"/>
        <v/>
      </c>
      <c r="N60" s="7"/>
      <c r="O60" s="7"/>
      <c r="P60" s="7"/>
      <c r="Q60" s="4" t="str">
        <f t="shared" si="2"/>
        <v/>
      </c>
      <c r="R60" s="7"/>
      <c r="S60" s="7"/>
      <c r="T60" s="7"/>
      <c r="U60" s="4" t="str">
        <f t="shared" si="3"/>
        <v/>
      </c>
      <c r="V60" s="4" t="str">
        <f>IF($B60="","",ROUND((I60*Settings!$B$4 + M60*Settings!$B$5 + Q60*Settings!$B$6)*20,1))</f>
        <v/>
      </c>
      <c r="W60" s="4" t="str">
        <f>IF($B60="","",(5-U60)*Settings!$B$7)</f>
        <v/>
      </c>
      <c r="X60" s="4" t="str">
        <f t="shared" si="4"/>
        <v/>
      </c>
      <c r="Y60" s="4" t="str">
        <f>IF($B60="","",IF(AND(Settings!$B$18=1,U60&lt;Settings!$B$19),IF(X60&gt;=Settings!$B$9,"Pilot (gated - risk)","Defer/Redesign (risk)"),IF(X60&gt;=Settings!$B$8,"Scale candidate",IF(X60&gt;=Settings!$B$9,"Pilot (gated)","Defer/Redesign"))))</f>
        <v/>
      </c>
      <c r="Z60" s="4" t="str">
        <f t="shared" si="5"/>
        <v/>
      </c>
      <c r="AA60" s="4" t="str">
        <f>IF($B60="","",IF(Z60&lt;=ROUNDUP(COUNTA($B$5:$B$504)*Settings!$B$10,0),"Top 20%",""))</f>
        <v/>
      </c>
    </row>
    <row r="61" spans="1:27" ht="16" x14ac:dyDescent="0.2">
      <c r="A61" s="7"/>
      <c r="B61" s="10"/>
      <c r="C61" s="10"/>
      <c r="D61" s="10"/>
      <c r="E61" s="10"/>
      <c r="F61" s="7"/>
      <c r="G61" s="7"/>
      <c r="H61" s="7"/>
      <c r="I61" s="4" t="str">
        <f t="shared" si="0"/>
        <v/>
      </c>
      <c r="J61" s="7"/>
      <c r="K61" s="7"/>
      <c r="L61" s="7"/>
      <c r="M61" s="4" t="str">
        <f t="shared" si="1"/>
        <v/>
      </c>
      <c r="N61" s="7"/>
      <c r="O61" s="7"/>
      <c r="P61" s="7"/>
      <c r="Q61" s="4" t="str">
        <f t="shared" si="2"/>
        <v/>
      </c>
      <c r="R61" s="7"/>
      <c r="S61" s="7"/>
      <c r="T61" s="7"/>
      <c r="U61" s="4" t="str">
        <f t="shared" si="3"/>
        <v/>
      </c>
      <c r="V61" s="4" t="str">
        <f>IF($B61="","",ROUND((I61*Settings!$B$4 + M61*Settings!$B$5 + Q61*Settings!$B$6)*20,1))</f>
        <v/>
      </c>
      <c r="W61" s="4" t="str">
        <f>IF($B61="","",(5-U61)*Settings!$B$7)</f>
        <v/>
      </c>
      <c r="X61" s="4" t="str">
        <f t="shared" si="4"/>
        <v/>
      </c>
      <c r="Y61" s="4" t="str">
        <f>IF($B61="","",IF(AND(Settings!$B$18=1,U61&lt;Settings!$B$19),IF(X61&gt;=Settings!$B$9,"Pilot (gated - risk)","Defer/Redesign (risk)"),IF(X61&gt;=Settings!$B$8,"Scale candidate",IF(X61&gt;=Settings!$B$9,"Pilot (gated)","Defer/Redesign"))))</f>
        <v/>
      </c>
      <c r="Z61" s="4" t="str">
        <f t="shared" si="5"/>
        <v/>
      </c>
      <c r="AA61" s="4" t="str">
        <f>IF($B61="","",IF(Z61&lt;=ROUNDUP(COUNTA($B$5:$B$504)*Settings!$B$10,0),"Top 20%",""))</f>
        <v/>
      </c>
    </row>
    <row r="62" spans="1:27" ht="16" x14ac:dyDescent="0.2">
      <c r="A62" s="7"/>
      <c r="B62" s="10"/>
      <c r="C62" s="10"/>
      <c r="D62" s="10"/>
      <c r="E62" s="10"/>
      <c r="F62" s="7"/>
      <c r="G62" s="7"/>
      <c r="H62" s="7"/>
      <c r="I62" s="4" t="str">
        <f t="shared" si="0"/>
        <v/>
      </c>
      <c r="J62" s="7"/>
      <c r="K62" s="7"/>
      <c r="L62" s="7"/>
      <c r="M62" s="4" t="str">
        <f t="shared" si="1"/>
        <v/>
      </c>
      <c r="N62" s="7"/>
      <c r="O62" s="7"/>
      <c r="P62" s="7"/>
      <c r="Q62" s="4" t="str">
        <f t="shared" si="2"/>
        <v/>
      </c>
      <c r="R62" s="7"/>
      <c r="S62" s="7"/>
      <c r="T62" s="7"/>
      <c r="U62" s="4" t="str">
        <f t="shared" si="3"/>
        <v/>
      </c>
      <c r="V62" s="4" t="str">
        <f>IF($B62="","",ROUND((I62*Settings!$B$4 + M62*Settings!$B$5 + Q62*Settings!$B$6)*20,1))</f>
        <v/>
      </c>
      <c r="W62" s="4" t="str">
        <f>IF($B62="","",(5-U62)*Settings!$B$7)</f>
        <v/>
      </c>
      <c r="X62" s="4" t="str">
        <f t="shared" si="4"/>
        <v/>
      </c>
      <c r="Y62" s="4" t="str">
        <f>IF($B62="","",IF(AND(Settings!$B$18=1,U62&lt;Settings!$B$19),IF(X62&gt;=Settings!$B$9,"Pilot (gated - risk)","Defer/Redesign (risk)"),IF(X62&gt;=Settings!$B$8,"Scale candidate",IF(X62&gt;=Settings!$B$9,"Pilot (gated)","Defer/Redesign"))))</f>
        <v/>
      </c>
      <c r="Z62" s="4" t="str">
        <f t="shared" si="5"/>
        <v/>
      </c>
      <c r="AA62" s="4" t="str">
        <f>IF($B62="","",IF(Z62&lt;=ROUNDUP(COUNTA($B$5:$B$504)*Settings!$B$10,0),"Top 20%",""))</f>
        <v/>
      </c>
    </row>
    <row r="63" spans="1:27" ht="16" x14ac:dyDescent="0.2">
      <c r="A63" s="7"/>
      <c r="B63" s="10"/>
      <c r="C63" s="10"/>
      <c r="D63" s="10"/>
      <c r="E63" s="10"/>
      <c r="F63" s="7"/>
      <c r="G63" s="7"/>
      <c r="H63" s="7"/>
      <c r="I63" s="4" t="str">
        <f t="shared" si="0"/>
        <v/>
      </c>
      <c r="J63" s="7"/>
      <c r="K63" s="7"/>
      <c r="L63" s="7"/>
      <c r="M63" s="4" t="str">
        <f t="shared" si="1"/>
        <v/>
      </c>
      <c r="N63" s="7"/>
      <c r="O63" s="7"/>
      <c r="P63" s="7"/>
      <c r="Q63" s="4" t="str">
        <f t="shared" si="2"/>
        <v/>
      </c>
      <c r="R63" s="7"/>
      <c r="S63" s="7"/>
      <c r="T63" s="7"/>
      <c r="U63" s="4" t="str">
        <f t="shared" si="3"/>
        <v/>
      </c>
      <c r="V63" s="4" t="str">
        <f>IF($B63="","",ROUND((I63*Settings!$B$4 + M63*Settings!$B$5 + Q63*Settings!$B$6)*20,1))</f>
        <v/>
      </c>
      <c r="W63" s="4" t="str">
        <f>IF($B63="","",(5-U63)*Settings!$B$7)</f>
        <v/>
      </c>
      <c r="X63" s="4" t="str">
        <f t="shared" si="4"/>
        <v/>
      </c>
      <c r="Y63" s="4" t="str">
        <f>IF($B63="","",IF(AND(Settings!$B$18=1,U63&lt;Settings!$B$19),IF(X63&gt;=Settings!$B$9,"Pilot (gated - risk)","Defer/Redesign (risk)"),IF(X63&gt;=Settings!$B$8,"Scale candidate",IF(X63&gt;=Settings!$B$9,"Pilot (gated)","Defer/Redesign"))))</f>
        <v/>
      </c>
      <c r="Z63" s="4" t="str">
        <f t="shared" si="5"/>
        <v/>
      </c>
      <c r="AA63" s="4" t="str">
        <f>IF($B63="","",IF(Z63&lt;=ROUNDUP(COUNTA($B$5:$B$504)*Settings!$B$10,0),"Top 20%",""))</f>
        <v/>
      </c>
    </row>
    <row r="64" spans="1:27" ht="16" x14ac:dyDescent="0.2">
      <c r="A64" s="7"/>
      <c r="B64" s="10"/>
      <c r="C64" s="10"/>
      <c r="D64" s="10"/>
      <c r="E64" s="10"/>
      <c r="F64" s="7"/>
      <c r="G64" s="7"/>
      <c r="H64" s="7"/>
      <c r="I64" s="4" t="str">
        <f t="shared" si="0"/>
        <v/>
      </c>
      <c r="J64" s="7"/>
      <c r="K64" s="7"/>
      <c r="L64" s="7"/>
      <c r="M64" s="4" t="str">
        <f t="shared" si="1"/>
        <v/>
      </c>
      <c r="N64" s="7"/>
      <c r="O64" s="7"/>
      <c r="P64" s="7"/>
      <c r="Q64" s="4" t="str">
        <f t="shared" si="2"/>
        <v/>
      </c>
      <c r="R64" s="7"/>
      <c r="S64" s="7"/>
      <c r="T64" s="7"/>
      <c r="U64" s="4" t="str">
        <f t="shared" si="3"/>
        <v/>
      </c>
      <c r="V64" s="4" t="str">
        <f>IF($B64="","",ROUND((I64*Settings!$B$4 + M64*Settings!$B$5 + Q64*Settings!$B$6)*20,1))</f>
        <v/>
      </c>
      <c r="W64" s="4" t="str">
        <f>IF($B64="","",(5-U64)*Settings!$B$7)</f>
        <v/>
      </c>
      <c r="X64" s="4" t="str">
        <f t="shared" si="4"/>
        <v/>
      </c>
      <c r="Y64" s="4" t="str">
        <f>IF($B64="","",IF(AND(Settings!$B$18=1,U64&lt;Settings!$B$19),IF(X64&gt;=Settings!$B$9,"Pilot (gated - risk)","Defer/Redesign (risk)"),IF(X64&gt;=Settings!$B$8,"Scale candidate",IF(X64&gt;=Settings!$B$9,"Pilot (gated)","Defer/Redesign"))))</f>
        <v/>
      </c>
      <c r="Z64" s="4" t="str">
        <f t="shared" si="5"/>
        <v/>
      </c>
      <c r="AA64" s="4" t="str">
        <f>IF($B64="","",IF(Z64&lt;=ROUNDUP(COUNTA($B$5:$B$504)*Settings!$B$10,0),"Top 20%",""))</f>
        <v/>
      </c>
    </row>
    <row r="65" spans="1:27" ht="16" x14ac:dyDescent="0.2">
      <c r="A65" s="7"/>
      <c r="B65" s="10"/>
      <c r="C65" s="10"/>
      <c r="D65" s="10"/>
      <c r="E65" s="10"/>
      <c r="F65" s="7"/>
      <c r="G65" s="7"/>
      <c r="H65" s="7"/>
      <c r="I65" s="4" t="str">
        <f t="shared" si="0"/>
        <v/>
      </c>
      <c r="J65" s="7"/>
      <c r="K65" s="7"/>
      <c r="L65" s="7"/>
      <c r="M65" s="4" t="str">
        <f t="shared" si="1"/>
        <v/>
      </c>
      <c r="N65" s="7"/>
      <c r="O65" s="7"/>
      <c r="P65" s="7"/>
      <c r="Q65" s="4" t="str">
        <f t="shared" si="2"/>
        <v/>
      </c>
      <c r="R65" s="7"/>
      <c r="S65" s="7"/>
      <c r="T65" s="7"/>
      <c r="U65" s="4" t="str">
        <f t="shared" si="3"/>
        <v/>
      </c>
      <c r="V65" s="4" t="str">
        <f>IF($B65="","",ROUND((I65*Settings!$B$4 + M65*Settings!$B$5 + Q65*Settings!$B$6)*20,1))</f>
        <v/>
      </c>
      <c r="W65" s="4" t="str">
        <f>IF($B65="","",(5-U65)*Settings!$B$7)</f>
        <v/>
      </c>
      <c r="X65" s="4" t="str">
        <f t="shared" si="4"/>
        <v/>
      </c>
      <c r="Y65" s="4" t="str">
        <f>IF($B65="","",IF(AND(Settings!$B$18=1,U65&lt;Settings!$B$19),IF(X65&gt;=Settings!$B$9,"Pilot (gated - risk)","Defer/Redesign (risk)"),IF(X65&gt;=Settings!$B$8,"Scale candidate",IF(X65&gt;=Settings!$B$9,"Pilot (gated)","Defer/Redesign"))))</f>
        <v/>
      </c>
      <c r="Z65" s="4" t="str">
        <f t="shared" si="5"/>
        <v/>
      </c>
      <c r="AA65" s="4" t="str">
        <f>IF($B65="","",IF(Z65&lt;=ROUNDUP(COUNTA($B$5:$B$504)*Settings!$B$10,0),"Top 20%",""))</f>
        <v/>
      </c>
    </row>
    <row r="66" spans="1:27" ht="16" x14ac:dyDescent="0.2">
      <c r="A66" s="7"/>
      <c r="B66" s="10"/>
      <c r="C66" s="10"/>
      <c r="D66" s="10"/>
      <c r="E66" s="10"/>
      <c r="F66" s="7"/>
      <c r="G66" s="7"/>
      <c r="H66" s="7"/>
      <c r="I66" s="4" t="str">
        <f t="shared" si="0"/>
        <v/>
      </c>
      <c r="J66" s="7"/>
      <c r="K66" s="7"/>
      <c r="L66" s="7"/>
      <c r="M66" s="4" t="str">
        <f t="shared" si="1"/>
        <v/>
      </c>
      <c r="N66" s="7"/>
      <c r="O66" s="7"/>
      <c r="P66" s="7"/>
      <c r="Q66" s="4" t="str">
        <f t="shared" si="2"/>
        <v/>
      </c>
      <c r="R66" s="7"/>
      <c r="S66" s="7"/>
      <c r="T66" s="7"/>
      <c r="U66" s="4" t="str">
        <f t="shared" si="3"/>
        <v/>
      </c>
      <c r="V66" s="4" t="str">
        <f>IF($B66="","",ROUND((I66*Settings!$B$4 + M66*Settings!$B$5 + Q66*Settings!$B$6)*20,1))</f>
        <v/>
      </c>
      <c r="W66" s="4" t="str">
        <f>IF($B66="","",(5-U66)*Settings!$B$7)</f>
        <v/>
      </c>
      <c r="X66" s="4" t="str">
        <f t="shared" si="4"/>
        <v/>
      </c>
      <c r="Y66" s="4" t="str">
        <f>IF($B66="","",IF(AND(Settings!$B$18=1,U66&lt;Settings!$B$19),IF(X66&gt;=Settings!$B$9,"Pilot (gated - risk)","Defer/Redesign (risk)"),IF(X66&gt;=Settings!$B$8,"Scale candidate",IF(X66&gt;=Settings!$B$9,"Pilot (gated)","Defer/Redesign"))))</f>
        <v/>
      </c>
      <c r="Z66" s="4" t="str">
        <f t="shared" si="5"/>
        <v/>
      </c>
      <c r="AA66" s="4" t="str">
        <f>IF($B66="","",IF(Z66&lt;=ROUNDUP(COUNTA($B$5:$B$504)*Settings!$B$10,0),"Top 20%",""))</f>
        <v/>
      </c>
    </row>
    <row r="67" spans="1:27" ht="16" x14ac:dyDescent="0.2">
      <c r="A67" s="7"/>
      <c r="B67" s="10"/>
      <c r="C67" s="10"/>
      <c r="D67" s="10"/>
      <c r="E67" s="10"/>
      <c r="F67" s="7"/>
      <c r="G67" s="7"/>
      <c r="H67" s="7"/>
      <c r="I67" s="4" t="str">
        <f t="shared" si="0"/>
        <v/>
      </c>
      <c r="J67" s="7"/>
      <c r="K67" s="7"/>
      <c r="L67" s="7"/>
      <c r="M67" s="4" t="str">
        <f t="shared" si="1"/>
        <v/>
      </c>
      <c r="N67" s="7"/>
      <c r="O67" s="7"/>
      <c r="P67" s="7"/>
      <c r="Q67" s="4" t="str">
        <f t="shared" si="2"/>
        <v/>
      </c>
      <c r="R67" s="7"/>
      <c r="S67" s="7"/>
      <c r="T67" s="7"/>
      <c r="U67" s="4" t="str">
        <f t="shared" si="3"/>
        <v/>
      </c>
      <c r="V67" s="4" t="str">
        <f>IF($B67="","",ROUND((I67*Settings!$B$4 + M67*Settings!$B$5 + Q67*Settings!$B$6)*20,1))</f>
        <v/>
      </c>
      <c r="W67" s="4" t="str">
        <f>IF($B67="","",(5-U67)*Settings!$B$7)</f>
        <v/>
      </c>
      <c r="X67" s="4" t="str">
        <f t="shared" si="4"/>
        <v/>
      </c>
      <c r="Y67" s="4" t="str">
        <f>IF($B67="","",IF(AND(Settings!$B$18=1,U67&lt;Settings!$B$19),IF(X67&gt;=Settings!$B$9,"Pilot (gated - risk)","Defer/Redesign (risk)"),IF(X67&gt;=Settings!$B$8,"Scale candidate",IF(X67&gt;=Settings!$B$9,"Pilot (gated)","Defer/Redesign"))))</f>
        <v/>
      </c>
      <c r="Z67" s="4" t="str">
        <f t="shared" si="5"/>
        <v/>
      </c>
      <c r="AA67" s="4" t="str">
        <f>IF($B67="","",IF(Z67&lt;=ROUNDUP(COUNTA($B$5:$B$504)*Settings!$B$10,0),"Top 20%",""))</f>
        <v/>
      </c>
    </row>
    <row r="68" spans="1:27" ht="16" x14ac:dyDescent="0.2">
      <c r="A68" s="7"/>
      <c r="B68" s="10"/>
      <c r="C68" s="10"/>
      <c r="D68" s="10"/>
      <c r="E68" s="10"/>
      <c r="F68" s="7"/>
      <c r="G68" s="7"/>
      <c r="H68" s="7"/>
      <c r="I68" s="4" t="str">
        <f t="shared" si="0"/>
        <v/>
      </c>
      <c r="J68" s="7"/>
      <c r="K68" s="7"/>
      <c r="L68" s="7"/>
      <c r="M68" s="4" t="str">
        <f t="shared" si="1"/>
        <v/>
      </c>
      <c r="N68" s="7"/>
      <c r="O68" s="7"/>
      <c r="P68" s="7"/>
      <c r="Q68" s="4" t="str">
        <f t="shared" si="2"/>
        <v/>
      </c>
      <c r="R68" s="7"/>
      <c r="S68" s="7"/>
      <c r="T68" s="7"/>
      <c r="U68" s="4" t="str">
        <f t="shared" si="3"/>
        <v/>
      </c>
      <c r="V68" s="4" t="str">
        <f>IF($B68="","",ROUND((I68*Settings!$B$4 + M68*Settings!$B$5 + Q68*Settings!$B$6)*20,1))</f>
        <v/>
      </c>
      <c r="W68" s="4" t="str">
        <f>IF($B68="","",(5-U68)*Settings!$B$7)</f>
        <v/>
      </c>
      <c r="X68" s="4" t="str">
        <f t="shared" si="4"/>
        <v/>
      </c>
      <c r="Y68" s="4" t="str">
        <f>IF($B68="","",IF(AND(Settings!$B$18=1,U68&lt;Settings!$B$19),IF(X68&gt;=Settings!$B$9,"Pilot (gated - risk)","Defer/Redesign (risk)"),IF(X68&gt;=Settings!$B$8,"Scale candidate",IF(X68&gt;=Settings!$B$9,"Pilot (gated)","Defer/Redesign"))))</f>
        <v/>
      </c>
      <c r="Z68" s="4" t="str">
        <f t="shared" si="5"/>
        <v/>
      </c>
      <c r="AA68" s="4" t="str">
        <f>IF($B68="","",IF(Z68&lt;=ROUNDUP(COUNTA($B$5:$B$504)*Settings!$B$10,0),"Top 20%",""))</f>
        <v/>
      </c>
    </row>
    <row r="69" spans="1:27" ht="16" x14ac:dyDescent="0.2">
      <c r="A69" s="7"/>
      <c r="B69" s="10"/>
      <c r="C69" s="10"/>
      <c r="D69" s="10"/>
      <c r="E69" s="10"/>
      <c r="F69" s="7"/>
      <c r="G69" s="7"/>
      <c r="H69" s="7"/>
      <c r="I69" s="4" t="str">
        <f t="shared" ref="I69:I132" si="6">IF($B69="","",AVERAGE($F69:$H69))</f>
        <v/>
      </c>
      <c r="J69" s="7"/>
      <c r="K69" s="7"/>
      <c r="L69" s="7"/>
      <c r="M69" s="4" t="str">
        <f t="shared" ref="M69:M132" si="7">IF($B69="","",AVERAGE($J69:$L69))</f>
        <v/>
      </c>
      <c r="N69" s="7"/>
      <c r="O69" s="7"/>
      <c r="P69" s="7"/>
      <c r="Q69" s="4" t="str">
        <f t="shared" ref="Q69:Q132" si="8">IF($B69="","",AVERAGE($N69:$P69))</f>
        <v/>
      </c>
      <c r="R69" s="7"/>
      <c r="S69" s="7"/>
      <c r="T69" s="7"/>
      <c r="U69" s="4" t="str">
        <f t="shared" ref="U69:U132" si="9">IF($B69="","",AVERAGE($R69:$T69))</f>
        <v/>
      </c>
      <c r="V69" s="4" t="str">
        <f>IF($B69="","",ROUND((I69*Settings!$B$4 + M69*Settings!$B$5 + Q69*Settings!$B$6)*20,1))</f>
        <v/>
      </c>
      <c r="W69" s="4" t="str">
        <f>IF($B69="","",(5-U69)*Settings!$B$7)</f>
        <v/>
      </c>
      <c r="X69" s="4" t="str">
        <f t="shared" ref="X69:X132" si="10">IF($B69="","",MAX(0,MIN(100,ROUND(V69-W69,1))))</f>
        <v/>
      </c>
      <c r="Y69" s="4" t="str">
        <f>IF($B69="","",IF(AND(Settings!$B$18=1,U69&lt;Settings!$B$19),IF(X69&gt;=Settings!$B$9,"Pilot (gated - risk)","Defer/Redesign (risk)"),IF(X69&gt;=Settings!$B$8,"Scale candidate",IF(X69&gt;=Settings!$B$9,"Pilot (gated)","Defer/Redesign"))))</f>
        <v/>
      </c>
      <c r="Z69" s="4" t="str">
        <f t="shared" ref="Z69:Z132" si="11">IF($B69="","",1+SUMPRODUCT(($X$5:$X$504&gt;X69)*($B$5:$B$504&lt;&gt;"")))</f>
        <v/>
      </c>
      <c r="AA69" s="4" t="str">
        <f>IF($B69="","",IF(Z69&lt;=ROUNDUP(COUNTA($B$5:$B$504)*Settings!$B$10,0),"Top 20%",""))</f>
        <v/>
      </c>
    </row>
    <row r="70" spans="1:27" ht="16" x14ac:dyDescent="0.2">
      <c r="A70" s="7"/>
      <c r="B70" s="10"/>
      <c r="C70" s="10"/>
      <c r="D70" s="10"/>
      <c r="E70" s="10"/>
      <c r="F70" s="7"/>
      <c r="G70" s="7"/>
      <c r="H70" s="7"/>
      <c r="I70" s="4" t="str">
        <f t="shared" si="6"/>
        <v/>
      </c>
      <c r="J70" s="7"/>
      <c r="K70" s="7"/>
      <c r="L70" s="7"/>
      <c r="M70" s="4" t="str">
        <f t="shared" si="7"/>
        <v/>
      </c>
      <c r="N70" s="7"/>
      <c r="O70" s="7"/>
      <c r="P70" s="7"/>
      <c r="Q70" s="4" t="str">
        <f t="shared" si="8"/>
        <v/>
      </c>
      <c r="R70" s="7"/>
      <c r="S70" s="7"/>
      <c r="T70" s="7"/>
      <c r="U70" s="4" t="str">
        <f t="shared" si="9"/>
        <v/>
      </c>
      <c r="V70" s="4" t="str">
        <f>IF($B70="","",ROUND((I70*Settings!$B$4 + M70*Settings!$B$5 + Q70*Settings!$B$6)*20,1))</f>
        <v/>
      </c>
      <c r="W70" s="4" t="str">
        <f>IF($B70="","",(5-U70)*Settings!$B$7)</f>
        <v/>
      </c>
      <c r="X70" s="4" t="str">
        <f t="shared" si="10"/>
        <v/>
      </c>
      <c r="Y70" s="4" t="str">
        <f>IF($B70="","",IF(AND(Settings!$B$18=1,U70&lt;Settings!$B$19),IF(X70&gt;=Settings!$B$9,"Pilot (gated - risk)","Defer/Redesign (risk)"),IF(X70&gt;=Settings!$B$8,"Scale candidate",IF(X70&gt;=Settings!$B$9,"Pilot (gated)","Defer/Redesign"))))</f>
        <v/>
      </c>
      <c r="Z70" s="4" t="str">
        <f t="shared" si="11"/>
        <v/>
      </c>
      <c r="AA70" s="4" t="str">
        <f>IF($B70="","",IF(Z70&lt;=ROUNDUP(COUNTA($B$5:$B$504)*Settings!$B$10,0),"Top 20%",""))</f>
        <v/>
      </c>
    </row>
    <row r="71" spans="1:27" ht="16" x14ac:dyDescent="0.2">
      <c r="A71" s="7"/>
      <c r="B71" s="10"/>
      <c r="C71" s="10"/>
      <c r="D71" s="10"/>
      <c r="E71" s="10"/>
      <c r="F71" s="7"/>
      <c r="G71" s="7"/>
      <c r="H71" s="7"/>
      <c r="I71" s="4" t="str">
        <f t="shared" si="6"/>
        <v/>
      </c>
      <c r="J71" s="7"/>
      <c r="K71" s="7"/>
      <c r="L71" s="7"/>
      <c r="M71" s="4" t="str">
        <f t="shared" si="7"/>
        <v/>
      </c>
      <c r="N71" s="7"/>
      <c r="O71" s="7"/>
      <c r="P71" s="7"/>
      <c r="Q71" s="4" t="str">
        <f t="shared" si="8"/>
        <v/>
      </c>
      <c r="R71" s="7"/>
      <c r="S71" s="7"/>
      <c r="T71" s="7"/>
      <c r="U71" s="4" t="str">
        <f t="shared" si="9"/>
        <v/>
      </c>
      <c r="V71" s="4" t="str">
        <f>IF($B71="","",ROUND((I71*Settings!$B$4 + M71*Settings!$B$5 + Q71*Settings!$B$6)*20,1))</f>
        <v/>
      </c>
      <c r="W71" s="4" t="str">
        <f>IF($B71="","",(5-U71)*Settings!$B$7)</f>
        <v/>
      </c>
      <c r="X71" s="4" t="str">
        <f t="shared" si="10"/>
        <v/>
      </c>
      <c r="Y71" s="4" t="str">
        <f>IF($B71="","",IF(AND(Settings!$B$18=1,U71&lt;Settings!$B$19),IF(X71&gt;=Settings!$B$9,"Pilot (gated - risk)","Defer/Redesign (risk)"),IF(X71&gt;=Settings!$B$8,"Scale candidate",IF(X71&gt;=Settings!$B$9,"Pilot (gated)","Defer/Redesign"))))</f>
        <v/>
      </c>
      <c r="Z71" s="4" t="str">
        <f t="shared" si="11"/>
        <v/>
      </c>
      <c r="AA71" s="4" t="str">
        <f>IF($B71="","",IF(Z71&lt;=ROUNDUP(COUNTA($B$5:$B$504)*Settings!$B$10,0),"Top 20%",""))</f>
        <v/>
      </c>
    </row>
    <row r="72" spans="1:27" ht="16" x14ac:dyDescent="0.2">
      <c r="A72" s="7"/>
      <c r="B72" s="10"/>
      <c r="C72" s="10"/>
      <c r="D72" s="10"/>
      <c r="E72" s="10"/>
      <c r="F72" s="7"/>
      <c r="G72" s="7"/>
      <c r="H72" s="7"/>
      <c r="I72" s="4" t="str">
        <f t="shared" si="6"/>
        <v/>
      </c>
      <c r="J72" s="7"/>
      <c r="K72" s="7"/>
      <c r="L72" s="7"/>
      <c r="M72" s="4" t="str">
        <f t="shared" si="7"/>
        <v/>
      </c>
      <c r="N72" s="7"/>
      <c r="O72" s="7"/>
      <c r="P72" s="7"/>
      <c r="Q72" s="4" t="str">
        <f t="shared" si="8"/>
        <v/>
      </c>
      <c r="R72" s="7"/>
      <c r="S72" s="7"/>
      <c r="T72" s="7"/>
      <c r="U72" s="4" t="str">
        <f t="shared" si="9"/>
        <v/>
      </c>
      <c r="V72" s="4" t="str">
        <f>IF($B72="","",ROUND((I72*Settings!$B$4 + M72*Settings!$B$5 + Q72*Settings!$B$6)*20,1))</f>
        <v/>
      </c>
      <c r="W72" s="4" t="str">
        <f>IF($B72="","",(5-U72)*Settings!$B$7)</f>
        <v/>
      </c>
      <c r="X72" s="4" t="str">
        <f t="shared" si="10"/>
        <v/>
      </c>
      <c r="Y72" s="4" t="str">
        <f>IF($B72="","",IF(AND(Settings!$B$18=1,U72&lt;Settings!$B$19),IF(X72&gt;=Settings!$B$9,"Pilot (gated - risk)","Defer/Redesign (risk)"),IF(X72&gt;=Settings!$B$8,"Scale candidate",IF(X72&gt;=Settings!$B$9,"Pilot (gated)","Defer/Redesign"))))</f>
        <v/>
      </c>
      <c r="Z72" s="4" t="str">
        <f t="shared" si="11"/>
        <v/>
      </c>
      <c r="AA72" s="4" t="str">
        <f>IF($B72="","",IF(Z72&lt;=ROUNDUP(COUNTA($B$5:$B$504)*Settings!$B$10,0),"Top 20%",""))</f>
        <v/>
      </c>
    </row>
    <row r="73" spans="1:27" ht="16" x14ac:dyDescent="0.2">
      <c r="A73" s="7"/>
      <c r="B73" s="10"/>
      <c r="C73" s="10"/>
      <c r="D73" s="10"/>
      <c r="E73" s="10"/>
      <c r="F73" s="7"/>
      <c r="G73" s="7"/>
      <c r="H73" s="7"/>
      <c r="I73" s="4" t="str">
        <f t="shared" si="6"/>
        <v/>
      </c>
      <c r="J73" s="7"/>
      <c r="K73" s="7"/>
      <c r="L73" s="7"/>
      <c r="M73" s="4" t="str">
        <f t="shared" si="7"/>
        <v/>
      </c>
      <c r="N73" s="7"/>
      <c r="O73" s="7"/>
      <c r="P73" s="7"/>
      <c r="Q73" s="4" t="str">
        <f t="shared" si="8"/>
        <v/>
      </c>
      <c r="R73" s="7"/>
      <c r="S73" s="7"/>
      <c r="T73" s="7"/>
      <c r="U73" s="4" t="str">
        <f t="shared" si="9"/>
        <v/>
      </c>
      <c r="V73" s="4" t="str">
        <f>IF($B73="","",ROUND((I73*Settings!$B$4 + M73*Settings!$B$5 + Q73*Settings!$B$6)*20,1))</f>
        <v/>
      </c>
      <c r="W73" s="4" t="str">
        <f>IF($B73="","",(5-U73)*Settings!$B$7)</f>
        <v/>
      </c>
      <c r="X73" s="4" t="str">
        <f t="shared" si="10"/>
        <v/>
      </c>
      <c r="Y73" s="4" t="str">
        <f>IF($B73="","",IF(AND(Settings!$B$18=1,U73&lt;Settings!$B$19),IF(X73&gt;=Settings!$B$9,"Pilot (gated - risk)","Defer/Redesign (risk)"),IF(X73&gt;=Settings!$B$8,"Scale candidate",IF(X73&gt;=Settings!$B$9,"Pilot (gated)","Defer/Redesign"))))</f>
        <v/>
      </c>
      <c r="Z73" s="4" t="str">
        <f t="shared" si="11"/>
        <v/>
      </c>
      <c r="AA73" s="4" t="str">
        <f>IF($B73="","",IF(Z73&lt;=ROUNDUP(COUNTA($B$5:$B$504)*Settings!$B$10,0),"Top 20%",""))</f>
        <v/>
      </c>
    </row>
    <row r="74" spans="1:27" ht="16" x14ac:dyDescent="0.2">
      <c r="A74" s="7"/>
      <c r="B74" s="10"/>
      <c r="C74" s="10"/>
      <c r="D74" s="10"/>
      <c r="E74" s="10"/>
      <c r="F74" s="7"/>
      <c r="G74" s="7"/>
      <c r="H74" s="7"/>
      <c r="I74" s="4" t="str">
        <f t="shared" si="6"/>
        <v/>
      </c>
      <c r="J74" s="7"/>
      <c r="K74" s="7"/>
      <c r="L74" s="7"/>
      <c r="M74" s="4" t="str">
        <f t="shared" si="7"/>
        <v/>
      </c>
      <c r="N74" s="7"/>
      <c r="O74" s="7"/>
      <c r="P74" s="7"/>
      <c r="Q74" s="4" t="str">
        <f t="shared" si="8"/>
        <v/>
      </c>
      <c r="R74" s="7"/>
      <c r="S74" s="7"/>
      <c r="T74" s="7"/>
      <c r="U74" s="4" t="str">
        <f t="shared" si="9"/>
        <v/>
      </c>
      <c r="V74" s="4" t="str">
        <f>IF($B74="","",ROUND((I74*Settings!$B$4 + M74*Settings!$B$5 + Q74*Settings!$B$6)*20,1))</f>
        <v/>
      </c>
      <c r="W74" s="4" t="str">
        <f>IF($B74="","",(5-U74)*Settings!$B$7)</f>
        <v/>
      </c>
      <c r="X74" s="4" t="str">
        <f t="shared" si="10"/>
        <v/>
      </c>
      <c r="Y74" s="4" t="str">
        <f>IF($B74="","",IF(AND(Settings!$B$18=1,U74&lt;Settings!$B$19),IF(X74&gt;=Settings!$B$9,"Pilot (gated - risk)","Defer/Redesign (risk)"),IF(X74&gt;=Settings!$B$8,"Scale candidate",IF(X74&gt;=Settings!$B$9,"Pilot (gated)","Defer/Redesign"))))</f>
        <v/>
      </c>
      <c r="Z74" s="4" t="str">
        <f t="shared" si="11"/>
        <v/>
      </c>
      <c r="AA74" s="4" t="str">
        <f>IF($B74="","",IF(Z74&lt;=ROUNDUP(COUNTA($B$5:$B$504)*Settings!$B$10,0),"Top 20%",""))</f>
        <v/>
      </c>
    </row>
    <row r="75" spans="1:27" ht="16" x14ac:dyDescent="0.2">
      <c r="A75" s="7"/>
      <c r="B75" s="10"/>
      <c r="C75" s="10"/>
      <c r="D75" s="10"/>
      <c r="E75" s="10"/>
      <c r="F75" s="7"/>
      <c r="G75" s="7"/>
      <c r="H75" s="7"/>
      <c r="I75" s="4" t="str">
        <f t="shared" si="6"/>
        <v/>
      </c>
      <c r="J75" s="7"/>
      <c r="K75" s="7"/>
      <c r="L75" s="7"/>
      <c r="M75" s="4" t="str">
        <f t="shared" si="7"/>
        <v/>
      </c>
      <c r="N75" s="7"/>
      <c r="O75" s="7"/>
      <c r="P75" s="7"/>
      <c r="Q75" s="4" t="str">
        <f t="shared" si="8"/>
        <v/>
      </c>
      <c r="R75" s="7"/>
      <c r="S75" s="7"/>
      <c r="T75" s="7"/>
      <c r="U75" s="4" t="str">
        <f t="shared" si="9"/>
        <v/>
      </c>
      <c r="V75" s="4" t="str">
        <f>IF($B75="","",ROUND((I75*Settings!$B$4 + M75*Settings!$B$5 + Q75*Settings!$B$6)*20,1))</f>
        <v/>
      </c>
      <c r="W75" s="4" t="str">
        <f>IF($B75="","",(5-U75)*Settings!$B$7)</f>
        <v/>
      </c>
      <c r="X75" s="4" t="str">
        <f t="shared" si="10"/>
        <v/>
      </c>
      <c r="Y75" s="4" t="str">
        <f>IF($B75="","",IF(AND(Settings!$B$18=1,U75&lt;Settings!$B$19),IF(X75&gt;=Settings!$B$9,"Pilot (gated - risk)","Defer/Redesign (risk)"),IF(X75&gt;=Settings!$B$8,"Scale candidate",IF(X75&gt;=Settings!$B$9,"Pilot (gated)","Defer/Redesign"))))</f>
        <v/>
      </c>
      <c r="Z75" s="4" t="str">
        <f t="shared" si="11"/>
        <v/>
      </c>
      <c r="AA75" s="4" t="str">
        <f>IF($B75="","",IF(Z75&lt;=ROUNDUP(COUNTA($B$5:$B$504)*Settings!$B$10,0),"Top 20%",""))</f>
        <v/>
      </c>
    </row>
    <row r="76" spans="1:27" ht="16" x14ac:dyDescent="0.2">
      <c r="A76" s="7"/>
      <c r="B76" s="10"/>
      <c r="C76" s="10"/>
      <c r="D76" s="10"/>
      <c r="E76" s="10"/>
      <c r="F76" s="7"/>
      <c r="G76" s="7"/>
      <c r="H76" s="7"/>
      <c r="I76" s="4" t="str">
        <f t="shared" si="6"/>
        <v/>
      </c>
      <c r="J76" s="7"/>
      <c r="K76" s="7"/>
      <c r="L76" s="7"/>
      <c r="M76" s="4" t="str">
        <f t="shared" si="7"/>
        <v/>
      </c>
      <c r="N76" s="7"/>
      <c r="O76" s="7"/>
      <c r="P76" s="7"/>
      <c r="Q76" s="4" t="str">
        <f t="shared" si="8"/>
        <v/>
      </c>
      <c r="R76" s="7"/>
      <c r="S76" s="7"/>
      <c r="T76" s="7"/>
      <c r="U76" s="4" t="str">
        <f t="shared" si="9"/>
        <v/>
      </c>
      <c r="V76" s="4" t="str">
        <f>IF($B76="","",ROUND((I76*Settings!$B$4 + M76*Settings!$B$5 + Q76*Settings!$B$6)*20,1))</f>
        <v/>
      </c>
      <c r="W76" s="4" t="str">
        <f>IF($B76="","",(5-U76)*Settings!$B$7)</f>
        <v/>
      </c>
      <c r="X76" s="4" t="str">
        <f t="shared" si="10"/>
        <v/>
      </c>
      <c r="Y76" s="4" t="str">
        <f>IF($B76="","",IF(AND(Settings!$B$18=1,U76&lt;Settings!$B$19),IF(X76&gt;=Settings!$B$9,"Pilot (gated - risk)","Defer/Redesign (risk)"),IF(X76&gt;=Settings!$B$8,"Scale candidate",IF(X76&gt;=Settings!$B$9,"Pilot (gated)","Defer/Redesign"))))</f>
        <v/>
      </c>
      <c r="Z76" s="4" t="str">
        <f t="shared" si="11"/>
        <v/>
      </c>
      <c r="AA76" s="4" t="str">
        <f>IF($B76="","",IF(Z76&lt;=ROUNDUP(COUNTA($B$5:$B$504)*Settings!$B$10,0),"Top 20%",""))</f>
        <v/>
      </c>
    </row>
    <row r="77" spans="1:27" ht="16" x14ac:dyDescent="0.2">
      <c r="A77" s="7"/>
      <c r="B77" s="10"/>
      <c r="C77" s="10"/>
      <c r="D77" s="10"/>
      <c r="E77" s="10"/>
      <c r="F77" s="7"/>
      <c r="G77" s="7"/>
      <c r="H77" s="7"/>
      <c r="I77" s="4" t="str">
        <f t="shared" si="6"/>
        <v/>
      </c>
      <c r="J77" s="7"/>
      <c r="K77" s="7"/>
      <c r="L77" s="7"/>
      <c r="M77" s="4" t="str">
        <f t="shared" si="7"/>
        <v/>
      </c>
      <c r="N77" s="7"/>
      <c r="O77" s="7"/>
      <c r="P77" s="7"/>
      <c r="Q77" s="4" t="str">
        <f t="shared" si="8"/>
        <v/>
      </c>
      <c r="R77" s="7"/>
      <c r="S77" s="7"/>
      <c r="T77" s="7"/>
      <c r="U77" s="4" t="str">
        <f t="shared" si="9"/>
        <v/>
      </c>
      <c r="V77" s="4" t="str">
        <f>IF($B77="","",ROUND((I77*Settings!$B$4 + M77*Settings!$B$5 + Q77*Settings!$B$6)*20,1))</f>
        <v/>
      </c>
      <c r="W77" s="4" t="str">
        <f>IF($B77="","",(5-U77)*Settings!$B$7)</f>
        <v/>
      </c>
      <c r="X77" s="4" t="str">
        <f t="shared" si="10"/>
        <v/>
      </c>
      <c r="Y77" s="4" t="str">
        <f>IF($B77="","",IF(AND(Settings!$B$18=1,U77&lt;Settings!$B$19),IF(X77&gt;=Settings!$B$9,"Pilot (gated - risk)","Defer/Redesign (risk)"),IF(X77&gt;=Settings!$B$8,"Scale candidate",IF(X77&gt;=Settings!$B$9,"Pilot (gated)","Defer/Redesign"))))</f>
        <v/>
      </c>
      <c r="Z77" s="4" t="str">
        <f t="shared" si="11"/>
        <v/>
      </c>
      <c r="AA77" s="4" t="str">
        <f>IF($B77="","",IF(Z77&lt;=ROUNDUP(COUNTA($B$5:$B$504)*Settings!$B$10,0),"Top 20%",""))</f>
        <v/>
      </c>
    </row>
    <row r="78" spans="1:27" ht="16" x14ac:dyDescent="0.2">
      <c r="A78" s="7"/>
      <c r="B78" s="10"/>
      <c r="C78" s="10"/>
      <c r="D78" s="10"/>
      <c r="E78" s="10"/>
      <c r="F78" s="7"/>
      <c r="G78" s="7"/>
      <c r="H78" s="7"/>
      <c r="I78" s="4" t="str">
        <f t="shared" si="6"/>
        <v/>
      </c>
      <c r="J78" s="7"/>
      <c r="K78" s="7"/>
      <c r="L78" s="7"/>
      <c r="M78" s="4" t="str">
        <f t="shared" si="7"/>
        <v/>
      </c>
      <c r="N78" s="7"/>
      <c r="O78" s="7"/>
      <c r="P78" s="7"/>
      <c r="Q78" s="4" t="str">
        <f t="shared" si="8"/>
        <v/>
      </c>
      <c r="R78" s="7"/>
      <c r="S78" s="7"/>
      <c r="T78" s="7"/>
      <c r="U78" s="4" t="str">
        <f t="shared" si="9"/>
        <v/>
      </c>
      <c r="V78" s="4" t="str">
        <f>IF($B78="","",ROUND((I78*Settings!$B$4 + M78*Settings!$B$5 + Q78*Settings!$B$6)*20,1))</f>
        <v/>
      </c>
      <c r="W78" s="4" t="str">
        <f>IF($B78="","",(5-U78)*Settings!$B$7)</f>
        <v/>
      </c>
      <c r="X78" s="4" t="str">
        <f t="shared" si="10"/>
        <v/>
      </c>
      <c r="Y78" s="4" t="str">
        <f>IF($B78="","",IF(AND(Settings!$B$18=1,U78&lt;Settings!$B$19),IF(X78&gt;=Settings!$B$9,"Pilot (gated - risk)","Defer/Redesign (risk)"),IF(X78&gt;=Settings!$B$8,"Scale candidate",IF(X78&gt;=Settings!$B$9,"Pilot (gated)","Defer/Redesign"))))</f>
        <v/>
      </c>
      <c r="Z78" s="4" t="str">
        <f t="shared" si="11"/>
        <v/>
      </c>
      <c r="AA78" s="4" t="str">
        <f>IF($B78="","",IF(Z78&lt;=ROUNDUP(COUNTA($B$5:$B$504)*Settings!$B$10,0),"Top 20%",""))</f>
        <v/>
      </c>
    </row>
    <row r="79" spans="1:27" ht="16" x14ac:dyDescent="0.2">
      <c r="A79" s="7"/>
      <c r="B79" s="10"/>
      <c r="C79" s="10"/>
      <c r="D79" s="10"/>
      <c r="E79" s="10"/>
      <c r="F79" s="7"/>
      <c r="G79" s="7"/>
      <c r="H79" s="7"/>
      <c r="I79" s="4" t="str">
        <f t="shared" si="6"/>
        <v/>
      </c>
      <c r="J79" s="7"/>
      <c r="K79" s="7"/>
      <c r="L79" s="7"/>
      <c r="M79" s="4" t="str">
        <f t="shared" si="7"/>
        <v/>
      </c>
      <c r="N79" s="7"/>
      <c r="O79" s="7"/>
      <c r="P79" s="7"/>
      <c r="Q79" s="4" t="str">
        <f t="shared" si="8"/>
        <v/>
      </c>
      <c r="R79" s="7"/>
      <c r="S79" s="7"/>
      <c r="T79" s="7"/>
      <c r="U79" s="4" t="str">
        <f t="shared" si="9"/>
        <v/>
      </c>
      <c r="V79" s="4" t="str">
        <f>IF($B79="","",ROUND((I79*Settings!$B$4 + M79*Settings!$B$5 + Q79*Settings!$B$6)*20,1))</f>
        <v/>
      </c>
      <c r="W79" s="4" t="str">
        <f>IF($B79="","",(5-U79)*Settings!$B$7)</f>
        <v/>
      </c>
      <c r="X79" s="4" t="str">
        <f t="shared" si="10"/>
        <v/>
      </c>
      <c r="Y79" s="4" t="str">
        <f>IF($B79="","",IF(AND(Settings!$B$18=1,U79&lt;Settings!$B$19),IF(X79&gt;=Settings!$B$9,"Pilot (gated - risk)","Defer/Redesign (risk)"),IF(X79&gt;=Settings!$B$8,"Scale candidate",IF(X79&gt;=Settings!$B$9,"Pilot (gated)","Defer/Redesign"))))</f>
        <v/>
      </c>
      <c r="Z79" s="4" t="str">
        <f t="shared" si="11"/>
        <v/>
      </c>
      <c r="AA79" s="4" t="str">
        <f>IF($B79="","",IF(Z79&lt;=ROUNDUP(COUNTA($B$5:$B$504)*Settings!$B$10,0),"Top 20%",""))</f>
        <v/>
      </c>
    </row>
    <row r="80" spans="1:27" ht="16" x14ac:dyDescent="0.2">
      <c r="A80" s="7"/>
      <c r="B80" s="10"/>
      <c r="C80" s="10"/>
      <c r="D80" s="10"/>
      <c r="E80" s="10"/>
      <c r="F80" s="7"/>
      <c r="G80" s="7"/>
      <c r="H80" s="7"/>
      <c r="I80" s="4" t="str">
        <f t="shared" si="6"/>
        <v/>
      </c>
      <c r="J80" s="7"/>
      <c r="K80" s="7"/>
      <c r="L80" s="7"/>
      <c r="M80" s="4" t="str">
        <f t="shared" si="7"/>
        <v/>
      </c>
      <c r="N80" s="7"/>
      <c r="O80" s="7"/>
      <c r="P80" s="7"/>
      <c r="Q80" s="4" t="str">
        <f t="shared" si="8"/>
        <v/>
      </c>
      <c r="R80" s="7"/>
      <c r="S80" s="7"/>
      <c r="T80" s="7"/>
      <c r="U80" s="4" t="str">
        <f t="shared" si="9"/>
        <v/>
      </c>
      <c r="V80" s="4" t="str">
        <f>IF($B80="","",ROUND((I80*Settings!$B$4 + M80*Settings!$B$5 + Q80*Settings!$B$6)*20,1))</f>
        <v/>
      </c>
      <c r="W80" s="4" t="str">
        <f>IF($B80="","",(5-U80)*Settings!$B$7)</f>
        <v/>
      </c>
      <c r="X80" s="4" t="str">
        <f t="shared" si="10"/>
        <v/>
      </c>
      <c r="Y80" s="4" t="str">
        <f>IF($B80="","",IF(AND(Settings!$B$18=1,U80&lt;Settings!$B$19),IF(X80&gt;=Settings!$B$9,"Pilot (gated - risk)","Defer/Redesign (risk)"),IF(X80&gt;=Settings!$B$8,"Scale candidate",IF(X80&gt;=Settings!$B$9,"Pilot (gated)","Defer/Redesign"))))</f>
        <v/>
      </c>
      <c r="Z80" s="4" t="str">
        <f t="shared" si="11"/>
        <v/>
      </c>
      <c r="AA80" s="4" t="str">
        <f>IF($B80="","",IF(Z80&lt;=ROUNDUP(COUNTA($B$5:$B$504)*Settings!$B$10,0),"Top 20%",""))</f>
        <v/>
      </c>
    </row>
    <row r="81" spans="1:27" ht="16" x14ac:dyDescent="0.2">
      <c r="A81" s="7"/>
      <c r="B81" s="10"/>
      <c r="C81" s="10"/>
      <c r="D81" s="10"/>
      <c r="E81" s="10"/>
      <c r="F81" s="7"/>
      <c r="G81" s="7"/>
      <c r="H81" s="7"/>
      <c r="I81" s="4" t="str">
        <f t="shared" si="6"/>
        <v/>
      </c>
      <c r="J81" s="7"/>
      <c r="K81" s="7"/>
      <c r="L81" s="7"/>
      <c r="M81" s="4" t="str">
        <f t="shared" si="7"/>
        <v/>
      </c>
      <c r="N81" s="7"/>
      <c r="O81" s="7"/>
      <c r="P81" s="7"/>
      <c r="Q81" s="4" t="str">
        <f t="shared" si="8"/>
        <v/>
      </c>
      <c r="R81" s="7"/>
      <c r="S81" s="7"/>
      <c r="T81" s="7"/>
      <c r="U81" s="4" t="str">
        <f t="shared" si="9"/>
        <v/>
      </c>
      <c r="V81" s="4" t="str">
        <f>IF($B81="","",ROUND((I81*Settings!$B$4 + M81*Settings!$B$5 + Q81*Settings!$B$6)*20,1))</f>
        <v/>
      </c>
      <c r="W81" s="4" t="str">
        <f>IF($B81="","",(5-U81)*Settings!$B$7)</f>
        <v/>
      </c>
      <c r="X81" s="4" t="str">
        <f t="shared" si="10"/>
        <v/>
      </c>
      <c r="Y81" s="4" t="str">
        <f>IF($B81="","",IF(AND(Settings!$B$18=1,U81&lt;Settings!$B$19),IF(X81&gt;=Settings!$B$9,"Pilot (gated - risk)","Defer/Redesign (risk)"),IF(X81&gt;=Settings!$B$8,"Scale candidate",IF(X81&gt;=Settings!$B$9,"Pilot (gated)","Defer/Redesign"))))</f>
        <v/>
      </c>
      <c r="Z81" s="4" t="str">
        <f t="shared" si="11"/>
        <v/>
      </c>
      <c r="AA81" s="4" t="str">
        <f>IF($B81="","",IF(Z81&lt;=ROUNDUP(COUNTA($B$5:$B$504)*Settings!$B$10,0),"Top 20%",""))</f>
        <v/>
      </c>
    </row>
    <row r="82" spans="1:27" ht="16" x14ac:dyDescent="0.2">
      <c r="A82" s="7"/>
      <c r="B82" s="10"/>
      <c r="C82" s="10"/>
      <c r="D82" s="10"/>
      <c r="E82" s="10"/>
      <c r="F82" s="7"/>
      <c r="G82" s="7"/>
      <c r="H82" s="7"/>
      <c r="I82" s="4" t="str">
        <f t="shared" si="6"/>
        <v/>
      </c>
      <c r="J82" s="7"/>
      <c r="K82" s="7"/>
      <c r="L82" s="7"/>
      <c r="M82" s="4" t="str">
        <f t="shared" si="7"/>
        <v/>
      </c>
      <c r="N82" s="7"/>
      <c r="O82" s="7"/>
      <c r="P82" s="7"/>
      <c r="Q82" s="4" t="str">
        <f t="shared" si="8"/>
        <v/>
      </c>
      <c r="R82" s="7"/>
      <c r="S82" s="7"/>
      <c r="T82" s="7"/>
      <c r="U82" s="4" t="str">
        <f t="shared" si="9"/>
        <v/>
      </c>
      <c r="V82" s="4" t="str">
        <f>IF($B82="","",ROUND((I82*Settings!$B$4 + M82*Settings!$B$5 + Q82*Settings!$B$6)*20,1))</f>
        <v/>
      </c>
      <c r="W82" s="4" t="str">
        <f>IF($B82="","",(5-U82)*Settings!$B$7)</f>
        <v/>
      </c>
      <c r="X82" s="4" t="str">
        <f t="shared" si="10"/>
        <v/>
      </c>
      <c r="Y82" s="4" t="str">
        <f>IF($B82="","",IF(AND(Settings!$B$18=1,U82&lt;Settings!$B$19),IF(X82&gt;=Settings!$B$9,"Pilot (gated - risk)","Defer/Redesign (risk)"),IF(X82&gt;=Settings!$B$8,"Scale candidate",IF(X82&gt;=Settings!$B$9,"Pilot (gated)","Defer/Redesign"))))</f>
        <v/>
      </c>
      <c r="Z82" s="4" t="str">
        <f t="shared" si="11"/>
        <v/>
      </c>
      <c r="AA82" s="4" t="str">
        <f>IF($B82="","",IF(Z82&lt;=ROUNDUP(COUNTA($B$5:$B$504)*Settings!$B$10,0),"Top 20%",""))</f>
        <v/>
      </c>
    </row>
    <row r="83" spans="1:27" ht="16" x14ac:dyDescent="0.2">
      <c r="A83" s="7"/>
      <c r="B83" s="10"/>
      <c r="C83" s="10"/>
      <c r="D83" s="10"/>
      <c r="E83" s="10"/>
      <c r="F83" s="7"/>
      <c r="G83" s="7"/>
      <c r="H83" s="7"/>
      <c r="I83" s="4" t="str">
        <f t="shared" si="6"/>
        <v/>
      </c>
      <c r="J83" s="7"/>
      <c r="K83" s="7"/>
      <c r="L83" s="7"/>
      <c r="M83" s="4" t="str">
        <f t="shared" si="7"/>
        <v/>
      </c>
      <c r="N83" s="7"/>
      <c r="O83" s="7"/>
      <c r="P83" s="7"/>
      <c r="Q83" s="4" t="str">
        <f t="shared" si="8"/>
        <v/>
      </c>
      <c r="R83" s="7"/>
      <c r="S83" s="7"/>
      <c r="T83" s="7"/>
      <c r="U83" s="4" t="str">
        <f t="shared" si="9"/>
        <v/>
      </c>
      <c r="V83" s="4" t="str">
        <f>IF($B83="","",ROUND((I83*Settings!$B$4 + M83*Settings!$B$5 + Q83*Settings!$B$6)*20,1))</f>
        <v/>
      </c>
      <c r="W83" s="4" t="str">
        <f>IF($B83="","",(5-U83)*Settings!$B$7)</f>
        <v/>
      </c>
      <c r="X83" s="4" t="str">
        <f t="shared" si="10"/>
        <v/>
      </c>
      <c r="Y83" s="4" t="str">
        <f>IF($B83="","",IF(AND(Settings!$B$18=1,U83&lt;Settings!$B$19),IF(X83&gt;=Settings!$B$9,"Pilot (gated - risk)","Defer/Redesign (risk)"),IF(X83&gt;=Settings!$B$8,"Scale candidate",IF(X83&gt;=Settings!$B$9,"Pilot (gated)","Defer/Redesign"))))</f>
        <v/>
      </c>
      <c r="Z83" s="4" t="str">
        <f t="shared" si="11"/>
        <v/>
      </c>
      <c r="AA83" s="4" t="str">
        <f>IF($B83="","",IF(Z83&lt;=ROUNDUP(COUNTA($B$5:$B$504)*Settings!$B$10,0),"Top 20%",""))</f>
        <v/>
      </c>
    </row>
    <row r="84" spans="1:27" ht="16" x14ac:dyDescent="0.2">
      <c r="A84" s="7"/>
      <c r="B84" s="10"/>
      <c r="C84" s="10"/>
      <c r="D84" s="10"/>
      <c r="E84" s="10"/>
      <c r="F84" s="7"/>
      <c r="G84" s="7"/>
      <c r="H84" s="7"/>
      <c r="I84" s="4" t="str">
        <f t="shared" si="6"/>
        <v/>
      </c>
      <c r="J84" s="7"/>
      <c r="K84" s="7"/>
      <c r="L84" s="7"/>
      <c r="M84" s="4" t="str">
        <f t="shared" si="7"/>
        <v/>
      </c>
      <c r="N84" s="7"/>
      <c r="O84" s="7"/>
      <c r="P84" s="7"/>
      <c r="Q84" s="4" t="str">
        <f t="shared" si="8"/>
        <v/>
      </c>
      <c r="R84" s="7"/>
      <c r="S84" s="7"/>
      <c r="T84" s="7"/>
      <c r="U84" s="4" t="str">
        <f t="shared" si="9"/>
        <v/>
      </c>
      <c r="V84" s="4" t="str">
        <f>IF($B84="","",ROUND((I84*Settings!$B$4 + M84*Settings!$B$5 + Q84*Settings!$B$6)*20,1))</f>
        <v/>
      </c>
      <c r="W84" s="4" t="str">
        <f>IF($B84="","",(5-U84)*Settings!$B$7)</f>
        <v/>
      </c>
      <c r="X84" s="4" t="str">
        <f t="shared" si="10"/>
        <v/>
      </c>
      <c r="Y84" s="4" t="str">
        <f>IF($B84="","",IF(AND(Settings!$B$18=1,U84&lt;Settings!$B$19),IF(X84&gt;=Settings!$B$9,"Pilot (gated - risk)","Defer/Redesign (risk)"),IF(X84&gt;=Settings!$B$8,"Scale candidate",IF(X84&gt;=Settings!$B$9,"Pilot (gated)","Defer/Redesign"))))</f>
        <v/>
      </c>
      <c r="Z84" s="4" t="str">
        <f t="shared" si="11"/>
        <v/>
      </c>
      <c r="AA84" s="4" t="str">
        <f>IF($B84="","",IF(Z84&lt;=ROUNDUP(COUNTA($B$5:$B$504)*Settings!$B$10,0),"Top 20%",""))</f>
        <v/>
      </c>
    </row>
    <row r="85" spans="1:27" ht="16" x14ac:dyDescent="0.2">
      <c r="A85" s="7"/>
      <c r="B85" s="10"/>
      <c r="C85" s="10"/>
      <c r="D85" s="10"/>
      <c r="E85" s="10"/>
      <c r="F85" s="7"/>
      <c r="G85" s="7"/>
      <c r="H85" s="7"/>
      <c r="I85" s="4" t="str">
        <f t="shared" si="6"/>
        <v/>
      </c>
      <c r="J85" s="7"/>
      <c r="K85" s="7"/>
      <c r="L85" s="7"/>
      <c r="M85" s="4" t="str">
        <f t="shared" si="7"/>
        <v/>
      </c>
      <c r="N85" s="7"/>
      <c r="O85" s="7"/>
      <c r="P85" s="7"/>
      <c r="Q85" s="4" t="str">
        <f t="shared" si="8"/>
        <v/>
      </c>
      <c r="R85" s="7"/>
      <c r="S85" s="7"/>
      <c r="T85" s="7"/>
      <c r="U85" s="4" t="str">
        <f t="shared" si="9"/>
        <v/>
      </c>
      <c r="V85" s="4" t="str">
        <f>IF($B85="","",ROUND((I85*Settings!$B$4 + M85*Settings!$B$5 + Q85*Settings!$B$6)*20,1))</f>
        <v/>
      </c>
      <c r="W85" s="4" t="str">
        <f>IF($B85="","",(5-U85)*Settings!$B$7)</f>
        <v/>
      </c>
      <c r="X85" s="4" t="str">
        <f t="shared" si="10"/>
        <v/>
      </c>
      <c r="Y85" s="4" t="str">
        <f>IF($B85="","",IF(AND(Settings!$B$18=1,U85&lt;Settings!$B$19),IF(X85&gt;=Settings!$B$9,"Pilot (gated - risk)","Defer/Redesign (risk)"),IF(X85&gt;=Settings!$B$8,"Scale candidate",IF(X85&gt;=Settings!$B$9,"Pilot (gated)","Defer/Redesign"))))</f>
        <v/>
      </c>
      <c r="Z85" s="4" t="str">
        <f t="shared" si="11"/>
        <v/>
      </c>
      <c r="AA85" s="4" t="str">
        <f>IF($B85="","",IF(Z85&lt;=ROUNDUP(COUNTA($B$5:$B$504)*Settings!$B$10,0),"Top 20%",""))</f>
        <v/>
      </c>
    </row>
    <row r="86" spans="1:27" ht="16" x14ac:dyDescent="0.2">
      <c r="A86" s="7"/>
      <c r="B86" s="10"/>
      <c r="C86" s="10"/>
      <c r="D86" s="10"/>
      <c r="E86" s="10"/>
      <c r="F86" s="7"/>
      <c r="G86" s="7"/>
      <c r="H86" s="7"/>
      <c r="I86" s="4" t="str">
        <f t="shared" si="6"/>
        <v/>
      </c>
      <c r="J86" s="7"/>
      <c r="K86" s="7"/>
      <c r="L86" s="7"/>
      <c r="M86" s="4" t="str">
        <f t="shared" si="7"/>
        <v/>
      </c>
      <c r="N86" s="7"/>
      <c r="O86" s="7"/>
      <c r="P86" s="7"/>
      <c r="Q86" s="4" t="str">
        <f t="shared" si="8"/>
        <v/>
      </c>
      <c r="R86" s="7"/>
      <c r="S86" s="7"/>
      <c r="T86" s="7"/>
      <c r="U86" s="4" t="str">
        <f t="shared" si="9"/>
        <v/>
      </c>
      <c r="V86" s="4" t="str">
        <f>IF($B86="","",ROUND((I86*Settings!$B$4 + M86*Settings!$B$5 + Q86*Settings!$B$6)*20,1))</f>
        <v/>
      </c>
      <c r="W86" s="4" t="str">
        <f>IF($B86="","",(5-U86)*Settings!$B$7)</f>
        <v/>
      </c>
      <c r="X86" s="4" t="str">
        <f t="shared" si="10"/>
        <v/>
      </c>
      <c r="Y86" s="4" t="str">
        <f>IF($B86="","",IF(AND(Settings!$B$18=1,U86&lt;Settings!$B$19),IF(X86&gt;=Settings!$B$9,"Pilot (gated - risk)","Defer/Redesign (risk)"),IF(X86&gt;=Settings!$B$8,"Scale candidate",IF(X86&gt;=Settings!$B$9,"Pilot (gated)","Defer/Redesign"))))</f>
        <v/>
      </c>
      <c r="Z86" s="4" t="str">
        <f t="shared" si="11"/>
        <v/>
      </c>
      <c r="AA86" s="4" t="str">
        <f>IF($B86="","",IF(Z86&lt;=ROUNDUP(COUNTA($B$5:$B$504)*Settings!$B$10,0),"Top 20%",""))</f>
        <v/>
      </c>
    </row>
    <row r="87" spans="1:27" ht="16" x14ac:dyDescent="0.2">
      <c r="A87" s="7"/>
      <c r="B87" s="10"/>
      <c r="C87" s="10"/>
      <c r="D87" s="10"/>
      <c r="E87" s="10"/>
      <c r="F87" s="7"/>
      <c r="G87" s="7"/>
      <c r="H87" s="7"/>
      <c r="I87" s="4" t="str">
        <f t="shared" si="6"/>
        <v/>
      </c>
      <c r="J87" s="7"/>
      <c r="K87" s="7"/>
      <c r="L87" s="7"/>
      <c r="M87" s="4" t="str">
        <f t="shared" si="7"/>
        <v/>
      </c>
      <c r="N87" s="7"/>
      <c r="O87" s="7"/>
      <c r="P87" s="7"/>
      <c r="Q87" s="4" t="str">
        <f t="shared" si="8"/>
        <v/>
      </c>
      <c r="R87" s="7"/>
      <c r="S87" s="7"/>
      <c r="T87" s="7"/>
      <c r="U87" s="4" t="str">
        <f t="shared" si="9"/>
        <v/>
      </c>
      <c r="V87" s="4" t="str">
        <f>IF($B87="","",ROUND((I87*Settings!$B$4 + M87*Settings!$B$5 + Q87*Settings!$B$6)*20,1))</f>
        <v/>
      </c>
      <c r="W87" s="4" t="str">
        <f>IF($B87="","",(5-U87)*Settings!$B$7)</f>
        <v/>
      </c>
      <c r="X87" s="4" t="str">
        <f t="shared" si="10"/>
        <v/>
      </c>
      <c r="Y87" s="4" t="str">
        <f>IF($B87="","",IF(AND(Settings!$B$18=1,U87&lt;Settings!$B$19),IF(X87&gt;=Settings!$B$9,"Pilot (gated - risk)","Defer/Redesign (risk)"),IF(X87&gt;=Settings!$B$8,"Scale candidate",IF(X87&gt;=Settings!$B$9,"Pilot (gated)","Defer/Redesign"))))</f>
        <v/>
      </c>
      <c r="Z87" s="4" t="str">
        <f t="shared" si="11"/>
        <v/>
      </c>
      <c r="AA87" s="4" t="str">
        <f>IF($B87="","",IF(Z87&lt;=ROUNDUP(COUNTA($B$5:$B$504)*Settings!$B$10,0),"Top 20%",""))</f>
        <v/>
      </c>
    </row>
    <row r="88" spans="1:27" ht="16" x14ac:dyDescent="0.2">
      <c r="A88" s="7"/>
      <c r="B88" s="10"/>
      <c r="C88" s="10"/>
      <c r="D88" s="10"/>
      <c r="E88" s="10"/>
      <c r="F88" s="7"/>
      <c r="G88" s="7"/>
      <c r="H88" s="7"/>
      <c r="I88" s="4" t="str">
        <f t="shared" si="6"/>
        <v/>
      </c>
      <c r="J88" s="7"/>
      <c r="K88" s="7"/>
      <c r="L88" s="7"/>
      <c r="M88" s="4" t="str">
        <f t="shared" si="7"/>
        <v/>
      </c>
      <c r="N88" s="7"/>
      <c r="O88" s="7"/>
      <c r="P88" s="7"/>
      <c r="Q88" s="4" t="str">
        <f t="shared" si="8"/>
        <v/>
      </c>
      <c r="R88" s="7"/>
      <c r="S88" s="7"/>
      <c r="T88" s="7"/>
      <c r="U88" s="4" t="str">
        <f t="shared" si="9"/>
        <v/>
      </c>
      <c r="V88" s="4" t="str">
        <f>IF($B88="","",ROUND((I88*Settings!$B$4 + M88*Settings!$B$5 + Q88*Settings!$B$6)*20,1))</f>
        <v/>
      </c>
      <c r="W88" s="4" t="str">
        <f>IF($B88="","",(5-U88)*Settings!$B$7)</f>
        <v/>
      </c>
      <c r="X88" s="4" t="str">
        <f t="shared" si="10"/>
        <v/>
      </c>
      <c r="Y88" s="4" t="str">
        <f>IF($B88="","",IF(AND(Settings!$B$18=1,U88&lt;Settings!$B$19),IF(X88&gt;=Settings!$B$9,"Pilot (gated - risk)","Defer/Redesign (risk)"),IF(X88&gt;=Settings!$B$8,"Scale candidate",IF(X88&gt;=Settings!$B$9,"Pilot (gated)","Defer/Redesign"))))</f>
        <v/>
      </c>
      <c r="Z88" s="4" t="str">
        <f t="shared" si="11"/>
        <v/>
      </c>
      <c r="AA88" s="4" t="str">
        <f>IF($B88="","",IF(Z88&lt;=ROUNDUP(COUNTA($B$5:$B$504)*Settings!$B$10,0),"Top 20%",""))</f>
        <v/>
      </c>
    </row>
    <row r="89" spans="1:27" ht="16" x14ac:dyDescent="0.2">
      <c r="A89" s="7"/>
      <c r="B89" s="10"/>
      <c r="C89" s="10"/>
      <c r="D89" s="10"/>
      <c r="E89" s="10"/>
      <c r="F89" s="7"/>
      <c r="G89" s="7"/>
      <c r="H89" s="7"/>
      <c r="I89" s="4" t="str">
        <f t="shared" si="6"/>
        <v/>
      </c>
      <c r="J89" s="7"/>
      <c r="K89" s="7"/>
      <c r="L89" s="7"/>
      <c r="M89" s="4" t="str">
        <f t="shared" si="7"/>
        <v/>
      </c>
      <c r="N89" s="7"/>
      <c r="O89" s="7"/>
      <c r="P89" s="7"/>
      <c r="Q89" s="4" t="str">
        <f t="shared" si="8"/>
        <v/>
      </c>
      <c r="R89" s="7"/>
      <c r="S89" s="7"/>
      <c r="T89" s="7"/>
      <c r="U89" s="4" t="str">
        <f t="shared" si="9"/>
        <v/>
      </c>
      <c r="V89" s="4" t="str">
        <f>IF($B89="","",ROUND((I89*Settings!$B$4 + M89*Settings!$B$5 + Q89*Settings!$B$6)*20,1))</f>
        <v/>
      </c>
      <c r="W89" s="4" t="str">
        <f>IF($B89="","",(5-U89)*Settings!$B$7)</f>
        <v/>
      </c>
      <c r="X89" s="4" t="str">
        <f t="shared" si="10"/>
        <v/>
      </c>
      <c r="Y89" s="4" t="str">
        <f>IF($B89="","",IF(AND(Settings!$B$18=1,U89&lt;Settings!$B$19),IF(X89&gt;=Settings!$B$9,"Pilot (gated - risk)","Defer/Redesign (risk)"),IF(X89&gt;=Settings!$B$8,"Scale candidate",IF(X89&gt;=Settings!$B$9,"Pilot (gated)","Defer/Redesign"))))</f>
        <v/>
      </c>
      <c r="Z89" s="4" t="str">
        <f t="shared" si="11"/>
        <v/>
      </c>
      <c r="AA89" s="4" t="str">
        <f>IF($B89="","",IF(Z89&lt;=ROUNDUP(COUNTA($B$5:$B$504)*Settings!$B$10,0),"Top 20%",""))</f>
        <v/>
      </c>
    </row>
    <row r="90" spans="1:27" ht="16" x14ac:dyDescent="0.2">
      <c r="A90" s="7"/>
      <c r="B90" s="10"/>
      <c r="C90" s="10"/>
      <c r="D90" s="10"/>
      <c r="E90" s="10"/>
      <c r="F90" s="7"/>
      <c r="G90" s="7"/>
      <c r="H90" s="7"/>
      <c r="I90" s="4" t="str">
        <f t="shared" si="6"/>
        <v/>
      </c>
      <c r="J90" s="7"/>
      <c r="K90" s="7"/>
      <c r="L90" s="7"/>
      <c r="M90" s="4" t="str">
        <f t="shared" si="7"/>
        <v/>
      </c>
      <c r="N90" s="7"/>
      <c r="O90" s="7"/>
      <c r="P90" s="7"/>
      <c r="Q90" s="4" t="str">
        <f t="shared" si="8"/>
        <v/>
      </c>
      <c r="R90" s="7"/>
      <c r="S90" s="7"/>
      <c r="T90" s="7"/>
      <c r="U90" s="4" t="str">
        <f t="shared" si="9"/>
        <v/>
      </c>
      <c r="V90" s="4" t="str">
        <f>IF($B90="","",ROUND((I90*Settings!$B$4 + M90*Settings!$B$5 + Q90*Settings!$B$6)*20,1))</f>
        <v/>
      </c>
      <c r="W90" s="4" t="str">
        <f>IF($B90="","",(5-U90)*Settings!$B$7)</f>
        <v/>
      </c>
      <c r="X90" s="4" t="str">
        <f t="shared" si="10"/>
        <v/>
      </c>
      <c r="Y90" s="4" t="str">
        <f>IF($B90="","",IF(AND(Settings!$B$18=1,U90&lt;Settings!$B$19),IF(X90&gt;=Settings!$B$9,"Pilot (gated - risk)","Defer/Redesign (risk)"),IF(X90&gt;=Settings!$B$8,"Scale candidate",IF(X90&gt;=Settings!$B$9,"Pilot (gated)","Defer/Redesign"))))</f>
        <v/>
      </c>
      <c r="Z90" s="4" t="str">
        <f t="shared" si="11"/>
        <v/>
      </c>
      <c r="AA90" s="4" t="str">
        <f>IF($B90="","",IF(Z90&lt;=ROUNDUP(COUNTA($B$5:$B$504)*Settings!$B$10,0),"Top 20%",""))</f>
        <v/>
      </c>
    </row>
    <row r="91" spans="1:27" ht="16" x14ac:dyDescent="0.2">
      <c r="A91" s="7"/>
      <c r="B91" s="10"/>
      <c r="C91" s="10"/>
      <c r="D91" s="10"/>
      <c r="E91" s="10"/>
      <c r="F91" s="7"/>
      <c r="G91" s="7"/>
      <c r="H91" s="7"/>
      <c r="I91" s="4" t="str">
        <f t="shared" si="6"/>
        <v/>
      </c>
      <c r="J91" s="7"/>
      <c r="K91" s="7"/>
      <c r="L91" s="7"/>
      <c r="M91" s="4" t="str">
        <f t="shared" si="7"/>
        <v/>
      </c>
      <c r="N91" s="7"/>
      <c r="O91" s="7"/>
      <c r="P91" s="7"/>
      <c r="Q91" s="4" t="str">
        <f t="shared" si="8"/>
        <v/>
      </c>
      <c r="R91" s="7"/>
      <c r="S91" s="7"/>
      <c r="T91" s="7"/>
      <c r="U91" s="4" t="str">
        <f t="shared" si="9"/>
        <v/>
      </c>
      <c r="V91" s="4" t="str">
        <f>IF($B91="","",ROUND((I91*Settings!$B$4 + M91*Settings!$B$5 + Q91*Settings!$B$6)*20,1))</f>
        <v/>
      </c>
      <c r="W91" s="4" t="str">
        <f>IF($B91="","",(5-U91)*Settings!$B$7)</f>
        <v/>
      </c>
      <c r="X91" s="4" t="str">
        <f t="shared" si="10"/>
        <v/>
      </c>
      <c r="Y91" s="4" t="str">
        <f>IF($B91="","",IF(AND(Settings!$B$18=1,U91&lt;Settings!$B$19),IF(X91&gt;=Settings!$B$9,"Pilot (gated - risk)","Defer/Redesign (risk)"),IF(X91&gt;=Settings!$B$8,"Scale candidate",IF(X91&gt;=Settings!$B$9,"Pilot (gated)","Defer/Redesign"))))</f>
        <v/>
      </c>
      <c r="Z91" s="4" t="str">
        <f t="shared" si="11"/>
        <v/>
      </c>
      <c r="AA91" s="4" t="str">
        <f>IF($B91="","",IF(Z91&lt;=ROUNDUP(COUNTA($B$5:$B$504)*Settings!$B$10,0),"Top 20%",""))</f>
        <v/>
      </c>
    </row>
    <row r="92" spans="1:27" ht="16" x14ac:dyDescent="0.2">
      <c r="A92" s="7"/>
      <c r="B92" s="10"/>
      <c r="C92" s="10"/>
      <c r="D92" s="10"/>
      <c r="E92" s="10"/>
      <c r="F92" s="7"/>
      <c r="G92" s="7"/>
      <c r="H92" s="7"/>
      <c r="I92" s="4" t="str">
        <f t="shared" si="6"/>
        <v/>
      </c>
      <c r="J92" s="7"/>
      <c r="K92" s="7"/>
      <c r="L92" s="7"/>
      <c r="M92" s="4" t="str">
        <f t="shared" si="7"/>
        <v/>
      </c>
      <c r="N92" s="7"/>
      <c r="O92" s="7"/>
      <c r="P92" s="7"/>
      <c r="Q92" s="4" t="str">
        <f t="shared" si="8"/>
        <v/>
      </c>
      <c r="R92" s="7"/>
      <c r="S92" s="7"/>
      <c r="T92" s="7"/>
      <c r="U92" s="4" t="str">
        <f t="shared" si="9"/>
        <v/>
      </c>
      <c r="V92" s="4" t="str">
        <f>IF($B92="","",ROUND((I92*Settings!$B$4 + M92*Settings!$B$5 + Q92*Settings!$B$6)*20,1))</f>
        <v/>
      </c>
      <c r="W92" s="4" t="str">
        <f>IF($B92="","",(5-U92)*Settings!$B$7)</f>
        <v/>
      </c>
      <c r="X92" s="4" t="str">
        <f t="shared" si="10"/>
        <v/>
      </c>
      <c r="Y92" s="4" t="str">
        <f>IF($B92="","",IF(AND(Settings!$B$18=1,U92&lt;Settings!$B$19),IF(X92&gt;=Settings!$B$9,"Pilot (gated - risk)","Defer/Redesign (risk)"),IF(X92&gt;=Settings!$B$8,"Scale candidate",IF(X92&gt;=Settings!$B$9,"Pilot (gated)","Defer/Redesign"))))</f>
        <v/>
      </c>
      <c r="Z92" s="4" t="str">
        <f t="shared" si="11"/>
        <v/>
      </c>
      <c r="AA92" s="4" t="str">
        <f>IF($B92="","",IF(Z92&lt;=ROUNDUP(COUNTA($B$5:$B$504)*Settings!$B$10,0),"Top 20%",""))</f>
        <v/>
      </c>
    </row>
    <row r="93" spans="1:27" ht="16" x14ac:dyDescent="0.2">
      <c r="A93" s="7"/>
      <c r="B93" s="10"/>
      <c r="C93" s="10"/>
      <c r="D93" s="10"/>
      <c r="E93" s="10"/>
      <c r="F93" s="7"/>
      <c r="G93" s="7"/>
      <c r="H93" s="7"/>
      <c r="I93" s="4" t="str">
        <f t="shared" si="6"/>
        <v/>
      </c>
      <c r="J93" s="7"/>
      <c r="K93" s="7"/>
      <c r="L93" s="7"/>
      <c r="M93" s="4" t="str">
        <f t="shared" si="7"/>
        <v/>
      </c>
      <c r="N93" s="7"/>
      <c r="O93" s="7"/>
      <c r="P93" s="7"/>
      <c r="Q93" s="4" t="str">
        <f t="shared" si="8"/>
        <v/>
      </c>
      <c r="R93" s="7"/>
      <c r="S93" s="7"/>
      <c r="T93" s="7"/>
      <c r="U93" s="4" t="str">
        <f t="shared" si="9"/>
        <v/>
      </c>
      <c r="V93" s="4" t="str">
        <f>IF($B93="","",ROUND((I93*Settings!$B$4 + M93*Settings!$B$5 + Q93*Settings!$B$6)*20,1))</f>
        <v/>
      </c>
      <c r="W93" s="4" t="str">
        <f>IF($B93="","",(5-U93)*Settings!$B$7)</f>
        <v/>
      </c>
      <c r="X93" s="4" t="str">
        <f t="shared" si="10"/>
        <v/>
      </c>
      <c r="Y93" s="4" t="str">
        <f>IF($B93="","",IF(AND(Settings!$B$18=1,U93&lt;Settings!$B$19),IF(X93&gt;=Settings!$B$9,"Pilot (gated - risk)","Defer/Redesign (risk)"),IF(X93&gt;=Settings!$B$8,"Scale candidate",IF(X93&gt;=Settings!$B$9,"Pilot (gated)","Defer/Redesign"))))</f>
        <v/>
      </c>
      <c r="Z93" s="4" t="str">
        <f t="shared" si="11"/>
        <v/>
      </c>
      <c r="AA93" s="4" t="str">
        <f>IF($B93="","",IF(Z93&lt;=ROUNDUP(COUNTA($B$5:$B$504)*Settings!$B$10,0),"Top 20%",""))</f>
        <v/>
      </c>
    </row>
    <row r="94" spans="1:27" ht="16" x14ac:dyDescent="0.2">
      <c r="A94" s="7"/>
      <c r="B94" s="10"/>
      <c r="C94" s="10"/>
      <c r="D94" s="10"/>
      <c r="E94" s="10"/>
      <c r="F94" s="7"/>
      <c r="G94" s="7"/>
      <c r="H94" s="7"/>
      <c r="I94" s="4" t="str">
        <f t="shared" si="6"/>
        <v/>
      </c>
      <c r="J94" s="7"/>
      <c r="K94" s="7"/>
      <c r="L94" s="7"/>
      <c r="M94" s="4" t="str">
        <f t="shared" si="7"/>
        <v/>
      </c>
      <c r="N94" s="7"/>
      <c r="O94" s="7"/>
      <c r="P94" s="7"/>
      <c r="Q94" s="4" t="str">
        <f t="shared" si="8"/>
        <v/>
      </c>
      <c r="R94" s="7"/>
      <c r="S94" s="7"/>
      <c r="T94" s="7"/>
      <c r="U94" s="4" t="str">
        <f t="shared" si="9"/>
        <v/>
      </c>
      <c r="V94" s="4" t="str">
        <f>IF($B94="","",ROUND((I94*Settings!$B$4 + M94*Settings!$B$5 + Q94*Settings!$B$6)*20,1))</f>
        <v/>
      </c>
      <c r="W94" s="4" t="str">
        <f>IF($B94="","",(5-U94)*Settings!$B$7)</f>
        <v/>
      </c>
      <c r="X94" s="4" t="str">
        <f t="shared" si="10"/>
        <v/>
      </c>
      <c r="Y94" s="4" t="str">
        <f>IF($B94="","",IF(AND(Settings!$B$18=1,U94&lt;Settings!$B$19),IF(X94&gt;=Settings!$B$9,"Pilot (gated - risk)","Defer/Redesign (risk)"),IF(X94&gt;=Settings!$B$8,"Scale candidate",IF(X94&gt;=Settings!$B$9,"Pilot (gated)","Defer/Redesign"))))</f>
        <v/>
      </c>
      <c r="Z94" s="4" t="str">
        <f t="shared" si="11"/>
        <v/>
      </c>
      <c r="AA94" s="4" t="str">
        <f>IF($B94="","",IF(Z94&lt;=ROUNDUP(COUNTA($B$5:$B$504)*Settings!$B$10,0),"Top 20%",""))</f>
        <v/>
      </c>
    </row>
    <row r="95" spans="1:27" ht="16" x14ac:dyDescent="0.2">
      <c r="A95" s="7"/>
      <c r="B95" s="10"/>
      <c r="C95" s="10"/>
      <c r="D95" s="10"/>
      <c r="E95" s="10"/>
      <c r="F95" s="7"/>
      <c r="G95" s="7"/>
      <c r="H95" s="7"/>
      <c r="I95" s="4" t="str">
        <f t="shared" si="6"/>
        <v/>
      </c>
      <c r="J95" s="7"/>
      <c r="K95" s="7"/>
      <c r="L95" s="7"/>
      <c r="M95" s="4" t="str">
        <f t="shared" si="7"/>
        <v/>
      </c>
      <c r="N95" s="7"/>
      <c r="O95" s="7"/>
      <c r="P95" s="7"/>
      <c r="Q95" s="4" t="str">
        <f t="shared" si="8"/>
        <v/>
      </c>
      <c r="R95" s="7"/>
      <c r="S95" s="7"/>
      <c r="T95" s="7"/>
      <c r="U95" s="4" t="str">
        <f t="shared" si="9"/>
        <v/>
      </c>
      <c r="V95" s="4" t="str">
        <f>IF($B95="","",ROUND((I95*Settings!$B$4 + M95*Settings!$B$5 + Q95*Settings!$B$6)*20,1))</f>
        <v/>
      </c>
      <c r="W95" s="4" t="str">
        <f>IF($B95="","",(5-U95)*Settings!$B$7)</f>
        <v/>
      </c>
      <c r="X95" s="4" t="str">
        <f t="shared" si="10"/>
        <v/>
      </c>
      <c r="Y95" s="4" t="str">
        <f>IF($B95="","",IF(AND(Settings!$B$18=1,U95&lt;Settings!$B$19),IF(X95&gt;=Settings!$B$9,"Pilot (gated - risk)","Defer/Redesign (risk)"),IF(X95&gt;=Settings!$B$8,"Scale candidate",IF(X95&gt;=Settings!$B$9,"Pilot (gated)","Defer/Redesign"))))</f>
        <v/>
      </c>
      <c r="Z95" s="4" t="str">
        <f t="shared" si="11"/>
        <v/>
      </c>
      <c r="AA95" s="4" t="str">
        <f>IF($B95="","",IF(Z95&lt;=ROUNDUP(COUNTA($B$5:$B$504)*Settings!$B$10,0),"Top 20%",""))</f>
        <v/>
      </c>
    </row>
    <row r="96" spans="1:27" ht="16" x14ac:dyDescent="0.2">
      <c r="A96" s="7"/>
      <c r="B96" s="10"/>
      <c r="C96" s="10"/>
      <c r="D96" s="10"/>
      <c r="E96" s="10"/>
      <c r="F96" s="7"/>
      <c r="G96" s="7"/>
      <c r="H96" s="7"/>
      <c r="I96" s="4" t="str">
        <f t="shared" si="6"/>
        <v/>
      </c>
      <c r="J96" s="7"/>
      <c r="K96" s="7"/>
      <c r="L96" s="7"/>
      <c r="M96" s="4" t="str">
        <f t="shared" si="7"/>
        <v/>
      </c>
      <c r="N96" s="7"/>
      <c r="O96" s="7"/>
      <c r="P96" s="7"/>
      <c r="Q96" s="4" t="str">
        <f t="shared" si="8"/>
        <v/>
      </c>
      <c r="R96" s="7"/>
      <c r="S96" s="7"/>
      <c r="T96" s="7"/>
      <c r="U96" s="4" t="str">
        <f t="shared" si="9"/>
        <v/>
      </c>
      <c r="V96" s="4" t="str">
        <f>IF($B96="","",ROUND((I96*Settings!$B$4 + M96*Settings!$B$5 + Q96*Settings!$B$6)*20,1))</f>
        <v/>
      </c>
      <c r="W96" s="4" t="str">
        <f>IF($B96="","",(5-U96)*Settings!$B$7)</f>
        <v/>
      </c>
      <c r="X96" s="4" t="str">
        <f t="shared" si="10"/>
        <v/>
      </c>
      <c r="Y96" s="4" t="str">
        <f>IF($B96="","",IF(AND(Settings!$B$18=1,U96&lt;Settings!$B$19),IF(X96&gt;=Settings!$B$9,"Pilot (gated - risk)","Defer/Redesign (risk)"),IF(X96&gt;=Settings!$B$8,"Scale candidate",IF(X96&gt;=Settings!$B$9,"Pilot (gated)","Defer/Redesign"))))</f>
        <v/>
      </c>
      <c r="Z96" s="4" t="str">
        <f t="shared" si="11"/>
        <v/>
      </c>
      <c r="AA96" s="4" t="str">
        <f>IF($B96="","",IF(Z96&lt;=ROUNDUP(COUNTA($B$5:$B$504)*Settings!$B$10,0),"Top 20%",""))</f>
        <v/>
      </c>
    </row>
    <row r="97" spans="1:27" ht="16" x14ac:dyDescent="0.2">
      <c r="A97" s="7"/>
      <c r="B97" s="10"/>
      <c r="C97" s="10"/>
      <c r="D97" s="10"/>
      <c r="E97" s="10"/>
      <c r="F97" s="7"/>
      <c r="G97" s="7"/>
      <c r="H97" s="7"/>
      <c r="I97" s="4" t="str">
        <f t="shared" si="6"/>
        <v/>
      </c>
      <c r="J97" s="7"/>
      <c r="K97" s="7"/>
      <c r="L97" s="7"/>
      <c r="M97" s="4" t="str">
        <f t="shared" si="7"/>
        <v/>
      </c>
      <c r="N97" s="7"/>
      <c r="O97" s="7"/>
      <c r="P97" s="7"/>
      <c r="Q97" s="4" t="str">
        <f t="shared" si="8"/>
        <v/>
      </c>
      <c r="R97" s="7"/>
      <c r="S97" s="7"/>
      <c r="T97" s="7"/>
      <c r="U97" s="4" t="str">
        <f t="shared" si="9"/>
        <v/>
      </c>
      <c r="V97" s="4" t="str">
        <f>IF($B97="","",ROUND((I97*Settings!$B$4 + M97*Settings!$B$5 + Q97*Settings!$B$6)*20,1))</f>
        <v/>
      </c>
      <c r="W97" s="4" t="str">
        <f>IF($B97="","",(5-U97)*Settings!$B$7)</f>
        <v/>
      </c>
      <c r="X97" s="4" t="str">
        <f t="shared" si="10"/>
        <v/>
      </c>
      <c r="Y97" s="4" t="str">
        <f>IF($B97="","",IF(AND(Settings!$B$18=1,U97&lt;Settings!$B$19),IF(X97&gt;=Settings!$B$9,"Pilot (gated - risk)","Defer/Redesign (risk)"),IF(X97&gt;=Settings!$B$8,"Scale candidate",IF(X97&gt;=Settings!$B$9,"Pilot (gated)","Defer/Redesign"))))</f>
        <v/>
      </c>
      <c r="Z97" s="4" t="str">
        <f t="shared" si="11"/>
        <v/>
      </c>
      <c r="AA97" s="4" t="str">
        <f>IF($B97="","",IF(Z97&lt;=ROUNDUP(COUNTA($B$5:$B$504)*Settings!$B$10,0),"Top 20%",""))</f>
        <v/>
      </c>
    </row>
    <row r="98" spans="1:27" ht="16" x14ac:dyDescent="0.2">
      <c r="A98" s="7"/>
      <c r="B98" s="10"/>
      <c r="C98" s="10"/>
      <c r="D98" s="10"/>
      <c r="E98" s="10"/>
      <c r="F98" s="7"/>
      <c r="G98" s="7"/>
      <c r="H98" s="7"/>
      <c r="I98" s="4" t="str">
        <f t="shared" si="6"/>
        <v/>
      </c>
      <c r="J98" s="7"/>
      <c r="K98" s="7"/>
      <c r="L98" s="7"/>
      <c r="M98" s="4" t="str">
        <f t="shared" si="7"/>
        <v/>
      </c>
      <c r="N98" s="7"/>
      <c r="O98" s="7"/>
      <c r="P98" s="7"/>
      <c r="Q98" s="4" t="str">
        <f t="shared" si="8"/>
        <v/>
      </c>
      <c r="R98" s="7"/>
      <c r="S98" s="7"/>
      <c r="T98" s="7"/>
      <c r="U98" s="4" t="str">
        <f t="shared" si="9"/>
        <v/>
      </c>
      <c r="V98" s="4" t="str">
        <f>IF($B98="","",ROUND((I98*Settings!$B$4 + M98*Settings!$B$5 + Q98*Settings!$B$6)*20,1))</f>
        <v/>
      </c>
      <c r="W98" s="4" t="str">
        <f>IF($B98="","",(5-U98)*Settings!$B$7)</f>
        <v/>
      </c>
      <c r="X98" s="4" t="str">
        <f t="shared" si="10"/>
        <v/>
      </c>
      <c r="Y98" s="4" t="str">
        <f>IF($B98="","",IF(AND(Settings!$B$18=1,U98&lt;Settings!$B$19),IF(X98&gt;=Settings!$B$9,"Pilot (gated - risk)","Defer/Redesign (risk)"),IF(X98&gt;=Settings!$B$8,"Scale candidate",IF(X98&gt;=Settings!$B$9,"Pilot (gated)","Defer/Redesign"))))</f>
        <v/>
      </c>
      <c r="Z98" s="4" t="str">
        <f t="shared" si="11"/>
        <v/>
      </c>
      <c r="AA98" s="4" t="str">
        <f>IF($B98="","",IF(Z98&lt;=ROUNDUP(COUNTA($B$5:$B$504)*Settings!$B$10,0),"Top 20%",""))</f>
        <v/>
      </c>
    </row>
    <row r="99" spans="1:27" ht="16" x14ac:dyDescent="0.2">
      <c r="A99" s="7"/>
      <c r="B99" s="10"/>
      <c r="C99" s="10"/>
      <c r="D99" s="10"/>
      <c r="E99" s="10"/>
      <c r="F99" s="7"/>
      <c r="G99" s="7"/>
      <c r="H99" s="7"/>
      <c r="I99" s="4" t="str">
        <f t="shared" si="6"/>
        <v/>
      </c>
      <c r="J99" s="7"/>
      <c r="K99" s="7"/>
      <c r="L99" s="7"/>
      <c r="M99" s="4" t="str">
        <f t="shared" si="7"/>
        <v/>
      </c>
      <c r="N99" s="7"/>
      <c r="O99" s="7"/>
      <c r="P99" s="7"/>
      <c r="Q99" s="4" t="str">
        <f t="shared" si="8"/>
        <v/>
      </c>
      <c r="R99" s="7"/>
      <c r="S99" s="7"/>
      <c r="T99" s="7"/>
      <c r="U99" s="4" t="str">
        <f t="shared" si="9"/>
        <v/>
      </c>
      <c r="V99" s="4" t="str">
        <f>IF($B99="","",ROUND((I99*Settings!$B$4 + M99*Settings!$B$5 + Q99*Settings!$B$6)*20,1))</f>
        <v/>
      </c>
      <c r="W99" s="4" t="str">
        <f>IF($B99="","",(5-U99)*Settings!$B$7)</f>
        <v/>
      </c>
      <c r="X99" s="4" t="str">
        <f t="shared" si="10"/>
        <v/>
      </c>
      <c r="Y99" s="4" t="str">
        <f>IF($B99="","",IF(AND(Settings!$B$18=1,U99&lt;Settings!$B$19),IF(X99&gt;=Settings!$B$9,"Pilot (gated - risk)","Defer/Redesign (risk)"),IF(X99&gt;=Settings!$B$8,"Scale candidate",IF(X99&gt;=Settings!$B$9,"Pilot (gated)","Defer/Redesign"))))</f>
        <v/>
      </c>
      <c r="Z99" s="4" t="str">
        <f t="shared" si="11"/>
        <v/>
      </c>
      <c r="AA99" s="4" t="str">
        <f>IF($B99="","",IF(Z99&lt;=ROUNDUP(COUNTA($B$5:$B$504)*Settings!$B$10,0),"Top 20%",""))</f>
        <v/>
      </c>
    </row>
    <row r="100" spans="1:27" ht="16" x14ac:dyDescent="0.2">
      <c r="A100" s="7"/>
      <c r="B100" s="10"/>
      <c r="C100" s="10"/>
      <c r="D100" s="10"/>
      <c r="E100" s="10"/>
      <c r="F100" s="7"/>
      <c r="G100" s="7"/>
      <c r="H100" s="7"/>
      <c r="I100" s="4" t="str">
        <f t="shared" si="6"/>
        <v/>
      </c>
      <c r="J100" s="7"/>
      <c r="K100" s="7"/>
      <c r="L100" s="7"/>
      <c r="M100" s="4" t="str">
        <f t="shared" si="7"/>
        <v/>
      </c>
      <c r="N100" s="7"/>
      <c r="O100" s="7"/>
      <c r="P100" s="7"/>
      <c r="Q100" s="4" t="str">
        <f t="shared" si="8"/>
        <v/>
      </c>
      <c r="R100" s="7"/>
      <c r="S100" s="7"/>
      <c r="T100" s="7"/>
      <c r="U100" s="4" t="str">
        <f t="shared" si="9"/>
        <v/>
      </c>
      <c r="V100" s="4" t="str">
        <f>IF($B100="","",ROUND((I100*Settings!$B$4 + M100*Settings!$B$5 + Q100*Settings!$B$6)*20,1))</f>
        <v/>
      </c>
      <c r="W100" s="4" t="str">
        <f>IF($B100="","",(5-U100)*Settings!$B$7)</f>
        <v/>
      </c>
      <c r="X100" s="4" t="str">
        <f t="shared" si="10"/>
        <v/>
      </c>
      <c r="Y100" s="4" t="str">
        <f>IF($B100="","",IF(AND(Settings!$B$18=1,U100&lt;Settings!$B$19),IF(X100&gt;=Settings!$B$9,"Pilot (gated - risk)","Defer/Redesign (risk)"),IF(X100&gt;=Settings!$B$8,"Scale candidate",IF(X100&gt;=Settings!$B$9,"Pilot (gated)","Defer/Redesign"))))</f>
        <v/>
      </c>
      <c r="Z100" s="4" t="str">
        <f t="shared" si="11"/>
        <v/>
      </c>
      <c r="AA100" s="4" t="str">
        <f>IF($B100="","",IF(Z100&lt;=ROUNDUP(COUNTA($B$5:$B$504)*Settings!$B$10,0),"Top 20%",""))</f>
        <v/>
      </c>
    </row>
    <row r="101" spans="1:27" ht="16" x14ac:dyDescent="0.2">
      <c r="A101" s="7"/>
      <c r="B101" s="10"/>
      <c r="C101" s="10"/>
      <c r="D101" s="10"/>
      <c r="E101" s="10"/>
      <c r="F101" s="7"/>
      <c r="G101" s="7"/>
      <c r="H101" s="7"/>
      <c r="I101" s="4" t="str">
        <f t="shared" si="6"/>
        <v/>
      </c>
      <c r="J101" s="7"/>
      <c r="K101" s="7"/>
      <c r="L101" s="7"/>
      <c r="M101" s="4" t="str">
        <f t="shared" si="7"/>
        <v/>
      </c>
      <c r="N101" s="7"/>
      <c r="O101" s="7"/>
      <c r="P101" s="7"/>
      <c r="Q101" s="4" t="str">
        <f t="shared" si="8"/>
        <v/>
      </c>
      <c r="R101" s="7"/>
      <c r="S101" s="7"/>
      <c r="T101" s="7"/>
      <c r="U101" s="4" t="str">
        <f t="shared" si="9"/>
        <v/>
      </c>
      <c r="V101" s="4" t="str">
        <f>IF($B101="","",ROUND((I101*Settings!$B$4 + M101*Settings!$B$5 + Q101*Settings!$B$6)*20,1))</f>
        <v/>
      </c>
      <c r="W101" s="4" t="str">
        <f>IF($B101="","",(5-U101)*Settings!$B$7)</f>
        <v/>
      </c>
      <c r="X101" s="4" t="str">
        <f t="shared" si="10"/>
        <v/>
      </c>
      <c r="Y101" s="4" t="str">
        <f>IF($B101="","",IF(AND(Settings!$B$18=1,U101&lt;Settings!$B$19),IF(X101&gt;=Settings!$B$9,"Pilot (gated - risk)","Defer/Redesign (risk)"),IF(X101&gt;=Settings!$B$8,"Scale candidate",IF(X101&gt;=Settings!$B$9,"Pilot (gated)","Defer/Redesign"))))</f>
        <v/>
      </c>
      <c r="Z101" s="4" t="str">
        <f t="shared" si="11"/>
        <v/>
      </c>
      <c r="AA101" s="4" t="str">
        <f>IF($B101="","",IF(Z101&lt;=ROUNDUP(COUNTA($B$5:$B$504)*Settings!$B$10,0),"Top 20%",""))</f>
        <v/>
      </c>
    </row>
    <row r="102" spans="1:27" ht="16" x14ac:dyDescent="0.2">
      <c r="A102" s="7"/>
      <c r="B102" s="10"/>
      <c r="C102" s="10"/>
      <c r="D102" s="10"/>
      <c r="E102" s="10"/>
      <c r="F102" s="7"/>
      <c r="G102" s="7"/>
      <c r="H102" s="7"/>
      <c r="I102" s="4" t="str">
        <f t="shared" si="6"/>
        <v/>
      </c>
      <c r="J102" s="7"/>
      <c r="K102" s="7"/>
      <c r="L102" s="7"/>
      <c r="M102" s="4" t="str">
        <f t="shared" si="7"/>
        <v/>
      </c>
      <c r="N102" s="7"/>
      <c r="O102" s="7"/>
      <c r="P102" s="7"/>
      <c r="Q102" s="4" t="str">
        <f t="shared" si="8"/>
        <v/>
      </c>
      <c r="R102" s="7"/>
      <c r="S102" s="7"/>
      <c r="T102" s="7"/>
      <c r="U102" s="4" t="str">
        <f t="shared" si="9"/>
        <v/>
      </c>
      <c r="V102" s="4" t="str">
        <f>IF($B102="","",ROUND((I102*Settings!$B$4 + M102*Settings!$B$5 + Q102*Settings!$B$6)*20,1))</f>
        <v/>
      </c>
      <c r="W102" s="4" t="str">
        <f>IF($B102="","",(5-U102)*Settings!$B$7)</f>
        <v/>
      </c>
      <c r="X102" s="4" t="str">
        <f t="shared" si="10"/>
        <v/>
      </c>
      <c r="Y102" s="4" t="str">
        <f>IF($B102="","",IF(AND(Settings!$B$18=1,U102&lt;Settings!$B$19),IF(X102&gt;=Settings!$B$9,"Pilot (gated - risk)","Defer/Redesign (risk)"),IF(X102&gt;=Settings!$B$8,"Scale candidate",IF(X102&gt;=Settings!$B$9,"Pilot (gated)","Defer/Redesign"))))</f>
        <v/>
      </c>
      <c r="Z102" s="4" t="str">
        <f t="shared" si="11"/>
        <v/>
      </c>
      <c r="AA102" s="4" t="str">
        <f>IF($B102="","",IF(Z102&lt;=ROUNDUP(COUNTA($B$5:$B$504)*Settings!$B$10,0),"Top 20%",""))</f>
        <v/>
      </c>
    </row>
    <row r="103" spans="1:27" ht="16" x14ac:dyDescent="0.2">
      <c r="A103" s="7"/>
      <c r="B103" s="10"/>
      <c r="C103" s="10"/>
      <c r="D103" s="10"/>
      <c r="E103" s="10"/>
      <c r="F103" s="7"/>
      <c r="G103" s="7"/>
      <c r="H103" s="7"/>
      <c r="I103" s="4" t="str">
        <f t="shared" si="6"/>
        <v/>
      </c>
      <c r="J103" s="7"/>
      <c r="K103" s="7"/>
      <c r="L103" s="7"/>
      <c r="M103" s="4" t="str">
        <f t="shared" si="7"/>
        <v/>
      </c>
      <c r="N103" s="7"/>
      <c r="O103" s="7"/>
      <c r="P103" s="7"/>
      <c r="Q103" s="4" t="str">
        <f t="shared" si="8"/>
        <v/>
      </c>
      <c r="R103" s="7"/>
      <c r="S103" s="7"/>
      <c r="T103" s="7"/>
      <c r="U103" s="4" t="str">
        <f t="shared" si="9"/>
        <v/>
      </c>
      <c r="V103" s="4" t="str">
        <f>IF($B103="","",ROUND((I103*Settings!$B$4 + M103*Settings!$B$5 + Q103*Settings!$B$6)*20,1))</f>
        <v/>
      </c>
      <c r="W103" s="4" t="str">
        <f>IF($B103="","",(5-U103)*Settings!$B$7)</f>
        <v/>
      </c>
      <c r="X103" s="4" t="str">
        <f t="shared" si="10"/>
        <v/>
      </c>
      <c r="Y103" s="4" t="str">
        <f>IF($B103="","",IF(AND(Settings!$B$18=1,U103&lt;Settings!$B$19),IF(X103&gt;=Settings!$B$9,"Pilot (gated - risk)","Defer/Redesign (risk)"),IF(X103&gt;=Settings!$B$8,"Scale candidate",IF(X103&gt;=Settings!$B$9,"Pilot (gated)","Defer/Redesign"))))</f>
        <v/>
      </c>
      <c r="Z103" s="4" t="str">
        <f t="shared" si="11"/>
        <v/>
      </c>
      <c r="AA103" s="4" t="str">
        <f>IF($B103="","",IF(Z103&lt;=ROUNDUP(COUNTA($B$5:$B$504)*Settings!$B$10,0),"Top 20%",""))</f>
        <v/>
      </c>
    </row>
    <row r="104" spans="1:27" ht="16" x14ac:dyDescent="0.2">
      <c r="A104" s="7"/>
      <c r="B104" s="10"/>
      <c r="C104" s="10"/>
      <c r="D104" s="10"/>
      <c r="E104" s="10"/>
      <c r="F104" s="7"/>
      <c r="G104" s="7"/>
      <c r="H104" s="7"/>
      <c r="I104" s="4" t="str">
        <f t="shared" si="6"/>
        <v/>
      </c>
      <c r="J104" s="7"/>
      <c r="K104" s="7"/>
      <c r="L104" s="7"/>
      <c r="M104" s="4" t="str">
        <f t="shared" si="7"/>
        <v/>
      </c>
      <c r="N104" s="7"/>
      <c r="O104" s="7"/>
      <c r="P104" s="7"/>
      <c r="Q104" s="4" t="str">
        <f t="shared" si="8"/>
        <v/>
      </c>
      <c r="R104" s="7"/>
      <c r="S104" s="7"/>
      <c r="T104" s="7"/>
      <c r="U104" s="4" t="str">
        <f t="shared" si="9"/>
        <v/>
      </c>
      <c r="V104" s="4" t="str">
        <f>IF($B104="","",ROUND((I104*Settings!$B$4 + M104*Settings!$B$5 + Q104*Settings!$B$6)*20,1))</f>
        <v/>
      </c>
      <c r="W104" s="4" t="str">
        <f>IF($B104="","",(5-U104)*Settings!$B$7)</f>
        <v/>
      </c>
      <c r="X104" s="4" t="str">
        <f t="shared" si="10"/>
        <v/>
      </c>
      <c r="Y104" s="4" t="str">
        <f>IF($B104="","",IF(AND(Settings!$B$18=1,U104&lt;Settings!$B$19),IF(X104&gt;=Settings!$B$9,"Pilot (gated - risk)","Defer/Redesign (risk)"),IF(X104&gt;=Settings!$B$8,"Scale candidate",IF(X104&gt;=Settings!$B$9,"Pilot (gated)","Defer/Redesign"))))</f>
        <v/>
      </c>
      <c r="Z104" s="4" t="str">
        <f t="shared" si="11"/>
        <v/>
      </c>
      <c r="AA104" s="4" t="str">
        <f>IF($B104="","",IF(Z104&lt;=ROUNDUP(COUNTA($B$5:$B$504)*Settings!$B$10,0),"Top 20%",""))</f>
        <v/>
      </c>
    </row>
    <row r="105" spans="1:27" ht="16" x14ac:dyDescent="0.2">
      <c r="A105" s="7"/>
      <c r="B105" s="10"/>
      <c r="C105" s="10"/>
      <c r="D105" s="10"/>
      <c r="E105" s="10"/>
      <c r="F105" s="7"/>
      <c r="G105" s="7"/>
      <c r="H105" s="7"/>
      <c r="I105" s="4" t="str">
        <f t="shared" si="6"/>
        <v/>
      </c>
      <c r="J105" s="7"/>
      <c r="K105" s="7"/>
      <c r="L105" s="7"/>
      <c r="M105" s="4" t="str">
        <f t="shared" si="7"/>
        <v/>
      </c>
      <c r="N105" s="7"/>
      <c r="O105" s="7"/>
      <c r="P105" s="7"/>
      <c r="Q105" s="4" t="str">
        <f t="shared" si="8"/>
        <v/>
      </c>
      <c r="R105" s="7"/>
      <c r="S105" s="7"/>
      <c r="T105" s="7"/>
      <c r="U105" s="4" t="str">
        <f t="shared" si="9"/>
        <v/>
      </c>
      <c r="V105" s="4" t="str">
        <f>IF($B105="","",ROUND((I105*Settings!$B$4 + M105*Settings!$B$5 + Q105*Settings!$B$6)*20,1))</f>
        <v/>
      </c>
      <c r="W105" s="4" t="str">
        <f>IF($B105="","",(5-U105)*Settings!$B$7)</f>
        <v/>
      </c>
      <c r="X105" s="4" t="str">
        <f t="shared" si="10"/>
        <v/>
      </c>
      <c r="Y105" s="4" t="str">
        <f>IF($B105="","",IF(AND(Settings!$B$18=1,U105&lt;Settings!$B$19),IF(X105&gt;=Settings!$B$9,"Pilot (gated - risk)","Defer/Redesign (risk)"),IF(X105&gt;=Settings!$B$8,"Scale candidate",IF(X105&gt;=Settings!$B$9,"Pilot (gated)","Defer/Redesign"))))</f>
        <v/>
      </c>
      <c r="Z105" s="4" t="str">
        <f t="shared" si="11"/>
        <v/>
      </c>
      <c r="AA105" s="4" t="str">
        <f>IF($B105="","",IF(Z105&lt;=ROUNDUP(COUNTA($B$5:$B$504)*Settings!$B$10,0),"Top 20%",""))</f>
        <v/>
      </c>
    </row>
    <row r="106" spans="1:27" ht="16" x14ac:dyDescent="0.2">
      <c r="A106" s="7"/>
      <c r="B106" s="10"/>
      <c r="C106" s="10"/>
      <c r="D106" s="10"/>
      <c r="E106" s="10"/>
      <c r="F106" s="7"/>
      <c r="G106" s="7"/>
      <c r="H106" s="7"/>
      <c r="I106" s="4" t="str">
        <f t="shared" si="6"/>
        <v/>
      </c>
      <c r="J106" s="7"/>
      <c r="K106" s="7"/>
      <c r="L106" s="7"/>
      <c r="M106" s="4" t="str">
        <f t="shared" si="7"/>
        <v/>
      </c>
      <c r="N106" s="7"/>
      <c r="O106" s="7"/>
      <c r="P106" s="7"/>
      <c r="Q106" s="4" t="str">
        <f t="shared" si="8"/>
        <v/>
      </c>
      <c r="R106" s="7"/>
      <c r="S106" s="7"/>
      <c r="T106" s="7"/>
      <c r="U106" s="4" t="str">
        <f t="shared" si="9"/>
        <v/>
      </c>
      <c r="V106" s="4" t="str">
        <f>IF($B106="","",ROUND((I106*Settings!$B$4 + M106*Settings!$B$5 + Q106*Settings!$B$6)*20,1))</f>
        <v/>
      </c>
      <c r="W106" s="4" t="str">
        <f>IF($B106="","",(5-U106)*Settings!$B$7)</f>
        <v/>
      </c>
      <c r="X106" s="4" t="str">
        <f t="shared" si="10"/>
        <v/>
      </c>
      <c r="Y106" s="4" t="str">
        <f>IF($B106="","",IF(AND(Settings!$B$18=1,U106&lt;Settings!$B$19),IF(X106&gt;=Settings!$B$9,"Pilot (gated - risk)","Defer/Redesign (risk)"),IF(X106&gt;=Settings!$B$8,"Scale candidate",IF(X106&gt;=Settings!$B$9,"Pilot (gated)","Defer/Redesign"))))</f>
        <v/>
      </c>
      <c r="Z106" s="4" t="str">
        <f t="shared" si="11"/>
        <v/>
      </c>
      <c r="AA106" s="4" t="str">
        <f>IF($B106="","",IF(Z106&lt;=ROUNDUP(COUNTA($B$5:$B$504)*Settings!$B$10,0),"Top 20%",""))</f>
        <v/>
      </c>
    </row>
    <row r="107" spans="1:27" ht="16" x14ac:dyDescent="0.2">
      <c r="A107" s="7"/>
      <c r="B107" s="10"/>
      <c r="C107" s="10"/>
      <c r="D107" s="10"/>
      <c r="E107" s="10"/>
      <c r="F107" s="7"/>
      <c r="G107" s="7"/>
      <c r="H107" s="7"/>
      <c r="I107" s="4" t="str">
        <f t="shared" si="6"/>
        <v/>
      </c>
      <c r="J107" s="7"/>
      <c r="K107" s="7"/>
      <c r="L107" s="7"/>
      <c r="M107" s="4" t="str">
        <f t="shared" si="7"/>
        <v/>
      </c>
      <c r="N107" s="7"/>
      <c r="O107" s="7"/>
      <c r="P107" s="7"/>
      <c r="Q107" s="4" t="str">
        <f t="shared" si="8"/>
        <v/>
      </c>
      <c r="R107" s="7"/>
      <c r="S107" s="7"/>
      <c r="T107" s="7"/>
      <c r="U107" s="4" t="str">
        <f t="shared" si="9"/>
        <v/>
      </c>
      <c r="V107" s="4" t="str">
        <f>IF($B107="","",ROUND((I107*Settings!$B$4 + M107*Settings!$B$5 + Q107*Settings!$B$6)*20,1))</f>
        <v/>
      </c>
      <c r="W107" s="4" t="str">
        <f>IF($B107="","",(5-U107)*Settings!$B$7)</f>
        <v/>
      </c>
      <c r="X107" s="4" t="str">
        <f t="shared" si="10"/>
        <v/>
      </c>
      <c r="Y107" s="4" t="str">
        <f>IF($B107="","",IF(AND(Settings!$B$18=1,U107&lt;Settings!$B$19),IF(X107&gt;=Settings!$B$9,"Pilot (gated - risk)","Defer/Redesign (risk)"),IF(X107&gt;=Settings!$B$8,"Scale candidate",IF(X107&gt;=Settings!$B$9,"Pilot (gated)","Defer/Redesign"))))</f>
        <v/>
      </c>
      <c r="Z107" s="4" t="str">
        <f t="shared" si="11"/>
        <v/>
      </c>
      <c r="AA107" s="4" t="str">
        <f>IF($B107="","",IF(Z107&lt;=ROUNDUP(COUNTA($B$5:$B$504)*Settings!$B$10,0),"Top 20%",""))</f>
        <v/>
      </c>
    </row>
    <row r="108" spans="1:27" ht="16" x14ac:dyDescent="0.2">
      <c r="A108" s="7"/>
      <c r="B108" s="10"/>
      <c r="C108" s="10"/>
      <c r="D108" s="10"/>
      <c r="E108" s="10"/>
      <c r="F108" s="7"/>
      <c r="G108" s="7"/>
      <c r="H108" s="7"/>
      <c r="I108" s="4" t="str">
        <f t="shared" si="6"/>
        <v/>
      </c>
      <c r="J108" s="7"/>
      <c r="K108" s="7"/>
      <c r="L108" s="7"/>
      <c r="M108" s="4" t="str">
        <f t="shared" si="7"/>
        <v/>
      </c>
      <c r="N108" s="7"/>
      <c r="O108" s="7"/>
      <c r="P108" s="7"/>
      <c r="Q108" s="4" t="str">
        <f t="shared" si="8"/>
        <v/>
      </c>
      <c r="R108" s="7"/>
      <c r="S108" s="7"/>
      <c r="T108" s="7"/>
      <c r="U108" s="4" t="str">
        <f t="shared" si="9"/>
        <v/>
      </c>
      <c r="V108" s="4" t="str">
        <f>IF($B108="","",ROUND((I108*Settings!$B$4 + M108*Settings!$B$5 + Q108*Settings!$B$6)*20,1))</f>
        <v/>
      </c>
      <c r="W108" s="4" t="str">
        <f>IF($B108="","",(5-U108)*Settings!$B$7)</f>
        <v/>
      </c>
      <c r="X108" s="4" t="str">
        <f t="shared" si="10"/>
        <v/>
      </c>
      <c r="Y108" s="4" t="str">
        <f>IF($B108="","",IF(AND(Settings!$B$18=1,U108&lt;Settings!$B$19),IF(X108&gt;=Settings!$B$9,"Pilot (gated - risk)","Defer/Redesign (risk)"),IF(X108&gt;=Settings!$B$8,"Scale candidate",IF(X108&gt;=Settings!$B$9,"Pilot (gated)","Defer/Redesign"))))</f>
        <v/>
      </c>
      <c r="Z108" s="4" t="str">
        <f t="shared" si="11"/>
        <v/>
      </c>
      <c r="AA108" s="4" t="str">
        <f>IF($B108="","",IF(Z108&lt;=ROUNDUP(COUNTA($B$5:$B$504)*Settings!$B$10,0),"Top 20%",""))</f>
        <v/>
      </c>
    </row>
    <row r="109" spans="1:27" ht="16" x14ac:dyDescent="0.2">
      <c r="A109" s="7"/>
      <c r="B109" s="10"/>
      <c r="C109" s="10"/>
      <c r="D109" s="10"/>
      <c r="E109" s="10"/>
      <c r="F109" s="7"/>
      <c r="G109" s="7"/>
      <c r="H109" s="7"/>
      <c r="I109" s="4" t="str">
        <f t="shared" si="6"/>
        <v/>
      </c>
      <c r="J109" s="7"/>
      <c r="K109" s="7"/>
      <c r="L109" s="7"/>
      <c r="M109" s="4" t="str">
        <f t="shared" si="7"/>
        <v/>
      </c>
      <c r="N109" s="7"/>
      <c r="O109" s="7"/>
      <c r="P109" s="7"/>
      <c r="Q109" s="4" t="str">
        <f t="shared" si="8"/>
        <v/>
      </c>
      <c r="R109" s="7"/>
      <c r="S109" s="7"/>
      <c r="T109" s="7"/>
      <c r="U109" s="4" t="str">
        <f t="shared" si="9"/>
        <v/>
      </c>
      <c r="V109" s="4" t="str">
        <f>IF($B109="","",ROUND((I109*Settings!$B$4 + M109*Settings!$B$5 + Q109*Settings!$B$6)*20,1))</f>
        <v/>
      </c>
      <c r="W109" s="4" t="str">
        <f>IF($B109="","",(5-U109)*Settings!$B$7)</f>
        <v/>
      </c>
      <c r="X109" s="4" t="str">
        <f t="shared" si="10"/>
        <v/>
      </c>
      <c r="Y109" s="4" t="str">
        <f>IF($B109="","",IF(AND(Settings!$B$18=1,U109&lt;Settings!$B$19),IF(X109&gt;=Settings!$B$9,"Pilot (gated - risk)","Defer/Redesign (risk)"),IF(X109&gt;=Settings!$B$8,"Scale candidate",IF(X109&gt;=Settings!$B$9,"Pilot (gated)","Defer/Redesign"))))</f>
        <v/>
      </c>
      <c r="Z109" s="4" t="str">
        <f t="shared" si="11"/>
        <v/>
      </c>
      <c r="AA109" s="4" t="str">
        <f>IF($B109="","",IF(Z109&lt;=ROUNDUP(COUNTA($B$5:$B$504)*Settings!$B$10,0),"Top 20%",""))</f>
        <v/>
      </c>
    </row>
    <row r="110" spans="1:27" ht="16" x14ac:dyDescent="0.2">
      <c r="A110" s="7"/>
      <c r="B110" s="10"/>
      <c r="C110" s="10"/>
      <c r="D110" s="10"/>
      <c r="E110" s="10"/>
      <c r="F110" s="7"/>
      <c r="G110" s="7"/>
      <c r="H110" s="7"/>
      <c r="I110" s="4" t="str">
        <f t="shared" si="6"/>
        <v/>
      </c>
      <c r="J110" s="7"/>
      <c r="K110" s="7"/>
      <c r="L110" s="7"/>
      <c r="M110" s="4" t="str">
        <f t="shared" si="7"/>
        <v/>
      </c>
      <c r="N110" s="7"/>
      <c r="O110" s="7"/>
      <c r="P110" s="7"/>
      <c r="Q110" s="4" t="str">
        <f t="shared" si="8"/>
        <v/>
      </c>
      <c r="R110" s="7"/>
      <c r="S110" s="7"/>
      <c r="T110" s="7"/>
      <c r="U110" s="4" t="str">
        <f t="shared" si="9"/>
        <v/>
      </c>
      <c r="V110" s="4" t="str">
        <f>IF($B110="","",ROUND((I110*Settings!$B$4 + M110*Settings!$B$5 + Q110*Settings!$B$6)*20,1))</f>
        <v/>
      </c>
      <c r="W110" s="4" t="str">
        <f>IF($B110="","",(5-U110)*Settings!$B$7)</f>
        <v/>
      </c>
      <c r="X110" s="4" t="str">
        <f t="shared" si="10"/>
        <v/>
      </c>
      <c r="Y110" s="4" t="str">
        <f>IF($B110="","",IF(AND(Settings!$B$18=1,U110&lt;Settings!$B$19),IF(X110&gt;=Settings!$B$9,"Pilot (gated - risk)","Defer/Redesign (risk)"),IF(X110&gt;=Settings!$B$8,"Scale candidate",IF(X110&gt;=Settings!$B$9,"Pilot (gated)","Defer/Redesign"))))</f>
        <v/>
      </c>
      <c r="Z110" s="4" t="str">
        <f t="shared" si="11"/>
        <v/>
      </c>
      <c r="AA110" s="4" t="str">
        <f>IF($B110="","",IF(Z110&lt;=ROUNDUP(COUNTA($B$5:$B$504)*Settings!$B$10,0),"Top 20%",""))</f>
        <v/>
      </c>
    </row>
    <row r="111" spans="1:27" ht="16" x14ac:dyDescent="0.2">
      <c r="A111" s="7"/>
      <c r="B111" s="10"/>
      <c r="C111" s="10"/>
      <c r="D111" s="10"/>
      <c r="E111" s="10"/>
      <c r="F111" s="7"/>
      <c r="G111" s="7"/>
      <c r="H111" s="7"/>
      <c r="I111" s="4" t="str">
        <f t="shared" si="6"/>
        <v/>
      </c>
      <c r="J111" s="7"/>
      <c r="K111" s="7"/>
      <c r="L111" s="7"/>
      <c r="M111" s="4" t="str">
        <f t="shared" si="7"/>
        <v/>
      </c>
      <c r="N111" s="7"/>
      <c r="O111" s="7"/>
      <c r="P111" s="7"/>
      <c r="Q111" s="4" t="str">
        <f t="shared" si="8"/>
        <v/>
      </c>
      <c r="R111" s="7"/>
      <c r="S111" s="7"/>
      <c r="T111" s="7"/>
      <c r="U111" s="4" t="str">
        <f t="shared" si="9"/>
        <v/>
      </c>
      <c r="V111" s="4" t="str">
        <f>IF($B111="","",ROUND((I111*Settings!$B$4 + M111*Settings!$B$5 + Q111*Settings!$B$6)*20,1))</f>
        <v/>
      </c>
      <c r="W111" s="4" t="str">
        <f>IF($B111="","",(5-U111)*Settings!$B$7)</f>
        <v/>
      </c>
      <c r="X111" s="4" t="str">
        <f t="shared" si="10"/>
        <v/>
      </c>
      <c r="Y111" s="4" t="str">
        <f>IF($B111="","",IF(AND(Settings!$B$18=1,U111&lt;Settings!$B$19),IF(X111&gt;=Settings!$B$9,"Pilot (gated - risk)","Defer/Redesign (risk)"),IF(X111&gt;=Settings!$B$8,"Scale candidate",IF(X111&gt;=Settings!$B$9,"Pilot (gated)","Defer/Redesign"))))</f>
        <v/>
      </c>
      <c r="Z111" s="4" t="str">
        <f t="shared" si="11"/>
        <v/>
      </c>
      <c r="AA111" s="4" t="str">
        <f>IF($B111="","",IF(Z111&lt;=ROUNDUP(COUNTA($B$5:$B$504)*Settings!$B$10,0),"Top 20%",""))</f>
        <v/>
      </c>
    </row>
    <row r="112" spans="1:27" ht="16" x14ac:dyDescent="0.2">
      <c r="A112" s="7"/>
      <c r="B112" s="10"/>
      <c r="C112" s="10"/>
      <c r="D112" s="10"/>
      <c r="E112" s="10"/>
      <c r="F112" s="7"/>
      <c r="G112" s="7"/>
      <c r="H112" s="7"/>
      <c r="I112" s="4" t="str">
        <f t="shared" si="6"/>
        <v/>
      </c>
      <c r="J112" s="7"/>
      <c r="K112" s="7"/>
      <c r="L112" s="7"/>
      <c r="M112" s="4" t="str">
        <f t="shared" si="7"/>
        <v/>
      </c>
      <c r="N112" s="7"/>
      <c r="O112" s="7"/>
      <c r="P112" s="7"/>
      <c r="Q112" s="4" t="str">
        <f t="shared" si="8"/>
        <v/>
      </c>
      <c r="R112" s="7"/>
      <c r="S112" s="7"/>
      <c r="T112" s="7"/>
      <c r="U112" s="4" t="str">
        <f t="shared" si="9"/>
        <v/>
      </c>
      <c r="V112" s="4" t="str">
        <f>IF($B112="","",ROUND((I112*Settings!$B$4 + M112*Settings!$B$5 + Q112*Settings!$B$6)*20,1))</f>
        <v/>
      </c>
      <c r="W112" s="4" t="str">
        <f>IF($B112="","",(5-U112)*Settings!$B$7)</f>
        <v/>
      </c>
      <c r="X112" s="4" t="str">
        <f t="shared" si="10"/>
        <v/>
      </c>
      <c r="Y112" s="4" t="str">
        <f>IF($B112="","",IF(AND(Settings!$B$18=1,U112&lt;Settings!$B$19),IF(X112&gt;=Settings!$B$9,"Pilot (gated - risk)","Defer/Redesign (risk)"),IF(X112&gt;=Settings!$B$8,"Scale candidate",IF(X112&gt;=Settings!$B$9,"Pilot (gated)","Defer/Redesign"))))</f>
        <v/>
      </c>
      <c r="Z112" s="4" t="str">
        <f t="shared" si="11"/>
        <v/>
      </c>
      <c r="AA112" s="4" t="str">
        <f>IF($B112="","",IF(Z112&lt;=ROUNDUP(COUNTA($B$5:$B$504)*Settings!$B$10,0),"Top 20%",""))</f>
        <v/>
      </c>
    </row>
    <row r="113" spans="1:27" ht="16" x14ac:dyDescent="0.2">
      <c r="A113" s="7"/>
      <c r="B113" s="10"/>
      <c r="C113" s="10"/>
      <c r="D113" s="10"/>
      <c r="E113" s="10"/>
      <c r="F113" s="7"/>
      <c r="G113" s="7"/>
      <c r="H113" s="7"/>
      <c r="I113" s="4" t="str">
        <f t="shared" si="6"/>
        <v/>
      </c>
      <c r="J113" s="7"/>
      <c r="K113" s="7"/>
      <c r="L113" s="7"/>
      <c r="M113" s="4" t="str">
        <f t="shared" si="7"/>
        <v/>
      </c>
      <c r="N113" s="7"/>
      <c r="O113" s="7"/>
      <c r="P113" s="7"/>
      <c r="Q113" s="4" t="str">
        <f t="shared" si="8"/>
        <v/>
      </c>
      <c r="R113" s="7"/>
      <c r="S113" s="7"/>
      <c r="T113" s="7"/>
      <c r="U113" s="4" t="str">
        <f t="shared" si="9"/>
        <v/>
      </c>
      <c r="V113" s="4" t="str">
        <f>IF($B113="","",ROUND((I113*Settings!$B$4 + M113*Settings!$B$5 + Q113*Settings!$B$6)*20,1))</f>
        <v/>
      </c>
      <c r="W113" s="4" t="str">
        <f>IF($B113="","",(5-U113)*Settings!$B$7)</f>
        <v/>
      </c>
      <c r="X113" s="4" t="str">
        <f t="shared" si="10"/>
        <v/>
      </c>
      <c r="Y113" s="4" t="str">
        <f>IF($B113="","",IF(AND(Settings!$B$18=1,U113&lt;Settings!$B$19),IF(X113&gt;=Settings!$B$9,"Pilot (gated - risk)","Defer/Redesign (risk)"),IF(X113&gt;=Settings!$B$8,"Scale candidate",IF(X113&gt;=Settings!$B$9,"Pilot (gated)","Defer/Redesign"))))</f>
        <v/>
      </c>
      <c r="Z113" s="4" t="str">
        <f t="shared" si="11"/>
        <v/>
      </c>
      <c r="AA113" s="4" t="str">
        <f>IF($B113="","",IF(Z113&lt;=ROUNDUP(COUNTA($B$5:$B$504)*Settings!$B$10,0),"Top 20%",""))</f>
        <v/>
      </c>
    </row>
    <row r="114" spans="1:27" ht="16" x14ac:dyDescent="0.2">
      <c r="A114" s="7"/>
      <c r="B114" s="10"/>
      <c r="C114" s="10"/>
      <c r="D114" s="10"/>
      <c r="E114" s="10"/>
      <c r="F114" s="7"/>
      <c r="G114" s="7"/>
      <c r="H114" s="7"/>
      <c r="I114" s="4" t="str">
        <f t="shared" si="6"/>
        <v/>
      </c>
      <c r="J114" s="7"/>
      <c r="K114" s="7"/>
      <c r="L114" s="7"/>
      <c r="M114" s="4" t="str">
        <f t="shared" si="7"/>
        <v/>
      </c>
      <c r="N114" s="7"/>
      <c r="O114" s="7"/>
      <c r="P114" s="7"/>
      <c r="Q114" s="4" t="str">
        <f t="shared" si="8"/>
        <v/>
      </c>
      <c r="R114" s="7"/>
      <c r="S114" s="7"/>
      <c r="T114" s="7"/>
      <c r="U114" s="4" t="str">
        <f t="shared" si="9"/>
        <v/>
      </c>
      <c r="V114" s="4" t="str">
        <f>IF($B114="","",ROUND((I114*Settings!$B$4 + M114*Settings!$B$5 + Q114*Settings!$B$6)*20,1))</f>
        <v/>
      </c>
      <c r="W114" s="4" t="str">
        <f>IF($B114="","",(5-U114)*Settings!$B$7)</f>
        <v/>
      </c>
      <c r="X114" s="4" t="str">
        <f t="shared" si="10"/>
        <v/>
      </c>
      <c r="Y114" s="4" t="str">
        <f>IF($B114="","",IF(AND(Settings!$B$18=1,U114&lt;Settings!$B$19),IF(X114&gt;=Settings!$B$9,"Pilot (gated - risk)","Defer/Redesign (risk)"),IF(X114&gt;=Settings!$B$8,"Scale candidate",IF(X114&gt;=Settings!$B$9,"Pilot (gated)","Defer/Redesign"))))</f>
        <v/>
      </c>
      <c r="Z114" s="4" t="str">
        <f t="shared" si="11"/>
        <v/>
      </c>
      <c r="AA114" s="4" t="str">
        <f>IF($B114="","",IF(Z114&lt;=ROUNDUP(COUNTA($B$5:$B$504)*Settings!$B$10,0),"Top 20%",""))</f>
        <v/>
      </c>
    </row>
    <row r="115" spans="1:27" ht="16" x14ac:dyDescent="0.2">
      <c r="A115" s="7"/>
      <c r="B115" s="10"/>
      <c r="C115" s="10"/>
      <c r="D115" s="10"/>
      <c r="E115" s="10"/>
      <c r="F115" s="7"/>
      <c r="G115" s="7"/>
      <c r="H115" s="7"/>
      <c r="I115" s="4" t="str">
        <f t="shared" si="6"/>
        <v/>
      </c>
      <c r="J115" s="7"/>
      <c r="K115" s="7"/>
      <c r="L115" s="7"/>
      <c r="M115" s="4" t="str">
        <f t="shared" si="7"/>
        <v/>
      </c>
      <c r="N115" s="7"/>
      <c r="O115" s="7"/>
      <c r="P115" s="7"/>
      <c r="Q115" s="4" t="str">
        <f t="shared" si="8"/>
        <v/>
      </c>
      <c r="R115" s="7"/>
      <c r="S115" s="7"/>
      <c r="T115" s="7"/>
      <c r="U115" s="4" t="str">
        <f t="shared" si="9"/>
        <v/>
      </c>
      <c r="V115" s="4" t="str">
        <f>IF($B115="","",ROUND((I115*Settings!$B$4 + M115*Settings!$B$5 + Q115*Settings!$B$6)*20,1))</f>
        <v/>
      </c>
      <c r="W115" s="4" t="str">
        <f>IF($B115="","",(5-U115)*Settings!$B$7)</f>
        <v/>
      </c>
      <c r="X115" s="4" t="str">
        <f t="shared" si="10"/>
        <v/>
      </c>
      <c r="Y115" s="4" t="str">
        <f>IF($B115="","",IF(AND(Settings!$B$18=1,U115&lt;Settings!$B$19),IF(X115&gt;=Settings!$B$9,"Pilot (gated - risk)","Defer/Redesign (risk)"),IF(X115&gt;=Settings!$B$8,"Scale candidate",IF(X115&gt;=Settings!$B$9,"Pilot (gated)","Defer/Redesign"))))</f>
        <v/>
      </c>
      <c r="Z115" s="4" t="str">
        <f t="shared" si="11"/>
        <v/>
      </c>
      <c r="AA115" s="4" t="str">
        <f>IF($B115="","",IF(Z115&lt;=ROUNDUP(COUNTA($B$5:$B$504)*Settings!$B$10,0),"Top 20%",""))</f>
        <v/>
      </c>
    </row>
    <row r="116" spans="1:27" ht="16" x14ac:dyDescent="0.2">
      <c r="A116" s="7"/>
      <c r="B116" s="10"/>
      <c r="C116" s="10"/>
      <c r="D116" s="10"/>
      <c r="E116" s="10"/>
      <c r="F116" s="7"/>
      <c r="G116" s="7"/>
      <c r="H116" s="7"/>
      <c r="I116" s="4" t="str">
        <f t="shared" si="6"/>
        <v/>
      </c>
      <c r="J116" s="7"/>
      <c r="K116" s="7"/>
      <c r="L116" s="7"/>
      <c r="M116" s="4" t="str">
        <f t="shared" si="7"/>
        <v/>
      </c>
      <c r="N116" s="7"/>
      <c r="O116" s="7"/>
      <c r="P116" s="7"/>
      <c r="Q116" s="4" t="str">
        <f t="shared" si="8"/>
        <v/>
      </c>
      <c r="R116" s="7"/>
      <c r="S116" s="7"/>
      <c r="T116" s="7"/>
      <c r="U116" s="4" t="str">
        <f t="shared" si="9"/>
        <v/>
      </c>
      <c r="V116" s="4" t="str">
        <f>IF($B116="","",ROUND((I116*Settings!$B$4 + M116*Settings!$B$5 + Q116*Settings!$B$6)*20,1))</f>
        <v/>
      </c>
      <c r="W116" s="4" t="str">
        <f>IF($B116="","",(5-U116)*Settings!$B$7)</f>
        <v/>
      </c>
      <c r="X116" s="4" t="str">
        <f t="shared" si="10"/>
        <v/>
      </c>
      <c r="Y116" s="4" t="str">
        <f>IF($B116="","",IF(AND(Settings!$B$18=1,U116&lt;Settings!$B$19),IF(X116&gt;=Settings!$B$9,"Pilot (gated - risk)","Defer/Redesign (risk)"),IF(X116&gt;=Settings!$B$8,"Scale candidate",IF(X116&gt;=Settings!$B$9,"Pilot (gated)","Defer/Redesign"))))</f>
        <v/>
      </c>
      <c r="Z116" s="4" t="str">
        <f t="shared" si="11"/>
        <v/>
      </c>
      <c r="AA116" s="4" t="str">
        <f>IF($B116="","",IF(Z116&lt;=ROUNDUP(COUNTA($B$5:$B$504)*Settings!$B$10,0),"Top 20%",""))</f>
        <v/>
      </c>
    </row>
    <row r="117" spans="1:27" ht="16" x14ac:dyDescent="0.2">
      <c r="A117" s="7"/>
      <c r="B117" s="10"/>
      <c r="C117" s="10"/>
      <c r="D117" s="10"/>
      <c r="E117" s="10"/>
      <c r="F117" s="7"/>
      <c r="G117" s="7"/>
      <c r="H117" s="7"/>
      <c r="I117" s="4" t="str">
        <f t="shared" si="6"/>
        <v/>
      </c>
      <c r="J117" s="7"/>
      <c r="K117" s="7"/>
      <c r="L117" s="7"/>
      <c r="M117" s="4" t="str">
        <f t="shared" si="7"/>
        <v/>
      </c>
      <c r="N117" s="7"/>
      <c r="O117" s="7"/>
      <c r="P117" s="7"/>
      <c r="Q117" s="4" t="str">
        <f t="shared" si="8"/>
        <v/>
      </c>
      <c r="R117" s="7"/>
      <c r="S117" s="7"/>
      <c r="T117" s="7"/>
      <c r="U117" s="4" t="str">
        <f t="shared" si="9"/>
        <v/>
      </c>
      <c r="V117" s="4" t="str">
        <f>IF($B117="","",ROUND((I117*Settings!$B$4 + M117*Settings!$B$5 + Q117*Settings!$B$6)*20,1))</f>
        <v/>
      </c>
      <c r="W117" s="4" t="str">
        <f>IF($B117="","",(5-U117)*Settings!$B$7)</f>
        <v/>
      </c>
      <c r="X117" s="4" t="str">
        <f t="shared" si="10"/>
        <v/>
      </c>
      <c r="Y117" s="4" t="str">
        <f>IF($B117="","",IF(AND(Settings!$B$18=1,U117&lt;Settings!$B$19),IF(X117&gt;=Settings!$B$9,"Pilot (gated - risk)","Defer/Redesign (risk)"),IF(X117&gt;=Settings!$B$8,"Scale candidate",IF(X117&gt;=Settings!$B$9,"Pilot (gated)","Defer/Redesign"))))</f>
        <v/>
      </c>
      <c r="Z117" s="4" t="str">
        <f t="shared" si="11"/>
        <v/>
      </c>
      <c r="AA117" s="4" t="str">
        <f>IF($B117="","",IF(Z117&lt;=ROUNDUP(COUNTA($B$5:$B$504)*Settings!$B$10,0),"Top 20%",""))</f>
        <v/>
      </c>
    </row>
    <row r="118" spans="1:27" ht="16" x14ac:dyDescent="0.2">
      <c r="A118" s="7"/>
      <c r="B118" s="10"/>
      <c r="C118" s="10"/>
      <c r="D118" s="10"/>
      <c r="E118" s="10"/>
      <c r="F118" s="7"/>
      <c r="G118" s="7"/>
      <c r="H118" s="7"/>
      <c r="I118" s="4" t="str">
        <f t="shared" si="6"/>
        <v/>
      </c>
      <c r="J118" s="7"/>
      <c r="K118" s="7"/>
      <c r="L118" s="7"/>
      <c r="M118" s="4" t="str">
        <f t="shared" si="7"/>
        <v/>
      </c>
      <c r="N118" s="7"/>
      <c r="O118" s="7"/>
      <c r="P118" s="7"/>
      <c r="Q118" s="4" t="str">
        <f t="shared" si="8"/>
        <v/>
      </c>
      <c r="R118" s="7"/>
      <c r="S118" s="7"/>
      <c r="T118" s="7"/>
      <c r="U118" s="4" t="str">
        <f t="shared" si="9"/>
        <v/>
      </c>
      <c r="V118" s="4" t="str">
        <f>IF($B118="","",ROUND((I118*Settings!$B$4 + M118*Settings!$B$5 + Q118*Settings!$B$6)*20,1))</f>
        <v/>
      </c>
      <c r="W118" s="4" t="str">
        <f>IF($B118="","",(5-U118)*Settings!$B$7)</f>
        <v/>
      </c>
      <c r="X118" s="4" t="str">
        <f t="shared" si="10"/>
        <v/>
      </c>
      <c r="Y118" s="4" t="str">
        <f>IF($B118="","",IF(AND(Settings!$B$18=1,U118&lt;Settings!$B$19),IF(X118&gt;=Settings!$B$9,"Pilot (gated - risk)","Defer/Redesign (risk)"),IF(X118&gt;=Settings!$B$8,"Scale candidate",IF(X118&gt;=Settings!$B$9,"Pilot (gated)","Defer/Redesign"))))</f>
        <v/>
      </c>
      <c r="Z118" s="4" t="str">
        <f t="shared" si="11"/>
        <v/>
      </c>
      <c r="AA118" s="4" t="str">
        <f>IF($B118="","",IF(Z118&lt;=ROUNDUP(COUNTA($B$5:$B$504)*Settings!$B$10,0),"Top 20%",""))</f>
        <v/>
      </c>
    </row>
    <row r="119" spans="1:27" ht="16" x14ac:dyDescent="0.2">
      <c r="A119" s="7"/>
      <c r="B119" s="10"/>
      <c r="C119" s="10"/>
      <c r="D119" s="10"/>
      <c r="E119" s="10"/>
      <c r="F119" s="7"/>
      <c r="G119" s="7"/>
      <c r="H119" s="7"/>
      <c r="I119" s="4" t="str">
        <f t="shared" si="6"/>
        <v/>
      </c>
      <c r="J119" s="7"/>
      <c r="K119" s="7"/>
      <c r="L119" s="7"/>
      <c r="M119" s="4" t="str">
        <f t="shared" si="7"/>
        <v/>
      </c>
      <c r="N119" s="7"/>
      <c r="O119" s="7"/>
      <c r="P119" s="7"/>
      <c r="Q119" s="4" t="str">
        <f t="shared" si="8"/>
        <v/>
      </c>
      <c r="R119" s="7"/>
      <c r="S119" s="7"/>
      <c r="T119" s="7"/>
      <c r="U119" s="4" t="str">
        <f t="shared" si="9"/>
        <v/>
      </c>
      <c r="V119" s="4" t="str">
        <f>IF($B119="","",ROUND((I119*Settings!$B$4 + M119*Settings!$B$5 + Q119*Settings!$B$6)*20,1))</f>
        <v/>
      </c>
      <c r="W119" s="4" t="str">
        <f>IF($B119="","",(5-U119)*Settings!$B$7)</f>
        <v/>
      </c>
      <c r="X119" s="4" t="str">
        <f t="shared" si="10"/>
        <v/>
      </c>
      <c r="Y119" s="4" t="str">
        <f>IF($B119="","",IF(AND(Settings!$B$18=1,U119&lt;Settings!$B$19),IF(X119&gt;=Settings!$B$9,"Pilot (gated - risk)","Defer/Redesign (risk)"),IF(X119&gt;=Settings!$B$8,"Scale candidate",IF(X119&gt;=Settings!$B$9,"Pilot (gated)","Defer/Redesign"))))</f>
        <v/>
      </c>
      <c r="Z119" s="4" t="str">
        <f t="shared" si="11"/>
        <v/>
      </c>
      <c r="AA119" s="4" t="str">
        <f>IF($B119="","",IF(Z119&lt;=ROUNDUP(COUNTA($B$5:$B$504)*Settings!$B$10,0),"Top 20%",""))</f>
        <v/>
      </c>
    </row>
    <row r="120" spans="1:27" ht="16" x14ac:dyDescent="0.2">
      <c r="A120" s="7"/>
      <c r="B120" s="10"/>
      <c r="C120" s="10"/>
      <c r="D120" s="10"/>
      <c r="E120" s="10"/>
      <c r="F120" s="7"/>
      <c r="G120" s="7"/>
      <c r="H120" s="7"/>
      <c r="I120" s="4" t="str">
        <f t="shared" si="6"/>
        <v/>
      </c>
      <c r="J120" s="7"/>
      <c r="K120" s="7"/>
      <c r="L120" s="7"/>
      <c r="M120" s="4" t="str">
        <f t="shared" si="7"/>
        <v/>
      </c>
      <c r="N120" s="7"/>
      <c r="O120" s="7"/>
      <c r="P120" s="7"/>
      <c r="Q120" s="4" t="str">
        <f t="shared" si="8"/>
        <v/>
      </c>
      <c r="R120" s="7"/>
      <c r="S120" s="7"/>
      <c r="T120" s="7"/>
      <c r="U120" s="4" t="str">
        <f t="shared" si="9"/>
        <v/>
      </c>
      <c r="V120" s="4" t="str">
        <f>IF($B120="","",ROUND((I120*Settings!$B$4 + M120*Settings!$B$5 + Q120*Settings!$B$6)*20,1))</f>
        <v/>
      </c>
      <c r="W120" s="4" t="str">
        <f>IF($B120="","",(5-U120)*Settings!$B$7)</f>
        <v/>
      </c>
      <c r="X120" s="4" t="str">
        <f t="shared" si="10"/>
        <v/>
      </c>
      <c r="Y120" s="4" t="str">
        <f>IF($B120="","",IF(AND(Settings!$B$18=1,U120&lt;Settings!$B$19),IF(X120&gt;=Settings!$B$9,"Pilot (gated - risk)","Defer/Redesign (risk)"),IF(X120&gt;=Settings!$B$8,"Scale candidate",IF(X120&gt;=Settings!$B$9,"Pilot (gated)","Defer/Redesign"))))</f>
        <v/>
      </c>
      <c r="Z120" s="4" t="str">
        <f t="shared" si="11"/>
        <v/>
      </c>
      <c r="AA120" s="4" t="str">
        <f>IF($B120="","",IF(Z120&lt;=ROUNDUP(COUNTA($B$5:$B$504)*Settings!$B$10,0),"Top 20%",""))</f>
        <v/>
      </c>
    </row>
    <row r="121" spans="1:27" ht="16" x14ac:dyDescent="0.2">
      <c r="A121" s="7"/>
      <c r="B121" s="10"/>
      <c r="C121" s="10"/>
      <c r="D121" s="10"/>
      <c r="E121" s="10"/>
      <c r="F121" s="7"/>
      <c r="G121" s="7"/>
      <c r="H121" s="7"/>
      <c r="I121" s="4" t="str">
        <f t="shared" si="6"/>
        <v/>
      </c>
      <c r="J121" s="7"/>
      <c r="K121" s="7"/>
      <c r="L121" s="7"/>
      <c r="M121" s="4" t="str">
        <f t="shared" si="7"/>
        <v/>
      </c>
      <c r="N121" s="7"/>
      <c r="O121" s="7"/>
      <c r="P121" s="7"/>
      <c r="Q121" s="4" t="str">
        <f t="shared" si="8"/>
        <v/>
      </c>
      <c r="R121" s="7"/>
      <c r="S121" s="7"/>
      <c r="T121" s="7"/>
      <c r="U121" s="4" t="str">
        <f t="shared" si="9"/>
        <v/>
      </c>
      <c r="V121" s="4" t="str">
        <f>IF($B121="","",ROUND((I121*Settings!$B$4 + M121*Settings!$B$5 + Q121*Settings!$B$6)*20,1))</f>
        <v/>
      </c>
      <c r="W121" s="4" t="str">
        <f>IF($B121="","",(5-U121)*Settings!$B$7)</f>
        <v/>
      </c>
      <c r="X121" s="4" t="str">
        <f t="shared" si="10"/>
        <v/>
      </c>
      <c r="Y121" s="4" t="str">
        <f>IF($B121="","",IF(AND(Settings!$B$18=1,U121&lt;Settings!$B$19),IF(X121&gt;=Settings!$B$9,"Pilot (gated - risk)","Defer/Redesign (risk)"),IF(X121&gt;=Settings!$B$8,"Scale candidate",IF(X121&gt;=Settings!$B$9,"Pilot (gated)","Defer/Redesign"))))</f>
        <v/>
      </c>
      <c r="Z121" s="4" t="str">
        <f t="shared" si="11"/>
        <v/>
      </c>
      <c r="AA121" s="4" t="str">
        <f>IF($B121="","",IF(Z121&lt;=ROUNDUP(COUNTA($B$5:$B$504)*Settings!$B$10,0),"Top 20%",""))</f>
        <v/>
      </c>
    </row>
    <row r="122" spans="1:27" ht="16" x14ac:dyDescent="0.2">
      <c r="A122" s="7"/>
      <c r="B122" s="10"/>
      <c r="C122" s="10"/>
      <c r="D122" s="10"/>
      <c r="E122" s="10"/>
      <c r="F122" s="7"/>
      <c r="G122" s="7"/>
      <c r="H122" s="7"/>
      <c r="I122" s="4" t="str">
        <f t="shared" si="6"/>
        <v/>
      </c>
      <c r="J122" s="7"/>
      <c r="K122" s="7"/>
      <c r="L122" s="7"/>
      <c r="M122" s="4" t="str">
        <f t="shared" si="7"/>
        <v/>
      </c>
      <c r="N122" s="7"/>
      <c r="O122" s="7"/>
      <c r="P122" s="7"/>
      <c r="Q122" s="4" t="str">
        <f t="shared" si="8"/>
        <v/>
      </c>
      <c r="R122" s="7"/>
      <c r="S122" s="7"/>
      <c r="T122" s="7"/>
      <c r="U122" s="4" t="str">
        <f t="shared" si="9"/>
        <v/>
      </c>
      <c r="V122" s="4" t="str">
        <f>IF($B122="","",ROUND((I122*Settings!$B$4 + M122*Settings!$B$5 + Q122*Settings!$B$6)*20,1))</f>
        <v/>
      </c>
      <c r="W122" s="4" t="str">
        <f>IF($B122="","",(5-U122)*Settings!$B$7)</f>
        <v/>
      </c>
      <c r="X122" s="4" t="str">
        <f t="shared" si="10"/>
        <v/>
      </c>
      <c r="Y122" s="4" t="str">
        <f>IF($B122="","",IF(AND(Settings!$B$18=1,U122&lt;Settings!$B$19),IF(X122&gt;=Settings!$B$9,"Pilot (gated - risk)","Defer/Redesign (risk)"),IF(X122&gt;=Settings!$B$8,"Scale candidate",IF(X122&gt;=Settings!$B$9,"Pilot (gated)","Defer/Redesign"))))</f>
        <v/>
      </c>
      <c r="Z122" s="4" t="str">
        <f t="shared" si="11"/>
        <v/>
      </c>
      <c r="AA122" s="4" t="str">
        <f>IF($B122="","",IF(Z122&lt;=ROUNDUP(COUNTA($B$5:$B$504)*Settings!$B$10,0),"Top 20%",""))</f>
        <v/>
      </c>
    </row>
    <row r="123" spans="1:27" ht="16" x14ac:dyDescent="0.2">
      <c r="A123" s="7"/>
      <c r="B123" s="10"/>
      <c r="C123" s="10"/>
      <c r="D123" s="10"/>
      <c r="E123" s="10"/>
      <c r="F123" s="7"/>
      <c r="G123" s="7"/>
      <c r="H123" s="7"/>
      <c r="I123" s="4" t="str">
        <f t="shared" si="6"/>
        <v/>
      </c>
      <c r="J123" s="7"/>
      <c r="K123" s="7"/>
      <c r="L123" s="7"/>
      <c r="M123" s="4" t="str">
        <f t="shared" si="7"/>
        <v/>
      </c>
      <c r="N123" s="7"/>
      <c r="O123" s="7"/>
      <c r="P123" s="7"/>
      <c r="Q123" s="4" t="str">
        <f t="shared" si="8"/>
        <v/>
      </c>
      <c r="R123" s="7"/>
      <c r="S123" s="7"/>
      <c r="T123" s="7"/>
      <c r="U123" s="4" t="str">
        <f t="shared" si="9"/>
        <v/>
      </c>
      <c r="V123" s="4" t="str">
        <f>IF($B123="","",ROUND((I123*Settings!$B$4 + M123*Settings!$B$5 + Q123*Settings!$B$6)*20,1))</f>
        <v/>
      </c>
      <c r="W123" s="4" t="str">
        <f>IF($B123="","",(5-U123)*Settings!$B$7)</f>
        <v/>
      </c>
      <c r="X123" s="4" t="str">
        <f t="shared" si="10"/>
        <v/>
      </c>
      <c r="Y123" s="4" t="str">
        <f>IF($B123="","",IF(AND(Settings!$B$18=1,U123&lt;Settings!$B$19),IF(X123&gt;=Settings!$B$9,"Pilot (gated - risk)","Defer/Redesign (risk)"),IF(X123&gt;=Settings!$B$8,"Scale candidate",IF(X123&gt;=Settings!$B$9,"Pilot (gated)","Defer/Redesign"))))</f>
        <v/>
      </c>
      <c r="Z123" s="4" t="str">
        <f t="shared" si="11"/>
        <v/>
      </c>
      <c r="AA123" s="4" t="str">
        <f>IF($B123="","",IF(Z123&lt;=ROUNDUP(COUNTA($B$5:$B$504)*Settings!$B$10,0),"Top 20%",""))</f>
        <v/>
      </c>
    </row>
    <row r="124" spans="1:27" ht="16" x14ac:dyDescent="0.2">
      <c r="A124" s="7"/>
      <c r="B124" s="10"/>
      <c r="C124" s="10"/>
      <c r="D124" s="10"/>
      <c r="E124" s="10"/>
      <c r="F124" s="7"/>
      <c r="G124" s="7"/>
      <c r="H124" s="7"/>
      <c r="I124" s="4" t="str">
        <f t="shared" si="6"/>
        <v/>
      </c>
      <c r="J124" s="7"/>
      <c r="K124" s="7"/>
      <c r="L124" s="7"/>
      <c r="M124" s="4" t="str">
        <f t="shared" si="7"/>
        <v/>
      </c>
      <c r="N124" s="7"/>
      <c r="O124" s="7"/>
      <c r="P124" s="7"/>
      <c r="Q124" s="4" t="str">
        <f t="shared" si="8"/>
        <v/>
      </c>
      <c r="R124" s="7"/>
      <c r="S124" s="7"/>
      <c r="T124" s="7"/>
      <c r="U124" s="4" t="str">
        <f t="shared" si="9"/>
        <v/>
      </c>
      <c r="V124" s="4" t="str">
        <f>IF($B124="","",ROUND((I124*Settings!$B$4 + M124*Settings!$B$5 + Q124*Settings!$B$6)*20,1))</f>
        <v/>
      </c>
      <c r="W124" s="4" t="str">
        <f>IF($B124="","",(5-U124)*Settings!$B$7)</f>
        <v/>
      </c>
      <c r="X124" s="4" t="str">
        <f t="shared" si="10"/>
        <v/>
      </c>
      <c r="Y124" s="4" t="str">
        <f>IF($B124="","",IF(AND(Settings!$B$18=1,U124&lt;Settings!$B$19),IF(X124&gt;=Settings!$B$9,"Pilot (gated - risk)","Defer/Redesign (risk)"),IF(X124&gt;=Settings!$B$8,"Scale candidate",IF(X124&gt;=Settings!$B$9,"Pilot (gated)","Defer/Redesign"))))</f>
        <v/>
      </c>
      <c r="Z124" s="4" t="str">
        <f t="shared" si="11"/>
        <v/>
      </c>
      <c r="AA124" s="4" t="str">
        <f>IF($B124="","",IF(Z124&lt;=ROUNDUP(COUNTA($B$5:$B$504)*Settings!$B$10,0),"Top 20%",""))</f>
        <v/>
      </c>
    </row>
    <row r="125" spans="1:27" ht="16" x14ac:dyDescent="0.2">
      <c r="A125" s="7"/>
      <c r="B125" s="10"/>
      <c r="C125" s="10"/>
      <c r="D125" s="10"/>
      <c r="E125" s="10"/>
      <c r="F125" s="7"/>
      <c r="G125" s="7"/>
      <c r="H125" s="7"/>
      <c r="I125" s="4" t="str">
        <f t="shared" si="6"/>
        <v/>
      </c>
      <c r="J125" s="7"/>
      <c r="K125" s="7"/>
      <c r="L125" s="7"/>
      <c r="M125" s="4" t="str">
        <f t="shared" si="7"/>
        <v/>
      </c>
      <c r="N125" s="7"/>
      <c r="O125" s="7"/>
      <c r="P125" s="7"/>
      <c r="Q125" s="4" t="str">
        <f t="shared" si="8"/>
        <v/>
      </c>
      <c r="R125" s="7"/>
      <c r="S125" s="7"/>
      <c r="T125" s="7"/>
      <c r="U125" s="4" t="str">
        <f t="shared" si="9"/>
        <v/>
      </c>
      <c r="V125" s="4" t="str">
        <f>IF($B125="","",ROUND((I125*Settings!$B$4 + M125*Settings!$B$5 + Q125*Settings!$B$6)*20,1))</f>
        <v/>
      </c>
      <c r="W125" s="4" t="str">
        <f>IF($B125="","",(5-U125)*Settings!$B$7)</f>
        <v/>
      </c>
      <c r="X125" s="4" t="str">
        <f t="shared" si="10"/>
        <v/>
      </c>
      <c r="Y125" s="4" t="str">
        <f>IF($B125="","",IF(AND(Settings!$B$18=1,U125&lt;Settings!$B$19),IF(X125&gt;=Settings!$B$9,"Pilot (gated - risk)","Defer/Redesign (risk)"),IF(X125&gt;=Settings!$B$8,"Scale candidate",IF(X125&gt;=Settings!$B$9,"Pilot (gated)","Defer/Redesign"))))</f>
        <v/>
      </c>
      <c r="Z125" s="4" t="str">
        <f t="shared" si="11"/>
        <v/>
      </c>
      <c r="AA125" s="4" t="str">
        <f>IF($B125="","",IF(Z125&lt;=ROUNDUP(COUNTA($B$5:$B$504)*Settings!$B$10,0),"Top 20%",""))</f>
        <v/>
      </c>
    </row>
    <row r="126" spans="1:27" ht="16" x14ac:dyDescent="0.2">
      <c r="A126" s="7"/>
      <c r="B126" s="10"/>
      <c r="C126" s="10"/>
      <c r="D126" s="10"/>
      <c r="E126" s="10"/>
      <c r="F126" s="7"/>
      <c r="G126" s="7"/>
      <c r="H126" s="7"/>
      <c r="I126" s="4" t="str">
        <f t="shared" si="6"/>
        <v/>
      </c>
      <c r="J126" s="7"/>
      <c r="K126" s="7"/>
      <c r="L126" s="7"/>
      <c r="M126" s="4" t="str">
        <f t="shared" si="7"/>
        <v/>
      </c>
      <c r="N126" s="7"/>
      <c r="O126" s="7"/>
      <c r="P126" s="7"/>
      <c r="Q126" s="4" t="str">
        <f t="shared" si="8"/>
        <v/>
      </c>
      <c r="R126" s="7"/>
      <c r="S126" s="7"/>
      <c r="T126" s="7"/>
      <c r="U126" s="4" t="str">
        <f t="shared" si="9"/>
        <v/>
      </c>
      <c r="V126" s="4" t="str">
        <f>IF($B126="","",ROUND((I126*Settings!$B$4 + M126*Settings!$B$5 + Q126*Settings!$B$6)*20,1))</f>
        <v/>
      </c>
      <c r="W126" s="4" t="str">
        <f>IF($B126="","",(5-U126)*Settings!$B$7)</f>
        <v/>
      </c>
      <c r="X126" s="4" t="str">
        <f t="shared" si="10"/>
        <v/>
      </c>
      <c r="Y126" s="4" t="str">
        <f>IF($B126="","",IF(AND(Settings!$B$18=1,U126&lt;Settings!$B$19),IF(X126&gt;=Settings!$B$9,"Pilot (gated - risk)","Defer/Redesign (risk)"),IF(X126&gt;=Settings!$B$8,"Scale candidate",IF(X126&gt;=Settings!$B$9,"Pilot (gated)","Defer/Redesign"))))</f>
        <v/>
      </c>
      <c r="Z126" s="4" t="str">
        <f t="shared" si="11"/>
        <v/>
      </c>
      <c r="AA126" s="4" t="str">
        <f>IF($B126="","",IF(Z126&lt;=ROUNDUP(COUNTA($B$5:$B$504)*Settings!$B$10,0),"Top 20%",""))</f>
        <v/>
      </c>
    </row>
    <row r="127" spans="1:27" ht="16" x14ac:dyDescent="0.2">
      <c r="A127" s="7"/>
      <c r="B127" s="10"/>
      <c r="C127" s="10"/>
      <c r="D127" s="10"/>
      <c r="E127" s="10"/>
      <c r="F127" s="7"/>
      <c r="G127" s="7"/>
      <c r="H127" s="7"/>
      <c r="I127" s="4" t="str">
        <f t="shared" si="6"/>
        <v/>
      </c>
      <c r="J127" s="7"/>
      <c r="K127" s="7"/>
      <c r="L127" s="7"/>
      <c r="M127" s="4" t="str">
        <f t="shared" si="7"/>
        <v/>
      </c>
      <c r="N127" s="7"/>
      <c r="O127" s="7"/>
      <c r="P127" s="7"/>
      <c r="Q127" s="4" t="str">
        <f t="shared" si="8"/>
        <v/>
      </c>
      <c r="R127" s="7"/>
      <c r="S127" s="7"/>
      <c r="T127" s="7"/>
      <c r="U127" s="4" t="str">
        <f t="shared" si="9"/>
        <v/>
      </c>
      <c r="V127" s="4" t="str">
        <f>IF($B127="","",ROUND((I127*Settings!$B$4 + M127*Settings!$B$5 + Q127*Settings!$B$6)*20,1))</f>
        <v/>
      </c>
      <c r="W127" s="4" t="str">
        <f>IF($B127="","",(5-U127)*Settings!$B$7)</f>
        <v/>
      </c>
      <c r="X127" s="4" t="str">
        <f t="shared" si="10"/>
        <v/>
      </c>
      <c r="Y127" s="4" t="str">
        <f>IF($B127="","",IF(AND(Settings!$B$18=1,U127&lt;Settings!$B$19),IF(X127&gt;=Settings!$B$9,"Pilot (gated - risk)","Defer/Redesign (risk)"),IF(X127&gt;=Settings!$B$8,"Scale candidate",IF(X127&gt;=Settings!$B$9,"Pilot (gated)","Defer/Redesign"))))</f>
        <v/>
      </c>
      <c r="Z127" s="4" t="str">
        <f t="shared" si="11"/>
        <v/>
      </c>
      <c r="AA127" s="4" t="str">
        <f>IF($B127="","",IF(Z127&lt;=ROUNDUP(COUNTA($B$5:$B$504)*Settings!$B$10,0),"Top 20%",""))</f>
        <v/>
      </c>
    </row>
    <row r="128" spans="1:27" ht="16" x14ac:dyDescent="0.2">
      <c r="A128" s="7"/>
      <c r="B128" s="10"/>
      <c r="C128" s="10"/>
      <c r="D128" s="10"/>
      <c r="E128" s="10"/>
      <c r="F128" s="7"/>
      <c r="G128" s="7"/>
      <c r="H128" s="7"/>
      <c r="I128" s="4" t="str">
        <f t="shared" si="6"/>
        <v/>
      </c>
      <c r="J128" s="7"/>
      <c r="K128" s="7"/>
      <c r="L128" s="7"/>
      <c r="M128" s="4" t="str">
        <f t="shared" si="7"/>
        <v/>
      </c>
      <c r="N128" s="7"/>
      <c r="O128" s="7"/>
      <c r="P128" s="7"/>
      <c r="Q128" s="4" t="str">
        <f t="shared" si="8"/>
        <v/>
      </c>
      <c r="R128" s="7"/>
      <c r="S128" s="7"/>
      <c r="T128" s="7"/>
      <c r="U128" s="4" t="str">
        <f t="shared" si="9"/>
        <v/>
      </c>
      <c r="V128" s="4" t="str">
        <f>IF($B128="","",ROUND((I128*Settings!$B$4 + M128*Settings!$B$5 + Q128*Settings!$B$6)*20,1))</f>
        <v/>
      </c>
      <c r="W128" s="4" t="str">
        <f>IF($B128="","",(5-U128)*Settings!$B$7)</f>
        <v/>
      </c>
      <c r="X128" s="4" t="str">
        <f t="shared" si="10"/>
        <v/>
      </c>
      <c r="Y128" s="4" t="str">
        <f>IF($B128="","",IF(AND(Settings!$B$18=1,U128&lt;Settings!$B$19),IF(X128&gt;=Settings!$B$9,"Pilot (gated - risk)","Defer/Redesign (risk)"),IF(X128&gt;=Settings!$B$8,"Scale candidate",IF(X128&gt;=Settings!$B$9,"Pilot (gated)","Defer/Redesign"))))</f>
        <v/>
      </c>
      <c r="Z128" s="4" t="str">
        <f t="shared" si="11"/>
        <v/>
      </c>
      <c r="AA128" s="4" t="str">
        <f>IF($B128="","",IF(Z128&lt;=ROUNDUP(COUNTA($B$5:$B$504)*Settings!$B$10,0),"Top 20%",""))</f>
        <v/>
      </c>
    </row>
    <row r="129" spans="1:27" ht="16" x14ac:dyDescent="0.2">
      <c r="A129" s="7"/>
      <c r="B129" s="10"/>
      <c r="C129" s="10"/>
      <c r="D129" s="10"/>
      <c r="E129" s="10"/>
      <c r="F129" s="7"/>
      <c r="G129" s="7"/>
      <c r="H129" s="7"/>
      <c r="I129" s="4" t="str">
        <f t="shared" si="6"/>
        <v/>
      </c>
      <c r="J129" s="7"/>
      <c r="K129" s="7"/>
      <c r="L129" s="7"/>
      <c r="M129" s="4" t="str">
        <f t="shared" si="7"/>
        <v/>
      </c>
      <c r="N129" s="7"/>
      <c r="O129" s="7"/>
      <c r="P129" s="7"/>
      <c r="Q129" s="4" t="str">
        <f t="shared" si="8"/>
        <v/>
      </c>
      <c r="R129" s="7"/>
      <c r="S129" s="7"/>
      <c r="T129" s="7"/>
      <c r="U129" s="4" t="str">
        <f t="shared" si="9"/>
        <v/>
      </c>
      <c r="V129" s="4" t="str">
        <f>IF($B129="","",ROUND((I129*Settings!$B$4 + M129*Settings!$B$5 + Q129*Settings!$B$6)*20,1))</f>
        <v/>
      </c>
      <c r="W129" s="4" t="str">
        <f>IF($B129="","",(5-U129)*Settings!$B$7)</f>
        <v/>
      </c>
      <c r="X129" s="4" t="str">
        <f t="shared" si="10"/>
        <v/>
      </c>
      <c r="Y129" s="4" t="str">
        <f>IF($B129="","",IF(AND(Settings!$B$18=1,U129&lt;Settings!$B$19),IF(X129&gt;=Settings!$B$9,"Pilot (gated - risk)","Defer/Redesign (risk)"),IF(X129&gt;=Settings!$B$8,"Scale candidate",IF(X129&gt;=Settings!$B$9,"Pilot (gated)","Defer/Redesign"))))</f>
        <v/>
      </c>
      <c r="Z129" s="4" t="str">
        <f t="shared" si="11"/>
        <v/>
      </c>
      <c r="AA129" s="4" t="str">
        <f>IF($B129="","",IF(Z129&lt;=ROUNDUP(COUNTA($B$5:$B$504)*Settings!$B$10,0),"Top 20%",""))</f>
        <v/>
      </c>
    </row>
    <row r="130" spans="1:27" ht="16" x14ac:dyDescent="0.2">
      <c r="A130" s="7"/>
      <c r="B130" s="10"/>
      <c r="C130" s="10"/>
      <c r="D130" s="10"/>
      <c r="E130" s="10"/>
      <c r="F130" s="7"/>
      <c r="G130" s="7"/>
      <c r="H130" s="7"/>
      <c r="I130" s="4" t="str">
        <f t="shared" si="6"/>
        <v/>
      </c>
      <c r="J130" s="7"/>
      <c r="K130" s="7"/>
      <c r="L130" s="7"/>
      <c r="M130" s="4" t="str">
        <f t="shared" si="7"/>
        <v/>
      </c>
      <c r="N130" s="7"/>
      <c r="O130" s="7"/>
      <c r="P130" s="7"/>
      <c r="Q130" s="4" t="str">
        <f t="shared" si="8"/>
        <v/>
      </c>
      <c r="R130" s="7"/>
      <c r="S130" s="7"/>
      <c r="T130" s="7"/>
      <c r="U130" s="4" t="str">
        <f t="shared" si="9"/>
        <v/>
      </c>
      <c r="V130" s="4" t="str">
        <f>IF($B130="","",ROUND((I130*Settings!$B$4 + M130*Settings!$B$5 + Q130*Settings!$B$6)*20,1))</f>
        <v/>
      </c>
      <c r="W130" s="4" t="str">
        <f>IF($B130="","",(5-U130)*Settings!$B$7)</f>
        <v/>
      </c>
      <c r="X130" s="4" t="str">
        <f t="shared" si="10"/>
        <v/>
      </c>
      <c r="Y130" s="4" t="str">
        <f>IF($B130="","",IF(AND(Settings!$B$18=1,U130&lt;Settings!$B$19),IF(X130&gt;=Settings!$B$9,"Pilot (gated - risk)","Defer/Redesign (risk)"),IF(X130&gt;=Settings!$B$8,"Scale candidate",IF(X130&gt;=Settings!$B$9,"Pilot (gated)","Defer/Redesign"))))</f>
        <v/>
      </c>
      <c r="Z130" s="4" t="str">
        <f t="shared" si="11"/>
        <v/>
      </c>
      <c r="AA130" s="4" t="str">
        <f>IF($B130="","",IF(Z130&lt;=ROUNDUP(COUNTA($B$5:$B$504)*Settings!$B$10,0),"Top 20%",""))</f>
        <v/>
      </c>
    </row>
    <row r="131" spans="1:27" ht="16" x14ac:dyDescent="0.2">
      <c r="A131" s="7"/>
      <c r="B131" s="10"/>
      <c r="C131" s="10"/>
      <c r="D131" s="10"/>
      <c r="E131" s="10"/>
      <c r="F131" s="7"/>
      <c r="G131" s="7"/>
      <c r="H131" s="7"/>
      <c r="I131" s="4" t="str">
        <f t="shared" si="6"/>
        <v/>
      </c>
      <c r="J131" s="7"/>
      <c r="K131" s="7"/>
      <c r="L131" s="7"/>
      <c r="M131" s="4" t="str">
        <f t="shared" si="7"/>
        <v/>
      </c>
      <c r="N131" s="7"/>
      <c r="O131" s="7"/>
      <c r="P131" s="7"/>
      <c r="Q131" s="4" t="str">
        <f t="shared" si="8"/>
        <v/>
      </c>
      <c r="R131" s="7"/>
      <c r="S131" s="7"/>
      <c r="T131" s="7"/>
      <c r="U131" s="4" t="str">
        <f t="shared" si="9"/>
        <v/>
      </c>
      <c r="V131" s="4" t="str">
        <f>IF($B131="","",ROUND((I131*Settings!$B$4 + M131*Settings!$B$5 + Q131*Settings!$B$6)*20,1))</f>
        <v/>
      </c>
      <c r="W131" s="4" t="str">
        <f>IF($B131="","",(5-U131)*Settings!$B$7)</f>
        <v/>
      </c>
      <c r="X131" s="4" t="str">
        <f t="shared" si="10"/>
        <v/>
      </c>
      <c r="Y131" s="4" t="str">
        <f>IF($B131="","",IF(AND(Settings!$B$18=1,U131&lt;Settings!$B$19),IF(X131&gt;=Settings!$B$9,"Pilot (gated - risk)","Defer/Redesign (risk)"),IF(X131&gt;=Settings!$B$8,"Scale candidate",IF(X131&gt;=Settings!$B$9,"Pilot (gated)","Defer/Redesign"))))</f>
        <v/>
      </c>
      <c r="Z131" s="4" t="str">
        <f t="shared" si="11"/>
        <v/>
      </c>
      <c r="AA131" s="4" t="str">
        <f>IF($B131="","",IF(Z131&lt;=ROUNDUP(COUNTA($B$5:$B$504)*Settings!$B$10,0),"Top 20%",""))</f>
        <v/>
      </c>
    </row>
    <row r="132" spans="1:27" ht="16" x14ac:dyDescent="0.2">
      <c r="A132" s="7"/>
      <c r="B132" s="10"/>
      <c r="C132" s="10"/>
      <c r="D132" s="10"/>
      <c r="E132" s="10"/>
      <c r="F132" s="7"/>
      <c r="G132" s="7"/>
      <c r="H132" s="7"/>
      <c r="I132" s="4" t="str">
        <f t="shared" si="6"/>
        <v/>
      </c>
      <c r="J132" s="7"/>
      <c r="K132" s="7"/>
      <c r="L132" s="7"/>
      <c r="M132" s="4" t="str">
        <f t="shared" si="7"/>
        <v/>
      </c>
      <c r="N132" s="7"/>
      <c r="O132" s="7"/>
      <c r="P132" s="7"/>
      <c r="Q132" s="4" t="str">
        <f t="shared" si="8"/>
        <v/>
      </c>
      <c r="R132" s="7"/>
      <c r="S132" s="7"/>
      <c r="T132" s="7"/>
      <c r="U132" s="4" t="str">
        <f t="shared" si="9"/>
        <v/>
      </c>
      <c r="V132" s="4" t="str">
        <f>IF($B132="","",ROUND((I132*Settings!$B$4 + M132*Settings!$B$5 + Q132*Settings!$B$6)*20,1))</f>
        <v/>
      </c>
      <c r="W132" s="4" t="str">
        <f>IF($B132="","",(5-U132)*Settings!$B$7)</f>
        <v/>
      </c>
      <c r="X132" s="4" t="str">
        <f t="shared" si="10"/>
        <v/>
      </c>
      <c r="Y132" s="4" t="str">
        <f>IF($B132="","",IF(AND(Settings!$B$18=1,U132&lt;Settings!$B$19),IF(X132&gt;=Settings!$B$9,"Pilot (gated - risk)","Defer/Redesign (risk)"),IF(X132&gt;=Settings!$B$8,"Scale candidate",IF(X132&gt;=Settings!$B$9,"Pilot (gated)","Defer/Redesign"))))</f>
        <v/>
      </c>
      <c r="Z132" s="4" t="str">
        <f t="shared" si="11"/>
        <v/>
      </c>
      <c r="AA132" s="4" t="str">
        <f>IF($B132="","",IF(Z132&lt;=ROUNDUP(COUNTA($B$5:$B$504)*Settings!$B$10,0),"Top 20%",""))</f>
        <v/>
      </c>
    </row>
    <row r="133" spans="1:27" ht="16" x14ac:dyDescent="0.2">
      <c r="A133" s="7"/>
      <c r="B133" s="10"/>
      <c r="C133" s="10"/>
      <c r="D133" s="10"/>
      <c r="E133" s="10"/>
      <c r="F133" s="7"/>
      <c r="G133" s="7"/>
      <c r="H133" s="7"/>
      <c r="I133" s="4" t="str">
        <f t="shared" ref="I133:I196" si="12">IF($B133="","",AVERAGE($F133:$H133))</f>
        <v/>
      </c>
      <c r="J133" s="7"/>
      <c r="K133" s="7"/>
      <c r="L133" s="7"/>
      <c r="M133" s="4" t="str">
        <f t="shared" ref="M133:M196" si="13">IF($B133="","",AVERAGE($J133:$L133))</f>
        <v/>
      </c>
      <c r="N133" s="7"/>
      <c r="O133" s="7"/>
      <c r="P133" s="7"/>
      <c r="Q133" s="4" t="str">
        <f t="shared" ref="Q133:Q196" si="14">IF($B133="","",AVERAGE($N133:$P133))</f>
        <v/>
      </c>
      <c r="R133" s="7"/>
      <c r="S133" s="7"/>
      <c r="T133" s="7"/>
      <c r="U133" s="4" t="str">
        <f t="shared" ref="U133:U196" si="15">IF($B133="","",AVERAGE($R133:$T133))</f>
        <v/>
      </c>
      <c r="V133" s="4" t="str">
        <f>IF($B133="","",ROUND((I133*Settings!$B$4 + M133*Settings!$B$5 + Q133*Settings!$B$6)*20,1))</f>
        <v/>
      </c>
      <c r="W133" s="4" t="str">
        <f>IF($B133="","",(5-U133)*Settings!$B$7)</f>
        <v/>
      </c>
      <c r="X133" s="4" t="str">
        <f t="shared" ref="X133:X196" si="16">IF($B133="","",MAX(0,MIN(100,ROUND(V133-W133,1))))</f>
        <v/>
      </c>
      <c r="Y133" s="4" t="str">
        <f>IF($B133="","",IF(AND(Settings!$B$18=1,U133&lt;Settings!$B$19),IF(X133&gt;=Settings!$B$9,"Pilot (gated - risk)","Defer/Redesign (risk)"),IF(X133&gt;=Settings!$B$8,"Scale candidate",IF(X133&gt;=Settings!$B$9,"Pilot (gated)","Defer/Redesign"))))</f>
        <v/>
      </c>
      <c r="Z133" s="4" t="str">
        <f t="shared" ref="Z133:Z196" si="17">IF($B133="","",1+SUMPRODUCT(($X$5:$X$504&gt;X133)*($B$5:$B$504&lt;&gt;"")))</f>
        <v/>
      </c>
      <c r="AA133" s="4" t="str">
        <f>IF($B133="","",IF(Z133&lt;=ROUNDUP(COUNTA($B$5:$B$504)*Settings!$B$10,0),"Top 20%",""))</f>
        <v/>
      </c>
    </row>
    <row r="134" spans="1:27" ht="16" x14ac:dyDescent="0.2">
      <c r="A134" s="7"/>
      <c r="B134" s="10"/>
      <c r="C134" s="10"/>
      <c r="D134" s="10"/>
      <c r="E134" s="10"/>
      <c r="F134" s="7"/>
      <c r="G134" s="7"/>
      <c r="H134" s="7"/>
      <c r="I134" s="4" t="str">
        <f t="shared" si="12"/>
        <v/>
      </c>
      <c r="J134" s="7"/>
      <c r="K134" s="7"/>
      <c r="L134" s="7"/>
      <c r="M134" s="4" t="str">
        <f t="shared" si="13"/>
        <v/>
      </c>
      <c r="N134" s="7"/>
      <c r="O134" s="7"/>
      <c r="P134" s="7"/>
      <c r="Q134" s="4" t="str">
        <f t="shared" si="14"/>
        <v/>
      </c>
      <c r="R134" s="7"/>
      <c r="S134" s="7"/>
      <c r="T134" s="7"/>
      <c r="U134" s="4" t="str">
        <f t="shared" si="15"/>
        <v/>
      </c>
      <c r="V134" s="4" t="str">
        <f>IF($B134="","",ROUND((I134*Settings!$B$4 + M134*Settings!$B$5 + Q134*Settings!$B$6)*20,1))</f>
        <v/>
      </c>
      <c r="W134" s="4" t="str">
        <f>IF($B134="","",(5-U134)*Settings!$B$7)</f>
        <v/>
      </c>
      <c r="X134" s="4" t="str">
        <f t="shared" si="16"/>
        <v/>
      </c>
      <c r="Y134" s="4" t="str">
        <f>IF($B134="","",IF(AND(Settings!$B$18=1,U134&lt;Settings!$B$19),IF(X134&gt;=Settings!$B$9,"Pilot (gated - risk)","Defer/Redesign (risk)"),IF(X134&gt;=Settings!$B$8,"Scale candidate",IF(X134&gt;=Settings!$B$9,"Pilot (gated)","Defer/Redesign"))))</f>
        <v/>
      </c>
      <c r="Z134" s="4" t="str">
        <f t="shared" si="17"/>
        <v/>
      </c>
      <c r="AA134" s="4" t="str">
        <f>IF($B134="","",IF(Z134&lt;=ROUNDUP(COUNTA($B$5:$B$504)*Settings!$B$10,0),"Top 20%",""))</f>
        <v/>
      </c>
    </row>
    <row r="135" spans="1:27" ht="16" x14ac:dyDescent="0.2">
      <c r="A135" s="7"/>
      <c r="B135" s="10"/>
      <c r="C135" s="10"/>
      <c r="D135" s="10"/>
      <c r="E135" s="10"/>
      <c r="F135" s="7"/>
      <c r="G135" s="7"/>
      <c r="H135" s="7"/>
      <c r="I135" s="4" t="str">
        <f t="shared" si="12"/>
        <v/>
      </c>
      <c r="J135" s="7"/>
      <c r="K135" s="7"/>
      <c r="L135" s="7"/>
      <c r="M135" s="4" t="str">
        <f t="shared" si="13"/>
        <v/>
      </c>
      <c r="N135" s="7"/>
      <c r="O135" s="7"/>
      <c r="P135" s="7"/>
      <c r="Q135" s="4" t="str">
        <f t="shared" si="14"/>
        <v/>
      </c>
      <c r="R135" s="7"/>
      <c r="S135" s="7"/>
      <c r="T135" s="7"/>
      <c r="U135" s="4" t="str">
        <f t="shared" si="15"/>
        <v/>
      </c>
      <c r="V135" s="4" t="str">
        <f>IF($B135="","",ROUND((I135*Settings!$B$4 + M135*Settings!$B$5 + Q135*Settings!$B$6)*20,1))</f>
        <v/>
      </c>
      <c r="W135" s="4" t="str">
        <f>IF($B135="","",(5-U135)*Settings!$B$7)</f>
        <v/>
      </c>
      <c r="X135" s="4" t="str">
        <f t="shared" si="16"/>
        <v/>
      </c>
      <c r="Y135" s="4" t="str">
        <f>IF($B135="","",IF(AND(Settings!$B$18=1,U135&lt;Settings!$B$19),IF(X135&gt;=Settings!$B$9,"Pilot (gated - risk)","Defer/Redesign (risk)"),IF(X135&gt;=Settings!$B$8,"Scale candidate",IF(X135&gt;=Settings!$B$9,"Pilot (gated)","Defer/Redesign"))))</f>
        <v/>
      </c>
      <c r="Z135" s="4" t="str">
        <f t="shared" si="17"/>
        <v/>
      </c>
      <c r="AA135" s="4" t="str">
        <f>IF($B135="","",IF(Z135&lt;=ROUNDUP(COUNTA($B$5:$B$504)*Settings!$B$10,0),"Top 20%",""))</f>
        <v/>
      </c>
    </row>
    <row r="136" spans="1:27" ht="16" x14ac:dyDescent="0.2">
      <c r="A136" s="7"/>
      <c r="B136" s="10"/>
      <c r="C136" s="10"/>
      <c r="D136" s="10"/>
      <c r="E136" s="10"/>
      <c r="F136" s="7"/>
      <c r="G136" s="7"/>
      <c r="H136" s="7"/>
      <c r="I136" s="4" t="str">
        <f t="shared" si="12"/>
        <v/>
      </c>
      <c r="J136" s="7"/>
      <c r="K136" s="7"/>
      <c r="L136" s="7"/>
      <c r="M136" s="4" t="str">
        <f t="shared" si="13"/>
        <v/>
      </c>
      <c r="N136" s="7"/>
      <c r="O136" s="7"/>
      <c r="P136" s="7"/>
      <c r="Q136" s="4" t="str">
        <f t="shared" si="14"/>
        <v/>
      </c>
      <c r="R136" s="7"/>
      <c r="S136" s="7"/>
      <c r="T136" s="7"/>
      <c r="U136" s="4" t="str">
        <f t="shared" si="15"/>
        <v/>
      </c>
      <c r="V136" s="4" t="str">
        <f>IF($B136="","",ROUND((I136*Settings!$B$4 + M136*Settings!$B$5 + Q136*Settings!$B$6)*20,1))</f>
        <v/>
      </c>
      <c r="W136" s="4" t="str">
        <f>IF($B136="","",(5-U136)*Settings!$B$7)</f>
        <v/>
      </c>
      <c r="X136" s="4" t="str">
        <f t="shared" si="16"/>
        <v/>
      </c>
      <c r="Y136" s="4" t="str">
        <f>IF($B136="","",IF(AND(Settings!$B$18=1,U136&lt;Settings!$B$19),IF(X136&gt;=Settings!$B$9,"Pilot (gated - risk)","Defer/Redesign (risk)"),IF(X136&gt;=Settings!$B$8,"Scale candidate",IF(X136&gt;=Settings!$B$9,"Pilot (gated)","Defer/Redesign"))))</f>
        <v/>
      </c>
      <c r="Z136" s="4" t="str">
        <f t="shared" si="17"/>
        <v/>
      </c>
      <c r="AA136" s="4" t="str">
        <f>IF($B136="","",IF(Z136&lt;=ROUNDUP(COUNTA($B$5:$B$504)*Settings!$B$10,0),"Top 20%",""))</f>
        <v/>
      </c>
    </row>
    <row r="137" spans="1:27" ht="16" x14ac:dyDescent="0.2">
      <c r="A137" s="7"/>
      <c r="B137" s="10"/>
      <c r="C137" s="10"/>
      <c r="D137" s="10"/>
      <c r="E137" s="10"/>
      <c r="F137" s="7"/>
      <c r="G137" s="7"/>
      <c r="H137" s="7"/>
      <c r="I137" s="4" t="str">
        <f t="shared" si="12"/>
        <v/>
      </c>
      <c r="J137" s="7"/>
      <c r="K137" s="7"/>
      <c r="L137" s="7"/>
      <c r="M137" s="4" t="str">
        <f t="shared" si="13"/>
        <v/>
      </c>
      <c r="N137" s="7"/>
      <c r="O137" s="7"/>
      <c r="P137" s="7"/>
      <c r="Q137" s="4" t="str">
        <f t="shared" si="14"/>
        <v/>
      </c>
      <c r="R137" s="7"/>
      <c r="S137" s="7"/>
      <c r="T137" s="7"/>
      <c r="U137" s="4" t="str">
        <f t="shared" si="15"/>
        <v/>
      </c>
      <c r="V137" s="4" t="str">
        <f>IF($B137="","",ROUND((I137*Settings!$B$4 + M137*Settings!$B$5 + Q137*Settings!$B$6)*20,1))</f>
        <v/>
      </c>
      <c r="W137" s="4" t="str">
        <f>IF($B137="","",(5-U137)*Settings!$B$7)</f>
        <v/>
      </c>
      <c r="X137" s="4" t="str">
        <f t="shared" si="16"/>
        <v/>
      </c>
      <c r="Y137" s="4" t="str">
        <f>IF($B137="","",IF(AND(Settings!$B$18=1,U137&lt;Settings!$B$19),IF(X137&gt;=Settings!$B$9,"Pilot (gated - risk)","Defer/Redesign (risk)"),IF(X137&gt;=Settings!$B$8,"Scale candidate",IF(X137&gt;=Settings!$B$9,"Pilot (gated)","Defer/Redesign"))))</f>
        <v/>
      </c>
      <c r="Z137" s="4" t="str">
        <f t="shared" si="17"/>
        <v/>
      </c>
      <c r="AA137" s="4" t="str">
        <f>IF($B137="","",IF(Z137&lt;=ROUNDUP(COUNTA($B$5:$B$504)*Settings!$B$10,0),"Top 20%",""))</f>
        <v/>
      </c>
    </row>
    <row r="138" spans="1:27" ht="16" x14ac:dyDescent="0.2">
      <c r="A138" s="7"/>
      <c r="B138" s="10"/>
      <c r="C138" s="10"/>
      <c r="D138" s="10"/>
      <c r="E138" s="10"/>
      <c r="F138" s="7"/>
      <c r="G138" s="7"/>
      <c r="H138" s="7"/>
      <c r="I138" s="4" t="str">
        <f t="shared" si="12"/>
        <v/>
      </c>
      <c r="J138" s="7"/>
      <c r="K138" s="7"/>
      <c r="L138" s="7"/>
      <c r="M138" s="4" t="str">
        <f t="shared" si="13"/>
        <v/>
      </c>
      <c r="N138" s="7"/>
      <c r="O138" s="7"/>
      <c r="P138" s="7"/>
      <c r="Q138" s="4" t="str">
        <f t="shared" si="14"/>
        <v/>
      </c>
      <c r="R138" s="7"/>
      <c r="S138" s="7"/>
      <c r="T138" s="7"/>
      <c r="U138" s="4" t="str">
        <f t="shared" si="15"/>
        <v/>
      </c>
      <c r="V138" s="4" t="str">
        <f>IF($B138="","",ROUND((I138*Settings!$B$4 + M138*Settings!$B$5 + Q138*Settings!$B$6)*20,1))</f>
        <v/>
      </c>
      <c r="W138" s="4" t="str">
        <f>IF($B138="","",(5-U138)*Settings!$B$7)</f>
        <v/>
      </c>
      <c r="X138" s="4" t="str">
        <f t="shared" si="16"/>
        <v/>
      </c>
      <c r="Y138" s="4" t="str">
        <f>IF($B138="","",IF(AND(Settings!$B$18=1,U138&lt;Settings!$B$19),IF(X138&gt;=Settings!$B$9,"Pilot (gated - risk)","Defer/Redesign (risk)"),IF(X138&gt;=Settings!$B$8,"Scale candidate",IF(X138&gt;=Settings!$B$9,"Pilot (gated)","Defer/Redesign"))))</f>
        <v/>
      </c>
      <c r="Z138" s="4" t="str">
        <f t="shared" si="17"/>
        <v/>
      </c>
      <c r="AA138" s="4" t="str">
        <f>IF($B138="","",IF(Z138&lt;=ROUNDUP(COUNTA($B$5:$B$504)*Settings!$B$10,0),"Top 20%",""))</f>
        <v/>
      </c>
    </row>
    <row r="139" spans="1:27" ht="16" x14ac:dyDescent="0.2">
      <c r="A139" s="7"/>
      <c r="B139" s="10"/>
      <c r="C139" s="10"/>
      <c r="D139" s="10"/>
      <c r="E139" s="10"/>
      <c r="F139" s="7"/>
      <c r="G139" s="7"/>
      <c r="H139" s="7"/>
      <c r="I139" s="4" t="str">
        <f t="shared" si="12"/>
        <v/>
      </c>
      <c r="J139" s="7"/>
      <c r="K139" s="7"/>
      <c r="L139" s="7"/>
      <c r="M139" s="4" t="str">
        <f t="shared" si="13"/>
        <v/>
      </c>
      <c r="N139" s="7"/>
      <c r="O139" s="7"/>
      <c r="P139" s="7"/>
      <c r="Q139" s="4" t="str">
        <f t="shared" si="14"/>
        <v/>
      </c>
      <c r="R139" s="7"/>
      <c r="S139" s="7"/>
      <c r="T139" s="7"/>
      <c r="U139" s="4" t="str">
        <f t="shared" si="15"/>
        <v/>
      </c>
      <c r="V139" s="4" t="str">
        <f>IF($B139="","",ROUND((I139*Settings!$B$4 + M139*Settings!$B$5 + Q139*Settings!$B$6)*20,1))</f>
        <v/>
      </c>
      <c r="W139" s="4" t="str">
        <f>IF($B139="","",(5-U139)*Settings!$B$7)</f>
        <v/>
      </c>
      <c r="X139" s="4" t="str">
        <f t="shared" si="16"/>
        <v/>
      </c>
      <c r="Y139" s="4" t="str">
        <f>IF($B139="","",IF(AND(Settings!$B$18=1,U139&lt;Settings!$B$19),IF(X139&gt;=Settings!$B$9,"Pilot (gated - risk)","Defer/Redesign (risk)"),IF(X139&gt;=Settings!$B$8,"Scale candidate",IF(X139&gt;=Settings!$B$9,"Pilot (gated)","Defer/Redesign"))))</f>
        <v/>
      </c>
      <c r="Z139" s="4" t="str">
        <f t="shared" si="17"/>
        <v/>
      </c>
      <c r="AA139" s="4" t="str">
        <f>IF($B139="","",IF(Z139&lt;=ROUNDUP(COUNTA($B$5:$B$504)*Settings!$B$10,0),"Top 20%",""))</f>
        <v/>
      </c>
    </row>
    <row r="140" spans="1:27" ht="16" x14ac:dyDescent="0.2">
      <c r="A140" s="7"/>
      <c r="B140" s="10"/>
      <c r="C140" s="10"/>
      <c r="D140" s="10"/>
      <c r="E140" s="10"/>
      <c r="F140" s="7"/>
      <c r="G140" s="7"/>
      <c r="H140" s="7"/>
      <c r="I140" s="4" t="str">
        <f t="shared" si="12"/>
        <v/>
      </c>
      <c r="J140" s="7"/>
      <c r="K140" s="7"/>
      <c r="L140" s="7"/>
      <c r="M140" s="4" t="str">
        <f t="shared" si="13"/>
        <v/>
      </c>
      <c r="N140" s="7"/>
      <c r="O140" s="7"/>
      <c r="P140" s="7"/>
      <c r="Q140" s="4" t="str">
        <f t="shared" si="14"/>
        <v/>
      </c>
      <c r="R140" s="7"/>
      <c r="S140" s="7"/>
      <c r="T140" s="7"/>
      <c r="U140" s="4" t="str">
        <f t="shared" si="15"/>
        <v/>
      </c>
      <c r="V140" s="4" t="str">
        <f>IF($B140="","",ROUND((I140*Settings!$B$4 + M140*Settings!$B$5 + Q140*Settings!$B$6)*20,1))</f>
        <v/>
      </c>
      <c r="W140" s="4" t="str">
        <f>IF($B140="","",(5-U140)*Settings!$B$7)</f>
        <v/>
      </c>
      <c r="X140" s="4" t="str">
        <f t="shared" si="16"/>
        <v/>
      </c>
      <c r="Y140" s="4" t="str">
        <f>IF($B140="","",IF(AND(Settings!$B$18=1,U140&lt;Settings!$B$19),IF(X140&gt;=Settings!$B$9,"Pilot (gated - risk)","Defer/Redesign (risk)"),IF(X140&gt;=Settings!$B$8,"Scale candidate",IF(X140&gt;=Settings!$B$9,"Pilot (gated)","Defer/Redesign"))))</f>
        <v/>
      </c>
      <c r="Z140" s="4" t="str">
        <f t="shared" si="17"/>
        <v/>
      </c>
      <c r="AA140" s="4" t="str">
        <f>IF($B140="","",IF(Z140&lt;=ROUNDUP(COUNTA($B$5:$B$504)*Settings!$B$10,0),"Top 20%",""))</f>
        <v/>
      </c>
    </row>
    <row r="141" spans="1:27" ht="16" x14ac:dyDescent="0.2">
      <c r="A141" s="7"/>
      <c r="B141" s="10"/>
      <c r="C141" s="10"/>
      <c r="D141" s="10"/>
      <c r="E141" s="10"/>
      <c r="F141" s="7"/>
      <c r="G141" s="7"/>
      <c r="H141" s="7"/>
      <c r="I141" s="4" t="str">
        <f t="shared" si="12"/>
        <v/>
      </c>
      <c r="J141" s="7"/>
      <c r="K141" s="7"/>
      <c r="L141" s="7"/>
      <c r="M141" s="4" t="str">
        <f t="shared" si="13"/>
        <v/>
      </c>
      <c r="N141" s="7"/>
      <c r="O141" s="7"/>
      <c r="P141" s="7"/>
      <c r="Q141" s="4" t="str">
        <f t="shared" si="14"/>
        <v/>
      </c>
      <c r="R141" s="7"/>
      <c r="S141" s="7"/>
      <c r="T141" s="7"/>
      <c r="U141" s="4" t="str">
        <f t="shared" si="15"/>
        <v/>
      </c>
      <c r="V141" s="4" t="str">
        <f>IF($B141="","",ROUND((I141*Settings!$B$4 + M141*Settings!$B$5 + Q141*Settings!$B$6)*20,1))</f>
        <v/>
      </c>
      <c r="W141" s="4" t="str">
        <f>IF($B141="","",(5-U141)*Settings!$B$7)</f>
        <v/>
      </c>
      <c r="X141" s="4" t="str">
        <f t="shared" si="16"/>
        <v/>
      </c>
      <c r="Y141" s="4" t="str">
        <f>IF($B141="","",IF(AND(Settings!$B$18=1,U141&lt;Settings!$B$19),IF(X141&gt;=Settings!$B$9,"Pilot (gated - risk)","Defer/Redesign (risk)"),IF(X141&gt;=Settings!$B$8,"Scale candidate",IF(X141&gt;=Settings!$B$9,"Pilot (gated)","Defer/Redesign"))))</f>
        <v/>
      </c>
      <c r="Z141" s="4" t="str">
        <f t="shared" si="17"/>
        <v/>
      </c>
      <c r="AA141" s="4" t="str">
        <f>IF($B141="","",IF(Z141&lt;=ROUNDUP(COUNTA($B$5:$B$504)*Settings!$B$10,0),"Top 20%",""))</f>
        <v/>
      </c>
    </row>
    <row r="142" spans="1:27" ht="16" x14ac:dyDescent="0.2">
      <c r="A142" s="7"/>
      <c r="B142" s="10"/>
      <c r="C142" s="10"/>
      <c r="D142" s="10"/>
      <c r="E142" s="10"/>
      <c r="F142" s="7"/>
      <c r="G142" s="7"/>
      <c r="H142" s="7"/>
      <c r="I142" s="4" t="str">
        <f t="shared" si="12"/>
        <v/>
      </c>
      <c r="J142" s="7"/>
      <c r="K142" s="7"/>
      <c r="L142" s="7"/>
      <c r="M142" s="4" t="str">
        <f t="shared" si="13"/>
        <v/>
      </c>
      <c r="N142" s="7"/>
      <c r="O142" s="7"/>
      <c r="P142" s="7"/>
      <c r="Q142" s="4" t="str">
        <f t="shared" si="14"/>
        <v/>
      </c>
      <c r="R142" s="7"/>
      <c r="S142" s="7"/>
      <c r="T142" s="7"/>
      <c r="U142" s="4" t="str">
        <f t="shared" si="15"/>
        <v/>
      </c>
      <c r="V142" s="4" t="str">
        <f>IF($B142="","",ROUND((I142*Settings!$B$4 + M142*Settings!$B$5 + Q142*Settings!$B$6)*20,1))</f>
        <v/>
      </c>
      <c r="W142" s="4" t="str">
        <f>IF($B142="","",(5-U142)*Settings!$B$7)</f>
        <v/>
      </c>
      <c r="X142" s="4" t="str">
        <f t="shared" si="16"/>
        <v/>
      </c>
      <c r="Y142" s="4" t="str">
        <f>IF($B142="","",IF(AND(Settings!$B$18=1,U142&lt;Settings!$B$19),IF(X142&gt;=Settings!$B$9,"Pilot (gated - risk)","Defer/Redesign (risk)"),IF(X142&gt;=Settings!$B$8,"Scale candidate",IF(X142&gt;=Settings!$B$9,"Pilot (gated)","Defer/Redesign"))))</f>
        <v/>
      </c>
      <c r="Z142" s="4" t="str">
        <f t="shared" si="17"/>
        <v/>
      </c>
      <c r="AA142" s="4" t="str">
        <f>IF($B142="","",IF(Z142&lt;=ROUNDUP(COUNTA($B$5:$B$504)*Settings!$B$10,0),"Top 20%",""))</f>
        <v/>
      </c>
    </row>
    <row r="143" spans="1:27" ht="16" x14ac:dyDescent="0.2">
      <c r="A143" s="7"/>
      <c r="B143" s="10"/>
      <c r="C143" s="10"/>
      <c r="D143" s="10"/>
      <c r="E143" s="10"/>
      <c r="F143" s="7"/>
      <c r="G143" s="7"/>
      <c r="H143" s="7"/>
      <c r="I143" s="4" t="str">
        <f t="shared" si="12"/>
        <v/>
      </c>
      <c r="J143" s="7"/>
      <c r="K143" s="7"/>
      <c r="L143" s="7"/>
      <c r="M143" s="4" t="str">
        <f t="shared" si="13"/>
        <v/>
      </c>
      <c r="N143" s="7"/>
      <c r="O143" s="7"/>
      <c r="P143" s="7"/>
      <c r="Q143" s="4" t="str">
        <f t="shared" si="14"/>
        <v/>
      </c>
      <c r="R143" s="7"/>
      <c r="S143" s="7"/>
      <c r="T143" s="7"/>
      <c r="U143" s="4" t="str">
        <f t="shared" si="15"/>
        <v/>
      </c>
      <c r="V143" s="4" t="str">
        <f>IF($B143="","",ROUND((I143*Settings!$B$4 + M143*Settings!$B$5 + Q143*Settings!$B$6)*20,1))</f>
        <v/>
      </c>
      <c r="W143" s="4" t="str">
        <f>IF($B143="","",(5-U143)*Settings!$B$7)</f>
        <v/>
      </c>
      <c r="X143" s="4" t="str">
        <f t="shared" si="16"/>
        <v/>
      </c>
      <c r="Y143" s="4" t="str">
        <f>IF($B143="","",IF(AND(Settings!$B$18=1,U143&lt;Settings!$B$19),IF(X143&gt;=Settings!$B$9,"Pilot (gated - risk)","Defer/Redesign (risk)"),IF(X143&gt;=Settings!$B$8,"Scale candidate",IF(X143&gt;=Settings!$B$9,"Pilot (gated)","Defer/Redesign"))))</f>
        <v/>
      </c>
      <c r="Z143" s="4" t="str">
        <f t="shared" si="17"/>
        <v/>
      </c>
      <c r="AA143" s="4" t="str">
        <f>IF($B143="","",IF(Z143&lt;=ROUNDUP(COUNTA($B$5:$B$504)*Settings!$B$10,0),"Top 20%",""))</f>
        <v/>
      </c>
    </row>
    <row r="144" spans="1:27" ht="16" x14ac:dyDescent="0.2">
      <c r="A144" s="7"/>
      <c r="B144" s="10"/>
      <c r="C144" s="10"/>
      <c r="D144" s="10"/>
      <c r="E144" s="10"/>
      <c r="F144" s="7"/>
      <c r="G144" s="7"/>
      <c r="H144" s="7"/>
      <c r="I144" s="4" t="str">
        <f t="shared" si="12"/>
        <v/>
      </c>
      <c r="J144" s="7"/>
      <c r="K144" s="7"/>
      <c r="L144" s="7"/>
      <c r="M144" s="4" t="str">
        <f t="shared" si="13"/>
        <v/>
      </c>
      <c r="N144" s="7"/>
      <c r="O144" s="7"/>
      <c r="P144" s="7"/>
      <c r="Q144" s="4" t="str">
        <f t="shared" si="14"/>
        <v/>
      </c>
      <c r="R144" s="7"/>
      <c r="S144" s="7"/>
      <c r="T144" s="7"/>
      <c r="U144" s="4" t="str">
        <f t="shared" si="15"/>
        <v/>
      </c>
      <c r="V144" s="4" t="str">
        <f>IF($B144="","",ROUND((I144*Settings!$B$4 + M144*Settings!$B$5 + Q144*Settings!$B$6)*20,1))</f>
        <v/>
      </c>
      <c r="W144" s="4" t="str">
        <f>IF($B144="","",(5-U144)*Settings!$B$7)</f>
        <v/>
      </c>
      <c r="X144" s="4" t="str">
        <f t="shared" si="16"/>
        <v/>
      </c>
      <c r="Y144" s="4" t="str">
        <f>IF($B144="","",IF(AND(Settings!$B$18=1,U144&lt;Settings!$B$19),IF(X144&gt;=Settings!$B$9,"Pilot (gated - risk)","Defer/Redesign (risk)"),IF(X144&gt;=Settings!$B$8,"Scale candidate",IF(X144&gt;=Settings!$B$9,"Pilot (gated)","Defer/Redesign"))))</f>
        <v/>
      </c>
      <c r="Z144" s="4" t="str">
        <f t="shared" si="17"/>
        <v/>
      </c>
      <c r="AA144" s="4" t="str">
        <f>IF($B144="","",IF(Z144&lt;=ROUNDUP(COUNTA($B$5:$B$504)*Settings!$B$10,0),"Top 20%",""))</f>
        <v/>
      </c>
    </row>
    <row r="145" spans="1:27" ht="16" x14ac:dyDescent="0.2">
      <c r="A145" s="7"/>
      <c r="B145" s="10"/>
      <c r="C145" s="10"/>
      <c r="D145" s="10"/>
      <c r="E145" s="10"/>
      <c r="F145" s="7"/>
      <c r="G145" s="7"/>
      <c r="H145" s="7"/>
      <c r="I145" s="4" t="str">
        <f t="shared" si="12"/>
        <v/>
      </c>
      <c r="J145" s="7"/>
      <c r="K145" s="7"/>
      <c r="L145" s="7"/>
      <c r="M145" s="4" t="str">
        <f t="shared" si="13"/>
        <v/>
      </c>
      <c r="N145" s="7"/>
      <c r="O145" s="7"/>
      <c r="P145" s="7"/>
      <c r="Q145" s="4" t="str">
        <f t="shared" si="14"/>
        <v/>
      </c>
      <c r="R145" s="7"/>
      <c r="S145" s="7"/>
      <c r="T145" s="7"/>
      <c r="U145" s="4" t="str">
        <f t="shared" si="15"/>
        <v/>
      </c>
      <c r="V145" s="4" t="str">
        <f>IF($B145="","",ROUND((I145*Settings!$B$4 + M145*Settings!$B$5 + Q145*Settings!$B$6)*20,1))</f>
        <v/>
      </c>
      <c r="W145" s="4" t="str">
        <f>IF($B145="","",(5-U145)*Settings!$B$7)</f>
        <v/>
      </c>
      <c r="X145" s="4" t="str">
        <f t="shared" si="16"/>
        <v/>
      </c>
      <c r="Y145" s="4" t="str">
        <f>IF($B145="","",IF(AND(Settings!$B$18=1,U145&lt;Settings!$B$19),IF(X145&gt;=Settings!$B$9,"Pilot (gated - risk)","Defer/Redesign (risk)"),IF(X145&gt;=Settings!$B$8,"Scale candidate",IF(X145&gt;=Settings!$B$9,"Pilot (gated)","Defer/Redesign"))))</f>
        <v/>
      </c>
      <c r="Z145" s="4" t="str">
        <f t="shared" si="17"/>
        <v/>
      </c>
      <c r="AA145" s="4" t="str">
        <f>IF($B145="","",IF(Z145&lt;=ROUNDUP(COUNTA($B$5:$B$504)*Settings!$B$10,0),"Top 20%",""))</f>
        <v/>
      </c>
    </row>
    <row r="146" spans="1:27" ht="16" x14ac:dyDescent="0.2">
      <c r="A146" s="7"/>
      <c r="B146" s="10"/>
      <c r="C146" s="10"/>
      <c r="D146" s="10"/>
      <c r="E146" s="10"/>
      <c r="F146" s="7"/>
      <c r="G146" s="7"/>
      <c r="H146" s="7"/>
      <c r="I146" s="4" t="str">
        <f t="shared" si="12"/>
        <v/>
      </c>
      <c r="J146" s="7"/>
      <c r="K146" s="7"/>
      <c r="L146" s="7"/>
      <c r="M146" s="4" t="str">
        <f t="shared" si="13"/>
        <v/>
      </c>
      <c r="N146" s="7"/>
      <c r="O146" s="7"/>
      <c r="P146" s="7"/>
      <c r="Q146" s="4" t="str">
        <f t="shared" si="14"/>
        <v/>
      </c>
      <c r="R146" s="7"/>
      <c r="S146" s="7"/>
      <c r="T146" s="7"/>
      <c r="U146" s="4" t="str">
        <f t="shared" si="15"/>
        <v/>
      </c>
      <c r="V146" s="4" t="str">
        <f>IF($B146="","",ROUND((I146*Settings!$B$4 + M146*Settings!$B$5 + Q146*Settings!$B$6)*20,1))</f>
        <v/>
      </c>
      <c r="W146" s="4" t="str">
        <f>IF($B146="","",(5-U146)*Settings!$B$7)</f>
        <v/>
      </c>
      <c r="X146" s="4" t="str">
        <f t="shared" si="16"/>
        <v/>
      </c>
      <c r="Y146" s="4" t="str">
        <f>IF($B146="","",IF(AND(Settings!$B$18=1,U146&lt;Settings!$B$19),IF(X146&gt;=Settings!$B$9,"Pilot (gated - risk)","Defer/Redesign (risk)"),IF(X146&gt;=Settings!$B$8,"Scale candidate",IF(X146&gt;=Settings!$B$9,"Pilot (gated)","Defer/Redesign"))))</f>
        <v/>
      </c>
      <c r="Z146" s="4" t="str">
        <f t="shared" si="17"/>
        <v/>
      </c>
      <c r="AA146" s="4" t="str">
        <f>IF($B146="","",IF(Z146&lt;=ROUNDUP(COUNTA($B$5:$B$504)*Settings!$B$10,0),"Top 20%",""))</f>
        <v/>
      </c>
    </row>
    <row r="147" spans="1:27" ht="16" x14ac:dyDescent="0.2">
      <c r="A147" s="7"/>
      <c r="B147" s="10"/>
      <c r="C147" s="10"/>
      <c r="D147" s="10"/>
      <c r="E147" s="10"/>
      <c r="F147" s="7"/>
      <c r="G147" s="7"/>
      <c r="H147" s="7"/>
      <c r="I147" s="4" t="str">
        <f t="shared" si="12"/>
        <v/>
      </c>
      <c r="J147" s="7"/>
      <c r="K147" s="7"/>
      <c r="L147" s="7"/>
      <c r="M147" s="4" t="str">
        <f t="shared" si="13"/>
        <v/>
      </c>
      <c r="N147" s="7"/>
      <c r="O147" s="7"/>
      <c r="P147" s="7"/>
      <c r="Q147" s="4" t="str">
        <f t="shared" si="14"/>
        <v/>
      </c>
      <c r="R147" s="7"/>
      <c r="S147" s="7"/>
      <c r="T147" s="7"/>
      <c r="U147" s="4" t="str">
        <f t="shared" si="15"/>
        <v/>
      </c>
      <c r="V147" s="4" t="str">
        <f>IF($B147="","",ROUND((I147*Settings!$B$4 + M147*Settings!$B$5 + Q147*Settings!$B$6)*20,1))</f>
        <v/>
      </c>
      <c r="W147" s="4" t="str">
        <f>IF($B147="","",(5-U147)*Settings!$B$7)</f>
        <v/>
      </c>
      <c r="X147" s="4" t="str">
        <f t="shared" si="16"/>
        <v/>
      </c>
      <c r="Y147" s="4" t="str">
        <f>IF($B147="","",IF(AND(Settings!$B$18=1,U147&lt;Settings!$B$19),IF(X147&gt;=Settings!$B$9,"Pilot (gated - risk)","Defer/Redesign (risk)"),IF(X147&gt;=Settings!$B$8,"Scale candidate",IF(X147&gt;=Settings!$B$9,"Pilot (gated)","Defer/Redesign"))))</f>
        <v/>
      </c>
      <c r="Z147" s="4" t="str">
        <f t="shared" si="17"/>
        <v/>
      </c>
      <c r="AA147" s="4" t="str">
        <f>IF($B147="","",IF(Z147&lt;=ROUNDUP(COUNTA($B$5:$B$504)*Settings!$B$10,0),"Top 20%",""))</f>
        <v/>
      </c>
    </row>
    <row r="148" spans="1:27" ht="16" x14ac:dyDescent="0.2">
      <c r="A148" s="7"/>
      <c r="B148" s="10"/>
      <c r="C148" s="10"/>
      <c r="D148" s="10"/>
      <c r="E148" s="10"/>
      <c r="F148" s="7"/>
      <c r="G148" s="7"/>
      <c r="H148" s="7"/>
      <c r="I148" s="4" t="str">
        <f t="shared" si="12"/>
        <v/>
      </c>
      <c r="J148" s="7"/>
      <c r="K148" s="7"/>
      <c r="L148" s="7"/>
      <c r="M148" s="4" t="str">
        <f t="shared" si="13"/>
        <v/>
      </c>
      <c r="N148" s="7"/>
      <c r="O148" s="7"/>
      <c r="P148" s="7"/>
      <c r="Q148" s="4" t="str">
        <f t="shared" si="14"/>
        <v/>
      </c>
      <c r="R148" s="7"/>
      <c r="S148" s="7"/>
      <c r="T148" s="7"/>
      <c r="U148" s="4" t="str">
        <f t="shared" si="15"/>
        <v/>
      </c>
      <c r="V148" s="4" t="str">
        <f>IF($B148="","",ROUND((I148*Settings!$B$4 + M148*Settings!$B$5 + Q148*Settings!$B$6)*20,1))</f>
        <v/>
      </c>
      <c r="W148" s="4" t="str">
        <f>IF($B148="","",(5-U148)*Settings!$B$7)</f>
        <v/>
      </c>
      <c r="X148" s="4" t="str">
        <f t="shared" si="16"/>
        <v/>
      </c>
      <c r="Y148" s="4" t="str">
        <f>IF($B148="","",IF(AND(Settings!$B$18=1,U148&lt;Settings!$B$19),IF(X148&gt;=Settings!$B$9,"Pilot (gated - risk)","Defer/Redesign (risk)"),IF(X148&gt;=Settings!$B$8,"Scale candidate",IF(X148&gt;=Settings!$B$9,"Pilot (gated)","Defer/Redesign"))))</f>
        <v/>
      </c>
      <c r="Z148" s="4" t="str">
        <f t="shared" si="17"/>
        <v/>
      </c>
      <c r="AA148" s="4" t="str">
        <f>IF($B148="","",IF(Z148&lt;=ROUNDUP(COUNTA($B$5:$B$504)*Settings!$B$10,0),"Top 20%",""))</f>
        <v/>
      </c>
    </row>
    <row r="149" spans="1:27" ht="16" x14ac:dyDescent="0.2">
      <c r="A149" s="7"/>
      <c r="B149" s="10"/>
      <c r="C149" s="10"/>
      <c r="D149" s="10"/>
      <c r="E149" s="10"/>
      <c r="F149" s="7"/>
      <c r="G149" s="7"/>
      <c r="H149" s="7"/>
      <c r="I149" s="4" t="str">
        <f t="shared" si="12"/>
        <v/>
      </c>
      <c r="J149" s="7"/>
      <c r="K149" s="7"/>
      <c r="L149" s="7"/>
      <c r="M149" s="4" t="str">
        <f t="shared" si="13"/>
        <v/>
      </c>
      <c r="N149" s="7"/>
      <c r="O149" s="7"/>
      <c r="P149" s="7"/>
      <c r="Q149" s="4" t="str">
        <f t="shared" si="14"/>
        <v/>
      </c>
      <c r="R149" s="7"/>
      <c r="S149" s="7"/>
      <c r="T149" s="7"/>
      <c r="U149" s="4" t="str">
        <f t="shared" si="15"/>
        <v/>
      </c>
      <c r="V149" s="4" t="str">
        <f>IF($B149="","",ROUND((I149*Settings!$B$4 + M149*Settings!$B$5 + Q149*Settings!$B$6)*20,1))</f>
        <v/>
      </c>
      <c r="W149" s="4" t="str">
        <f>IF($B149="","",(5-U149)*Settings!$B$7)</f>
        <v/>
      </c>
      <c r="X149" s="4" t="str">
        <f t="shared" si="16"/>
        <v/>
      </c>
      <c r="Y149" s="4" t="str">
        <f>IF($B149="","",IF(AND(Settings!$B$18=1,U149&lt;Settings!$B$19),IF(X149&gt;=Settings!$B$9,"Pilot (gated - risk)","Defer/Redesign (risk)"),IF(X149&gt;=Settings!$B$8,"Scale candidate",IF(X149&gt;=Settings!$B$9,"Pilot (gated)","Defer/Redesign"))))</f>
        <v/>
      </c>
      <c r="Z149" s="4" t="str">
        <f t="shared" si="17"/>
        <v/>
      </c>
      <c r="AA149" s="4" t="str">
        <f>IF($B149="","",IF(Z149&lt;=ROUNDUP(COUNTA($B$5:$B$504)*Settings!$B$10,0),"Top 20%",""))</f>
        <v/>
      </c>
    </row>
    <row r="150" spans="1:27" ht="16" x14ac:dyDescent="0.2">
      <c r="A150" s="7"/>
      <c r="B150" s="10"/>
      <c r="C150" s="10"/>
      <c r="D150" s="10"/>
      <c r="E150" s="10"/>
      <c r="F150" s="7"/>
      <c r="G150" s="7"/>
      <c r="H150" s="7"/>
      <c r="I150" s="4" t="str">
        <f t="shared" si="12"/>
        <v/>
      </c>
      <c r="J150" s="7"/>
      <c r="K150" s="7"/>
      <c r="L150" s="7"/>
      <c r="M150" s="4" t="str">
        <f t="shared" si="13"/>
        <v/>
      </c>
      <c r="N150" s="7"/>
      <c r="O150" s="7"/>
      <c r="P150" s="7"/>
      <c r="Q150" s="4" t="str">
        <f t="shared" si="14"/>
        <v/>
      </c>
      <c r="R150" s="7"/>
      <c r="S150" s="7"/>
      <c r="T150" s="7"/>
      <c r="U150" s="4" t="str">
        <f t="shared" si="15"/>
        <v/>
      </c>
      <c r="V150" s="4" t="str">
        <f>IF($B150="","",ROUND((I150*Settings!$B$4 + M150*Settings!$B$5 + Q150*Settings!$B$6)*20,1))</f>
        <v/>
      </c>
      <c r="W150" s="4" t="str">
        <f>IF($B150="","",(5-U150)*Settings!$B$7)</f>
        <v/>
      </c>
      <c r="X150" s="4" t="str">
        <f t="shared" si="16"/>
        <v/>
      </c>
      <c r="Y150" s="4" t="str">
        <f>IF($B150="","",IF(AND(Settings!$B$18=1,U150&lt;Settings!$B$19),IF(X150&gt;=Settings!$B$9,"Pilot (gated - risk)","Defer/Redesign (risk)"),IF(X150&gt;=Settings!$B$8,"Scale candidate",IF(X150&gt;=Settings!$B$9,"Pilot (gated)","Defer/Redesign"))))</f>
        <v/>
      </c>
      <c r="Z150" s="4" t="str">
        <f t="shared" si="17"/>
        <v/>
      </c>
      <c r="AA150" s="4" t="str">
        <f>IF($B150="","",IF(Z150&lt;=ROUNDUP(COUNTA($B$5:$B$504)*Settings!$B$10,0),"Top 20%",""))</f>
        <v/>
      </c>
    </row>
    <row r="151" spans="1:27" ht="16" x14ac:dyDescent="0.2">
      <c r="A151" s="7"/>
      <c r="B151" s="10"/>
      <c r="C151" s="10"/>
      <c r="D151" s="10"/>
      <c r="E151" s="10"/>
      <c r="F151" s="7"/>
      <c r="G151" s="7"/>
      <c r="H151" s="7"/>
      <c r="I151" s="4" t="str">
        <f t="shared" si="12"/>
        <v/>
      </c>
      <c r="J151" s="7"/>
      <c r="K151" s="7"/>
      <c r="L151" s="7"/>
      <c r="M151" s="4" t="str">
        <f t="shared" si="13"/>
        <v/>
      </c>
      <c r="N151" s="7"/>
      <c r="O151" s="7"/>
      <c r="P151" s="7"/>
      <c r="Q151" s="4" t="str">
        <f t="shared" si="14"/>
        <v/>
      </c>
      <c r="R151" s="7"/>
      <c r="S151" s="7"/>
      <c r="T151" s="7"/>
      <c r="U151" s="4" t="str">
        <f t="shared" si="15"/>
        <v/>
      </c>
      <c r="V151" s="4" t="str">
        <f>IF($B151="","",ROUND((I151*Settings!$B$4 + M151*Settings!$B$5 + Q151*Settings!$B$6)*20,1))</f>
        <v/>
      </c>
      <c r="W151" s="4" t="str">
        <f>IF($B151="","",(5-U151)*Settings!$B$7)</f>
        <v/>
      </c>
      <c r="X151" s="4" t="str">
        <f t="shared" si="16"/>
        <v/>
      </c>
      <c r="Y151" s="4" t="str">
        <f>IF($B151="","",IF(AND(Settings!$B$18=1,U151&lt;Settings!$B$19),IF(X151&gt;=Settings!$B$9,"Pilot (gated - risk)","Defer/Redesign (risk)"),IF(X151&gt;=Settings!$B$8,"Scale candidate",IF(X151&gt;=Settings!$B$9,"Pilot (gated)","Defer/Redesign"))))</f>
        <v/>
      </c>
      <c r="Z151" s="4" t="str">
        <f t="shared" si="17"/>
        <v/>
      </c>
      <c r="AA151" s="4" t="str">
        <f>IF($B151="","",IF(Z151&lt;=ROUNDUP(COUNTA($B$5:$B$504)*Settings!$B$10,0),"Top 20%",""))</f>
        <v/>
      </c>
    </row>
    <row r="152" spans="1:27" ht="16" x14ac:dyDescent="0.2">
      <c r="A152" s="7"/>
      <c r="B152" s="10"/>
      <c r="C152" s="10"/>
      <c r="D152" s="10"/>
      <c r="E152" s="10"/>
      <c r="F152" s="7"/>
      <c r="G152" s="7"/>
      <c r="H152" s="7"/>
      <c r="I152" s="4" t="str">
        <f t="shared" si="12"/>
        <v/>
      </c>
      <c r="J152" s="7"/>
      <c r="K152" s="7"/>
      <c r="L152" s="7"/>
      <c r="M152" s="4" t="str">
        <f t="shared" si="13"/>
        <v/>
      </c>
      <c r="N152" s="7"/>
      <c r="O152" s="7"/>
      <c r="P152" s="7"/>
      <c r="Q152" s="4" t="str">
        <f t="shared" si="14"/>
        <v/>
      </c>
      <c r="R152" s="7"/>
      <c r="S152" s="7"/>
      <c r="T152" s="7"/>
      <c r="U152" s="4" t="str">
        <f t="shared" si="15"/>
        <v/>
      </c>
      <c r="V152" s="4" t="str">
        <f>IF($B152="","",ROUND((I152*Settings!$B$4 + M152*Settings!$B$5 + Q152*Settings!$B$6)*20,1))</f>
        <v/>
      </c>
      <c r="W152" s="4" t="str">
        <f>IF($B152="","",(5-U152)*Settings!$B$7)</f>
        <v/>
      </c>
      <c r="X152" s="4" t="str">
        <f t="shared" si="16"/>
        <v/>
      </c>
      <c r="Y152" s="4" t="str">
        <f>IF($B152="","",IF(AND(Settings!$B$18=1,U152&lt;Settings!$B$19),IF(X152&gt;=Settings!$B$9,"Pilot (gated - risk)","Defer/Redesign (risk)"),IF(X152&gt;=Settings!$B$8,"Scale candidate",IF(X152&gt;=Settings!$B$9,"Pilot (gated)","Defer/Redesign"))))</f>
        <v/>
      </c>
      <c r="Z152" s="4" t="str">
        <f t="shared" si="17"/>
        <v/>
      </c>
      <c r="AA152" s="4" t="str">
        <f>IF($B152="","",IF(Z152&lt;=ROUNDUP(COUNTA($B$5:$B$504)*Settings!$B$10,0),"Top 20%",""))</f>
        <v/>
      </c>
    </row>
    <row r="153" spans="1:27" ht="16" x14ac:dyDescent="0.2">
      <c r="A153" s="7"/>
      <c r="B153" s="10"/>
      <c r="C153" s="10"/>
      <c r="D153" s="10"/>
      <c r="E153" s="10"/>
      <c r="F153" s="7"/>
      <c r="G153" s="7"/>
      <c r="H153" s="7"/>
      <c r="I153" s="4" t="str">
        <f t="shared" si="12"/>
        <v/>
      </c>
      <c r="J153" s="7"/>
      <c r="K153" s="7"/>
      <c r="L153" s="7"/>
      <c r="M153" s="4" t="str">
        <f t="shared" si="13"/>
        <v/>
      </c>
      <c r="N153" s="7"/>
      <c r="O153" s="7"/>
      <c r="P153" s="7"/>
      <c r="Q153" s="4" t="str">
        <f t="shared" si="14"/>
        <v/>
      </c>
      <c r="R153" s="7"/>
      <c r="S153" s="7"/>
      <c r="T153" s="7"/>
      <c r="U153" s="4" t="str">
        <f t="shared" si="15"/>
        <v/>
      </c>
      <c r="V153" s="4" t="str">
        <f>IF($B153="","",ROUND((I153*Settings!$B$4 + M153*Settings!$B$5 + Q153*Settings!$B$6)*20,1))</f>
        <v/>
      </c>
      <c r="W153" s="4" t="str">
        <f>IF($B153="","",(5-U153)*Settings!$B$7)</f>
        <v/>
      </c>
      <c r="X153" s="4" t="str">
        <f t="shared" si="16"/>
        <v/>
      </c>
      <c r="Y153" s="4" t="str">
        <f>IF($B153="","",IF(AND(Settings!$B$18=1,U153&lt;Settings!$B$19),IF(X153&gt;=Settings!$B$9,"Pilot (gated - risk)","Defer/Redesign (risk)"),IF(X153&gt;=Settings!$B$8,"Scale candidate",IF(X153&gt;=Settings!$B$9,"Pilot (gated)","Defer/Redesign"))))</f>
        <v/>
      </c>
      <c r="Z153" s="4" t="str">
        <f t="shared" si="17"/>
        <v/>
      </c>
      <c r="AA153" s="4" t="str">
        <f>IF($B153="","",IF(Z153&lt;=ROUNDUP(COUNTA($B$5:$B$504)*Settings!$B$10,0),"Top 20%",""))</f>
        <v/>
      </c>
    </row>
    <row r="154" spans="1:27" ht="16" x14ac:dyDescent="0.2">
      <c r="A154" s="7"/>
      <c r="B154" s="10"/>
      <c r="C154" s="10"/>
      <c r="D154" s="10"/>
      <c r="E154" s="10"/>
      <c r="F154" s="7"/>
      <c r="G154" s="7"/>
      <c r="H154" s="7"/>
      <c r="I154" s="4" t="str">
        <f t="shared" si="12"/>
        <v/>
      </c>
      <c r="J154" s="7"/>
      <c r="K154" s="7"/>
      <c r="L154" s="7"/>
      <c r="M154" s="4" t="str">
        <f t="shared" si="13"/>
        <v/>
      </c>
      <c r="N154" s="7"/>
      <c r="O154" s="7"/>
      <c r="P154" s="7"/>
      <c r="Q154" s="4" t="str">
        <f t="shared" si="14"/>
        <v/>
      </c>
      <c r="R154" s="7"/>
      <c r="S154" s="7"/>
      <c r="T154" s="7"/>
      <c r="U154" s="4" t="str">
        <f t="shared" si="15"/>
        <v/>
      </c>
      <c r="V154" s="4" t="str">
        <f>IF($B154="","",ROUND((I154*Settings!$B$4 + M154*Settings!$B$5 + Q154*Settings!$B$6)*20,1))</f>
        <v/>
      </c>
      <c r="W154" s="4" t="str">
        <f>IF($B154="","",(5-U154)*Settings!$B$7)</f>
        <v/>
      </c>
      <c r="X154" s="4" t="str">
        <f t="shared" si="16"/>
        <v/>
      </c>
      <c r="Y154" s="4" t="str">
        <f>IF($B154="","",IF(AND(Settings!$B$18=1,U154&lt;Settings!$B$19),IF(X154&gt;=Settings!$B$9,"Pilot (gated - risk)","Defer/Redesign (risk)"),IF(X154&gt;=Settings!$B$8,"Scale candidate",IF(X154&gt;=Settings!$B$9,"Pilot (gated)","Defer/Redesign"))))</f>
        <v/>
      </c>
      <c r="Z154" s="4" t="str">
        <f t="shared" si="17"/>
        <v/>
      </c>
      <c r="AA154" s="4" t="str">
        <f>IF($B154="","",IF(Z154&lt;=ROUNDUP(COUNTA($B$5:$B$504)*Settings!$B$10,0),"Top 20%",""))</f>
        <v/>
      </c>
    </row>
    <row r="155" spans="1:27" ht="16" x14ac:dyDescent="0.2">
      <c r="A155" s="7"/>
      <c r="B155" s="10"/>
      <c r="C155" s="10"/>
      <c r="D155" s="10"/>
      <c r="E155" s="10"/>
      <c r="F155" s="7"/>
      <c r="G155" s="7"/>
      <c r="H155" s="7"/>
      <c r="I155" s="4" t="str">
        <f t="shared" si="12"/>
        <v/>
      </c>
      <c r="J155" s="7"/>
      <c r="K155" s="7"/>
      <c r="L155" s="7"/>
      <c r="M155" s="4" t="str">
        <f t="shared" si="13"/>
        <v/>
      </c>
      <c r="N155" s="7"/>
      <c r="O155" s="7"/>
      <c r="P155" s="7"/>
      <c r="Q155" s="4" t="str">
        <f t="shared" si="14"/>
        <v/>
      </c>
      <c r="R155" s="7"/>
      <c r="S155" s="7"/>
      <c r="T155" s="7"/>
      <c r="U155" s="4" t="str">
        <f t="shared" si="15"/>
        <v/>
      </c>
      <c r="V155" s="4" t="str">
        <f>IF($B155="","",ROUND((I155*Settings!$B$4 + M155*Settings!$B$5 + Q155*Settings!$B$6)*20,1))</f>
        <v/>
      </c>
      <c r="W155" s="4" t="str">
        <f>IF($B155="","",(5-U155)*Settings!$B$7)</f>
        <v/>
      </c>
      <c r="X155" s="4" t="str">
        <f t="shared" si="16"/>
        <v/>
      </c>
      <c r="Y155" s="4" t="str">
        <f>IF($B155="","",IF(AND(Settings!$B$18=1,U155&lt;Settings!$B$19),IF(X155&gt;=Settings!$B$9,"Pilot (gated - risk)","Defer/Redesign (risk)"),IF(X155&gt;=Settings!$B$8,"Scale candidate",IF(X155&gt;=Settings!$B$9,"Pilot (gated)","Defer/Redesign"))))</f>
        <v/>
      </c>
      <c r="Z155" s="4" t="str">
        <f t="shared" si="17"/>
        <v/>
      </c>
      <c r="AA155" s="4" t="str">
        <f>IF($B155="","",IF(Z155&lt;=ROUNDUP(COUNTA($B$5:$B$504)*Settings!$B$10,0),"Top 20%",""))</f>
        <v/>
      </c>
    </row>
    <row r="156" spans="1:27" ht="16" x14ac:dyDescent="0.2">
      <c r="A156" s="7"/>
      <c r="B156" s="10"/>
      <c r="C156" s="10"/>
      <c r="D156" s="10"/>
      <c r="E156" s="10"/>
      <c r="F156" s="7"/>
      <c r="G156" s="7"/>
      <c r="H156" s="7"/>
      <c r="I156" s="4" t="str">
        <f t="shared" si="12"/>
        <v/>
      </c>
      <c r="J156" s="7"/>
      <c r="K156" s="7"/>
      <c r="L156" s="7"/>
      <c r="M156" s="4" t="str">
        <f t="shared" si="13"/>
        <v/>
      </c>
      <c r="N156" s="7"/>
      <c r="O156" s="7"/>
      <c r="P156" s="7"/>
      <c r="Q156" s="4" t="str">
        <f t="shared" si="14"/>
        <v/>
      </c>
      <c r="R156" s="7"/>
      <c r="S156" s="7"/>
      <c r="T156" s="7"/>
      <c r="U156" s="4" t="str">
        <f t="shared" si="15"/>
        <v/>
      </c>
      <c r="V156" s="4" t="str">
        <f>IF($B156="","",ROUND((I156*Settings!$B$4 + M156*Settings!$B$5 + Q156*Settings!$B$6)*20,1))</f>
        <v/>
      </c>
      <c r="W156" s="4" t="str">
        <f>IF($B156="","",(5-U156)*Settings!$B$7)</f>
        <v/>
      </c>
      <c r="X156" s="4" t="str">
        <f t="shared" si="16"/>
        <v/>
      </c>
      <c r="Y156" s="4" t="str">
        <f>IF($B156="","",IF(AND(Settings!$B$18=1,U156&lt;Settings!$B$19),IF(X156&gt;=Settings!$B$9,"Pilot (gated - risk)","Defer/Redesign (risk)"),IF(X156&gt;=Settings!$B$8,"Scale candidate",IF(X156&gt;=Settings!$B$9,"Pilot (gated)","Defer/Redesign"))))</f>
        <v/>
      </c>
      <c r="Z156" s="4" t="str">
        <f t="shared" si="17"/>
        <v/>
      </c>
      <c r="AA156" s="4" t="str">
        <f>IF($B156="","",IF(Z156&lt;=ROUNDUP(COUNTA($B$5:$B$504)*Settings!$B$10,0),"Top 20%",""))</f>
        <v/>
      </c>
    </row>
    <row r="157" spans="1:27" ht="16" x14ac:dyDescent="0.2">
      <c r="A157" s="7"/>
      <c r="B157" s="10"/>
      <c r="C157" s="10"/>
      <c r="D157" s="10"/>
      <c r="E157" s="10"/>
      <c r="F157" s="7"/>
      <c r="G157" s="7"/>
      <c r="H157" s="7"/>
      <c r="I157" s="4" t="str">
        <f t="shared" si="12"/>
        <v/>
      </c>
      <c r="J157" s="7"/>
      <c r="K157" s="7"/>
      <c r="L157" s="7"/>
      <c r="M157" s="4" t="str">
        <f t="shared" si="13"/>
        <v/>
      </c>
      <c r="N157" s="7"/>
      <c r="O157" s="7"/>
      <c r="P157" s="7"/>
      <c r="Q157" s="4" t="str">
        <f t="shared" si="14"/>
        <v/>
      </c>
      <c r="R157" s="7"/>
      <c r="S157" s="7"/>
      <c r="T157" s="7"/>
      <c r="U157" s="4" t="str">
        <f t="shared" si="15"/>
        <v/>
      </c>
      <c r="V157" s="4" t="str">
        <f>IF($B157="","",ROUND((I157*Settings!$B$4 + M157*Settings!$B$5 + Q157*Settings!$B$6)*20,1))</f>
        <v/>
      </c>
      <c r="W157" s="4" t="str">
        <f>IF($B157="","",(5-U157)*Settings!$B$7)</f>
        <v/>
      </c>
      <c r="X157" s="4" t="str">
        <f t="shared" si="16"/>
        <v/>
      </c>
      <c r="Y157" s="4" t="str">
        <f>IF($B157="","",IF(AND(Settings!$B$18=1,U157&lt;Settings!$B$19),IF(X157&gt;=Settings!$B$9,"Pilot (gated - risk)","Defer/Redesign (risk)"),IF(X157&gt;=Settings!$B$8,"Scale candidate",IF(X157&gt;=Settings!$B$9,"Pilot (gated)","Defer/Redesign"))))</f>
        <v/>
      </c>
      <c r="Z157" s="4" t="str">
        <f t="shared" si="17"/>
        <v/>
      </c>
      <c r="AA157" s="4" t="str">
        <f>IF($B157="","",IF(Z157&lt;=ROUNDUP(COUNTA($B$5:$B$504)*Settings!$B$10,0),"Top 20%",""))</f>
        <v/>
      </c>
    </row>
    <row r="158" spans="1:27" ht="16" x14ac:dyDescent="0.2">
      <c r="A158" s="7"/>
      <c r="B158" s="10"/>
      <c r="C158" s="10"/>
      <c r="D158" s="10"/>
      <c r="E158" s="10"/>
      <c r="F158" s="7"/>
      <c r="G158" s="7"/>
      <c r="H158" s="7"/>
      <c r="I158" s="4" t="str">
        <f t="shared" si="12"/>
        <v/>
      </c>
      <c r="J158" s="7"/>
      <c r="K158" s="7"/>
      <c r="L158" s="7"/>
      <c r="M158" s="4" t="str">
        <f t="shared" si="13"/>
        <v/>
      </c>
      <c r="N158" s="7"/>
      <c r="O158" s="7"/>
      <c r="P158" s="7"/>
      <c r="Q158" s="4" t="str">
        <f t="shared" si="14"/>
        <v/>
      </c>
      <c r="R158" s="7"/>
      <c r="S158" s="7"/>
      <c r="T158" s="7"/>
      <c r="U158" s="4" t="str">
        <f t="shared" si="15"/>
        <v/>
      </c>
      <c r="V158" s="4" t="str">
        <f>IF($B158="","",ROUND((I158*Settings!$B$4 + M158*Settings!$B$5 + Q158*Settings!$B$6)*20,1))</f>
        <v/>
      </c>
      <c r="W158" s="4" t="str">
        <f>IF($B158="","",(5-U158)*Settings!$B$7)</f>
        <v/>
      </c>
      <c r="X158" s="4" t="str">
        <f t="shared" si="16"/>
        <v/>
      </c>
      <c r="Y158" s="4" t="str">
        <f>IF($B158="","",IF(AND(Settings!$B$18=1,U158&lt;Settings!$B$19),IF(X158&gt;=Settings!$B$9,"Pilot (gated - risk)","Defer/Redesign (risk)"),IF(X158&gt;=Settings!$B$8,"Scale candidate",IF(X158&gt;=Settings!$B$9,"Pilot (gated)","Defer/Redesign"))))</f>
        <v/>
      </c>
      <c r="Z158" s="4" t="str">
        <f t="shared" si="17"/>
        <v/>
      </c>
      <c r="AA158" s="4" t="str">
        <f>IF($B158="","",IF(Z158&lt;=ROUNDUP(COUNTA($B$5:$B$504)*Settings!$B$10,0),"Top 20%",""))</f>
        <v/>
      </c>
    </row>
    <row r="159" spans="1:27" ht="16" x14ac:dyDescent="0.2">
      <c r="A159" s="7"/>
      <c r="B159" s="10"/>
      <c r="C159" s="10"/>
      <c r="D159" s="10"/>
      <c r="E159" s="10"/>
      <c r="F159" s="7"/>
      <c r="G159" s="7"/>
      <c r="H159" s="7"/>
      <c r="I159" s="4" t="str">
        <f t="shared" si="12"/>
        <v/>
      </c>
      <c r="J159" s="7"/>
      <c r="K159" s="7"/>
      <c r="L159" s="7"/>
      <c r="M159" s="4" t="str">
        <f t="shared" si="13"/>
        <v/>
      </c>
      <c r="N159" s="7"/>
      <c r="O159" s="7"/>
      <c r="P159" s="7"/>
      <c r="Q159" s="4" t="str">
        <f t="shared" si="14"/>
        <v/>
      </c>
      <c r="R159" s="7"/>
      <c r="S159" s="7"/>
      <c r="T159" s="7"/>
      <c r="U159" s="4" t="str">
        <f t="shared" si="15"/>
        <v/>
      </c>
      <c r="V159" s="4" t="str">
        <f>IF($B159="","",ROUND((I159*Settings!$B$4 + M159*Settings!$B$5 + Q159*Settings!$B$6)*20,1))</f>
        <v/>
      </c>
      <c r="W159" s="4" t="str">
        <f>IF($B159="","",(5-U159)*Settings!$B$7)</f>
        <v/>
      </c>
      <c r="X159" s="4" t="str">
        <f t="shared" si="16"/>
        <v/>
      </c>
      <c r="Y159" s="4" t="str">
        <f>IF($B159="","",IF(AND(Settings!$B$18=1,U159&lt;Settings!$B$19),IF(X159&gt;=Settings!$B$9,"Pilot (gated - risk)","Defer/Redesign (risk)"),IF(X159&gt;=Settings!$B$8,"Scale candidate",IF(X159&gt;=Settings!$B$9,"Pilot (gated)","Defer/Redesign"))))</f>
        <v/>
      </c>
      <c r="Z159" s="4" t="str">
        <f t="shared" si="17"/>
        <v/>
      </c>
      <c r="AA159" s="4" t="str">
        <f>IF($B159="","",IF(Z159&lt;=ROUNDUP(COUNTA($B$5:$B$504)*Settings!$B$10,0),"Top 20%",""))</f>
        <v/>
      </c>
    </row>
    <row r="160" spans="1:27" ht="16" x14ac:dyDescent="0.2">
      <c r="A160" s="7"/>
      <c r="B160" s="10"/>
      <c r="C160" s="10"/>
      <c r="D160" s="10"/>
      <c r="E160" s="10"/>
      <c r="F160" s="7"/>
      <c r="G160" s="7"/>
      <c r="H160" s="7"/>
      <c r="I160" s="4" t="str">
        <f t="shared" si="12"/>
        <v/>
      </c>
      <c r="J160" s="7"/>
      <c r="K160" s="7"/>
      <c r="L160" s="7"/>
      <c r="M160" s="4" t="str">
        <f t="shared" si="13"/>
        <v/>
      </c>
      <c r="N160" s="7"/>
      <c r="O160" s="7"/>
      <c r="P160" s="7"/>
      <c r="Q160" s="4" t="str">
        <f t="shared" si="14"/>
        <v/>
      </c>
      <c r="R160" s="7"/>
      <c r="S160" s="7"/>
      <c r="T160" s="7"/>
      <c r="U160" s="4" t="str">
        <f t="shared" si="15"/>
        <v/>
      </c>
      <c r="V160" s="4" t="str">
        <f>IF($B160="","",ROUND((I160*Settings!$B$4 + M160*Settings!$B$5 + Q160*Settings!$B$6)*20,1))</f>
        <v/>
      </c>
      <c r="W160" s="4" t="str">
        <f>IF($B160="","",(5-U160)*Settings!$B$7)</f>
        <v/>
      </c>
      <c r="X160" s="4" t="str">
        <f t="shared" si="16"/>
        <v/>
      </c>
      <c r="Y160" s="4" t="str">
        <f>IF($B160="","",IF(AND(Settings!$B$18=1,U160&lt;Settings!$B$19),IF(X160&gt;=Settings!$B$9,"Pilot (gated - risk)","Defer/Redesign (risk)"),IF(X160&gt;=Settings!$B$8,"Scale candidate",IF(X160&gt;=Settings!$B$9,"Pilot (gated)","Defer/Redesign"))))</f>
        <v/>
      </c>
      <c r="Z160" s="4" t="str">
        <f t="shared" si="17"/>
        <v/>
      </c>
      <c r="AA160" s="4" t="str">
        <f>IF($B160="","",IF(Z160&lt;=ROUNDUP(COUNTA($B$5:$B$504)*Settings!$B$10,0),"Top 20%",""))</f>
        <v/>
      </c>
    </row>
    <row r="161" spans="1:27" ht="16" x14ac:dyDescent="0.2">
      <c r="A161" s="7"/>
      <c r="B161" s="10"/>
      <c r="C161" s="10"/>
      <c r="D161" s="10"/>
      <c r="E161" s="10"/>
      <c r="F161" s="7"/>
      <c r="G161" s="7"/>
      <c r="H161" s="7"/>
      <c r="I161" s="4" t="str">
        <f t="shared" si="12"/>
        <v/>
      </c>
      <c r="J161" s="7"/>
      <c r="K161" s="7"/>
      <c r="L161" s="7"/>
      <c r="M161" s="4" t="str">
        <f t="shared" si="13"/>
        <v/>
      </c>
      <c r="N161" s="7"/>
      <c r="O161" s="7"/>
      <c r="P161" s="7"/>
      <c r="Q161" s="4" t="str">
        <f t="shared" si="14"/>
        <v/>
      </c>
      <c r="R161" s="7"/>
      <c r="S161" s="7"/>
      <c r="T161" s="7"/>
      <c r="U161" s="4" t="str">
        <f t="shared" si="15"/>
        <v/>
      </c>
      <c r="V161" s="4" t="str">
        <f>IF($B161="","",ROUND((I161*Settings!$B$4 + M161*Settings!$B$5 + Q161*Settings!$B$6)*20,1))</f>
        <v/>
      </c>
      <c r="W161" s="4" t="str">
        <f>IF($B161="","",(5-U161)*Settings!$B$7)</f>
        <v/>
      </c>
      <c r="X161" s="4" t="str">
        <f t="shared" si="16"/>
        <v/>
      </c>
      <c r="Y161" s="4" t="str">
        <f>IF($B161="","",IF(AND(Settings!$B$18=1,U161&lt;Settings!$B$19),IF(X161&gt;=Settings!$B$9,"Pilot (gated - risk)","Defer/Redesign (risk)"),IF(X161&gt;=Settings!$B$8,"Scale candidate",IF(X161&gt;=Settings!$B$9,"Pilot (gated)","Defer/Redesign"))))</f>
        <v/>
      </c>
      <c r="Z161" s="4" t="str">
        <f t="shared" si="17"/>
        <v/>
      </c>
      <c r="AA161" s="4" t="str">
        <f>IF($B161="","",IF(Z161&lt;=ROUNDUP(COUNTA($B$5:$B$504)*Settings!$B$10,0),"Top 20%",""))</f>
        <v/>
      </c>
    </row>
    <row r="162" spans="1:27" ht="16" x14ac:dyDescent="0.2">
      <c r="A162" s="7"/>
      <c r="B162" s="10"/>
      <c r="C162" s="10"/>
      <c r="D162" s="10"/>
      <c r="E162" s="10"/>
      <c r="F162" s="7"/>
      <c r="G162" s="7"/>
      <c r="H162" s="7"/>
      <c r="I162" s="4" t="str">
        <f t="shared" si="12"/>
        <v/>
      </c>
      <c r="J162" s="7"/>
      <c r="K162" s="7"/>
      <c r="L162" s="7"/>
      <c r="M162" s="4" t="str">
        <f t="shared" si="13"/>
        <v/>
      </c>
      <c r="N162" s="7"/>
      <c r="O162" s="7"/>
      <c r="P162" s="7"/>
      <c r="Q162" s="4" t="str">
        <f t="shared" si="14"/>
        <v/>
      </c>
      <c r="R162" s="7"/>
      <c r="S162" s="7"/>
      <c r="T162" s="7"/>
      <c r="U162" s="4" t="str">
        <f t="shared" si="15"/>
        <v/>
      </c>
      <c r="V162" s="4" t="str">
        <f>IF($B162="","",ROUND((I162*Settings!$B$4 + M162*Settings!$B$5 + Q162*Settings!$B$6)*20,1))</f>
        <v/>
      </c>
      <c r="W162" s="4" t="str">
        <f>IF($B162="","",(5-U162)*Settings!$B$7)</f>
        <v/>
      </c>
      <c r="X162" s="4" t="str">
        <f t="shared" si="16"/>
        <v/>
      </c>
      <c r="Y162" s="4" t="str">
        <f>IF($B162="","",IF(AND(Settings!$B$18=1,U162&lt;Settings!$B$19),IF(X162&gt;=Settings!$B$9,"Pilot (gated - risk)","Defer/Redesign (risk)"),IF(X162&gt;=Settings!$B$8,"Scale candidate",IF(X162&gt;=Settings!$B$9,"Pilot (gated)","Defer/Redesign"))))</f>
        <v/>
      </c>
      <c r="Z162" s="4" t="str">
        <f t="shared" si="17"/>
        <v/>
      </c>
      <c r="AA162" s="4" t="str">
        <f>IF($B162="","",IF(Z162&lt;=ROUNDUP(COUNTA($B$5:$B$504)*Settings!$B$10,0),"Top 20%",""))</f>
        <v/>
      </c>
    </row>
    <row r="163" spans="1:27" ht="16" x14ac:dyDescent="0.2">
      <c r="A163" s="7"/>
      <c r="B163" s="10"/>
      <c r="C163" s="10"/>
      <c r="D163" s="10"/>
      <c r="E163" s="10"/>
      <c r="F163" s="7"/>
      <c r="G163" s="7"/>
      <c r="H163" s="7"/>
      <c r="I163" s="4" t="str">
        <f t="shared" si="12"/>
        <v/>
      </c>
      <c r="J163" s="7"/>
      <c r="K163" s="7"/>
      <c r="L163" s="7"/>
      <c r="M163" s="4" t="str">
        <f t="shared" si="13"/>
        <v/>
      </c>
      <c r="N163" s="7"/>
      <c r="O163" s="7"/>
      <c r="P163" s="7"/>
      <c r="Q163" s="4" t="str">
        <f t="shared" si="14"/>
        <v/>
      </c>
      <c r="R163" s="7"/>
      <c r="S163" s="7"/>
      <c r="T163" s="7"/>
      <c r="U163" s="4" t="str">
        <f t="shared" si="15"/>
        <v/>
      </c>
      <c r="V163" s="4" t="str">
        <f>IF($B163="","",ROUND((I163*Settings!$B$4 + M163*Settings!$B$5 + Q163*Settings!$B$6)*20,1))</f>
        <v/>
      </c>
      <c r="W163" s="4" t="str">
        <f>IF($B163="","",(5-U163)*Settings!$B$7)</f>
        <v/>
      </c>
      <c r="X163" s="4" t="str">
        <f t="shared" si="16"/>
        <v/>
      </c>
      <c r="Y163" s="4" t="str">
        <f>IF($B163="","",IF(AND(Settings!$B$18=1,U163&lt;Settings!$B$19),IF(X163&gt;=Settings!$B$9,"Pilot (gated - risk)","Defer/Redesign (risk)"),IF(X163&gt;=Settings!$B$8,"Scale candidate",IF(X163&gt;=Settings!$B$9,"Pilot (gated)","Defer/Redesign"))))</f>
        <v/>
      </c>
      <c r="Z163" s="4" t="str">
        <f t="shared" si="17"/>
        <v/>
      </c>
      <c r="AA163" s="4" t="str">
        <f>IF($B163="","",IF(Z163&lt;=ROUNDUP(COUNTA($B$5:$B$504)*Settings!$B$10,0),"Top 20%",""))</f>
        <v/>
      </c>
    </row>
    <row r="164" spans="1:27" ht="16" x14ac:dyDescent="0.2">
      <c r="A164" s="7"/>
      <c r="B164" s="10"/>
      <c r="C164" s="10"/>
      <c r="D164" s="10"/>
      <c r="E164" s="10"/>
      <c r="F164" s="7"/>
      <c r="G164" s="7"/>
      <c r="H164" s="7"/>
      <c r="I164" s="4" t="str">
        <f t="shared" si="12"/>
        <v/>
      </c>
      <c r="J164" s="7"/>
      <c r="K164" s="7"/>
      <c r="L164" s="7"/>
      <c r="M164" s="4" t="str">
        <f t="shared" si="13"/>
        <v/>
      </c>
      <c r="N164" s="7"/>
      <c r="O164" s="7"/>
      <c r="P164" s="7"/>
      <c r="Q164" s="4" t="str">
        <f t="shared" si="14"/>
        <v/>
      </c>
      <c r="R164" s="7"/>
      <c r="S164" s="7"/>
      <c r="T164" s="7"/>
      <c r="U164" s="4" t="str">
        <f t="shared" si="15"/>
        <v/>
      </c>
      <c r="V164" s="4" t="str">
        <f>IF($B164="","",ROUND((I164*Settings!$B$4 + M164*Settings!$B$5 + Q164*Settings!$B$6)*20,1))</f>
        <v/>
      </c>
      <c r="W164" s="4" t="str">
        <f>IF($B164="","",(5-U164)*Settings!$B$7)</f>
        <v/>
      </c>
      <c r="X164" s="4" t="str">
        <f t="shared" si="16"/>
        <v/>
      </c>
      <c r="Y164" s="4" t="str">
        <f>IF($B164="","",IF(AND(Settings!$B$18=1,U164&lt;Settings!$B$19),IF(X164&gt;=Settings!$B$9,"Pilot (gated - risk)","Defer/Redesign (risk)"),IF(X164&gt;=Settings!$B$8,"Scale candidate",IF(X164&gt;=Settings!$B$9,"Pilot (gated)","Defer/Redesign"))))</f>
        <v/>
      </c>
      <c r="Z164" s="4" t="str">
        <f t="shared" si="17"/>
        <v/>
      </c>
      <c r="AA164" s="4" t="str">
        <f>IF($B164="","",IF(Z164&lt;=ROUNDUP(COUNTA($B$5:$B$504)*Settings!$B$10,0),"Top 20%",""))</f>
        <v/>
      </c>
    </row>
    <row r="165" spans="1:27" ht="16" x14ac:dyDescent="0.2">
      <c r="A165" s="7"/>
      <c r="B165" s="10"/>
      <c r="C165" s="10"/>
      <c r="D165" s="10"/>
      <c r="E165" s="10"/>
      <c r="F165" s="7"/>
      <c r="G165" s="7"/>
      <c r="H165" s="7"/>
      <c r="I165" s="4" t="str">
        <f t="shared" si="12"/>
        <v/>
      </c>
      <c r="J165" s="7"/>
      <c r="K165" s="7"/>
      <c r="L165" s="7"/>
      <c r="M165" s="4" t="str">
        <f t="shared" si="13"/>
        <v/>
      </c>
      <c r="N165" s="7"/>
      <c r="O165" s="7"/>
      <c r="P165" s="7"/>
      <c r="Q165" s="4" t="str">
        <f t="shared" si="14"/>
        <v/>
      </c>
      <c r="R165" s="7"/>
      <c r="S165" s="7"/>
      <c r="T165" s="7"/>
      <c r="U165" s="4" t="str">
        <f t="shared" si="15"/>
        <v/>
      </c>
      <c r="V165" s="4" t="str">
        <f>IF($B165="","",ROUND((I165*Settings!$B$4 + M165*Settings!$B$5 + Q165*Settings!$B$6)*20,1))</f>
        <v/>
      </c>
      <c r="W165" s="4" t="str">
        <f>IF($B165="","",(5-U165)*Settings!$B$7)</f>
        <v/>
      </c>
      <c r="X165" s="4" t="str">
        <f t="shared" si="16"/>
        <v/>
      </c>
      <c r="Y165" s="4" t="str">
        <f>IF($B165="","",IF(AND(Settings!$B$18=1,U165&lt;Settings!$B$19),IF(X165&gt;=Settings!$B$9,"Pilot (gated - risk)","Defer/Redesign (risk)"),IF(X165&gt;=Settings!$B$8,"Scale candidate",IF(X165&gt;=Settings!$B$9,"Pilot (gated)","Defer/Redesign"))))</f>
        <v/>
      </c>
      <c r="Z165" s="4" t="str">
        <f t="shared" si="17"/>
        <v/>
      </c>
      <c r="AA165" s="4" t="str">
        <f>IF($B165="","",IF(Z165&lt;=ROUNDUP(COUNTA($B$5:$B$504)*Settings!$B$10,0),"Top 20%",""))</f>
        <v/>
      </c>
    </row>
    <row r="166" spans="1:27" ht="16" x14ac:dyDescent="0.2">
      <c r="A166" s="7"/>
      <c r="B166" s="10"/>
      <c r="C166" s="10"/>
      <c r="D166" s="10"/>
      <c r="E166" s="10"/>
      <c r="F166" s="7"/>
      <c r="G166" s="7"/>
      <c r="H166" s="7"/>
      <c r="I166" s="4" t="str">
        <f t="shared" si="12"/>
        <v/>
      </c>
      <c r="J166" s="7"/>
      <c r="K166" s="7"/>
      <c r="L166" s="7"/>
      <c r="M166" s="4" t="str">
        <f t="shared" si="13"/>
        <v/>
      </c>
      <c r="N166" s="7"/>
      <c r="O166" s="7"/>
      <c r="P166" s="7"/>
      <c r="Q166" s="4" t="str">
        <f t="shared" si="14"/>
        <v/>
      </c>
      <c r="R166" s="7"/>
      <c r="S166" s="7"/>
      <c r="T166" s="7"/>
      <c r="U166" s="4" t="str">
        <f t="shared" si="15"/>
        <v/>
      </c>
      <c r="V166" s="4" t="str">
        <f>IF($B166="","",ROUND((I166*Settings!$B$4 + M166*Settings!$B$5 + Q166*Settings!$B$6)*20,1))</f>
        <v/>
      </c>
      <c r="W166" s="4" t="str">
        <f>IF($B166="","",(5-U166)*Settings!$B$7)</f>
        <v/>
      </c>
      <c r="X166" s="4" t="str">
        <f t="shared" si="16"/>
        <v/>
      </c>
      <c r="Y166" s="4" t="str">
        <f>IF($B166="","",IF(AND(Settings!$B$18=1,U166&lt;Settings!$B$19),IF(X166&gt;=Settings!$B$9,"Pilot (gated - risk)","Defer/Redesign (risk)"),IF(X166&gt;=Settings!$B$8,"Scale candidate",IF(X166&gt;=Settings!$B$9,"Pilot (gated)","Defer/Redesign"))))</f>
        <v/>
      </c>
      <c r="Z166" s="4" t="str">
        <f t="shared" si="17"/>
        <v/>
      </c>
      <c r="AA166" s="4" t="str">
        <f>IF($B166="","",IF(Z166&lt;=ROUNDUP(COUNTA($B$5:$B$504)*Settings!$B$10,0),"Top 20%",""))</f>
        <v/>
      </c>
    </row>
    <row r="167" spans="1:27" ht="16" x14ac:dyDescent="0.2">
      <c r="A167" s="7"/>
      <c r="B167" s="10"/>
      <c r="C167" s="10"/>
      <c r="D167" s="10"/>
      <c r="E167" s="10"/>
      <c r="F167" s="7"/>
      <c r="G167" s="7"/>
      <c r="H167" s="7"/>
      <c r="I167" s="4" t="str">
        <f t="shared" si="12"/>
        <v/>
      </c>
      <c r="J167" s="7"/>
      <c r="K167" s="7"/>
      <c r="L167" s="7"/>
      <c r="M167" s="4" t="str">
        <f t="shared" si="13"/>
        <v/>
      </c>
      <c r="N167" s="7"/>
      <c r="O167" s="7"/>
      <c r="P167" s="7"/>
      <c r="Q167" s="4" t="str">
        <f t="shared" si="14"/>
        <v/>
      </c>
      <c r="R167" s="7"/>
      <c r="S167" s="7"/>
      <c r="T167" s="7"/>
      <c r="U167" s="4" t="str">
        <f t="shared" si="15"/>
        <v/>
      </c>
      <c r="V167" s="4" t="str">
        <f>IF($B167="","",ROUND((I167*Settings!$B$4 + M167*Settings!$B$5 + Q167*Settings!$B$6)*20,1))</f>
        <v/>
      </c>
      <c r="W167" s="4" t="str">
        <f>IF($B167="","",(5-U167)*Settings!$B$7)</f>
        <v/>
      </c>
      <c r="X167" s="4" t="str">
        <f t="shared" si="16"/>
        <v/>
      </c>
      <c r="Y167" s="4" t="str">
        <f>IF($B167="","",IF(AND(Settings!$B$18=1,U167&lt;Settings!$B$19),IF(X167&gt;=Settings!$B$9,"Pilot (gated - risk)","Defer/Redesign (risk)"),IF(X167&gt;=Settings!$B$8,"Scale candidate",IF(X167&gt;=Settings!$B$9,"Pilot (gated)","Defer/Redesign"))))</f>
        <v/>
      </c>
      <c r="Z167" s="4" t="str">
        <f t="shared" si="17"/>
        <v/>
      </c>
      <c r="AA167" s="4" t="str">
        <f>IF($B167="","",IF(Z167&lt;=ROUNDUP(COUNTA($B$5:$B$504)*Settings!$B$10,0),"Top 20%",""))</f>
        <v/>
      </c>
    </row>
    <row r="168" spans="1:27" ht="16" x14ac:dyDescent="0.2">
      <c r="A168" s="7"/>
      <c r="B168" s="10"/>
      <c r="C168" s="10"/>
      <c r="D168" s="10"/>
      <c r="E168" s="10"/>
      <c r="F168" s="7"/>
      <c r="G168" s="7"/>
      <c r="H168" s="7"/>
      <c r="I168" s="4" t="str">
        <f t="shared" si="12"/>
        <v/>
      </c>
      <c r="J168" s="7"/>
      <c r="K168" s="7"/>
      <c r="L168" s="7"/>
      <c r="M168" s="4" t="str">
        <f t="shared" si="13"/>
        <v/>
      </c>
      <c r="N168" s="7"/>
      <c r="O168" s="7"/>
      <c r="P168" s="7"/>
      <c r="Q168" s="4" t="str">
        <f t="shared" si="14"/>
        <v/>
      </c>
      <c r="R168" s="7"/>
      <c r="S168" s="7"/>
      <c r="T168" s="7"/>
      <c r="U168" s="4" t="str">
        <f t="shared" si="15"/>
        <v/>
      </c>
      <c r="V168" s="4" t="str">
        <f>IF($B168="","",ROUND((I168*Settings!$B$4 + M168*Settings!$B$5 + Q168*Settings!$B$6)*20,1))</f>
        <v/>
      </c>
      <c r="W168" s="4" t="str">
        <f>IF($B168="","",(5-U168)*Settings!$B$7)</f>
        <v/>
      </c>
      <c r="X168" s="4" t="str">
        <f t="shared" si="16"/>
        <v/>
      </c>
      <c r="Y168" s="4" t="str">
        <f>IF($B168="","",IF(AND(Settings!$B$18=1,U168&lt;Settings!$B$19),IF(X168&gt;=Settings!$B$9,"Pilot (gated - risk)","Defer/Redesign (risk)"),IF(X168&gt;=Settings!$B$8,"Scale candidate",IF(X168&gt;=Settings!$B$9,"Pilot (gated)","Defer/Redesign"))))</f>
        <v/>
      </c>
      <c r="Z168" s="4" t="str">
        <f t="shared" si="17"/>
        <v/>
      </c>
      <c r="AA168" s="4" t="str">
        <f>IF($B168="","",IF(Z168&lt;=ROUNDUP(COUNTA($B$5:$B$504)*Settings!$B$10,0),"Top 20%",""))</f>
        <v/>
      </c>
    </row>
    <row r="169" spans="1:27" ht="16" x14ac:dyDescent="0.2">
      <c r="A169" s="7"/>
      <c r="B169" s="10"/>
      <c r="C169" s="10"/>
      <c r="D169" s="10"/>
      <c r="E169" s="10"/>
      <c r="F169" s="7"/>
      <c r="G169" s="7"/>
      <c r="H169" s="7"/>
      <c r="I169" s="4" t="str">
        <f t="shared" si="12"/>
        <v/>
      </c>
      <c r="J169" s="7"/>
      <c r="K169" s="7"/>
      <c r="L169" s="7"/>
      <c r="M169" s="4" t="str">
        <f t="shared" si="13"/>
        <v/>
      </c>
      <c r="N169" s="7"/>
      <c r="O169" s="7"/>
      <c r="P169" s="7"/>
      <c r="Q169" s="4" t="str">
        <f t="shared" si="14"/>
        <v/>
      </c>
      <c r="R169" s="7"/>
      <c r="S169" s="7"/>
      <c r="T169" s="7"/>
      <c r="U169" s="4" t="str">
        <f t="shared" si="15"/>
        <v/>
      </c>
      <c r="V169" s="4" t="str">
        <f>IF($B169="","",ROUND((I169*Settings!$B$4 + M169*Settings!$B$5 + Q169*Settings!$B$6)*20,1))</f>
        <v/>
      </c>
      <c r="W169" s="4" t="str">
        <f>IF($B169="","",(5-U169)*Settings!$B$7)</f>
        <v/>
      </c>
      <c r="X169" s="4" t="str">
        <f t="shared" si="16"/>
        <v/>
      </c>
      <c r="Y169" s="4" t="str">
        <f>IF($B169="","",IF(AND(Settings!$B$18=1,U169&lt;Settings!$B$19),IF(X169&gt;=Settings!$B$9,"Pilot (gated - risk)","Defer/Redesign (risk)"),IF(X169&gt;=Settings!$B$8,"Scale candidate",IF(X169&gt;=Settings!$B$9,"Pilot (gated)","Defer/Redesign"))))</f>
        <v/>
      </c>
      <c r="Z169" s="4" t="str">
        <f t="shared" si="17"/>
        <v/>
      </c>
      <c r="AA169" s="4" t="str">
        <f>IF($B169="","",IF(Z169&lt;=ROUNDUP(COUNTA($B$5:$B$504)*Settings!$B$10,0),"Top 20%",""))</f>
        <v/>
      </c>
    </row>
    <row r="170" spans="1:27" ht="16" x14ac:dyDescent="0.2">
      <c r="A170" s="7"/>
      <c r="B170" s="10"/>
      <c r="C170" s="10"/>
      <c r="D170" s="10"/>
      <c r="E170" s="10"/>
      <c r="F170" s="7"/>
      <c r="G170" s="7"/>
      <c r="H170" s="7"/>
      <c r="I170" s="4" t="str">
        <f t="shared" si="12"/>
        <v/>
      </c>
      <c r="J170" s="7"/>
      <c r="K170" s="7"/>
      <c r="L170" s="7"/>
      <c r="M170" s="4" t="str">
        <f t="shared" si="13"/>
        <v/>
      </c>
      <c r="N170" s="7"/>
      <c r="O170" s="7"/>
      <c r="P170" s="7"/>
      <c r="Q170" s="4" t="str">
        <f t="shared" si="14"/>
        <v/>
      </c>
      <c r="R170" s="7"/>
      <c r="S170" s="7"/>
      <c r="T170" s="7"/>
      <c r="U170" s="4" t="str">
        <f t="shared" si="15"/>
        <v/>
      </c>
      <c r="V170" s="4" t="str">
        <f>IF($B170="","",ROUND((I170*Settings!$B$4 + M170*Settings!$B$5 + Q170*Settings!$B$6)*20,1))</f>
        <v/>
      </c>
      <c r="W170" s="4" t="str">
        <f>IF($B170="","",(5-U170)*Settings!$B$7)</f>
        <v/>
      </c>
      <c r="X170" s="4" t="str">
        <f t="shared" si="16"/>
        <v/>
      </c>
      <c r="Y170" s="4" t="str">
        <f>IF($B170="","",IF(AND(Settings!$B$18=1,U170&lt;Settings!$B$19),IF(X170&gt;=Settings!$B$9,"Pilot (gated - risk)","Defer/Redesign (risk)"),IF(X170&gt;=Settings!$B$8,"Scale candidate",IF(X170&gt;=Settings!$B$9,"Pilot (gated)","Defer/Redesign"))))</f>
        <v/>
      </c>
      <c r="Z170" s="4" t="str">
        <f t="shared" si="17"/>
        <v/>
      </c>
      <c r="AA170" s="4" t="str">
        <f>IF($B170="","",IF(Z170&lt;=ROUNDUP(COUNTA($B$5:$B$504)*Settings!$B$10,0),"Top 20%",""))</f>
        <v/>
      </c>
    </row>
    <row r="171" spans="1:27" ht="16" x14ac:dyDescent="0.2">
      <c r="A171" s="7"/>
      <c r="B171" s="10"/>
      <c r="C171" s="10"/>
      <c r="D171" s="10"/>
      <c r="E171" s="10"/>
      <c r="F171" s="7"/>
      <c r="G171" s="7"/>
      <c r="H171" s="7"/>
      <c r="I171" s="4" t="str">
        <f t="shared" si="12"/>
        <v/>
      </c>
      <c r="J171" s="7"/>
      <c r="K171" s="7"/>
      <c r="L171" s="7"/>
      <c r="M171" s="4" t="str">
        <f t="shared" si="13"/>
        <v/>
      </c>
      <c r="N171" s="7"/>
      <c r="O171" s="7"/>
      <c r="P171" s="7"/>
      <c r="Q171" s="4" t="str">
        <f t="shared" si="14"/>
        <v/>
      </c>
      <c r="R171" s="7"/>
      <c r="S171" s="7"/>
      <c r="T171" s="7"/>
      <c r="U171" s="4" t="str">
        <f t="shared" si="15"/>
        <v/>
      </c>
      <c r="V171" s="4" t="str">
        <f>IF($B171="","",ROUND((I171*Settings!$B$4 + M171*Settings!$B$5 + Q171*Settings!$B$6)*20,1))</f>
        <v/>
      </c>
      <c r="W171" s="4" t="str">
        <f>IF($B171="","",(5-U171)*Settings!$B$7)</f>
        <v/>
      </c>
      <c r="X171" s="4" t="str">
        <f t="shared" si="16"/>
        <v/>
      </c>
      <c r="Y171" s="4" t="str">
        <f>IF($B171="","",IF(AND(Settings!$B$18=1,U171&lt;Settings!$B$19),IF(X171&gt;=Settings!$B$9,"Pilot (gated - risk)","Defer/Redesign (risk)"),IF(X171&gt;=Settings!$B$8,"Scale candidate",IF(X171&gt;=Settings!$B$9,"Pilot (gated)","Defer/Redesign"))))</f>
        <v/>
      </c>
      <c r="Z171" s="4" t="str">
        <f t="shared" si="17"/>
        <v/>
      </c>
      <c r="AA171" s="4" t="str">
        <f>IF($B171="","",IF(Z171&lt;=ROUNDUP(COUNTA($B$5:$B$504)*Settings!$B$10,0),"Top 20%",""))</f>
        <v/>
      </c>
    </row>
    <row r="172" spans="1:27" ht="16" x14ac:dyDescent="0.2">
      <c r="A172" s="7"/>
      <c r="B172" s="10"/>
      <c r="C172" s="10"/>
      <c r="D172" s="10"/>
      <c r="E172" s="10"/>
      <c r="F172" s="7"/>
      <c r="G172" s="7"/>
      <c r="H172" s="7"/>
      <c r="I172" s="4" t="str">
        <f t="shared" si="12"/>
        <v/>
      </c>
      <c r="J172" s="7"/>
      <c r="K172" s="7"/>
      <c r="L172" s="7"/>
      <c r="M172" s="4" t="str">
        <f t="shared" si="13"/>
        <v/>
      </c>
      <c r="N172" s="7"/>
      <c r="O172" s="7"/>
      <c r="P172" s="7"/>
      <c r="Q172" s="4" t="str">
        <f t="shared" si="14"/>
        <v/>
      </c>
      <c r="R172" s="7"/>
      <c r="S172" s="7"/>
      <c r="T172" s="7"/>
      <c r="U172" s="4" t="str">
        <f t="shared" si="15"/>
        <v/>
      </c>
      <c r="V172" s="4" t="str">
        <f>IF($B172="","",ROUND((I172*Settings!$B$4 + M172*Settings!$B$5 + Q172*Settings!$B$6)*20,1))</f>
        <v/>
      </c>
      <c r="W172" s="4" t="str">
        <f>IF($B172="","",(5-U172)*Settings!$B$7)</f>
        <v/>
      </c>
      <c r="X172" s="4" t="str">
        <f t="shared" si="16"/>
        <v/>
      </c>
      <c r="Y172" s="4" t="str">
        <f>IF($B172="","",IF(AND(Settings!$B$18=1,U172&lt;Settings!$B$19),IF(X172&gt;=Settings!$B$9,"Pilot (gated - risk)","Defer/Redesign (risk)"),IF(X172&gt;=Settings!$B$8,"Scale candidate",IF(X172&gt;=Settings!$B$9,"Pilot (gated)","Defer/Redesign"))))</f>
        <v/>
      </c>
      <c r="Z172" s="4" t="str">
        <f t="shared" si="17"/>
        <v/>
      </c>
      <c r="AA172" s="4" t="str">
        <f>IF($B172="","",IF(Z172&lt;=ROUNDUP(COUNTA($B$5:$B$504)*Settings!$B$10,0),"Top 20%",""))</f>
        <v/>
      </c>
    </row>
    <row r="173" spans="1:27" ht="16" x14ac:dyDescent="0.2">
      <c r="A173" s="7"/>
      <c r="B173" s="10"/>
      <c r="C173" s="10"/>
      <c r="D173" s="10"/>
      <c r="E173" s="10"/>
      <c r="F173" s="7"/>
      <c r="G173" s="7"/>
      <c r="H173" s="7"/>
      <c r="I173" s="4" t="str">
        <f t="shared" si="12"/>
        <v/>
      </c>
      <c r="J173" s="7"/>
      <c r="K173" s="7"/>
      <c r="L173" s="7"/>
      <c r="M173" s="4" t="str">
        <f t="shared" si="13"/>
        <v/>
      </c>
      <c r="N173" s="7"/>
      <c r="O173" s="7"/>
      <c r="P173" s="7"/>
      <c r="Q173" s="4" t="str">
        <f t="shared" si="14"/>
        <v/>
      </c>
      <c r="R173" s="7"/>
      <c r="S173" s="7"/>
      <c r="T173" s="7"/>
      <c r="U173" s="4" t="str">
        <f t="shared" si="15"/>
        <v/>
      </c>
      <c r="V173" s="4" t="str">
        <f>IF($B173="","",ROUND((I173*Settings!$B$4 + M173*Settings!$B$5 + Q173*Settings!$B$6)*20,1))</f>
        <v/>
      </c>
      <c r="W173" s="4" t="str">
        <f>IF($B173="","",(5-U173)*Settings!$B$7)</f>
        <v/>
      </c>
      <c r="X173" s="4" t="str">
        <f t="shared" si="16"/>
        <v/>
      </c>
      <c r="Y173" s="4" t="str">
        <f>IF($B173="","",IF(AND(Settings!$B$18=1,U173&lt;Settings!$B$19),IF(X173&gt;=Settings!$B$9,"Pilot (gated - risk)","Defer/Redesign (risk)"),IF(X173&gt;=Settings!$B$8,"Scale candidate",IF(X173&gt;=Settings!$B$9,"Pilot (gated)","Defer/Redesign"))))</f>
        <v/>
      </c>
      <c r="Z173" s="4" t="str">
        <f t="shared" si="17"/>
        <v/>
      </c>
      <c r="AA173" s="4" t="str">
        <f>IF($B173="","",IF(Z173&lt;=ROUNDUP(COUNTA($B$5:$B$504)*Settings!$B$10,0),"Top 20%",""))</f>
        <v/>
      </c>
    </row>
    <row r="174" spans="1:27" ht="16" x14ac:dyDescent="0.2">
      <c r="A174" s="7"/>
      <c r="B174" s="10"/>
      <c r="C174" s="10"/>
      <c r="D174" s="10"/>
      <c r="E174" s="10"/>
      <c r="F174" s="7"/>
      <c r="G174" s="7"/>
      <c r="H174" s="7"/>
      <c r="I174" s="4" t="str">
        <f t="shared" si="12"/>
        <v/>
      </c>
      <c r="J174" s="7"/>
      <c r="K174" s="7"/>
      <c r="L174" s="7"/>
      <c r="M174" s="4" t="str">
        <f t="shared" si="13"/>
        <v/>
      </c>
      <c r="N174" s="7"/>
      <c r="O174" s="7"/>
      <c r="P174" s="7"/>
      <c r="Q174" s="4" t="str">
        <f t="shared" si="14"/>
        <v/>
      </c>
      <c r="R174" s="7"/>
      <c r="S174" s="7"/>
      <c r="T174" s="7"/>
      <c r="U174" s="4" t="str">
        <f t="shared" si="15"/>
        <v/>
      </c>
      <c r="V174" s="4" t="str">
        <f>IF($B174="","",ROUND((I174*Settings!$B$4 + M174*Settings!$B$5 + Q174*Settings!$B$6)*20,1))</f>
        <v/>
      </c>
      <c r="W174" s="4" t="str">
        <f>IF($B174="","",(5-U174)*Settings!$B$7)</f>
        <v/>
      </c>
      <c r="X174" s="4" t="str">
        <f t="shared" si="16"/>
        <v/>
      </c>
      <c r="Y174" s="4" t="str">
        <f>IF($B174="","",IF(AND(Settings!$B$18=1,U174&lt;Settings!$B$19),IF(X174&gt;=Settings!$B$9,"Pilot (gated - risk)","Defer/Redesign (risk)"),IF(X174&gt;=Settings!$B$8,"Scale candidate",IF(X174&gt;=Settings!$B$9,"Pilot (gated)","Defer/Redesign"))))</f>
        <v/>
      </c>
      <c r="Z174" s="4" t="str">
        <f t="shared" si="17"/>
        <v/>
      </c>
      <c r="AA174" s="4" t="str">
        <f>IF($B174="","",IF(Z174&lt;=ROUNDUP(COUNTA($B$5:$B$504)*Settings!$B$10,0),"Top 20%",""))</f>
        <v/>
      </c>
    </row>
    <row r="175" spans="1:27" ht="16" x14ac:dyDescent="0.2">
      <c r="A175" s="7"/>
      <c r="B175" s="10"/>
      <c r="C175" s="10"/>
      <c r="D175" s="10"/>
      <c r="E175" s="10"/>
      <c r="F175" s="7"/>
      <c r="G175" s="7"/>
      <c r="H175" s="7"/>
      <c r="I175" s="4" t="str">
        <f t="shared" si="12"/>
        <v/>
      </c>
      <c r="J175" s="7"/>
      <c r="K175" s="7"/>
      <c r="L175" s="7"/>
      <c r="M175" s="4" t="str">
        <f t="shared" si="13"/>
        <v/>
      </c>
      <c r="N175" s="7"/>
      <c r="O175" s="7"/>
      <c r="P175" s="7"/>
      <c r="Q175" s="4" t="str">
        <f t="shared" si="14"/>
        <v/>
      </c>
      <c r="R175" s="7"/>
      <c r="S175" s="7"/>
      <c r="T175" s="7"/>
      <c r="U175" s="4" t="str">
        <f t="shared" si="15"/>
        <v/>
      </c>
      <c r="V175" s="4" t="str">
        <f>IF($B175="","",ROUND((I175*Settings!$B$4 + M175*Settings!$B$5 + Q175*Settings!$B$6)*20,1))</f>
        <v/>
      </c>
      <c r="W175" s="4" t="str">
        <f>IF($B175="","",(5-U175)*Settings!$B$7)</f>
        <v/>
      </c>
      <c r="X175" s="4" t="str">
        <f t="shared" si="16"/>
        <v/>
      </c>
      <c r="Y175" s="4" t="str">
        <f>IF($B175="","",IF(AND(Settings!$B$18=1,U175&lt;Settings!$B$19),IF(X175&gt;=Settings!$B$9,"Pilot (gated - risk)","Defer/Redesign (risk)"),IF(X175&gt;=Settings!$B$8,"Scale candidate",IF(X175&gt;=Settings!$B$9,"Pilot (gated)","Defer/Redesign"))))</f>
        <v/>
      </c>
      <c r="Z175" s="4" t="str">
        <f t="shared" si="17"/>
        <v/>
      </c>
      <c r="AA175" s="4" t="str">
        <f>IF($B175="","",IF(Z175&lt;=ROUNDUP(COUNTA($B$5:$B$504)*Settings!$B$10,0),"Top 20%",""))</f>
        <v/>
      </c>
    </row>
    <row r="176" spans="1:27" ht="16" x14ac:dyDescent="0.2">
      <c r="A176" s="7"/>
      <c r="B176" s="10"/>
      <c r="C176" s="10"/>
      <c r="D176" s="10"/>
      <c r="E176" s="10"/>
      <c r="F176" s="7"/>
      <c r="G176" s="7"/>
      <c r="H176" s="7"/>
      <c r="I176" s="4" t="str">
        <f t="shared" si="12"/>
        <v/>
      </c>
      <c r="J176" s="7"/>
      <c r="K176" s="7"/>
      <c r="L176" s="7"/>
      <c r="M176" s="4" t="str">
        <f t="shared" si="13"/>
        <v/>
      </c>
      <c r="N176" s="7"/>
      <c r="O176" s="7"/>
      <c r="P176" s="7"/>
      <c r="Q176" s="4" t="str">
        <f t="shared" si="14"/>
        <v/>
      </c>
      <c r="R176" s="7"/>
      <c r="S176" s="7"/>
      <c r="T176" s="7"/>
      <c r="U176" s="4" t="str">
        <f t="shared" si="15"/>
        <v/>
      </c>
      <c r="V176" s="4" t="str">
        <f>IF($B176="","",ROUND((I176*Settings!$B$4 + M176*Settings!$B$5 + Q176*Settings!$B$6)*20,1))</f>
        <v/>
      </c>
      <c r="W176" s="4" t="str">
        <f>IF($B176="","",(5-U176)*Settings!$B$7)</f>
        <v/>
      </c>
      <c r="X176" s="4" t="str">
        <f t="shared" si="16"/>
        <v/>
      </c>
      <c r="Y176" s="4" t="str">
        <f>IF($B176="","",IF(AND(Settings!$B$18=1,U176&lt;Settings!$B$19),IF(X176&gt;=Settings!$B$9,"Pilot (gated - risk)","Defer/Redesign (risk)"),IF(X176&gt;=Settings!$B$8,"Scale candidate",IF(X176&gt;=Settings!$B$9,"Pilot (gated)","Defer/Redesign"))))</f>
        <v/>
      </c>
      <c r="Z176" s="4" t="str">
        <f t="shared" si="17"/>
        <v/>
      </c>
      <c r="AA176" s="4" t="str">
        <f>IF($B176="","",IF(Z176&lt;=ROUNDUP(COUNTA($B$5:$B$504)*Settings!$B$10,0),"Top 20%",""))</f>
        <v/>
      </c>
    </row>
    <row r="177" spans="1:27" ht="16" x14ac:dyDescent="0.2">
      <c r="A177" s="7"/>
      <c r="B177" s="10"/>
      <c r="C177" s="10"/>
      <c r="D177" s="10"/>
      <c r="E177" s="10"/>
      <c r="F177" s="7"/>
      <c r="G177" s="7"/>
      <c r="H177" s="7"/>
      <c r="I177" s="4" t="str">
        <f t="shared" si="12"/>
        <v/>
      </c>
      <c r="J177" s="7"/>
      <c r="K177" s="7"/>
      <c r="L177" s="7"/>
      <c r="M177" s="4" t="str">
        <f t="shared" si="13"/>
        <v/>
      </c>
      <c r="N177" s="7"/>
      <c r="O177" s="7"/>
      <c r="P177" s="7"/>
      <c r="Q177" s="4" t="str">
        <f t="shared" si="14"/>
        <v/>
      </c>
      <c r="R177" s="7"/>
      <c r="S177" s="7"/>
      <c r="T177" s="7"/>
      <c r="U177" s="4" t="str">
        <f t="shared" si="15"/>
        <v/>
      </c>
      <c r="V177" s="4" t="str">
        <f>IF($B177="","",ROUND((I177*Settings!$B$4 + M177*Settings!$B$5 + Q177*Settings!$B$6)*20,1))</f>
        <v/>
      </c>
      <c r="W177" s="4" t="str">
        <f>IF($B177="","",(5-U177)*Settings!$B$7)</f>
        <v/>
      </c>
      <c r="X177" s="4" t="str">
        <f t="shared" si="16"/>
        <v/>
      </c>
      <c r="Y177" s="4" t="str">
        <f>IF($B177="","",IF(AND(Settings!$B$18=1,U177&lt;Settings!$B$19),IF(X177&gt;=Settings!$B$9,"Pilot (gated - risk)","Defer/Redesign (risk)"),IF(X177&gt;=Settings!$B$8,"Scale candidate",IF(X177&gt;=Settings!$B$9,"Pilot (gated)","Defer/Redesign"))))</f>
        <v/>
      </c>
      <c r="Z177" s="4" t="str">
        <f t="shared" si="17"/>
        <v/>
      </c>
      <c r="AA177" s="4" t="str">
        <f>IF($B177="","",IF(Z177&lt;=ROUNDUP(COUNTA($B$5:$B$504)*Settings!$B$10,0),"Top 20%",""))</f>
        <v/>
      </c>
    </row>
    <row r="178" spans="1:27" ht="16" x14ac:dyDescent="0.2">
      <c r="A178" s="7"/>
      <c r="B178" s="10"/>
      <c r="C178" s="10"/>
      <c r="D178" s="10"/>
      <c r="E178" s="10"/>
      <c r="F178" s="7"/>
      <c r="G178" s="7"/>
      <c r="H178" s="7"/>
      <c r="I178" s="4" t="str">
        <f t="shared" si="12"/>
        <v/>
      </c>
      <c r="J178" s="7"/>
      <c r="K178" s="7"/>
      <c r="L178" s="7"/>
      <c r="M178" s="4" t="str">
        <f t="shared" si="13"/>
        <v/>
      </c>
      <c r="N178" s="7"/>
      <c r="O178" s="7"/>
      <c r="P178" s="7"/>
      <c r="Q178" s="4" t="str">
        <f t="shared" si="14"/>
        <v/>
      </c>
      <c r="R178" s="7"/>
      <c r="S178" s="7"/>
      <c r="T178" s="7"/>
      <c r="U178" s="4" t="str">
        <f t="shared" si="15"/>
        <v/>
      </c>
      <c r="V178" s="4" t="str">
        <f>IF($B178="","",ROUND((I178*Settings!$B$4 + M178*Settings!$B$5 + Q178*Settings!$B$6)*20,1))</f>
        <v/>
      </c>
      <c r="W178" s="4" t="str">
        <f>IF($B178="","",(5-U178)*Settings!$B$7)</f>
        <v/>
      </c>
      <c r="X178" s="4" t="str">
        <f t="shared" si="16"/>
        <v/>
      </c>
      <c r="Y178" s="4" t="str">
        <f>IF($B178="","",IF(AND(Settings!$B$18=1,U178&lt;Settings!$B$19),IF(X178&gt;=Settings!$B$9,"Pilot (gated - risk)","Defer/Redesign (risk)"),IF(X178&gt;=Settings!$B$8,"Scale candidate",IF(X178&gt;=Settings!$B$9,"Pilot (gated)","Defer/Redesign"))))</f>
        <v/>
      </c>
      <c r="Z178" s="4" t="str">
        <f t="shared" si="17"/>
        <v/>
      </c>
      <c r="AA178" s="4" t="str">
        <f>IF($B178="","",IF(Z178&lt;=ROUNDUP(COUNTA($B$5:$B$504)*Settings!$B$10,0),"Top 20%",""))</f>
        <v/>
      </c>
    </row>
    <row r="179" spans="1:27" ht="16" x14ac:dyDescent="0.2">
      <c r="A179" s="7"/>
      <c r="B179" s="10"/>
      <c r="C179" s="10"/>
      <c r="D179" s="10"/>
      <c r="E179" s="10"/>
      <c r="F179" s="7"/>
      <c r="G179" s="7"/>
      <c r="H179" s="7"/>
      <c r="I179" s="4" t="str">
        <f t="shared" si="12"/>
        <v/>
      </c>
      <c r="J179" s="7"/>
      <c r="K179" s="7"/>
      <c r="L179" s="7"/>
      <c r="M179" s="4" t="str">
        <f t="shared" si="13"/>
        <v/>
      </c>
      <c r="N179" s="7"/>
      <c r="O179" s="7"/>
      <c r="P179" s="7"/>
      <c r="Q179" s="4" t="str">
        <f t="shared" si="14"/>
        <v/>
      </c>
      <c r="R179" s="7"/>
      <c r="S179" s="7"/>
      <c r="T179" s="7"/>
      <c r="U179" s="4" t="str">
        <f t="shared" si="15"/>
        <v/>
      </c>
      <c r="V179" s="4" t="str">
        <f>IF($B179="","",ROUND((I179*Settings!$B$4 + M179*Settings!$B$5 + Q179*Settings!$B$6)*20,1))</f>
        <v/>
      </c>
      <c r="W179" s="4" t="str">
        <f>IF($B179="","",(5-U179)*Settings!$B$7)</f>
        <v/>
      </c>
      <c r="X179" s="4" t="str">
        <f t="shared" si="16"/>
        <v/>
      </c>
      <c r="Y179" s="4" t="str">
        <f>IF($B179="","",IF(AND(Settings!$B$18=1,U179&lt;Settings!$B$19),IF(X179&gt;=Settings!$B$9,"Pilot (gated - risk)","Defer/Redesign (risk)"),IF(X179&gt;=Settings!$B$8,"Scale candidate",IF(X179&gt;=Settings!$B$9,"Pilot (gated)","Defer/Redesign"))))</f>
        <v/>
      </c>
      <c r="Z179" s="4" t="str">
        <f t="shared" si="17"/>
        <v/>
      </c>
      <c r="AA179" s="4" t="str">
        <f>IF($B179="","",IF(Z179&lt;=ROUNDUP(COUNTA($B$5:$B$504)*Settings!$B$10,0),"Top 20%",""))</f>
        <v/>
      </c>
    </row>
    <row r="180" spans="1:27" ht="16" x14ac:dyDescent="0.2">
      <c r="A180" s="7"/>
      <c r="B180" s="10"/>
      <c r="C180" s="10"/>
      <c r="D180" s="10"/>
      <c r="E180" s="10"/>
      <c r="F180" s="7"/>
      <c r="G180" s="7"/>
      <c r="H180" s="7"/>
      <c r="I180" s="4" t="str">
        <f t="shared" si="12"/>
        <v/>
      </c>
      <c r="J180" s="7"/>
      <c r="K180" s="7"/>
      <c r="L180" s="7"/>
      <c r="M180" s="4" t="str">
        <f t="shared" si="13"/>
        <v/>
      </c>
      <c r="N180" s="7"/>
      <c r="O180" s="7"/>
      <c r="P180" s="7"/>
      <c r="Q180" s="4" t="str">
        <f t="shared" si="14"/>
        <v/>
      </c>
      <c r="R180" s="7"/>
      <c r="S180" s="7"/>
      <c r="T180" s="7"/>
      <c r="U180" s="4" t="str">
        <f t="shared" si="15"/>
        <v/>
      </c>
      <c r="V180" s="4" t="str">
        <f>IF($B180="","",ROUND((I180*Settings!$B$4 + M180*Settings!$B$5 + Q180*Settings!$B$6)*20,1))</f>
        <v/>
      </c>
      <c r="W180" s="4" t="str">
        <f>IF($B180="","",(5-U180)*Settings!$B$7)</f>
        <v/>
      </c>
      <c r="X180" s="4" t="str">
        <f t="shared" si="16"/>
        <v/>
      </c>
      <c r="Y180" s="4" t="str">
        <f>IF($B180="","",IF(AND(Settings!$B$18=1,U180&lt;Settings!$B$19),IF(X180&gt;=Settings!$B$9,"Pilot (gated - risk)","Defer/Redesign (risk)"),IF(X180&gt;=Settings!$B$8,"Scale candidate",IF(X180&gt;=Settings!$B$9,"Pilot (gated)","Defer/Redesign"))))</f>
        <v/>
      </c>
      <c r="Z180" s="4" t="str">
        <f t="shared" si="17"/>
        <v/>
      </c>
      <c r="AA180" s="4" t="str">
        <f>IF($B180="","",IF(Z180&lt;=ROUNDUP(COUNTA($B$5:$B$504)*Settings!$B$10,0),"Top 20%",""))</f>
        <v/>
      </c>
    </row>
    <row r="181" spans="1:27" ht="16" x14ac:dyDescent="0.2">
      <c r="A181" s="7"/>
      <c r="B181" s="10"/>
      <c r="C181" s="10"/>
      <c r="D181" s="10"/>
      <c r="E181" s="10"/>
      <c r="F181" s="7"/>
      <c r="G181" s="7"/>
      <c r="H181" s="7"/>
      <c r="I181" s="4" t="str">
        <f t="shared" si="12"/>
        <v/>
      </c>
      <c r="J181" s="7"/>
      <c r="K181" s="7"/>
      <c r="L181" s="7"/>
      <c r="M181" s="4" t="str">
        <f t="shared" si="13"/>
        <v/>
      </c>
      <c r="N181" s="7"/>
      <c r="O181" s="7"/>
      <c r="P181" s="7"/>
      <c r="Q181" s="4" t="str">
        <f t="shared" si="14"/>
        <v/>
      </c>
      <c r="R181" s="7"/>
      <c r="S181" s="7"/>
      <c r="T181" s="7"/>
      <c r="U181" s="4" t="str">
        <f t="shared" si="15"/>
        <v/>
      </c>
      <c r="V181" s="4" t="str">
        <f>IF($B181="","",ROUND((I181*Settings!$B$4 + M181*Settings!$B$5 + Q181*Settings!$B$6)*20,1))</f>
        <v/>
      </c>
      <c r="W181" s="4" t="str">
        <f>IF($B181="","",(5-U181)*Settings!$B$7)</f>
        <v/>
      </c>
      <c r="X181" s="4" t="str">
        <f t="shared" si="16"/>
        <v/>
      </c>
      <c r="Y181" s="4" t="str">
        <f>IF($B181="","",IF(AND(Settings!$B$18=1,U181&lt;Settings!$B$19),IF(X181&gt;=Settings!$B$9,"Pilot (gated - risk)","Defer/Redesign (risk)"),IF(X181&gt;=Settings!$B$8,"Scale candidate",IF(X181&gt;=Settings!$B$9,"Pilot (gated)","Defer/Redesign"))))</f>
        <v/>
      </c>
      <c r="Z181" s="4" t="str">
        <f t="shared" si="17"/>
        <v/>
      </c>
      <c r="AA181" s="4" t="str">
        <f>IF($B181="","",IF(Z181&lt;=ROUNDUP(COUNTA($B$5:$B$504)*Settings!$B$10,0),"Top 20%",""))</f>
        <v/>
      </c>
    </row>
    <row r="182" spans="1:27" ht="16" x14ac:dyDescent="0.2">
      <c r="A182" s="7"/>
      <c r="B182" s="10"/>
      <c r="C182" s="10"/>
      <c r="D182" s="10"/>
      <c r="E182" s="10"/>
      <c r="F182" s="7"/>
      <c r="G182" s="7"/>
      <c r="H182" s="7"/>
      <c r="I182" s="4" t="str">
        <f t="shared" si="12"/>
        <v/>
      </c>
      <c r="J182" s="7"/>
      <c r="K182" s="7"/>
      <c r="L182" s="7"/>
      <c r="M182" s="4" t="str">
        <f t="shared" si="13"/>
        <v/>
      </c>
      <c r="N182" s="7"/>
      <c r="O182" s="7"/>
      <c r="P182" s="7"/>
      <c r="Q182" s="4" t="str">
        <f t="shared" si="14"/>
        <v/>
      </c>
      <c r="R182" s="7"/>
      <c r="S182" s="7"/>
      <c r="T182" s="7"/>
      <c r="U182" s="4" t="str">
        <f t="shared" si="15"/>
        <v/>
      </c>
      <c r="V182" s="4" t="str">
        <f>IF($B182="","",ROUND((I182*Settings!$B$4 + M182*Settings!$B$5 + Q182*Settings!$B$6)*20,1))</f>
        <v/>
      </c>
      <c r="W182" s="4" t="str">
        <f>IF($B182="","",(5-U182)*Settings!$B$7)</f>
        <v/>
      </c>
      <c r="X182" s="4" t="str">
        <f t="shared" si="16"/>
        <v/>
      </c>
      <c r="Y182" s="4" t="str">
        <f>IF($B182="","",IF(AND(Settings!$B$18=1,U182&lt;Settings!$B$19),IF(X182&gt;=Settings!$B$9,"Pilot (gated - risk)","Defer/Redesign (risk)"),IF(X182&gt;=Settings!$B$8,"Scale candidate",IF(X182&gt;=Settings!$B$9,"Pilot (gated)","Defer/Redesign"))))</f>
        <v/>
      </c>
      <c r="Z182" s="4" t="str">
        <f t="shared" si="17"/>
        <v/>
      </c>
      <c r="AA182" s="4" t="str">
        <f>IF($B182="","",IF(Z182&lt;=ROUNDUP(COUNTA($B$5:$B$504)*Settings!$B$10,0),"Top 20%",""))</f>
        <v/>
      </c>
    </row>
    <row r="183" spans="1:27" ht="16" x14ac:dyDescent="0.2">
      <c r="A183" s="7"/>
      <c r="B183" s="10"/>
      <c r="C183" s="10"/>
      <c r="D183" s="10"/>
      <c r="E183" s="10"/>
      <c r="F183" s="7"/>
      <c r="G183" s="7"/>
      <c r="H183" s="7"/>
      <c r="I183" s="4" t="str">
        <f t="shared" si="12"/>
        <v/>
      </c>
      <c r="J183" s="7"/>
      <c r="K183" s="7"/>
      <c r="L183" s="7"/>
      <c r="M183" s="4" t="str">
        <f t="shared" si="13"/>
        <v/>
      </c>
      <c r="N183" s="7"/>
      <c r="O183" s="7"/>
      <c r="P183" s="7"/>
      <c r="Q183" s="4" t="str">
        <f t="shared" si="14"/>
        <v/>
      </c>
      <c r="R183" s="7"/>
      <c r="S183" s="7"/>
      <c r="T183" s="7"/>
      <c r="U183" s="4" t="str">
        <f t="shared" si="15"/>
        <v/>
      </c>
      <c r="V183" s="4" t="str">
        <f>IF($B183="","",ROUND((I183*Settings!$B$4 + M183*Settings!$B$5 + Q183*Settings!$B$6)*20,1))</f>
        <v/>
      </c>
      <c r="W183" s="4" t="str">
        <f>IF($B183="","",(5-U183)*Settings!$B$7)</f>
        <v/>
      </c>
      <c r="X183" s="4" t="str">
        <f t="shared" si="16"/>
        <v/>
      </c>
      <c r="Y183" s="4" t="str">
        <f>IF($B183="","",IF(AND(Settings!$B$18=1,U183&lt;Settings!$B$19),IF(X183&gt;=Settings!$B$9,"Pilot (gated - risk)","Defer/Redesign (risk)"),IF(X183&gt;=Settings!$B$8,"Scale candidate",IF(X183&gt;=Settings!$B$9,"Pilot (gated)","Defer/Redesign"))))</f>
        <v/>
      </c>
      <c r="Z183" s="4" t="str">
        <f t="shared" si="17"/>
        <v/>
      </c>
      <c r="AA183" s="4" t="str">
        <f>IF($B183="","",IF(Z183&lt;=ROUNDUP(COUNTA($B$5:$B$504)*Settings!$B$10,0),"Top 20%",""))</f>
        <v/>
      </c>
    </row>
    <row r="184" spans="1:27" ht="16" x14ac:dyDescent="0.2">
      <c r="A184" s="7"/>
      <c r="B184" s="10"/>
      <c r="C184" s="10"/>
      <c r="D184" s="10"/>
      <c r="E184" s="10"/>
      <c r="F184" s="7"/>
      <c r="G184" s="7"/>
      <c r="H184" s="7"/>
      <c r="I184" s="4" t="str">
        <f t="shared" si="12"/>
        <v/>
      </c>
      <c r="J184" s="7"/>
      <c r="K184" s="7"/>
      <c r="L184" s="7"/>
      <c r="M184" s="4" t="str">
        <f t="shared" si="13"/>
        <v/>
      </c>
      <c r="N184" s="7"/>
      <c r="O184" s="7"/>
      <c r="P184" s="7"/>
      <c r="Q184" s="4" t="str">
        <f t="shared" si="14"/>
        <v/>
      </c>
      <c r="R184" s="7"/>
      <c r="S184" s="7"/>
      <c r="T184" s="7"/>
      <c r="U184" s="4" t="str">
        <f t="shared" si="15"/>
        <v/>
      </c>
      <c r="V184" s="4" t="str">
        <f>IF($B184="","",ROUND((I184*Settings!$B$4 + M184*Settings!$B$5 + Q184*Settings!$B$6)*20,1))</f>
        <v/>
      </c>
      <c r="W184" s="4" t="str">
        <f>IF($B184="","",(5-U184)*Settings!$B$7)</f>
        <v/>
      </c>
      <c r="X184" s="4" t="str">
        <f t="shared" si="16"/>
        <v/>
      </c>
      <c r="Y184" s="4" t="str">
        <f>IF($B184="","",IF(AND(Settings!$B$18=1,U184&lt;Settings!$B$19),IF(X184&gt;=Settings!$B$9,"Pilot (gated - risk)","Defer/Redesign (risk)"),IF(X184&gt;=Settings!$B$8,"Scale candidate",IF(X184&gt;=Settings!$B$9,"Pilot (gated)","Defer/Redesign"))))</f>
        <v/>
      </c>
      <c r="Z184" s="4" t="str">
        <f t="shared" si="17"/>
        <v/>
      </c>
      <c r="AA184" s="4" t="str">
        <f>IF($B184="","",IF(Z184&lt;=ROUNDUP(COUNTA($B$5:$B$504)*Settings!$B$10,0),"Top 20%",""))</f>
        <v/>
      </c>
    </row>
    <row r="185" spans="1:27" ht="16" x14ac:dyDescent="0.2">
      <c r="A185" s="7"/>
      <c r="B185" s="10"/>
      <c r="C185" s="10"/>
      <c r="D185" s="10"/>
      <c r="E185" s="10"/>
      <c r="F185" s="7"/>
      <c r="G185" s="7"/>
      <c r="H185" s="7"/>
      <c r="I185" s="4" t="str">
        <f t="shared" si="12"/>
        <v/>
      </c>
      <c r="J185" s="7"/>
      <c r="K185" s="7"/>
      <c r="L185" s="7"/>
      <c r="M185" s="4" t="str">
        <f t="shared" si="13"/>
        <v/>
      </c>
      <c r="N185" s="7"/>
      <c r="O185" s="7"/>
      <c r="P185" s="7"/>
      <c r="Q185" s="4" t="str">
        <f t="shared" si="14"/>
        <v/>
      </c>
      <c r="R185" s="7"/>
      <c r="S185" s="7"/>
      <c r="T185" s="7"/>
      <c r="U185" s="4" t="str">
        <f t="shared" si="15"/>
        <v/>
      </c>
      <c r="V185" s="4" t="str">
        <f>IF($B185="","",ROUND((I185*Settings!$B$4 + M185*Settings!$B$5 + Q185*Settings!$B$6)*20,1))</f>
        <v/>
      </c>
      <c r="W185" s="4" t="str">
        <f>IF($B185="","",(5-U185)*Settings!$B$7)</f>
        <v/>
      </c>
      <c r="X185" s="4" t="str">
        <f t="shared" si="16"/>
        <v/>
      </c>
      <c r="Y185" s="4" t="str">
        <f>IF($B185="","",IF(AND(Settings!$B$18=1,U185&lt;Settings!$B$19),IF(X185&gt;=Settings!$B$9,"Pilot (gated - risk)","Defer/Redesign (risk)"),IF(X185&gt;=Settings!$B$8,"Scale candidate",IF(X185&gt;=Settings!$B$9,"Pilot (gated)","Defer/Redesign"))))</f>
        <v/>
      </c>
      <c r="Z185" s="4" t="str">
        <f t="shared" si="17"/>
        <v/>
      </c>
      <c r="AA185" s="4" t="str">
        <f>IF($B185="","",IF(Z185&lt;=ROUNDUP(COUNTA($B$5:$B$504)*Settings!$B$10,0),"Top 20%",""))</f>
        <v/>
      </c>
    </row>
    <row r="186" spans="1:27" ht="16" x14ac:dyDescent="0.2">
      <c r="A186" s="7"/>
      <c r="B186" s="10"/>
      <c r="C186" s="10"/>
      <c r="D186" s="10"/>
      <c r="E186" s="10"/>
      <c r="F186" s="7"/>
      <c r="G186" s="7"/>
      <c r="H186" s="7"/>
      <c r="I186" s="4" t="str">
        <f t="shared" si="12"/>
        <v/>
      </c>
      <c r="J186" s="7"/>
      <c r="K186" s="7"/>
      <c r="L186" s="7"/>
      <c r="M186" s="4" t="str">
        <f t="shared" si="13"/>
        <v/>
      </c>
      <c r="N186" s="7"/>
      <c r="O186" s="7"/>
      <c r="P186" s="7"/>
      <c r="Q186" s="4" t="str">
        <f t="shared" si="14"/>
        <v/>
      </c>
      <c r="R186" s="7"/>
      <c r="S186" s="7"/>
      <c r="T186" s="7"/>
      <c r="U186" s="4" t="str">
        <f t="shared" si="15"/>
        <v/>
      </c>
      <c r="V186" s="4" t="str">
        <f>IF($B186="","",ROUND((I186*Settings!$B$4 + M186*Settings!$B$5 + Q186*Settings!$B$6)*20,1))</f>
        <v/>
      </c>
      <c r="W186" s="4" t="str">
        <f>IF($B186="","",(5-U186)*Settings!$B$7)</f>
        <v/>
      </c>
      <c r="X186" s="4" t="str">
        <f t="shared" si="16"/>
        <v/>
      </c>
      <c r="Y186" s="4" t="str">
        <f>IF($B186="","",IF(AND(Settings!$B$18=1,U186&lt;Settings!$B$19),IF(X186&gt;=Settings!$B$9,"Pilot (gated - risk)","Defer/Redesign (risk)"),IF(X186&gt;=Settings!$B$8,"Scale candidate",IF(X186&gt;=Settings!$B$9,"Pilot (gated)","Defer/Redesign"))))</f>
        <v/>
      </c>
      <c r="Z186" s="4" t="str">
        <f t="shared" si="17"/>
        <v/>
      </c>
      <c r="AA186" s="4" t="str">
        <f>IF($B186="","",IF(Z186&lt;=ROUNDUP(COUNTA($B$5:$B$504)*Settings!$B$10,0),"Top 20%",""))</f>
        <v/>
      </c>
    </row>
    <row r="187" spans="1:27" ht="16" x14ac:dyDescent="0.2">
      <c r="A187" s="7"/>
      <c r="B187" s="10"/>
      <c r="C187" s="10"/>
      <c r="D187" s="10"/>
      <c r="E187" s="10"/>
      <c r="F187" s="7"/>
      <c r="G187" s="7"/>
      <c r="H187" s="7"/>
      <c r="I187" s="4" t="str">
        <f t="shared" si="12"/>
        <v/>
      </c>
      <c r="J187" s="7"/>
      <c r="K187" s="7"/>
      <c r="L187" s="7"/>
      <c r="M187" s="4" t="str">
        <f t="shared" si="13"/>
        <v/>
      </c>
      <c r="N187" s="7"/>
      <c r="O187" s="7"/>
      <c r="P187" s="7"/>
      <c r="Q187" s="4" t="str">
        <f t="shared" si="14"/>
        <v/>
      </c>
      <c r="R187" s="7"/>
      <c r="S187" s="7"/>
      <c r="T187" s="7"/>
      <c r="U187" s="4" t="str">
        <f t="shared" si="15"/>
        <v/>
      </c>
      <c r="V187" s="4" t="str">
        <f>IF($B187="","",ROUND((I187*Settings!$B$4 + M187*Settings!$B$5 + Q187*Settings!$B$6)*20,1))</f>
        <v/>
      </c>
      <c r="W187" s="4" t="str">
        <f>IF($B187="","",(5-U187)*Settings!$B$7)</f>
        <v/>
      </c>
      <c r="X187" s="4" t="str">
        <f t="shared" si="16"/>
        <v/>
      </c>
      <c r="Y187" s="4" t="str">
        <f>IF($B187="","",IF(AND(Settings!$B$18=1,U187&lt;Settings!$B$19),IF(X187&gt;=Settings!$B$9,"Pilot (gated - risk)","Defer/Redesign (risk)"),IF(X187&gt;=Settings!$B$8,"Scale candidate",IF(X187&gt;=Settings!$B$9,"Pilot (gated)","Defer/Redesign"))))</f>
        <v/>
      </c>
      <c r="Z187" s="4" t="str">
        <f t="shared" si="17"/>
        <v/>
      </c>
      <c r="AA187" s="4" t="str">
        <f>IF($B187="","",IF(Z187&lt;=ROUNDUP(COUNTA($B$5:$B$504)*Settings!$B$10,0),"Top 20%",""))</f>
        <v/>
      </c>
    </row>
    <row r="188" spans="1:27" ht="16" x14ac:dyDescent="0.2">
      <c r="A188" s="7"/>
      <c r="B188" s="10"/>
      <c r="C188" s="10"/>
      <c r="D188" s="10"/>
      <c r="E188" s="10"/>
      <c r="F188" s="7"/>
      <c r="G188" s="7"/>
      <c r="H188" s="7"/>
      <c r="I188" s="4" t="str">
        <f t="shared" si="12"/>
        <v/>
      </c>
      <c r="J188" s="7"/>
      <c r="K188" s="7"/>
      <c r="L188" s="7"/>
      <c r="M188" s="4" t="str">
        <f t="shared" si="13"/>
        <v/>
      </c>
      <c r="N188" s="7"/>
      <c r="O188" s="7"/>
      <c r="P188" s="7"/>
      <c r="Q188" s="4" t="str">
        <f t="shared" si="14"/>
        <v/>
      </c>
      <c r="R188" s="7"/>
      <c r="S188" s="7"/>
      <c r="T188" s="7"/>
      <c r="U188" s="4" t="str">
        <f t="shared" si="15"/>
        <v/>
      </c>
      <c r="V188" s="4" t="str">
        <f>IF($B188="","",ROUND((I188*Settings!$B$4 + M188*Settings!$B$5 + Q188*Settings!$B$6)*20,1))</f>
        <v/>
      </c>
      <c r="W188" s="4" t="str">
        <f>IF($B188="","",(5-U188)*Settings!$B$7)</f>
        <v/>
      </c>
      <c r="X188" s="4" t="str">
        <f t="shared" si="16"/>
        <v/>
      </c>
      <c r="Y188" s="4" t="str">
        <f>IF($B188="","",IF(AND(Settings!$B$18=1,U188&lt;Settings!$B$19),IF(X188&gt;=Settings!$B$9,"Pilot (gated - risk)","Defer/Redesign (risk)"),IF(X188&gt;=Settings!$B$8,"Scale candidate",IF(X188&gt;=Settings!$B$9,"Pilot (gated)","Defer/Redesign"))))</f>
        <v/>
      </c>
      <c r="Z188" s="4" t="str">
        <f t="shared" si="17"/>
        <v/>
      </c>
      <c r="AA188" s="4" t="str">
        <f>IF($B188="","",IF(Z188&lt;=ROUNDUP(COUNTA($B$5:$B$504)*Settings!$B$10,0),"Top 20%",""))</f>
        <v/>
      </c>
    </row>
    <row r="189" spans="1:27" ht="16" x14ac:dyDescent="0.2">
      <c r="A189" s="7"/>
      <c r="B189" s="10"/>
      <c r="C189" s="10"/>
      <c r="D189" s="10"/>
      <c r="E189" s="10"/>
      <c r="F189" s="7"/>
      <c r="G189" s="7"/>
      <c r="H189" s="7"/>
      <c r="I189" s="4" t="str">
        <f t="shared" si="12"/>
        <v/>
      </c>
      <c r="J189" s="7"/>
      <c r="K189" s="7"/>
      <c r="L189" s="7"/>
      <c r="M189" s="4" t="str">
        <f t="shared" si="13"/>
        <v/>
      </c>
      <c r="N189" s="7"/>
      <c r="O189" s="7"/>
      <c r="P189" s="7"/>
      <c r="Q189" s="4" t="str">
        <f t="shared" si="14"/>
        <v/>
      </c>
      <c r="R189" s="7"/>
      <c r="S189" s="7"/>
      <c r="T189" s="7"/>
      <c r="U189" s="4" t="str">
        <f t="shared" si="15"/>
        <v/>
      </c>
      <c r="V189" s="4" t="str">
        <f>IF($B189="","",ROUND((I189*Settings!$B$4 + M189*Settings!$B$5 + Q189*Settings!$B$6)*20,1))</f>
        <v/>
      </c>
      <c r="W189" s="4" t="str">
        <f>IF($B189="","",(5-U189)*Settings!$B$7)</f>
        <v/>
      </c>
      <c r="X189" s="4" t="str">
        <f t="shared" si="16"/>
        <v/>
      </c>
      <c r="Y189" s="4" t="str">
        <f>IF($B189="","",IF(AND(Settings!$B$18=1,U189&lt;Settings!$B$19),IF(X189&gt;=Settings!$B$9,"Pilot (gated - risk)","Defer/Redesign (risk)"),IF(X189&gt;=Settings!$B$8,"Scale candidate",IF(X189&gt;=Settings!$B$9,"Pilot (gated)","Defer/Redesign"))))</f>
        <v/>
      </c>
      <c r="Z189" s="4" t="str">
        <f t="shared" si="17"/>
        <v/>
      </c>
      <c r="AA189" s="4" t="str">
        <f>IF($B189="","",IF(Z189&lt;=ROUNDUP(COUNTA($B$5:$B$504)*Settings!$B$10,0),"Top 20%",""))</f>
        <v/>
      </c>
    </row>
    <row r="190" spans="1:27" ht="16" x14ac:dyDescent="0.2">
      <c r="A190" s="7"/>
      <c r="B190" s="10"/>
      <c r="C190" s="10"/>
      <c r="D190" s="10"/>
      <c r="E190" s="10"/>
      <c r="F190" s="7"/>
      <c r="G190" s="7"/>
      <c r="H190" s="7"/>
      <c r="I190" s="4" t="str">
        <f t="shared" si="12"/>
        <v/>
      </c>
      <c r="J190" s="7"/>
      <c r="K190" s="7"/>
      <c r="L190" s="7"/>
      <c r="M190" s="4" t="str">
        <f t="shared" si="13"/>
        <v/>
      </c>
      <c r="N190" s="7"/>
      <c r="O190" s="7"/>
      <c r="P190" s="7"/>
      <c r="Q190" s="4" t="str">
        <f t="shared" si="14"/>
        <v/>
      </c>
      <c r="R190" s="7"/>
      <c r="S190" s="7"/>
      <c r="T190" s="7"/>
      <c r="U190" s="4" t="str">
        <f t="shared" si="15"/>
        <v/>
      </c>
      <c r="V190" s="4" t="str">
        <f>IF($B190="","",ROUND((I190*Settings!$B$4 + M190*Settings!$B$5 + Q190*Settings!$B$6)*20,1))</f>
        <v/>
      </c>
      <c r="W190" s="4" t="str">
        <f>IF($B190="","",(5-U190)*Settings!$B$7)</f>
        <v/>
      </c>
      <c r="X190" s="4" t="str">
        <f t="shared" si="16"/>
        <v/>
      </c>
      <c r="Y190" s="4" t="str">
        <f>IF($B190="","",IF(AND(Settings!$B$18=1,U190&lt;Settings!$B$19),IF(X190&gt;=Settings!$B$9,"Pilot (gated - risk)","Defer/Redesign (risk)"),IF(X190&gt;=Settings!$B$8,"Scale candidate",IF(X190&gt;=Settings!$B$9,"Pilot (gated)","Defer/Redesign"))))</f>
        <v/>
      </c>
      <c r="Z190" s="4" t="str">
        <f t="shared" si="17"/>
        <v/>
      </c>
      <c r="AA190" s="4" t="str">
        <f>IF($B190="","",IF(Z190&lt;=ROUNDUP(COUNTA($B$5:$B$504)*Settings!$B$10,0),"Top 20%",""))</f>
        <v/>
      </c>
    </row>
    <row r="191" spans="1:27" ht="16" x14ac:dyDescent="0.2">
      <c r="A191" s="7"/>
      <c r="B191" s="10"/>
      <c r="C191" s="10"/>
      <c r="D191" s="10"/>
      <c r="E191" s="10"/>
      <c r="F191" s="7"/>
      <c r="G191" s="7"/>
      <c r="H191" s="7"/>
      <c r="I191" s="4" t="str">
        <f t="shared" si="12"/>
        <v/>
      </c>
      <c r="J191" s="7"/>
      <c r="K191" s="7"/>
      <c r="L191" s="7"/>
      <c r="M191" s="4" t="str">
        <f t="shared" si="13"/>
        <v/>
      </c>
      <c r="N191" s="7"/>
      <c r="O191" s="7"/>
      <c r="P191" s="7"/>
      <c r="Q191" s="4" t="str">
        <f t="shared" si="14"/>
        <v/>
      </c>
      <c r="R191" s="7"/>
      <c r="S191" s="7"/>
      <c r="T191" s="7"/>
      <c r="U191" s="4" t="str">
        <f t="shared" si="15"/>
        <v/>
      </c>
      <c r="V191" s="4" t="str">
        <f>IF($B191="","",ROUND((I191*Settings!$B$4 + M191*Settings!$B$5 + Q191*Settings!$B$6)*20,1))</f>
        <v/>
      </c>
      <c r="W191" s="4" t="str">
        <f>IF($B191="","",(5-U191)*Settings!$B$7)</f>
        <v/>
      </c>
      <c r="X191" s="4" t="str">
        <f t="shared" si="16"/>
        <v/>
      </c>
      <c r="Y191" s="4" t="str">
        <f>IF($B191="","",IF(AND(Settings!$B$18=1,U191&lt;Settings!$B$19),IF(X191&gt;=Settings!$B$9,"Pilot (gated - risk)","Defer/Redesign (risk)"),IF(X191&gt;=Settings!$B$8,"Scale candidate",IF(X191&gt;=Settings!$B$9,"Pilot (gated)","Defer/Redesign"))))</f>
        <v/>
      </c>
      <c r="Z191" s="4" t="str">
        <f t="shared" si="17"/>
        <v/>
      </c>
      <c r="AA191" s="4" t="str">
        <f>IF($B191="","",IF(Z191&lt;=ROUNDUP(COUNTA($B$5:$B$504)*Settings!$B$10,0),"Top 20%",""))</f>
        <v/>
      </c>
    </row>
    <row r="192" spans="1:27" ht="16" x14ac:dyDescent="0.2">
      <c r="A192" s="7"/>
      <c r="B192" s="10"/>
      <c r="C192" s="10"/>
      <c r="D192" s="10"/>
      <c r="E192" s="10"/>
      <c r="F192" s="7"/>
      <c r="G192" s="7"/>
      <c r="H192" s="7"/>
      <c r="I192" s="4" t="str">
        <f t="shared" si="12"/>
        <v/>
      </c>
      <c r="J192" s="7"/>
      <c r="K192" s="7"/>
      <c r="L192" s="7"/>
      <c r="M192" s="4" t="str">
        <f t="shared" si="13"/>
        <v/>
      </c>
      <c r="N192" s="7"/>
      <c r="O192" s="7"/>
      <c r="P192" s="7"/>
      <c r="Q192" s="4" t="str">
        <f t="shared" si="14"/>
        <v/>
      </c>
      <c r="R192" s="7"/>
      <c r="S192" s="7"/>
      <c r="T192" s="7"/>
      <c r="U192" s="4" t="str">
        <f t="shared" si="15"/>
        <v/>
      </c>
      <c r="V192" s="4" t="str">
        <f>IF($B192="","",ROUND((I192*Settings!$B$4 + M192*Settings!$B$5 + Q192*Settings!$B$6)*20,1))</f>
        <v/>
      </c>
      <c r="W192" s="4" t="str">
        <f>IF($B192="","",(5-U192)*Settings!$B$7)</f>
        <v/>
      </c>
      <c r="X192" s="4" t="str">
        <f t="shared" si="16"/>
        <v/>
      </c>
      <c r="Y192" s="4" t="str">
        <f>IF($B192="","",IF(AND(Settings!$B$18=1,U192&lt;Settings!$B$19),IF(X192&gt;=Settings!$B$9,"Pilot (gated - risk)","Defer/Redesign (risk)"),IF(X192&gt;=Settings!$B$8,"Scale candidate",IF(X192&gt;=Settings!$B$9,"Pilot (gated)","Defer/Redesign"))))</f>
        <v/>
      </c>
      <c r="Z192" s="4" t="str">
        <f t="shared" si="17"/>
        <v/>
      </c>
      <c r="AA192" s="4" t="str">
        <f>IF($B192="","",IF(Z192&lt;=ROUNDUP(COUNTA($B$5:$B$504)*Settings!$B$10,0),"Top 20%",""))</f>
        <v/>
      </c>
    </row>
    <row r="193" spans="1:27" ht="16" x14ac:dyDescent="0.2">
      <c r="A193" s="7"/>
      <c r="B193" s="10"/>
      <c r="C193" s="10"/>
      <c r="D193" s="10"/>
      <c r="E193" s="10"/>
      <c r="F193" s="7"/>
      <c r="G193" s="7"/>
      <c r="H193" s="7"/>
      <c r="I193" s="4" t="str">
        <f t="shared" si="12"/>
        <v/>
      </c>
      <c r="J193" s="7"/>
      <c r="K193" s="7"/>
      <c r="L193" s="7"/>
      <c r="M193" s="4" t="str">
        <f t="shared" si="13"/>
        <v/>
      </c>
      <c r="N193" s="7"/>
      <c r="O193" s="7"/>
      <c r="P193" s="7"/>
      <c r="Q193" s="4" t="str">
        <f t="shared" si="14"/>
        <v/>
      </c>
      <c r="R193" s="7"/>
      <c r="S193" s="7"/>
      <c r="T193" s="7"/>
      <c r="U193" s="4" t="str">
        <f t="shared" si="15"/>
        <v/>
      </c>
      <c r="V193" s="4" t="str">
        <f>IF($B193="","",ROUND((I193*Settings!$B$4 + M193*Settings!$B$5 + Q193*Settings!$B$6)*20,1))</f>
        <v/>
      </c>
      <c r="W193" s="4" t="str">
        <f>IF($B193="","",(5-U193)*Settings!$B$7)</f>
        <v/>
      </c>
      <c r="X193" s="4" t="str">
        <f t="shared" si="16"/>
        <v/>
      </c>
      <c r="Y193" s="4" t="str">
        <f>IF($B193="","",IF(AND(Settings!$B$18=1,U193&lt;Settings!$B$19),IF(X193&gt;=Settings!$B$9,"Pilot (gated - risk)","Defer/Redesign (risk)"),IF(X193&gt;=Settings!$B$8,"Scale candidate",IF(X193&gt;=Settings!$B$9,"Pilot (gated)","Defer/Redesign"))))</f>
        <v/>
      </c>
      <c r="Z193" s="4" t="str">
        <f t="shared" si="17"/>
        <v/>
      </c>
      <c r="AA193" s="4" t="str">
        <f>IF($B193="","",IF(Z193&lt;=ROUNDUP(COUNTA($B$5:$B$504)*Settings!$B$10,0),"Top 20%",""))</f>
        <v/>
      </c>
    </row>
    <row r="194" spans="1:27" ht="16" x14ac:dyDescent="0.2">
      <c r="A194" s="7"/>
      <c r="B194" s="10"/>
      <c r="C194" s="10"/>
      <c r="D194" s="10"/>
      <c r="E194" s="10"/>
      <c r="F194" s="7"/>
      <c r="G194" s="7"/>
      <c r="H194" s="7"/>
      <c r="I194" s="4" t="str">
        <f t="shared" si="12"/>
        <v/>
      </c>
      <c r="J194" s="7"/>
      <c r="K194" s="7"/>
      <c r="L194" s="7"/>
      <c r="M194" s="4" t="str">
        <f t="shared" si="13"/>
        <v/>
      </c>
      <c r="N194" s="7"/>
      <c r="O194" s="7"/>
      <c r="P194" s="7"/>
      <c r="Q194" s="4" t="str">
        <f t="shared" si="14"/>
        <v/>
      </c>
      <c r="R194" s="7"/>
      <c r="S194" s="7"/>
      <c r="T194" s="7"/>
      <c r="U194" s="4" t="str">
        <f t="shared" si="15"/>
        <v/>
      </c>
      <c r="V194" s="4" t="str">
        <f>IF($B194="","",ROUND((I194*Settings!$B$4 + M194*Settings!$B$5 + Q194*Settings!$B$6)*20,1))</f>
        <v/>
      </c>
      <c r="W194" s="4" t="str">
        <f>IF($B194="","",(5-U194)*Settings!$B$7)</f>
        <v/>
      </c>
      <c r="X194" s="4" t="str">
        <f t="shared" si="16"/>
        <v/>
      </c>
      <c r="Y194" s="4" t="str">
        <f>IF($B194="","",IF(AND(Settings!$B$18=1,U194&lt;Settings!$B$19),IF(X194&gt;=Settings!$B$9,"Pilot (gated - risk)","Defer/Redesign (risk)"),IF(X194&gt;=Settings!$B$8,"Scale candidate",IF(X194&gt;=Settings!$B$9,"Pilot (gated)","Defer/Redesign"))))</f>
        <v/>
      </c>
      <c r="Z194" s="4" t="str">
        <f t="shared" si="17"/>
        <v/>
      </c>
      <c r="AA194" s="4" t="str">
        <f>IF($B194="","",IF(Z194&lt;=ROUNDUP(COUNTA($B$5:$B$504)*Settings!$B$10,0),"Top 20%",""))</f>
        <v/>
      </c>
    </row>
    <row r="195" spans="1:27" ht="16" x14ac:dyDescent="0.2">
      <c r="A195" s="7"/>
      <c r="B195" s="10"/>
      <c r="C195" s="10"/>
      <c r="D195" s="10"/>
      <c r="E195" s="10"/>
      <c r="F195" s="7"/>
      <c r="G195" s="7"/>
      <c r="H195" s="7"/>
      <c r="I195" s="4" t="str">
        <f t="shared" si="12"/>
        <v/>
      </c>
      <c r="J195" s="7"/>
      <c r="K195" s="7"/>
      <c r="L195" s="7"/>
      <c r="M195" s="4" t="str">
        <f t="shared" si="13"/>
        <v/>
      </c>
      <c r="N195" s="7"/>
      <c r="O195" s="7"/>
      <c r="P195" s="7"/>
      <c r="Q195" s="4" t="str">
        <f t="shared" si="14"/>
        <v/>
      </c>
      <c r="R195" s="7"/>
      <c r="S195" s="7"/>
      <c r="T195" s="7"/>
      <c r="U195" s="4" t="str">
        <f t="shared" si="15"/>
        <v/>
      </c>
      <c r="V195" s="4" t="str">
        <f>IF($B195="","",ROUND((I195*Settings!$B$4 + M195*Settings!$B$5 + Q195*Settings!$B$6)*20,1))</f>
        <v/>
      </c>
      <c r="W195" s="4" t="str">
        <f>IF($B195="","",(5-U195)*Settings!$B$7)</f>
        <v/>
      </c>
      <c r="X195" s="4" t="str">
        <f t="shared" si="16"/>
        <v/>
      </c>
      <c r="Y195" s="4" t="str">
        <f>IF($B195="","",IF(AND(Settings!$B$18=1,U195&lt;Settings!$B$19),IF(X195&gt;=Settings!$B$9,"Pilot (gated - risk)","Defer/Redesign (risk)"),IF(X195&gt;=Settings!$B$8,"Scale candidate",IF(X195&gt;=Settings!$B$9,"Pilot (gated)","Defer/Redesign"))))</f>
        <v/>
      </c>
      <c r="Z195" s="4" t="str">
        <f t="shared" si="17"/>
        <v/>
      </c>
      <c r="AA195" s="4" t="str">
        <f>IF($B195="","",IF(Z195&lt;=ROUNDUP(COUNTA($B$5:$B$504)*Settings!$B$10,0),"Top 20%",""))</f>
        <v/>
      </c>
    </row>
    <row r="196" spans="1:27" ht="16" x14ac:dyDescent="0.2">
      <c r="A196" s="7"/>
      <c r="B196" s="10"/>
      <c r="C196" s="10"/>
      <c r="D196" s="10"/>
      <c r="E196" s="10"/>
      <c r="F196" s="7"/>
      <c r="G196" s="7"/>
      <c r="H196" s="7"/>
      <c r="I196" s="4" t="str">
        <f t="shared" si="12"/>
        <v/>
      </c>
      <c r="J196" s="7"/>
      <c r="K196" s="7"/>
      <c r="L196" s="7"/>
      <c r="M196" s="4" t="str">
        <f t="shared" si="13"/>
        <v/>
      </c>
      <c r="N196" s="7"/>
      <c r="O196" s="7"/>
      <c r="P196" s="7"/>
      <c r="Q196" s="4" t="str">
        <f t="shared" si="14"/>
        <v/>
      </c>
      <c r="R196" s="7"/>
      <c r="S196" s="7"/>
      <c r="T196" s="7"/>
      <c r="U196" s="4" t="str">
        <f t="shared" si="15"/>
        <v/>
      </c>
      <c r="V196" s="4" t="str">
        <f>IF($B196="","",ROUND((I196*Settings!$B$4 + M196*Settings!$B$5 + Q196*Settings!$B$6)*20,1))</f>
        <v/>
      </c>
      <c r="W196" s="4" t="str">
        <f>IF($B196="","",(5-U196)*Settings!$B$7)</f>
        <v/>
      </c>
      <c r="X196" s="4" t="str">
        <f t="shared" si="16"/>
        <v/>
      </c>
      <c r="Y196" s="4" t="str">
        <f>IF($B196="","",IF(AND(Settings!$B$18=1,U196&lt;Settings!$B$19),IF(X196&gt;=Settings!$B$9,"Pilot (gated - risk)","Defer/Redesign (risk)"),IF(X196&gt;=Settings!$B$8,"Scale candidate",IF(X196&gt;=Settings!$B$9,"Pilot (gated)","Defer/Redesign"))))</f>
        <v/>
      </c>
      <c r="Z196" s="4" t="str">
        <f t="shared" si="17"/>
        <v/>
      </c>
      <c r="AA196" s="4" t="str">
        <f>IF($B196="","",IF(Z196&lt;=ROUNDUP(COUNTA($B$5:$B$504)*Settings!$B$10,0),"Top 20%",""))</f>
        <v/>
      </c>
    </row>
    <row r="197" spans="1:27" ht="16" x14ac:dyDescent="0.2">
      <c r="A197" s="7"/>
      <c r="B197" s="10"/>
      <c r="C197" s="10"/>
      <c r="D197" s="10"/>
      <c r="E197" s="10"/>
      <c r="F197" s="7"/>
      <c r="G197" s="7"/>
      <c r="H197" s="7"/>
      <c r="I197" s="4" t="str">
        <f t="shared" ref="I197:I260" si="18">IF($B197="","",AVERAGE($F197:$H197))</f>
        <v/>
      </c>
      <c r="J197" s="7"/>
      <c r="K197" s="7"/>
      <c r="L197" s="7"/>
      <c r="M197" s="4" t="str">
        <f t="shared" ref="M197:M260" si="19">IF($B197="","",AVERAGE($J197:$L197))</f>
        <v/>
      </c>
      <c r="N197" s="7"/>
      <c r="O197" s="7"/>
      <c r="P197" s="7"/>
      <c r="Q197" s="4" t="str">
        <f t="shared" ref="Q197:Q260" si="20">IF($B197="","",AVERAGE($N197:$P197))</f>
        <v/>
      </c>
      <c r="R197" s="7"/>
      <c r="S197" s="7"/>
      <c r="T197" s="7"/>
      <c r="U197" s="4" t="str">
        <f t="shared" ref="U197:U260" si="21">IF($B197="","",AVERAGE($R197:$T197))</f>
        <v/>
      </c>
      <c r="V197" s="4" t="str">
        <f>IF($B197="","",ROUND((I197*Settings!$B$4 + M197*Settings!$B$5 + Q197*Settings!$B$6)*20,1))</f>
        <v/>
      </c>
      <c r="W197" s="4" t="str">
        <f>IF($B197="","",(5-U197)*Settings!$B$7)</f>
        <v/>
      </c>
      <c r="X197" s="4" t="str">
        <f t="shared" ref="X197:X260" si="22">IF($B197="","",MAX(0,MIN(100,ROUND(V197-W197,1))))</f>
        <v/>
      </c>
      <c r="Y197" s="4" t="str">
        <f>IF($B197="","",IF(AND(Settings!$B$18=1,U197&lt;Settings!$B$19),IF(X197&gt;=Settings!$B$9,"Pilot (gated - risk)","Defer/Redesign (risk)"),IF(X197&gt;=Settings!$B$8,"Scale candidate",IF(X197&gt;=Settings!$B$9,"Pilot (gated)","Defer/Redesign"))))</f>
        <v/>
      </c>
      <c r="Z197" s="4" t="str">
        <f t="shared" ref="Z197:Z260" si="23">IF($B197="","",1+SUMPRODUCT(($X$5:$X$504&gt;X197)*($B$5:$B$504&lt;&gt;"")))</f>
        <v/>
      </c>
      <c r="AA197" s="4" t="str">
        <f>IF($B197="","",IF(Z197&lt;=ROUNDUP(COUNTA($B$5:$B$504)*Settings!$B$10,0),"Top 20%",""))</f>
        <v/>
      </c>
    </row>
    <row r="198" spans="1:27" ht="16" x14ac:dyDescent="0.2">
      <c r="A198" s="7"/>
      <c r="B198" s="10"/>
      <c r="C198" s="10"/>
      <c r="D198" s="10"/>
      <c r="E198" s="10"/>
      <c r="F198" s="7"/>
      <c r="G198" s="7"/>
      <c r="H198" s="7"/>
      <c r="I198" s="4" t="str">
        <f t="shared" si="18"/>
        <v/>
      </c>
      <c r="J198" s="7"/>
      <c r="K198" s="7"/>
      <c r="L198" s="7"/>
      <c r="M198" s="4" t="str">
        <f t="shared" si="19"/>
        <v/>
      </c>
      <c r="N198" s="7"/>
      <c r="O198" s="7"/>
      <c r="P198" s="7"/>
      <c r="Q198" s="4" t="str">
        <f t="shared" si="20"/>
        <v/>
      </c>
      <c r="R198" s="7"/>
      <c r="S198" s="7"/>
      <c r="T198" s="7"/>
      <c r="U198" s="4" t="str">
        <f t="shared" si="21"/>
        <v/>
      </c>
      <c r="V198" s="4" t="str">
        <f>IF($B198="","",ROUND((I198*Settings!$B$4 + M198*Settings!$B$5 + Q198*Settings!$B$6)*20,1))</f>
        <v/>
      </c>
      <c r="W198" s="4" t="str">
        <f>IF($B198="","",(5-U198)*Settings!$B$7)</f>
        <v/>
      </c>
      <c r="X198" s="4" t="str">
        <f t="shared" si="22"/>
        <v/>
      </c>
      <c r="Y198" s="4" t="str">
        <f>IF($B198="","",IF(AND(Settings!$B$18=1,U198&lt;Settings!$B$19),IF(X198&gt;=Settings!$B$9,"Pilot (gated - risk)","Defer/Redesign (risk)"),IF(X198&gt;=Settings!$B$8,"Scale candidate",IF(X198&gt;=Settings!$B$9,"Pilot (gated)","Defer/Redesign"))))</f>
        <v/>
      </c>
      <c r="Z198" s="4" t="str">
        <f t="shared" si="23"/>
        <v/>
      </c>
      <c r="AA198" s="4" t="str">
        <f>IF($B198="","",IF(Z198&lt;=ROUNDUP(COUNTA($B$5:$B$504)*Settings!$B$10,0),"Top 20%",""))</f>
        <v/>
      </c>
    </row>
    <row r="199" spans="1:27" ht="16" x14ac:dyDescent="0.2">
      <c r="A199" s="7"/>
      <c r="B199" s="10"/>
      <c r="C199" s="10"/>
      <c r="D199" s="10"/>
      <c r="E199" s="10"/>
      <c r="F199" s="7"/>
      <c r="G199" s="7"/>
      <c r="H199" s="7"/>
      <c r="I199" s="4" t="str">
        <f t="shared" si="18"/>
        <v/>
      </c>
      <c r="J199" s="7"/>
      <c r="K199" s="7"/>
      <c r="L199" s="7"/>
      <c r="M199" s="4" t="str">
        <f t="shared" si="19"/>
        <v/>
      </c>
      <c r="N199" s="7"/>
      <c r="O199" s="7"/>
      <c r="P199" s="7"/>
      <c r="Q199" s="4" t="str">
        <f t="shared" si="20"/>
        <v/>
      </c>
      <c r="R199" s="7"/>
      <c r="S199" s="7"/>
      <c r="T199" s="7"/>
      <c r="U199" s="4" t="str">
        <f t="shared" si="21"/>
        <v/>
      </c>
      <c r="V199" s="4" t="str">
        <f>IF($B199="","",ROUND((I199*Settings!$B$4 + M199*Settings!$B$5 + Q199*Settings!$B$6)*20,1))</f>
        <v/>
      </c>
      <c r="W199" s="4" t="str">
        <f>IF($B199="","",(5-U199)*Settings!$B$7)</f>
        <v/>
      </c>
      <c r="X199" s="4" t="str">
        <f t="shared" si="22"/>
        <v/>
      </c>
      <c r="Y199" s="4" t="str">
        <f>IF($B199="","",IF(AND(Settings!$B$18=1,U199&lt;Settings!$B$19),IF(X199&gt;=Settings!$B$9,"Pilot (gated - risk)","Defer/Redesign (risk)"),IF(X199&gt;=Settings!$B$8,"Scale candidate",IF(X199&gt;=Settings!$B$9,"Pilot (gated)","Defer/Redesign"))))</f>
        <v/>
      </c>
      <c r="Z199" s="4" t="str">
        <f t="shared" si="23"/>
        <v/>
      </c>
      <c r="AA199" s="4" t="str">
        <f>IF($B199="","",IF(Z199&lt;=ROUNDUP(COUNTA($B$5:$B$504)*Settings!$B$10,0),"Top 20%",""))</f>
        <v/>
      </c>
    </row>
    <row r="200" spans="1:27" ht="16" x14ac:dyDescent="0.2">
      <c r="A200" s="7"/>
      <c r="B200" s="10"/>
      <c r="C200" s="10"/>
      <c r="D200" s="10"/>
      <c r="E200" s="10"/>
      <c r="F200" s="7"/>
      <c r="G200" s="7"/>
      <c r="H200" s="7"/>
      <c r="I200" s="4" t="str">
        <f t="shared" si="18"/>
        <v/>
      </c>
      <c r="J200" s="7"/>
      <c r="K200" s="7"/>
      <c r="L200" s="7"/>
      <c r="M200" s="4" t="str">
        <f t="shared" si="19"/>
        <v/>
      </c>
      <c r="N200" s="7"/>
      <c r="O200" s="7"/>
      <c r="P200" s="7"/>
      <c r="Q200" s="4" t="str">
        <f t="shared" si="20"/>
        <v/>
      </c>
      <c r="R200" s="7"/>
      <c r="S200" s="7"/>
      <c r="T200" s="7"/>
      <c r="U200" s="4" t="str">
        <f t="shared" si="21"/>
        <v/>
      </c>
      <c r="V200" s="4" t="str">
        <f>IF($B200="","",ROUND((I200*Settings!$B$4 + M200*Settings!$B$5 + Q200*Settings!$B$6)*20,1))</f>
        <v/>
      </c>
      <c r="W200" s="4" t="str">
        <f>IF($B200="","",(5-U200)*Settings!$B$7)</f>
        <v/>
      </c>
      <c r="X200" s="4" t="str">
        <f t="shared" si="22"/>
        <v/>
      </c>
      <c r="Y200" s="4" t="str">
        <f>IF($B200="","",IF(AND(Settings!$B$18=1,U200&lt;Settings!$B$19),IF(X200&gt;=Settings!$B$9,"Pilot (gated - risk)","Defer/Redesign (risk)"),IF(X200&gt;=Settings!$B$8,"Scale candidate",IF(X200&gt;=Settings!$B$9,"Pilot (gated)","Defer/Redesign"))))</f>
        <v/>
      </c>
      <c r="Z200" s="4" t="str">
        <f t="shared" si="23"/>
        <v/>
      </c>
      <c r="AA200" s="4" t="str">
        <f>IF($B200="","",IF(Z200&lt;=ROUNDUP(COUNTA($B$5:$B$504)*Settings!$B$10,0),"Top 20%",""))</f>
        <v/>
      </c>
    </row>
    <row r="201" spans="1:27" ht="16" x14ac:dyDescent="0.2">
      <c r="A201" s="7"/>
      <c r="B201" s="10"/>
      <c r="C201" s="10"/>
      <c r="D201" s="10"/>
      <c r="E201" s="10"/>
      <c r="F201" s="7"/>
      <c r="G201" s="7"/>
      <c r="H201" s="7"/>
      <c r="I201" s="4" t="str">
        <f t="shared" si="18"/>
        <v/>
      </c>
      <c r="J201" s="7"/>
      <c r="K201" s="7"/>
      <c r="L201" s="7"/>
      <c r="M201" s="4" t="str">
        <f t="shared" si="19"/>
        <v/>
      </c>
      <c r="N201" s="7"/>
      <c r="O201" s="7"/>
      <c r="P201" s="7"/>
      <c r="Q201" s="4" t="str">
        <f t="shared" si="20"/>
        <v/>
      </c>
      <c r="R201" s="7"/>
      <c r="S201" s="7"/>
      <c r="T201" s="7"/>
      <c r="U201" s="4" t="str">
        <f t="shared" si="21"/>
        <v/>
      </c>
      <c r="V201" s="4" t="str">
        <f>IF($B201="","",ROUND((I201*Settings!$B$4 + M201*Settings!$B$5 + Q201*Settings!$B$6)*20,1))</f>
        <v/>
      </c>
      <c r="W201" s="4" t="str">
        <f>IF($B201="","",(5-U201)*Settings!$B$7)</f>
        <v/>
      </c>
      <c r="X201" s="4" t="str">
        <f t="shared" si="22"/>
        <v/>
      </c>
      <c r="Y201" s="4" t="str">
        <f>IF($B201="","",IF(AND(Settings!$B$18=1,U201&lt;Settings!$B$19),IF(X201&gt;=Settings!$B$9,"Pilot (gated - risk)","Defer/Redesign (risk)"),IF(X201&gt;=Settings!$B$8,"Scale candidate",IF(X201&gt;=Settings!$B$9,"Pilot (gated)","Defer/Redesign"))))</f>
        <v/>
      </c>
      <c r="Z201" s="4" t="str">
        <f t="shared" si="23"/>
        <v/>
      </c>
      <c r="AA201" s="4" t="str">
        <f>IF($B201="","",IF(Z201&lt;=ROUNDUP(COUNTA($B$5:$B$504)*Settings!$B$10,0),"Top 20%",""))</f>
        <v/>
      </c>
    </row>
    <row r="202" spans="1:27" ht="16" x14ac:dyDescent="0.2">
      <c r="A202" s="7"/>
      <c r="B202" s="10"/>
      <c r="C202" s="10"/>
      <c r="D202" s="10"/>
      <c r="E202" s="10"/>
      <c r="F202" s="7"/>
      <c r="G202" s="7"/>
      <c r="H202" s="7"/>
      <c r="I202" s="4" t="str">
        <f t="shared" si="18"/>
        <v/>
      </c>
      <c r="J202" s="7"/>
      <c r="K202" s="7"/>
      <c r="L202" s="7"/>
      <c r="M202" s="4" t="str">
        <f t="shared" si="19"/>
        <v/>
      </c>
      <c r="N202" s="7"/>
      <c r="O202" s="7"/>
      <c r="P202" s="7"/>
      <c r="Q202" s="4" t="str">
        <f t="shared" si="20"/>
        <v/>
      </c>
      <c r="R202" s="7"/>
      <c r="S202" s="7"/>
      <c r="T202" s="7"/>
      <c r="U202" s="4" t="str">
        <f t="shared" si="21"/>
        <v/>
      </c>
      <c r="V202" s="4" t="str">
        <f>IF($B202="","",ROUND((I202*Settings!$B$4 + M202*Settings!$B$5 + Q202*Settings!$B$6)*20,1))</f>
        <v/>
      </c>
      <c r="W202" s="4" t="str">
        <f>IF($B202="","",(5-U202)*Settings!$B$7)</f>
        <v/>
      </c>
      <c r="X202" s="4" t="str">
        <f t="shared" si="22"/>
        <v/>
      </c>
      <c r="Y202" s="4" t="str">
        <f>IF($B202="","",IF(AND(Settings!$B$18=1,U202&lt;Settings!$B$19),IF(X202&gt;=Settings!$B$9,"Pilot (gated - risk)","Defer/Redesign (risk)"),IF(X202&gt;=Settings!$B$8,"Scale candidate",IF(X202&gt;=Settings!$B$9,"Pilot (gated)","Defer/Redesign"))))</f>
        <v/>
      </c>
      <c r="Z202" s="4" t="str">
        <f t="shared" si="23"/>
        <v/>
      </c>
      <c r="AA202" s="4" t="str">
        <f>IF($B202="","",IF(Z202&lt;=ROUNDUP(COUNTA($B$5:$B$504)*Settings!$B$10,0),"Top 20%",""))</f>
        <v/>
      </c>
    </row>
    <row r="203" spans="1:27" ht="16" x14ac:dyDescent="0.2">
      <c r="A203" s="7"/>
      <c r="B203" s="10"/>
      <c r="C203" s="10"/>
      <c r="D203" s="10"/>
      <c r="E203" s="10"/>
      <c r="F203" s="7"/>
      <c r="G203" s="7"/>
      <c r="H203" s="7"/>
      <c r="I203" s="4" t="str">
        <f t="shared" si="18"/>
        <v/>
      </c>
      <c r="J203" s="7"/>
      <c r="K203" s="7"/>
      <c r="L203" s="7"/>
      <c r="M203" s="4" t="str">
        <f t="shared" si="19"/>
        <v/>
      </c>
      <c r="N203" s="7"/>
      <c r="O203" s="7"/>
      <c r="P203" s="7"/>
      <c r="Q203" s="4" t="str">
        <f t="shared" si="20"/>
        <v/>
      </c>
      <c r="R203" s="7"/>
      <c r="S203" s="7"/>
      <c r="T203" s="7"/>
      <c r="U203" s="4" t="str">
        <f t="shared" si="21"/>
        <v/>
      </c>
      <c r="V203" s="4" t="str">
        <f>IF($B203="","",ROUND((I203*Settings!$B$4 + M203*Settings!$B$5 + Q203*Settings!$B$6)*20,1))</f>
        <v/>
      </c>
      <c r="W203" s="4" t="str">
        <f>IF($B203="","",(5-U203)*Settings!$B$7)</f>
        <v/>
      </c>
      <c r="X203" s="4" t="str">
        <f t="shared" si="22"/>
        <v/>
      </c>
      <c r="Y203" s="4" t="str">
        <f>IF($B203="","",IF(AND(Settings!$B$18=1,U203&lt;Settings!$B$19),IF(X203&gt;=Settings!$B$9,"Pilot (gated - risk)","Defer/Redesign (risk)"),IF(X203&gt;=Settings!$B$8,"Scale candidate",IF(X203&gt;=Settings!$B$9,"Pilot (gated)","Defer/Redesign"))))</f>
        <v/>
      </c>
      <c r="Z203" s="4" t="str">
        <f t="shared" si="23"/>
        <v/>
      </c>
      <c r="AA203" s="4" t="str">
        <f>IF($B203="","",IF(Z203&lt;=ROUNDUP(COUNTA($B$5:$B$504)*Settings!$B$10,0),"Top 20%",""))</f>
        <v/>
      </c>
    </row>
    <row r="204" spans="1:27" ht="16" x14ac:dyDescent="0.2">
      <c r="A204" s="7"/>
      <c r="B204" s="10"/>
      <c r="C204" s="10"/>
      <c r="D204" s="10"/>
      <c r="E204" s="10"/>
      <c r="F204" s="7"/>
      <c r="G204" s="7"/>
      <c r="H204" s="7"/>
      <c r="I204" s="4" t="str">
        <f t="shared" si="18"/>
        <v/>
      </c>
      <c r="J204" s="7"/>
      <c r="K204" s="7"/>
      <c r="L204" s="7"/>
      <c r="M204" s="4" t="str">
        <f t="shared" si="19"/>
        <v/>
      </c>
      <c r="N204" s="7"/>
      <c r="O204" s="7"/>
      <c r="P204" s="7"/>
      <c r="Q204" s="4" t="str">
        <f t="shared" si="20"/>
        <v/>
      </c>
      <c r="R204" s="7"/>
      <c r="S204" s="7"/>
      <c r="T204" s="7"/>
      <c r="U204" s="4" t="str">
        <f t="shared" si="21"/>
        <v/>
      </c>
      <c r="V204" s="4" t="str">
        <f>IF($B204="","",ROUND((I204*Settings!$B$4 + M204*Settings!$B$5 + Q204*Settings!$B$6)*20,1))</f>
        <v/>
      </c>
      <c r="W204" s="4" t="str">
        <f>IF($B204="","",(5-U204)*Settings!$B$7)</f>
        <v/>
      </c>
      <c r="X204" s="4" t="str">
        <f t="shared" si="22"/>
        <v/>
      </c>
      <c r="Y204" s="4" t="str">
        <f>IF($B204="","",IF(AND(Settings!$B$18=1,U204&lt;Settings!$B$19),IF(X204&gt;=Settings!$B$9,"Pilot (gated - risk)","Defer/Redesign (risk)"),IF(X204&gt;=Settings!$B$8,"Scale candidate",IF(X204&gt;=Settings!$B$9,"Pilot (gated)","Defer/Redesign"))))</f>
        <v/>
      </c>
      <c r="Z204" s="4" t="str">
        <f t="shared" si="23"/>
        <v/>
      </c>
      <c r="AA204" s="4" t="str">
        <f>IF($B204="","",IF(Z204&lt;=ROUNDUP(COUNTA($B$5:$B$504)*Settings!$B$10,0),"Top 20%",""))</f>
        <v/>
      </c>
    </row>
    <row r="205" spans="1:27" ht="16" x14ac:dyDescent="0.2">
      <c r="A205" s="7"/>
      <c r="B205" s="10"/>
      <c r="C205" s="10"/>
      <c r="D205" s="10"/>
      <c r="E205" s="10"/>
      <c r="F205" s="7"/>
      <c r="G205" s="7"/>
      <c r="H205" s="7"/>
      <c r="I205" s="4" t="str">
        <f t="shared" si="18"/>
        <v/>
      </c>
      <c r="J205" s="7"/>
      <c r="K205" s="7"/>
      <c r="L205" s="7"/>
      <c r="M205" s="4" t="str">
        <f t="shared" si="19"/>
        <v/>
      </c>
      <c r="N205" s="7"/>
      <c r="O205" s="7"/>
      <c r="P205" s="7"/>
      <c r="Q205" s="4" t="str">
        <f t="shared" si="20"/>
        <v/>
      </c>
      <c r="R205" s="7"/>
      <c r="S205" s="7"/>
      <c r="T205" s="7"/>
      <c r="U205" s="4" t="str">
        <f t="shared" si="21"/>
        <v/>
      </c>
      <c r="V205" s="4" t="str">
        <f>IF($B205="","",ROUND((I205*Settings!$B$4 + M205*Settings!$B$5 + Q205*Settings!$B$6)*20,1))</f>
        <v/>
      </c>
      <c r="W205" s="4" t="str">
        <f>IF($B205="","",(5-U205)*Settings!$B$7)</f>
        <v/>
      </c>
      <c r="X205" s="4" t="str">
        <f t="shared" si="22"/>
        <v/>
      </c>
      <c r="Y205" s="4" t="str">
        <f>IF($B205="","",IF(AND(Settings!$B$18=1,U205&lt;Settings!$B$19),IF(X205&gt;=Settings!$B$9,"Pilot (gated - risk)","Defer/Redesign (risk)"),IF(X205&gt;=Settings!$B$8,"Scale candidate",IF(X205&gt;=Settings!$B$9,"Pilot (gated)","Defer/Redesign"))))</f>
        <v/>
      </c>
      <c r="Z205" s="4" t="str">
        <f t="shared" si="23"/>
        <v/>
      </c>
      <c r="AA205" s="4" t="str">
        <f>IF($B205="","",IF(Z205&lt;=ROUNDUP(COUNTA($B$5:$B$504)*Settings!$B$10,0),"Top 20%",""))</f>
        <v/>
      </c>
    </row>
    <row r="206" spans="1:27" ht="16" x14ac:dyDescent="0.2">
      <c r="A206" s="7"/>
      <c r="B206" s="10"/>
      <c r="C206" s="10"/>
      <c r="D206" s="10"/>
      <c r="E206" s="10"/>
      <c r="F206" s="7"/>
      <c r="G206" s="7"/>
      <c r="H206" s="7"/>
      <c r="I206" s="4" t="str">
        <f t="shared" si="18"/>
        <v/>
      </c>
      <c r="J206" s="7"/>
      <c r="K206" s="7"/>
      <c r="L206" s="7"/>
      <c r="M206" s="4" t="str">
        <f t="shared" si="19"/>
        <v/>
      </c>
      <c r="N206" s="7"/>
      <c r="O206" s="7"/>
      <c r="P206" s="7"/>
      <c r="Q206" s="4" t="str">
        <f t="shared" si="20"/>
        <v/>
      </c>
      <c r="R206" s="7"/>
      <c r="S206" s="7"/>
      <c r="T206" s="7"/>
      <c r="U206" s="4" t="str">
        <f t="shared" si="21"/>
        <v/>
      </c>
      <c r="V206" s="4" t="str">
        <f>IF($B206="","",ROUND((I206*Settings!$B$4 + M206*Settings!$B$5 + Q206*Settings!$B$6)*20,1))</f>
        <v/>
      </c>
      <c r="W206" s="4" t="str">
        <f>IF($B206="","",(5-U206)*Settings!$B$7)</f>
        <v/>
      </c>
      <c r="X206" s="4" t="str">
        <f t="shared" si="22"/>
        <v/>
      </c>
      <c r="Y206" s="4" t="str">
        <f>IF($B206="","",IF(AND(Settings!$B$18=1,U206&lt;Settings!$B$19),IF(X206&gt;=Settings!$B$9,"Pilot (gated - risk)","Defer/Redesign (risk)"),IF(X206&gt;=Settings!$B$8,"Scale candidate",IF(X206&gt;=Settings!$B$9,"Pilot (gated)","Defer/Redesign"))))</f>
        <v/>
      </c>
      <c r="Z206" s="4" t="str">
        <f t="shared" si="23"/>
        <v/>
      </c>
      <c r="AA206" s="4" t="str">
        <f>IF($B206="","",IF(Z206&lt;=ROUNDUP(COUNTA($B$5:$B$504)*Settings!$B$10,0),"Top 20%",""))</f>
        <v/>
      </c>
    </row>
    <row r="207" spans="1:27" ht="16" x14ac:dyDescent="0.2">
      <c r="A207" s="7"/>
      <c r="B207" s="10"/>
      <c r="C207" s="10"/>
      <c r="D207" s="10"/>
      <c r="E207" s="10"/>
      <c r="F207" s="7"/>
      <c r="G207" s="7"/>
      <c r="H207" s="7"/>
      <c r="I207" s="4" t="str">
        <f t="shared" si="18"/>
        <v/>
      </c>
      <c r="J207" s="7"/>
      <c r="K207" s="7"/>
      <c r="L207" s="7"/>
      <c r="M207" s="4" t="str">
        <f t="shared" si="19"/>
        <v/>
      </c>
      <c r="N207" s="7"/>
      <c r="O207" s="7"/>
      <c r="P207" s="7"/>
      <c r="Q207" s="4" t="str">
        <f t="shared" si="20"/>
        <v/>
      </c>
      <c r="R207" s="7"/>
      <c r="S207" s="7"/>
      <c r="T207" s="7"/>
      <c r="U207" s="4" t="str">
        <f t="shared" si="21"/>
        <v/>
      </c>
      <c r="V207" s="4" t="str">
        <f>IF($B207="","",ROUND((I207*Settings!$B$4 + M207*Settings!$B$5 + Q207*Settings!$B$6)*20,1))</f>
        <v/>
      </c>
      <c r="W207" s="4" t="str">
        <f>IF($B207="","",(5-U207)*Settings!$B$7)</f>
        <v/>
      </c>
      <c r="X207" s="4" t="str">
        <f t="shared" si="22"/>
        <v/>
      </c>
      <c r="Y207" s="4" t="str">
        <f>IF($B207="","",IF(AND(Settings!$B$18=1,U207&lt;Settings!$B$19),IF(X207&gt;=Settings!$B$9,"Pilot (gated - risk)","Defer/Redesign (risk)"),IF(X207&gt;=Settings!$B$8,"Scale candidate",IF(X207&gt;=Settings!$B$9,"Pilot (gated)","Defer/Redesign"))))</f>
        <v/>
      </c>
      <c r="Z207" s="4" t="str">
        <f t="shared" si="23"/>
        <v/>
      </c>
      <c r="AA207" s="4" t="str">
        <f>IF($B207="","",IF(Z207&lt;=ROUNDUP(COUNTA($B$5:$B$504)*Settings!$B$10,0),"Top 20%",""))</f>
        <v/>
      </c>
    </row>
    <row r="208" spans="1:27" ht="16" x14ac:dyDescent="0.2">
      <c r="A208" s="7"/>
      <c r="B208" s="10"/>
      <c r="C208" s="10"/>
      <c r="D208" s="10"/>
      <c r="E208" s="10"/>
      <c r="F208" s="7"/>
      <c r="G208" s="7"/>
      <c r="H208" s="7"/>
      <c r="I208" s="4" t="str">
        <f t="shared" si="18"/>
        <v/>
      </c>
      <c r="J208" s="7"/>
      <c r="K208" s="7"/>
      <c r="L208" s="7"/>
      <c r="M208" s="4" t="str">
        <f t="shared" si="19"/>
        <v/>
      </c>
      <c r="N208" s="7"/>
      <c r="O208" s="7"/>
      <c r="P208" s="7"/>
      <c r="Q208" s="4" t="str">
        <f t="shared" si="20"/>
        <v/>
      </c>
      <c r="R208" s="7"/>
      <c r="S208" s="7"/>
      <c r="T208" s="7"/>
      <c r="U208" s="4" t="str">
        <f t="shared" si="21"/>
        <v/>
      </c>
      <c r="V208" s="4" t="str">
        <f>IF($B208="","",ROUND((I208*Settings!$B$4 + M208*Settings!$B$5 + Q208*Settings!$B$6)*20,1))</f>
        <v/>
      </c>
      <c r="W208" s="4" t="str">
        <f>IF($B208="","",(5-U208)*Settings!$B$7)</f>
        <v/>
      </c>
      <c r="X208" s="4" t="str">
        <f t="shared" si="22"/>
        <v/>
      </c>
      <c r="Y208" s="4" t="str">
        <f>IF($B208="","",IF(AND(Settings!$B$18=1,U208&lt;Settings!$B$19),IF(X208&gt;=Settings!$B$9,"Pilot (gated - risk)","Defer/Redesign (risk)"),IF(X208&gt;=Settings!$B$8,"Scale candidate",IF(X208&gt;=Settings!$B$9,"Pilot (gated)","Defer/Redesign"))))</f>
        <v/>
      </c>
      <c r="Z208" s="4" t="str">
        <f t="shared" si="23"/>
        <v/>
      </c>
      <c r="AA208" s="4" t="str">
        <f>IF($B208="","",IF(Z208&lt;=ROUNDUP(COUNTA($B$5:$B$504)*Settings!$B$10,0),"Top 20%",""))</f>
        <v/>
      </c>
    </row>
    <row r="209" spans="1:27" ht="16" x14ac:dyDescent="0.2">
      <c r="A209" s="7"/>
      <c r="B209" s="10"/>
      <c r="C209" s="10"/>
      <c r="D209" s="10"/>
      <c r="E209" s="10"/>
      <c r="F209" s="7"/>
      <c r="G209" s="7"/>
      <c r="H209" s="7"/>
      <c r="I209" s="4" t="str">
        <f t="shared" si="18"/>
        <v/>
      </c>
      <c r="J209" s="7"/>
      <c r="K209" s="7"/>
      <c r="L209" s="7"/>
      <c r="M209" s="4" t="str">
        <f t="shared" si="19"/>
        <v/>
      </c>
      <c r="N209" s="7"/>
      <c r="O209" s="7"/>
      <c r="P209" s="7"/>
      <c r="Q209" s="4" t="str">
        <f t="shared" si="20"/>
        <v/>
      </c>
      <c r="R209" s="7"/>
      <c r="S209" s="7"/>
      <c r="T209" s="7"/>
      <c r="U209" s="4" t="str">
        <f t="shared" si="21"/>
        <v/>
      </c>
      <c r="V209" s="4" t="str">
        <f>IF($B209="","",ROUND((I209*Settings!$B$4 + M209*Settings!$B$5 + Q209*Settings!$B$6)*20,1))</f>
        <v/>
      </c>
      <c r="W209" s="4" t="str">
        <f>IF($B209="","",(5-U209)*Settings!$B$7)</f>
        <v/>
      </c>
      <c r="X209" s="4" t="str">
        <f t="shared" si="22"/>
        <v/>
      </c>
      <c r="Y209" s="4" t="str">
        <f>IF($B209="","",IF(AND(Settings!$B$18=1,U209&lt;Settings!$B$19),IF(X209&gt;=Settings!$B$9,"Pilot (gated - risk)","Defer/Redesign (risk)"),IF(X209&gt;=Settings!$B$8,"Scale candidate",IF(X209&gt;=Settings!$B$9,"Pilot (gated)","Defer/Redesign"))))</f>
        <v/>
      </c>
      <c r="Z209" s="4" t="str">
        <f t="shared" si="23"/>
        <v/>
      </c>
      <c r="AA209" s="4" t="str">
        <f>IF($B209="","",IF(Z209&lt;=ROUNDUP(COUNTA($B$5:$B$504)*Settings!$B$10,0),"Top 20%",""))</f>
        <v/>
      </c>
    </row>
    <row r="210" spans="1:27" ht="16" x14ac:dyDescent="0.2">
      <c r="A210" s="7"/>
      <c r="B210" s="10"/>
      <c r="C210" s="10"/>
      <c r="D210" s="10"/>
      <c r="E210" s="10"/>
      <c r="F210" s="7"/>
      <c r="G210" s="7"/>
      <c r="H210" s="7"/>
      <c r="I210" s="4" t="str">
        <f t="shared" si="18"/>
        <v/>
      </c>
      <c r="J210" s="7"/>
      <c r="K210" s="7"/>
      <c r="L210" s="7"/>
      <c r="M210" s="4" t="str">
        <f t="shared" si="19"/>
        <v/>
      </c>
      <c r="N210" s="7"/>
      <c r="O210" s="7"/>
      <c r="P210" s="7"/>
      <c r="Q210" s="4" t="str">
        <f t="shared" si="20"/>
        <v/>
      </c>
      <c r="R210" s="7"/>
      <c r="S210" s="7"/>
      <c r="T210" s="7"/>
      <c r="U210" s="4" t="str">
        <f t="shared" si="21"/>
        <v/>
      </c>
      <c r="V210" s="4" t="str">
        <f>IF($B210="","",ROUND((I210*Settings!$B$4 + M210*Settings!$B$5 + Q210*Settings!$B$6)*20,1))</f>
        <v/>
      </c>
      <c r="W210" s="4" t="str">
        <f>IF($B210="","",(5-U210)*Settings!$B$7)</f>
        <v/>
      </c>
      <c r="X210" s="4" t="str">
        <f t="shared" si="22"/>
        <v/>
      </c>
      <c r="Y210" s="4" t="str">
        <f>IF($B210="","",IF(AND(Settings!$B$18=1,U210&lt;Settings!$B$19),IF(X210&gt;=Settings!$B$9,"Pilot (gated - risk)","Defer/Redesign (risk)"),IF(X210&gt;=Settings!$B$8,"Scale candidate",IF(X210&gt;=Settings!$B$9,"Pilot (gated)","Defer/Redesign"))))</f>
        <v/>
      </c>
      <c r="Z210" s="4" t="str">
        <f t="shared" si="23"/>
        <v/>
      </c>
      <c r="AA210" s="4" t="str">
        <f>IF($B210="","",IF(Z210&lt;=ROUNDUP(COUNTA($B$5:$B$504)*Settings!$B$10,0),"Top 20%",""))</f>
        <v/>
      </c>
    </row>
    <row r="211" spans="1:27" ht="16" x14ac:dyDescent="0.2">
      <c r="A211" s="7"/>
      <c r="B211" s="10"/>
      <c r="C211" s="10"/>
      <c r="D211" s="10"/>
      <c r="E211" s="10"/>
      <c r="F211" s="7"/>
      <c r="G211" s="7"/>
      <c r="H211" s="7"/>
      <c r="I211" s="4" t="str">
        <f t="shared" si="18"/>
        <v/>
      </c>
      <c r="J211" s="7"/>
      <c r="K211" s="7"/>
      <c r="L211" s="7"/>
      <c r="M211" s="4" t="str">
        <f t="shared" si="19"/>
        <v/>
      </c>
      <c r="N211" s="7"/>
      <c r="O211" s="7"/>
      <c r="P211" s="7"/>
      <c r="Q211" s="4" t="str">
        <f t="shared" si="20"/>
        <v/>
      </c>
      <c r="R211" s="7"/>
      <c r="S211" s="7"/>
      <c r="T211" s="7"/>
      <c r="U211" s="4" t="str">
        <f t="shared" si="21"/>
        <v/>
      </c>
      <c r="V211" s="4" t="str">
        <f>IF($B211="","",ROUND((I211*Settings!$B$4 + M211*Settings!$B$5 + Q211*Settings!$B$6)*20,1))</f>
        <v/>
      </c>
      <c r="W211" s="4" t="str">
        <f>IF($B211="","",(5-U211)*Settings!$B$7)</f>
        <v/>
      </c>
      <c r="X211" s="4" t="str">
        <f t="shared" si="22"/>
        <v/>
      </c>
      <c r="Y211" s="4" t="str">
        <f>IF($B211="","",IF(AND(Settings!$B$18=1,U211&lt;Settings!$B$19),IF(X211&gt;=Settings!$B$9,"Pilot (gated - risk)","Defer/Redesign (risk)"),IF(X211&gt;=Settings!$B$8,"Scale candidate",IF(X211&gt;=Settings!$B$9,"Pilot (gated)","Defer/Redesign"))))</f>
        <v/>
      </c>
      <c r="Z211" s="4" t="str">
        <f t="shared" si="23"/>
        <v/>
      </c>
      <c r="AA211" s="4" t="str">
        <f>IF($B211="","",IF(Z211&lt;=ROUNDUP(COUNTA($B$5:$B$504)*Settings!$B$10,0),"Top 20%",""))</f>
        <v/>
      </c>
    </row>
    <row r="212" spans="1:27" ht="16" x14ac:dyDescent="0.2">
      <c r="A212" s="7"/>
      <c r="B212" s="10"/>
      <c r="C212" s="10"/>
      <c r="D212" s="10"/>
      <c r="E212" s="10"/>
      <c r="F212" s="7"/>
      <c r="G212" s="7"/>
      <c r="H212" s="7"/>
      <c r="I212" s="4" t="str">
        <f t="shared" si="18"/>
        <v/>
      </c>
      <c r="J212" s="7"/>
      <c r="K212" s="7"/>
      <c r="L212" s="7"/>
      <c r="M212" s="4" t="str">
        <f t="shared" si="19"/>
        <v/>
      </c>
      <c r="N212" s="7"/>
      <c r="O212" s="7"/>
      <c r="P212" s="7"/>
      <c r="Q212" s="4" t="str">
        <f t="shared" si="20"/>
        <v/>
      </c>
      <c r="R212" s="7"/>
      <c r="S212" s="7"/>
      <c r="T212" s="7"/>
      <c r="U212" s="4" t="str">
        <f t="shared" si="21"/>
        <v/>
      </c>
      <c r="V212" s="4" t="str">
        <f>IF($B212="","",ROUND((I212*Settings!$B$4 + M212*Settings!$B$5 + Q212*Settings!$B$6)*20,1))</f>
        <v/>
      </c>
      <c r="W212" s="4" t="str">
        <f>IF($B212="","",(5-U212)*Settings!$B$7)</f>
        <v/>
      </c>
      <c r="X212" s="4" t="str">
        <f t="shared" si="22"/>
        <v/>
      </c>
      <c r="Y212" s="4" t="str">
        <f>IF($B212="","",IF(AND(Settings!$B$18=1,U212&lt;Settings!$B$19),IF(X212&gt;=Settings!$B$9,"Pilot (gated - risk)","Defer/Redesign (risk)"),IF(X212&gt;=Settings!$B$8,"Scale candidate",IF(X212&gt;=Settings!$B$9,"Pilot (gated)","Defer/Redesign"))))</f>
        <v/>
      </c>
      <c r="Z212" s="4" t="str">
        <f t="shared" si="23"/>
        <v/>
      </c>
      <c r="AA212" s="4" t="str">
        <f>IF($B212="","",IF(Z212&lt;=ROUNDUP(COUNTA($B$5:$B$504)*Settings!$B$10,0),"Top 20%",""))</f>
        <v/>
      </c>
    </row>
    <row r="213" spans="1:27" ht="16" x14ac:dyDescent="0.2">
      <c r="A213" s="7"/>
      <c r="B213" s="10"/>
      <c r="C213" s="10"/>
      <c r="D213" s="10"/>
      <c r="E213" s="10"/>
      <c r="F213" s="7"/>
      <c r="G213" s="7"/>
      <c r="H213" s="7"/>
      <c r="I213" s="4" t="str">
        <f t="shared" si="18"/>
        <v/>
      </c>
      <c r="J213" s="7"/>
      <c r="K213" s="7"/>
      <c r="L213" s="7"/>
      <c r="M213" s="4" t="str">
        <f t="shared" si="19"/>
        <v/>
      </c>
      <c r="N213" s="7"/>
      <c r="O213" s="7"/>
      <c r="P213" s="7"/>
      <c r="Q213" s="4" t="str">
        <f t="shared" si="20"/>
        <v/>
      </c>
      <c r="R213" s="7"/>
      <c r="S213" s="7"/>
      <c r="T213" s="7"/>
      <c r="U213" s="4" t="str">
        <f t="shared" si="21"/>
        <v/>
      </c>
      <c r="V213" s="4" t="str">
        <f>IF($B213="","",ROUND((I213*Settings!$B$4 + M213*Settings!$B$5 + Q213*Settings!$B$6)*20,1))</f>
        <v/>
      </c>
      <c r="W213" s="4" t="str">
        <f>IF($B213="","",(5-U213)*Settings!$B$7)</f>
        <v/>
      </c>
      <c r="X213" s="4" t="str">
        <f t="shared" si="22"/>
        <v/>
      </c>
      <c r="Y213" s="4" t="str">
        <f>IF($B213="","",IF(AND(Settings!$B$18=1,U213&lt;Settings!$B$19),IF(X213&gt;=Settings!$B$9,"Pilot (gated - risk)","Defer/Redesign (risk)"),IF(X213&gt;=Settings!$B$8,"Scale candidate",IF(X213&gt;=Settings!$B$9,"Pilot (gated)","Defer/Redesign"))))</f>
        <v/>
      </c>
      <c r="Z213" s="4" t="str">
        <f t="shared" si="23"/>
        <v/>
      </c>
      <c r="AA213" s="4" t="str">
        <f>IF($B213="","",IF(Z213&lt;=ROUNDUP(COUNTA($B$5:$B$504)*Settings!$B$10,0),"Top 20%",""))</f>
        <v/>
      </c>
    </row>
    <row r="214" spans="1:27" ht="16" x14ac:dyDescent="0.2">
      <c r="A214" s="7"/>
      <c r="B214" s="10"/>
      <c r="C214" s="10"/>
      <c r="D214" s="10"/>
      <c r="E214" s="10"/>
      <c r="F214" s="7"/>
      <c r="G214" s="7"/>
      <c r="H214" s="7"/>
      <c r="I214" s="4" t="str">
        <f t="shared" si="18"/>
        <v/>
      </c>
      <c r="J214" s="7"/>
      <c r="K214" s="7"/>
      <c r="L214" s="7"/>
      <c r="M214" s="4" t="str">
        <f t="shared" si="19"/>
        <v/>
      </c>
      <c r="N214" s="7"/>
      <c r="O214" s="7"/>
      <c r="P214" s="7"/>
      <c r="Q214" s="4" t="str">
        <f t="shared" si="20"/>
        <v/>
      </c>
      <c r="R214" s="7"/>
      <c r="S214" s="7"/>
      <c r="T214" s="7"/>
      <c r="U214" s="4" t="str">
        <f t="shared" si="21"/>
        <v/>
      </c>
      <c r="V214" s="4" t="str">
        <f>IF($B214="","",ROUND((I214*Settings!$B$4 + M214*Settings!$B$5 + Q214*Settings!$B$6)*20,1))</f>
        <v/>
      </c>
      <c r="W214" s="4" t="str">
        <f>IF($B214="","",(5-U214)*Settings!$B$7)</f>
        <v/>
      </c>
      <c r="X214" s="4" t="str">
        <f t="shared" si="22"/>
        <v/>
      </c>
      <c r="Y214" s="4" t="str">
        <f>IF($B214="","",IF(AND(Settings!$B$18=1,U214&lt;Settings!$B$19),IF(X214&gt;=Settings!$B$9,"Pilot (gated - risk)","Defer/Redesign (risk)"),IF(X214&gt;=Settings!$B$8,"Scale candidate",IF(X214&gt;=Settings!$B$9,"Pilot (gated)","Defer/Redesign"))))</f>
        <v/>
      </c>
      <c r="Z214" s="4" t="str">
        <f t="shared" si="23"/>
        <v/>
      </c>
      <c r="AA214" s="4" t="str">
        <f>IF($B214="","",IF(Z214&lt;=ROUNDUP(COUNTA($B$5:$B$504)*Settings!$B$10,0),"Top 20%",""))</f>
        <v/>
      </c>
    </row>
    <row r="215" spans="1:27" ht="16" x14ac:dyDescent="0.2">
      <c r="A215" s="7"/>
      <c r="B215" s="10"/>
      <c r="C215" s="10"/>
      <c r="D215" s="10"/>
      <c r="E215" s="10"/>
      <c r="F215" s="7"/>
      <c r="G215" s="7"/>
      <c r="H215" s="7"/>
      <c r="I215" s="4" t="str">
        <f t="shared" si="18"/>
        <v/>
      </c>
      <c r="J215" s="7"/>
      <c r="K215" s="7"/>
      <c r="L215" s="7"/>
      <c r="M215" s="4" t="str">
        <f t="shared" si="19"/>
        <v/>
      </c>
      <c r="N215" s="7"/>
      <c r="O215" s="7"/>
      <c r="P215" s="7"/>
      <c r="Q215" s="4" t="str">
        <f t="shared" si="20"/>
        <v/>
      </c>
      <c r="R215" s="7"/>
      <c r="S215" s="7"/>
      <c r="T215" s="7"/>
      <c r="U215" s="4" t="str">
        <f t="shared" si="21"/>
        <v/>
      </c>
      <c r="V215" s="4" t="str">
        <f>IF($B215="","",ROUND((I215*Settings!$B$4 + M215*Settings!$B$5 + Q215*Settings!$B$6)*20,1))</f>
        <v/>
      </c>
      <c r="W215" s="4" t="str">
        <f>IF($B215="","",(5-U215)*Settings!$B$7)</f>
        <v/>
      </c>
      <c r="X215" s="4" t="str">
        <f t="shared" si="22"/>
        <v/>
      </c>
      <c r="Y215" s="4" t="str">
        <f>IF($B215="","",IF(AND(Settings!$B$18=1,U215&lt;Settings!$B$19),IF(X215&gt;=Settings!$B$9,"Pilot (gated - risk)","Defer/Redesign (risk)"),IF(X215&gt;=Settings!$B$8,"Scale candidate",IF(X215&gt;=Settings!$B$9,"Pilot (gated)","Defer/Redesign"))))</f>
        <v/>
      </c>
      <c r="Z215" s="4" t="str">
        <f t="shared" si="23"/>
        <v/>
      </c>
      <c r="AA215" s="4" t="str">
        <f>IF($B215="","",IF(Z215&lt;=ROUNDUP(COUNTA($B$5:$B$504)*Settings!$B$10,0),"Top 20%",""))</f>
        <v/>
      </c>
    </row>
    <row r="216" spans="1:27" ht="16" x14ac:dyDescent="0.2">
      <c r="A216" s="7"/>
      <c r="B216" s="10"/>
      <c r="C216" s="10"/>
      <c r="D216" s="10"/>
      <c r="E216" s="10"/>
      <c r="F216" s="7"/>
      <c r="G216" s="7"/>
      <c r="H216" s="7"/>
      <c r="I216" s="4" t="str">
        <f t="shared" si="18"/>
        <v/>
      </c>
      <c r="J216" s="7"/>
      <c r="K216" s="7"/>
      <c r="L216" s="7"/>
      <c r="M216" s="4" t="str">
        <f t="shared" si="19"/>
        <v/>
      </c>
      <c r="N216" s="7"/>
      <c r="O216" s="7"/>
      <c r="P216" s="7"/>
      <c r="Q216" s="4" t="str">
        <f t="shared" si="20"/>
        <v/>
      </c>
      <c r="R216" s="7"/>
      <c r="S216" s="7"/>
      <c r="T216" s="7"/>
      <c r="U216" s="4" t="str">
        <f t="shared" si="21"/>
        <v/>
      </c>
      <c r="V216" s="4" t="str">
        <f>IF($B216="","",ROUND((I216*Settings!$B$4 + M216*Settings!$B$5 + Q216*Settings!$B$6)*20,1))</f>
        <v/>
      </c>
      <c r="W216" s="4" t="str">
        <f>IF($B216="","",(5-U216)*Settings!$B$7)</f>
        <v/>
      </c>
      <c r="X216" s="4" t="str">
        <f t="shared" si="22"/>
        <v/>
      </c>
      <c r="Y216" s="4" t="str">
        <f>IF($B216="","",IF(AND(Settings!$B$18=1,U216&lt;Settings!$B$19),IF(X216&gt;=Settings!$B$9,"Pilot (gated - risk)","Defer/Redesign (risk)"),IF(X216&gt;=Settings!$B$8,"Scale candidate",IF(X216&gt;=Settings!$B$9,"Pilot (gated)","Defer/Redesign"))))</f>
        <v/>
      </c>
      <c r="Z216" s="4" t="str">
        <f t="shared" si="23"/>
        <v/>
      </c>
      <c r="AA216" s="4" t="str">
        <f>IF($B216="","",IF(Z216&lt;=ROUNDUP(COUNTA($B$5:$B$504)*Settings!$B$10,0),"Top 20%",""))</f>
        <v/>
      </c>
    </row>
    <row r="217" spans="1:27" ht="16" x14ac:dyDescent="0.2">
      <c r="A217" s="7"/>
      <c r="B217" s="10"/>
      <c r="C217" s="10"/>
      <c r="D217" s="10"/>
      <c r="E217" s="10"/>
      <c r="F217" s="7"/>
      <c r="G217" s="7"/>
      <c r="H217" s="7"/>
      <c r="I217" s="4" t="str">
        <f t="shared" si="18"/>
        <v/>
      </c>
      <c r="J217" s="7"/>
      <c r="K217" s="7"/>
      <c r="L217" s="7"/>
      <c r="M217" s="4" t="str">
        <f t="shared" si="19"/>
        <v/>
      </c>
      <c r="N217" s="7"/>
      <c r="O217" s="7"/>
      <c r="P217" s="7"/>
      <c r="Q217" s="4" t="str">
        <f t="shared" si="20"/>
        <v/>
      </c>
      <c r="R217" s="7"/>
      <c r="S217" s="7"/>
      <c r="T217" s="7"/>
      <c r="U217" s="4" t="str">
        <f t="shared" si="21"/>
        <v/>
      </c>
      <c r="V217" s="4" t="str">
        <f>IF($B217="","",ROUND((I217*Settings!$B$4 + M217*Settings!$B$5 + Q217*Settings!$B$6)*20,1))</f>
        <v/>
      </c>
      <c r="W217" s="4" t="str">
        <f>IF($B217="","",(5-U217)*Settings!$B$7)</f>
        <v/>
      </c>
      <c r="X217" s="4" t="str">
        <f t="shared" si="22"/>
        <v/>
      </c>
      <c r="Y217" s="4" t="str">
        <f>IF($B217="","",IF(AND(Settings!$B$18=1,U217&lt;Settings!$B$19),IF(X217&gt;=Settings!$B$9,"Pilot (gated - risk)","Defer/Redesign (risk)"),IF(X217&gt;=Settings!$B$8,"Scale candidate",IF(X217&gt;=Settings!$B$9,"Pilot (gated)","Defer/Redesign"))))</f>
        <v/>
      </c>
      <c r="Z217" s="4" t="str">
        <f t="shared" si="23"/>
        <v/>
      </c>
      <c r="AA217" s="4" t="str">
        <f>IF($B217="","",IF(Z217&lt;=ROUNDUP(COUNTA($B$5:$B$504)*Settings!$B$10,0),"Top 20%",""))</f>
        <v/>
      </c>
    </row>
    <row r="218" spans="1:27" ht="16" x14ac:dyDescent="0.2">
      <c r="A218" s="7"/>
      <c r="B218" s="10"/>
      <c r="C218" s="10"/>
      <c r="D218" s="10"/>
      <c r="E218" s="10"/>
      <c r="F218" s="7"/>
      <c r="G218" s="7"/>
      <c r="H218" s="7"/>
      <c r="I218" s="4" t="str">
        <f t="shared" si="18"/>
        <v/>
      </c>
      <c r="J218" s="7"/>
      <c r="K218" s="7"/>
      <c r="L218" s="7"/>
      <c r="M218" s="4" t="str">
        <f t="shared" si="19"/>
        <v/>
      </c>
      <c r="N218" s="7"/>
      <c r="O218" s="7"/>
      <c r="P218" s="7"/>
      <c r="Q218" s="4" t="str">
        <f t="shared" si="20"/>
        <v/>
      </c>
      <c r="R218" s="7"/>
      <c r="S218" s="7"/>
      <c r="T218" s="7"/>
      <c r="U218" s="4" t="str">
        <f t="shared" si="21"/>
        <v/>
      </c>
      <c r="V218" s="4" t="str">
        <f>IF($B218="","",ROUND((I218*Settings!$B$4 + M218*Settings!$B$5 + Q218*Settings!$B$6)*20,1))</f>
        <v/>
      </c>
      <c r="W218" s="4" t="str">
        <f>IF($B218="","",(5-U218)*Settings!$B$7)</f>
        <v/>
      </c>
      <c r="X218" s="4" t="str">
        <f t="shared" si="22"/>
        <v/>
      </c>
      <c r="Y218" s="4" t="str">
        <f>IF($B218="","",IF(AND(Settings!$B$18=1,U218&lt;Settings!$B$19),IF(X218&gt;=Settings!$B$9,"Pilot (gated - risk)","Defer/Redesign (risk)"),IF(X218&gt;=Settings!$B$8,"Scale candidate",IF(X218&gt;=Settings!$B$9,"Pilot (gated)","Defer/Redesign"))))</f>
        <v/>
      </c>
      <c r="Z218" s="4" t="str">
        <f t="shared" si="23"/>
        <v/>
      </c>
      <c r="AA218" s="4" t="str">
        <f>IF($B218="","",IF(Z218&lt;=ROUNDUP(COUNTA($B$5:$B$504)*Settings!$B$10,0),"Top 20%",""))</f>
        <v/>
      </c>
    </row>
    <row r="219" spans="1:27" ht="16" x14ac:dyDescent="0.2">
      <c r="A219" s="7"/>
      <c r="B219" s="10"/>
      <c r="C219" s="10"/>
      <c r="D219" s="10"/>
      <c r="E219" s="10"/>
      <c r="F219" s="7"/>
      <c r="G219" s="7"/>
      <c r="H219" s="7"/>
      <c r="I219" s="4" t="str">
        <f t="shared" si="18"/>
        <v/>
      </c>
      <c r="J219" s="7"/>
      <c r="K219" s="7"/>
      <c r="L219" s="7"/>
      <c r="M219" s="4" t="str">
        <f t="shared" si="19"/>
        <v/>
      </c>
      <c r="N219" s="7"/>
      <c r="O219" s="7"/>
      <c r="P219" s="7"/>
      <c r="Q219" s="4" t="str">
        <f t="shared" si="20"/>
        <v/>
      </c>
      <c r="R219" s="7"/>
      <c r="S219" s="7"/>
      <c r="T219" s="7"/>
      <c r="U219" s="4" t="str">
        <f t="shared" si="21"/>
        <v/>
      </c>
      <c r="V219" s="4" t="str">
        <f>IF($B219="","",ROUND((I219*Settings!$B$4 + M219*Settings!$B$5 + Q219*Settings!$B$6)*20,1))</f>
        <v/>
      </c>
      <c r="W219" s="4" t="str">
        <f>IF($B219="","",(5-U219)*Settings!$B$7)</f>
        <v/>
      </c>
      <c r="X219" s="4" t="str">
        <f t="shared" si="22"/>
        <v/>
      </c>
      <c r="Y219" s="4" t="str">
        <f>IF($B219="","",IF(AND(Settings!$B$18=1,U219&lt;Settings!$B$19),IF(X219&gt;=Settings!$B$9,"Pilot (gated - risk)","Defer/Redesign (risk)"),IF(X219&gt;=Settings!$B$8,"Scale candidate",IF(X219&gt;=Settings!$B$9,"Pilot (gated)","Defer/Redesign"))))</f>
        <v/>
      </c>
      <c r="Z219" s="4" t="str">
        <f t="shared" si="23"/>
        <v/>
      </c>
      <c r="AA219" s="4" t="str">
        <f>IF($B219="","",IF(Z219&lt;=ROUNDUP(COUNTA($B$5:$B$504)*Settings!$B$10,0),"Top 20%",""))</f>
        <v/>
      </c>
    </row>
    <row r="220" spans="1:27" ht="16" x14ac:dyDescent="0.2">
      <c r="A220" s="7"/>
      <c r="B220" s="10"/>
      <c r="C220" s="10"/>
      <c r="D220" s="10"/>
      <c r="E220" s="10"/>
      <c r="F220" s="7"/>
      <c r="G220" s="7"/>
      <c r="H220" s="7"/>
      <c r="I220" s="4" t="str">
        <f t="shared" si="18"/>
        <v/>
      </c>
      <c r="J220" s="7"/>
      <c r="K220" s="7"/>
      <c r="L220" s="7"/>
      <c r="M220" s="4" t="str">
        <f t="shared" si="19"/>
        <v/>
      </c>
      <c r="N220" s="7"/>
      <c r="O220" s="7"/>
      <c r="P220" s="7"/>
      <c r="Q220" s="4" t="str">
        <f t="shared" si="20"/>
        <v/>
      </c>
      <c r="R220" s="7"/>
      <c r="S220" s="7"/>
      <c r="T220" s="7"/>
      <c r="U220" s="4" t="str">
        <f t="shared" si="21"/>
        <v/>
      </c>
      <c r="V220" s="4" t="str">
        <f>IF($B220="","",ROUND((I220*Settings!$B$4 + M220*Settings!$B$5 + Q220*Settings!$B$6)*20,1))</f>
        <v/>
      </c>
      <c r="W220" s="4" t="str">
        <f>IF($B220="","",(5-U220)*Settings!$B$7)</f>
        <v/>
      </c>
      <c r="X220" s="4" t="str">
        <f t="shared" si="22"/>
        <v/>
      </c>
      <c r="Y220" s="4" t="str">
        <f>IF($B220="","",IF(AND(Settings!$B$18=1,U220&lt;Settings!$B$19),IF(X220&gt;=Settings!$B$9,"Pilot (gated - risk)","Defer/Redesign (risk)"),IF(X220&gt;=Settings!$B$8,"Scale candidate",IF(X220&gt;=Settings!$B$9,"Pilot (gated)","Defer/Redesign"))))</f>
        <v/>
      </c>
      <c r="Z220" s="4" t="str">
        <f t="shared" si="23"/>
        <v/>
      </c>
      <c r="AA220" s="4" t="str">
        <f>IF($B220="","",IF(Z220&lt;=ROUNDUP(COUNTA($B$5:$B$504)*Settings!$B$10,0),"Top 20%",""))</f>
        <v/>
      </c>
    </row>
    <row r="221" spans="1:27" ht="16" x14ac:dyDescent="0.2">
      <c r="A221" s="7"/>
      <c r="B221" s="10"/>
      <c r="C221" s="10"/>
      <c r="D221" s="10"/>
      <c r="E221" s="10"/>
      <c r="F221" s="7"/>
      <c r="G221" s="7"/>
      <c r="H221" s="7"/>
      <c r="I221" s="4" t="str">
        <f t="shared" si="18"/>
        <v/>
      </c>
      <c r="J221" s="7"/>
      <c r="K221" s="7"/>
      <c r="L221" s="7"/>
      <c r="M221" s="4" t="str">
        <f t="shared" si="19"/>
        <v/>
      </c>
      <c r="N221" s="7"/>
      <c r="O221" s="7"/>
      <c r="P221" s="7"/>
      <c r="Q221" s="4" t="str">
        <f t="shared" si="20"/>
        <v/>
      </c>
      <c r="R221" s="7"/>
      <c r="S221" s="7"/>
      <c r="T221" s="7"/>
      <c r="U221" s="4" t="str">
        <f t="shared" si="21"/>
        <v/>
      </c>
      <c r="V221" s="4" t="str">
        <f>IF($B221="","",ROUND((I221*Settings!$B$4 + M221*Settings!$B$5 + Q221*Settings!$B$6)*20,1))</f>
        <v/>
      </c>
      <c r="W221" s="4" t="str">
        <f>IF($B221="","",(5-U221)*Settings!$B$7)</f>
        <v/>
      </c>
      <c r="X221" s="4" t="str">
        <f t="shared" si="22"/>
        <v/>
      </c>
      <c r="Y221" s="4" t="str">
        <f>IF($B221="","",IF(AND(Settings!$B$18=1,U221&lt;Settings!$B$19),IF(X221&gt;=Settings!$B$9,"Pilot (gated - risk)","Defer/Redesign (risk)"),IF(X221&gt;=Settings!$B$8,"Scale candidate",IF(X221&gt;=Settings!$B$9,"Pilot (gated)","Defer/Redesign"))))</f>
        <v/>
      </c>
      <c r="Z221" s="4" t="str">
        <f t="shared" si="23"/>
        <v/>
      </c>
      <c r="AA221" s="4" t="str">
        <f>IF($B221="","",IF(Z221&lt;=ROUNDUP(COUNTA($B$5:$B$504)*Settings!$B$10,0),"Top 20%",""))</f>
        <v/>
      </c>
    </row>
    <row r="222" spans="1:27" ht="16" x14ac:dyDescent="0.2">
      <c r="A222" s="7"/>
      <c r="B222" s="10"/>
      <c r="C222" s="10"/>
      <c r="D222" s="10"/>
      <c r="E222" s="10"/>
      <c r="F222" s="7"/>
      <c r="G222" s="7"/>
      <c r="H222" s="7"/>
      <c r="I222" s="4" t="str">
        <f t="shared" si="18"/>
        <v/>
      </c>
      <c r="J222" s="7"/>
      <c r="K222" s="7"/>
      <c r="L222" s="7"/>
      <c r="M222" s="4" t="str">
        <f t="shared" si="19"/>
        <v/>
      </c>
      <c r="N222" s="7"/>
      <c r="O222" s="7"/>
      <c r="P222" s="7"/>
      <c r="Q222" s="4" t="str">
        <f t="shared" si="20"/>
        <v/>
      </c>
      <c r="R222" s="7"/>
      <c r="S222" s="7"/>
      <c r="T222" s="7"/>
      <c r="U222" s="4" t="str">
        <f t="shared" si="21"/>
        <v/>
      </c>
      <c r="V222" s="4" t="str">
        <f>IF($B222="","",ROUND((I222*Settings!$B$4 + M222*Settings!$B$5 + Q222*Settings!$B$6)*20,1))</f>
        <v/>
      </c>
      <c r="W222" s="4" t="str">
        <f>IF($B222="","",(5-U222)*Settings!$B$7)</f>
        <v/>
      </c>
      <c r="X222" s="4" t="str">
        <f t="shared" si="22"/>
        <v/>
      </c>
      <c r="Y222" s="4" t="str">
        <f>IF($B222="","",IF(AND(Settings!$B$18=1,U222&lt;Settings!$B$19),IF(X222&gt;=Settings!$B$9,"Pilot (gated - risk)","Defer/Redesign (risk)"),IF(X222&gt;=Settings!$B$8,"Scale candidate",IF(X222&gt;=Settings!$B$9,"Pilot (gated)","Defer/Redesign"))))</f>
        <v/>
      </c>
      <c r="Z222" s="4" t="str">
        <f t="shared" si="23"/>
        <v/>
      </c>
      <c r="AA222" s="4" t="str">
        <f>IF($B222="","",IF(Z222&lt;=ROUNDUP(COUNTA($B$5:$B$504)*Settings!$B$10,0),"Top 20%",""))</f>
        <v/>
      </c>
    </row>
    <row r="223" spans="1:27" ht="16" x14ac:dyDescent="0.2">
      <c r="A223" s="7"/>
      <c r="B223" s="10"/>
      <c r="C223" s="10"/>
      <c r="D223" s="10"/>
      <c r="E223" s="10"/>
      <c r="F223" s="7"/>
      <c r="G223" s="7"/>
      <c r="H223" s="7"/>
      <c r="I223" s="4" t="str">
        <f t="shared" si="18"/>
        <v/>
      </c>
      <c r="J223" s="7"/>
      <c r="K223" s="7"/>
      <c r="L223" s="7"/>
      <c r="M223" s="4" t="str">
        <f t="shared" si="19"/>
        <v/>
      </c>
      <c r="N223" s="7"/>
      <c r="O223" s="7"/>
      <c r="P223" s="7"/>
      <c r="Q223" s="4" t="str">
        <f t="shared" si="20"/>
        <v/>
      </c>
      <c r="R223" s="7"/>
      <c r="S223" s="7"/>
      <c r="T223" s="7"/>
      <c r="U223" s="4" t="str">
        <f t="shared" si="21"/>
        <v/>
      </c>
      <c r="V223" s="4" t="str">
        <f>IF($B223="","",ROUND((I223*Settings!$B$4 + M223*Settings!$B$5 + Q223*Settings!$B$6)*20,1))</f>
        <v/>
      </c>
      <c r="W223" s="4" t="str">
        <f>IF($B223="","",(5-U223)*Settings!$B$7)</f>
        <v/>
      </c>
      <c r="X223" s="4" t="str">
        <f t="shared" si="22"/>
        <v/>
      </c>
      <c r="Y223" s="4" t="str">
        <f>IF($B223="","",IF(AND(Settings!$B$18=1,U223&lt;Settings!$B$19),IF(X223&gt;=Settings!$B$9,"Pilot (gated - risk)","Defer/Redesign (risk)"),IF(X223&gt;=Settings!$B$8,"Scale candidate",IF(X223&gt;=Settings!$B$9,"Pilot (gated)","Defer/Redesign"))))</f>
        <v/>
      </c>
      <c r="Z223" s="4" t="str">
        <f t="shared" si="23"/>
        <v/>
      </c>
      <c r="AA223" s="4" t="str">
        <f>IF($B223="","",IF(Z223&lt;=ROUNDUP(COUNTA($B$5:$B$504)*Settings!$B$10,0),"Top 20%",""))</f>
        <v/>
      </c>
    </row>
    <row r="224" spans="1:27" ht="16" x14ac:dyDescent="0.2">
      <c r="A224" s="7"/>
      <c r="B224" s="10"/>
      <c r="C224" s="10"/>
      <c r="D224" s="10"/>
      <c r="E224" s="10"/>
      <c r="F224" s="7"/>
      <c r="G224" s="7"/>
      <c r="H224" s="7"/>
      <c r="I224" s="4" t="str">
        <f t="shared" si="18"/>
        <v/>
      </c>
      <c r="J224" s="7"/>
      <c r="K224" s="7"/>
      <c r="L224" s="7"/>
      <c r="M224" s="4" t="str">
        <f t="shared" si="19"/>
        <v/>
      </c>
      <c r="N224" s="7"/>
      <c r="O224" s="7"/>
      <c r="P224" s="7"/>
      <c r="Q224" s="4" t="str">
        <f t="shared" si="20"/>
        <v/>
      </c>
      <c r="R224" s="7"/>
      <c r="S224" s="7"/>
      <c r="T224" s="7"/>
      <c r="U224" s="4" t="str">
        <f t="shared" si="21"/>
        <v/>
      </c>
      <c r="V224" s="4" t="str">
        <f>IF($B224="","",ROUND((I224*Settings!$B$4 + M224*Settings!$B$5 + Q224*Settings!$B$6)*20,1))</f>
        <v/>
      </c>
      <c r="W224" s="4" t="str">
        <f>IF($B224="","",(5-U224)*Settings!$B$7)</f>
        <v/>
      </c>
      <c r="X224" s="4" t="str">
        <f t="shared" si="22"/>
        <v/>
      </c>
      <c r="Y224" s="4" t="str">
        <f>IF($B224="","",IF(AND(Settings!$B$18=1,U224&lt;Settings!$B$19),IF(X224&gt;=Settings!$B$9,"Pilot (gated - risk)","Defer/Redesign (risk)"),IF(X224&gt;=Settings!$B$8,"Scale candidate",IF(X224&gt;=Settings!$B$9,"Pilot (gated)","Defer/Redesign"))))</f>
        <v/>
      </c>
      <c r="Z224" s="4" t="str">
        <f t="shared" si="23"/>
        <v/>
      </c>
      <c r="AA224" s="4" t="str">
        <f>IF($B224="","",IF(Z224&lt;=ROUNDUP(COUNTA($B$5:$B$504)*Settings!$B$10,0),"Top 20%",""))</f>
        <v/>
      </c>
    </row>
    <row r="225" spans="1:27" ht="16" x14ac:dyDescent="0.2">
      <c r="A225" s="7"/>
      <c r="B225" s="10"/>
      <c r="C225" s="10"/>
      <c r="D225" s="10"/>
      <c r="E225" s="10"/>
      <c r="F225" s="7"/>
      <c r="G225" s="7"/>
      <c r="H225" s="7"/>
      <c r="I225" s="4" t="str">
        <f t="shared" si="18"/>
        <v/>
      </c>
      <c r="J225" s="7"/>
      <c r="K225" s="7"/>
      <c r="L225" s="7"/>
      <c r="M225" s="4" t="str">
        <f t="shared" si="19"/>
        <v/>
      </c>
      <c r="N225" s="7"/>
      <c r="O225" s="7"/>
      <c r="P225" s="7"/>
      <c r="Q225" s="4" t="str">
        <f t="shared" si="20"/>
        <v/>
      </c>
      <c r="R225" s="7"/>
      <c r="S225" s="7"/>
      <c r="T225" s="7"/>
      <c r="U225" s="4" t="str">
        <f t="shared" si="21"/>
        <v/>
      </c>
      <c r="V225" s="4" t="str">
        <f>IF($B225="","",ROUND((I225*Settings!$B$4 + M225*Settings!$B$5 + Q225*Settings!$B$6)*20,1))</f>
        <v/>
      </c>
      <c r="W225" s="4" t="str">
        <f>IF($B225="","",(5-U225)*Settings!$B$7)</f>
        <v/>
      </c>
      <c r="X225" s="4" t="str">
        <f t="shared" si="22"/>
        <v/>
      </c>
      <c r="Y225" s="4" t="str">
        <f>IF($B225="","",IF(AND(Settings!$B$18=1,U225&lt;Settings!$B$19),IF(X225&gt;=Settings!$B$9,"Pilot (gated - risk)","Defer/Redesign (risk)"),IF(X225&gt;=Settings!$B$8,"Scale candidate",IF(X225&gt;=Settings!$B$9,"Pilot (gated)","Defer/Redesign"))))</f>
        <v/>
      </c>
      <c r="Z225" s="4" t="str">
        <f t="shared" si="23"/>
        <v/>
      </c>
      <c r="AA225" s="4" t="str">
        <f>IF($B225="","",IF(Z225&lt;=ROUNDUP(COUNTA($B$5:$B$504)*Settings!$B$10,0),"Top 20%",""))</f>
        <v/>
      </c>
    </row>
    <row r="226" spans="1:27" ht="16" x14ac:dyDescent="0.2">
      <c r="A226" s="7"/>
      <c r="B226" s="10"/>
      <c r="C226" s="10"/>
      <c r="D226" s="10"/>
      <c r="E226" s="10"/>
      <c r="F226" s="7"/>
      <c r="G226" s="7"/>
      <c r="H226" s="7"/>
      <c r="I226" s="4" t="str">
        <f t="shared" si="18"/>
        <v/>
      </c>
      <c r="J226" s="7"/>
      <c r="K226" s="7"/>
      <c r="L226" s="7"/>
      <c r="M226" s="4" t="str">
        <f t="shared" si="19"/>
        <v/>
      </c>
      <c r="N226" s="7"/>
      <c r="O226" s="7"/>
      <c r="P226" s="7"/>
      <c r="Q226" s="4" t="str">
        <f t="shared" si="20"/>
        <v/>
      </c>
      <c r="R226" s="7"/>
      <c r="S226" s="7"/>
      <c r="T226" s="7"/>
      <c r="U226" s="4" t="str">
        <f t="shared" si="21"/>
        <v/>
      </c>
      <c r="V226" s="4" t="str">
        <f>IF($B226="","",ROUND((I226*Settings!$B$4 + M226*Settings!$B$5 + Q226*Settings!$B$6)*20,1))</f>
        <v/>
      </c>
      <c r="W226" s="4" t="str">
        <f>IF($B226="","",(5-U226)*Settings!$B$7)</f>
        <v/>
      </c>
      <c r="X226" s="4" t="str">
        <f t="shared" si="22"/>
        <v/>
      </c>
      <c r="Y226" s="4" t="str">
        <f>IF($B226="","",IF(AND(Settings!$B$18=1,U226&lt;Settings!$B$19),IF(X226&gt;=Settings!$B$9,"Pilot (gated - risk)","Defer/Redesign (risk)"),IF(X226&gt;=Settings!$B$8,"Scale candidate",IF(X226&gt;=Settings!$B$9,"Pilot (gated)","Defer/Redesign"))))</f>
        <v/>
      </c>
      <c r="Z226" s="4" t="str">
        <f t="shared" si="23"/>
        <v/>
      </c>
      <c r="AA226" s="4" t="str">
        <f>IF($B226="","",IF(Z226&lt;=ROUNDUP(COUNTA($B$5:$B$504)*Settings!$B$10,0),"Top 20%",""))</f>
        <v/>
      </c>
    </row>
    <row r="227" spans="1:27" ht="16" x14ac:dyDescent="0.2">
      <c r="A227" s="7"/>
      <c r="B227" s="10"/>
      <c r="C227" s="10"/>
      <c r="D227" s="10"/>
      <c r="E227" s="10"/>
      <c r="F227" s="7"/>
      <c r="G227" s="7"/>
      <c r="H227" s="7"/>
      <c r="I227" s="4" t="str">
        <f t="shared" si="18"/>
        <v/>
      </c>
      <c r="J227" s="7"/>
      <c r="K227" s="7"/>
      <c r="L227" s="7"/>
      <c r="M227" s="4" t="str">
        <f t="shared" si="19"/>
        <v/>
      </c>
      <c r="N227" s="7"/>
      <c r="O227" s="7"/>
      <c r="P227" s="7"/>
      <c r="Q227" s="4" t="str">
        <f t="shared" si="20"/>
        <v/>
      </c>
      <c r="R227" s="7"/>
      <c r="S227" s="7"/>
      <c r="T227" s="7"/>
      <c r="U227" s="4" t="str">
        <f t="shared" si="21"/>
        <v/>
      </c>
      <c r="V227" s="4" t="str">
        <f>IF($B227="","",ROUND((I227*Settings!$B$4 + M227*Settings!$B$5 + Q227*Settings!$B$6)*20,1))</f>
        <v/>
      </c>
      <c r="W227" s="4" t="str">
        <f>IF($B227="","",(5-U227)*Settings!$B$7)</f>
        <v/>
      </c>
      <c r="X227" s="4" t="str">
        <f t="shared" si="22"/>
        <v/>
      </c>
      <c r="Y227" s="4" t="str">
        <f>IF($B227="","",IF(AND(Settings!$B$18=1,U227&lt;Settings!$B$19),IF(X227&gt;=Settings!$B$9,"Pilot (gated - risk)","Defer/Redesign (risk)"),IF(X227&gt;=Settings!$B$8,"Scale candidate",IF(X227&gt;=Settings!$B$9,"Pilot (gated)","Defer/Redesign"))))</f>
        <v/>
      </c>
      <c r="Z227" s="4" t="str">
        <f t="shared" si="23"/>
        <v/>
      </c>
      <c r="AA227" s="4" t="str">
        <f>IF($B227="","",IF(Z227&lt;=ROUNDUP(COUNTA($B$5:$B$504)*Settings!$B$10,0),"Top 20%",""))</f>
        <v/>
      </c>
    </row>
    <row r="228" spans="1:27" ht="16" x14ac:dyDescent="0.2">
      <c r="A228" s="7"/>
      <c r="B228" s="10"/>
      <c r="C228" s="10"/>
      <c r="D228" s="10"/>
      <c r="E228" s="10"/>
      <c r="F228" s="7"/>
      <c r="G228" s="7"/>
      <c r="H228" s="7"/>
      <c r="I228" s="4" t="str">
        <f t="shared" si="18"/>
        <v/>
      </c>
      <c r="J228" s="7"/>
      <c r="K228" s="7"/>
      <c r="L228" s="7"/>
      <c r="M228" s="4" t="str">
        <f t="shared" si="19"/>
        <v/>
      </c>
      <c r="N228" s="7"/>
      <c r="O228" s="7"/>
      <c r="P228" s="7"/>
      <c r="Q228" s="4" t="str">
        <f t="shared" si="20"/>
        <v/>
      </c>
      <c r="R228" s="7"/>
      <c r="S228" s="7"/>
      <c r="T228" s="7"/>
      <c r="U228" s="4" t="str">
        <f t="shared" si="21"/>
        <v/>
      </c>
      <c r="V228" s="4" t="str">
        <f>IF($B228="","",ROUND((I228*Settings!$B$4 + M228*Settings!$B$5 + Q228*Settings!$B$6)*20,1))</f>
        <v/>
      </c>
      <c r="W228" s="4" t="str">
        <f>IF($B228="","",(5-U228)*Settings!$B$7)</f>
        <v/>
      </c>
      <c r="X228" s="4" t="str">
        <f t="shared" si="22"/>
        <v/>
      </c>
      <c r="Y228" s="4" t="str">
        <f>IF($B228="","",IF(AND(Settings!$B$18=1,U228&lt;Settings!$B$19),IF(X228&gt;=Settings!$B$9,"Pilot (gated - risk)","Defer/Redesign (risk)"),IF(X228&gt;=Settings!$B$8,"Scale candidate",IF(X228&gt;=Settings!$B$9,"Pilot (gated)","Defer/Redesign"))))</f>
        <v/>
      </c>
      <c r="Z228" s="4" t="str">
        <f t="shared" si="23"/>
        <v/>
      </c>
      <c r="AA228" s="4" t="str">
        <f>IF($B228="","",IF(Z228&lt;=ROUNDUP(COUNTA($B$5:$B$504)*Settings!$B$10,0),"Top 20%",""))</f>
        <v/>
      </c>
    </row>
    <row r="229" spans="1:27" ht="16" x14ac:dyDescent="0.2">
      <c r="A229" s="7"/>
      <c r="B229" s="10"/>
      <c r="C229" s="10"/>
      <c r="D229" s="10"/>
      <c r="E229" s="10"/>
      <c r="F229" s="7"/>
      <c r="G229" s="7"/>
      <c r="H229" s="7"/>
      <c r="I229" s="4" t="str">
        <f t="shared" si="18"/>
        <v/>
      </c>
      <c r="J229" s="7"/>
      <c r="K229" s="7"/>
      <c r="L229" s="7"/>
      <c r="M229" s="4" t="str">
        <f t="shared" si="19"/>
        <v/>
      </c>
      <c r="N229" s="7"/>
      <c r="O229" s="7"/>
      <c r="P229" s="7"/>
      <c r="Q229" s="4" t="str">
        <f t="shared" si="20"/>
        <v/>
      </c>
      <c r="R229" s="7"/>
      <c r="S229" s="7"/>
      <c r="T229" s="7"/>
      <c r="U229" s="4" t="str">
        <f t="shared" si="21"/>
        <v/>
      </c>
      <c r="V229" s="4" t="str">
        <f>IF($B229="","",ROUND((I229*Settings!$B$4 + M229*Settings!$B$5 + Q229*Settings!$B$6)*20,1))</f>
        <v/>
      </c>
      <c r="W229" s="4" t="str">
        <f>IF($B229="","",(5-U229)*Settings!$B$7)</f>
        <v/>
      </c>
      <c r="X229" s="4" t="str">
        <f t="shared" si="22"/>
        <v/>
      </c>
      <c r="Y229" s="4" t="str">
        <f>IF($B229="","",IF(AND(Settings!$B$18=1,U229&lt;Settings!$B$19),IF(X229&gt;=Settings!$B$9,"Pilot (gated - risk)","Defer/Redesign (risk)"),IF(X229&gt;=Settings!$B$8,"Scale candidate",IF(X229&gt;=Settings!$B$9,"Pilot (gated)","Defer/Redesign"))))</f>
        <v/>
      </c>
      <c r="Z229" s="4" t="str">
        <f t="shared" si="23"/>
        <v/>
      </c>
      <c r="AA229" s="4" t="str">
        <f>IF($B229="","",IF(Z229&lt;=ROUNDUP(COUNTA($B$5:$B$504)*Settings!$B$10,0),"Top 20%",""))</f>
        <v/>
      </c>
    </row>
    <row r="230" spans="1:27" ht="16" x14ac:dyDescent="0.2">
      <c r="A230" s="7"/>
      <c r="B230" s="10"/>
      <c r="C230" s="10"/>
      <c r="D230" s="10"/>
      <c r="E230" s="10"/>
      <c r="F230" s="7"/>
      <c r="G230" s="7"/>
      <c r="H230" s="7"/>
      <c r="I230" s="4" t="str">
        <f t="shared" si="18"/>
        <v/>
      </c>
      <c r="J230" s="7"/>
      <c r="K230" s="7"/>
      <c r="L230" s="7"/>
      <c r="M230" s="4" t="str">
        <f t="shared" si="19"/>
        <v/>
      </c>
      <c r="N230" s="7"/>
      <c r="O230" s="7"/>
      <c r="P230" s="7"/>
      <c r="Q230" s="4" t="str">
        <f t="shared" si="20"/>
        <v/>
      </c>
      <c r="R230" s="7"/>
      <c r="S230" s="7"/>
      <c r="T230" s="7"/>
      <c r="U230" s="4" t="str">
        <f t="shared" si="21"/>
        <v/>
      </c>
      <c r="V230" s="4" t="str">
        <f>IF($B230="","",ROUND((I230*Settings!$B$4 + M230*Settings!$B$5 + Q230*Settings!$B$6)*20,1))</f>
        <v/>
      </c>
      <c r="W230" s="4" t="str">
        <f>IF($B230="","",(5-U230)*Settings!$B$7)</f>
        <v/>
      </c>
      <c r="X230" s="4" t="str">
        <f t="shared" si="22"/>
        <v/>
      </c>
      <c r="Y230" s="4" t="str">
        <f>IF($B230="","",IF(AND(Settings!$B$18=1,U230&lt;Settings!$B$19),IF(X230&gt;=Settings!$B$9,"Pilot (gated - risk)","Defer/Redesign (risk)"),IF(X230&gt;=Settings!$B$8,"Scale candidate",IF(X230&gt;=Settings!$B$9,"Pilot (gated)","Defer/Redesign"))))</f>
        <v/>
      </c>
      <c r="Z230" s="4" t="str">
        <f t="shared" si="23"/>
        <v/>
      </c>
      <c r="AA230" s="4" t="str">
        <f>IF($B230="","",IF(Z230&lt;=ROUNDUP(COUNTA($B$5:$B$504)*Settings!$B$10,0),"Top 20%",""))</f>
        <v/>
      </c>
    </row>
    <row r="231" spans="1:27" ht="16" x14ac:dyDescent="0.2">
      <c r="A231" s="7"/>
      <c r="B231" s="10"/>
      <c r="C231" s="10"/>
      <c r="D231" s="10"/>
      <c r="E231" s="10"/>
      <c r="F231" s="7"/>
      <c r="G231" s="7"/>
      <c r="H231" s="7"/>
      <c r="I231" s="4" t="str">
        <f t="shared" si="18"/>
        <v/>
      </c>
      <c r="J231" s="7"/>
      <c r="K231" s="7"/>
      <c r="L231" s="7"/>
      <c r="M231" s="4" t="str">
        <f t="shared" si="19"/>
        <v/>
      </c>
      <c r="N231" s="7"/>
      <c r="O231" s="7"/>
      <c r="P231" s="7"/>
      <c r="Q231" s="4" t="str">
        <f t="shared" si="20"/>
        <v/>
      </c>
      <c r="R231" s="7"/>
      <c r="S231" s="7"/>
      <c r="T231" s="7"/>
      <c r="U231" s="4" t="str">
        <f t="shared" si="21"/>
        <v/>
      </c>
      <c r="V231" s="4" t="str">
        <f>IF($B231="","",ROUND((I231*Settings!$B$4 + M231*Settings!$B$5 + Q231*Settings!$B$6)*20,1))</f>
        <v/>
      </c>
      <c r="W231" s="4" t="str">
        <f>IF($B231="","",(5-U231)*Settings!$B$7)</f>
        <v/>
      </c>
      <c r="X231" s="4" t="str">
        <f t="shared" si="22"/>
        <v/>
      </c>
      <c r="Y231" s="4" t="str">
        <f>IF($B231="","",IF(AND(Settings!$B$18=1,U231&lt;Settings!$B$19),IF(X231&gt;=Settings!$B$9,"Pilot (gated - risk)","Defer/Redesign (risk)"),IF(X231&gt;=Settings!$B$8,"Scale candidate",IF(X231&gt;=Settings!$B$9,"Pilot (gated)","Defer/Redesign"))))</f>
        <v/>
      </c>
      <c r="Z231" s="4" t="str">
        <f t="shared" si="23"/>
        <v/>
      </c>
      <c r="AA231" s="4" t="str">
        <f>IF($B231="","",IF(Z231&lt;=ROUNDUP(COUNTA($B$5:$B$504)*Settings!$B$10,0),"Top 20%",""))</f>
        <v/>
      </c>
    </row>
    <row r="232" spans="1:27" ht="16" x14ac:dyDescent="0.2">
      <c r="A232" s="7"/>
      <c r="B232" s="10"/>
      <c r="C232" s="10"/>
      <c r="D232" s="10"/>
      <c r="E232" s="10"/>
      <c r="F232" s="7"/>
      <c r="G232" s="7"/>
      <c r="H232" s="7"/>
      <c r="I232" s="4" t="str">
        <f t="shared" si="18"/>
        <v/>
      </c>
      <c r="J232" s="7"/>
      <c r="K232" s="7"/>
      <c r="L232" s="7"/>
      <c r="M232" s="4" t="str">
        <f t="shared" si="19"/>
        <v/>
      </c>
      <c r="N232" s="7"/>
      <c r="O232" s="7"/>
      <c r="P232" s="7"/>
      <c r="Q232" s="4" t="str">
        <f t="shared" si="20"/>
        <v/>
      </c>
      <c r="R232" s="7"/>
      <c r="S232" s="7"/>
      <c r="T232" s="7"/>
      <c r="U232" s="4" t="str">
        <f t="shared" si="21"/>
        <v/>
      </c>
      <c r="V232" s="4" t="str">
        <f>IF($B232="","",ROUND((I232*Settings!$B$4 + M232*Settings!$B$5 + Q232*Settings!$B$6)*20,1))</f>
        <v/>
      </c>
      <c r="W232" s="4" t="str">
        <f>IF($B232="","",(5-U232)*Settings!$B$7)</f>
        <v/>
      </c>
      <c r="X232" s="4" t="str">
        <f t="shared" si="22"/>
        <v/>
      </c>
      <c r="Y232" s="4" t="str">
        <f>IF($B232="","",IF(AND(Settings!$B$18=1,U232&lt;Settings!$B$19),IF(X232&gt;=Settings!$B$9,"Pilot (gated - risk)","Defer/Redesign (risk)"),IF(X232&gt;=Settings!$B$8,"Scale candidate",IF(X232&gt;=Settings!$B$9,"Pilot (gated)","Defer/Redesign"))))</f>
        <v/>
      </c>
      <c r="Z232" s="4" t="str">
        <f t="shared" si="23"/>
        <v/>
      </c>
      <c r="AA232" s="4" t="str">
        <f>IF($B232="","",IF(Z232&lt;=ROUNDUP(COUNTA($B$5:$B$504)*Settings!$B$10,0),"Top 20%",""))</f>
        <v/>
      </c>
    </row>
    <row r="233" spans="1:27" ht="16" x14ac:dyDescent="0.2">
      <c r="A233" s="7"/>
      <c r="B233" s="10"/>
      <c r="C233" s="10"/>
      <c r="D233" s="10"/>
      <c r="E233" s="10"/>
      <c r="F233" s="7"/>
      <c r="G233" s="7"/>
      <c r="H233" s="7"/>
      <c r="I233" s="4" t="str">
        <f t="shared" si="18"/>
        <v/>
      </c>
      <c r="J233" s="7"/>
      <c r="K233" s="7"/>
      <c r="L233" s="7"/>
      <c r="M233" s="4" t="str">
        <f t="shared" si="19"/>
        <v/>
      </c>
      <c r="N233" s="7"/>
      <c r="O233" s="7"/>
      <c r="P233" s="7"/>
      <c r="Q233" s="4" t="str">
        <f t="shared" si="20"/>
        <v/>
      </c>
      <c r="R233" s="7"/>
      <c r="S233" s="7"/>
      <c r="T233" s="7"/>
      <c r="U233" s="4" t="str">
        <f t="shared" si="21"/>
        <v/>
      </c>
      <c r="V233" s="4" t="str">
        <f>IF($B233="","",ROUND((I233*Settings!$B$4 + M233*Settings!$B$5 + Q233*Settings!$B$6)*20,1))</f>
        <v/>
      </c>
      <c r="W233" s="4" t="str">
        <f>IF($B233="","",(5-U233)*Settings!$B$7)</f>
        <v/>
      </c>
      <c r="X233" s="4" t="str">
        <f t="shared" si="22"/>
        <v/>
      </c>
      <c r="Y233" s="4" t="str">
        <f>IF($B233="","",IF(AND(Settings!$B$18=1,U233&lt;Settings!$B$19),IF(X233&gt;=Settings!$B$9,"Pilot (gated - risk)","Defer/Redesign (risk)"),IF(X233&gt;=Settings!$B$8,"Scale candidate",IF(X233&gt;=Settings!$B$9,"Pilot (gated)","Defer/Redesign"))))</f>
        <v/>
      </c>
      <c r="Z233" s="4" t="str">
        <f t="shared" si="23"/>
        <v/>
      </c>
      <c r="AA233" s="4" t="str">
        <f>IF($B233="","",IF(Z233&lt;=ROUNDUP(COUNTA($B$5:$B$504)*Settings!$B$10,0),"Top 20%",""))</f>
        <v/>
      </c>
    </row>
    <row r="234" spans="1:27" ht="16" x14ac:dyDescent="0.2">
      <c r="A234" s="7"/>
      <c r="B234" s="10"/>
      <c r="C234" s="10"/>
      <c r="D234" s="10"/>
      <c r="E234" s="10"/>
      <c r="F234" s="7"/>
      <c r="G234" s="7"/>
      <c r="H234" s="7"/>
      <c r="I234" s="4" t="str">
        <f t="shared" si="18"/>
        <v/>
      </c>
      <c r="J234" s="7"/>
      <c r="K234" s="7"/>
      <c r="L234" s="7"/>
      <c r="M234" s="4" t="str">
        <f t="shared" si="19"/>
        <v/>
      </c>
      <c r="N234" s="7"/>
      <c r="O234" s="7"/>
      <c r="P234" s="7"/>
      <c r="Q234" s="4" t="str">
        <f t="shared" si="20"/>
        <v/>
      </c>
      <c r="R234" s="7"/>
      <c r="S234" s="7"/>
      <c r="T234" s="7"/>
      <c r="U234" s="4" t="str">
        <f t="shared" si="21"/>
        <v/>
      </c>
      <c r="V234" s="4" t="str">
        <f>IF($B234="","",ROUND((I234*Settings!$B$4 + M234*Settings!$B$5 + Q234*Settings!$B$6)*20,1))</f>
        <v/>
      </c>
      <c r="W234" s="4" t="str">
        <f>IF($B234="","",(5-U234)*Settings!$B$7)</f>
        <v/>
      </c>
      <c r="X234" s="4" t="str">
        <f t="shared" si="22"/>
        <v/>
      </c>
      <c r="Y234" s="4" t="str">
        <f>IF($B234="","",IF(AND(Settings!$B$18=1,U234&lt;Settings!$B$19),IF(X234&gt;=Settings!$B$9,"Pilot (gated - risk)","Defer/Redesign (risk)"),IF(X234&gt;=Settings!$B$8,"Scale candidate",IF(X234&gt;=Settings!$B$9,"Pilot (gated)","Defer/Redesign"))))</f>
        <v/>
      </c>
      <c r="Z234" s="4" t="str">
        <f t="shared" si="23"/>
        <v/>
      </c>
      <c r="AA234" s="4" t="str">
        <f>IF($B234="","",IF(Z234&lt;=ROUNDUP(COUNTA($B$5:$B$504)*Settings!$B$10,0),"Top 20%",""))</f>
        <v/>
      </c>
    </row>
    <row r="235" spans="1:27" ht="16" x14ac:dyDescent="0.2">
      <c r="A235" s="7"/>
      <c r="B235" s="10"/>
      <c r="C235" s="10"/>
      <c r="D235" s="10"/>
      <c r="E235" s="10"/>
      <c r="F235" s="7"/>
      <c r="G235" s="7"/>
      <c r="H235" s="7"/>
      <c r="I235" s="4" t="str">
        <f t="shared" si="18"/>
        <v/>
      </c>
      <c r="J235" s="7"/>
      <c r="K235" s="7"/>
      <c r="L235" s="7"/>
      <c r="M235" s="4" t="str">
        <f t="shared" si="19"/>
        <v/>
      </c>
      <c r="N235" s="7"/>
      <c r="O235" s="7"/>
      <c r="P235" s="7"/>
      <c r="Q235" s="4" t="str">
        <f t="shared" si="20"/>
        <v/>
      </c>
      <c r="R235" s="7"/>
      <c r="S235" s="7"/>
      <c r="T235" s="7"/>
      <c r="U235" s="4" t="str">
        <f t="shared" si="21"/>
        <v/>
      </c>
      <c r="V235" s="4" t="str">
        <f>IF($B235="","",ROUND((I235*Settings!$B$4 + M235*Settings!$B$5 + Q235*Settings!$B$6)*20,1))</f>
        <v/>
      </c>
      <c r="W235" s="4" t="str">
        <f>IF($B235="","",(5-U235)*Settings!$B$7)</f>
        <v/>
      </c>
      <c r="X235" s="4" t="str">
        <f t="shared" si="22"/>
        <v/>
      </c>
      <c r="Y235" s="4" t="str">
        <f>IF($B235="","",IF(AND(Settings!$B$18=1,U235&lt;Settings!$B$19),IF(X235&gt;=Settings!$B$9,"Pilot (gated - risk)","Defer/Redesign (risk)"),IF(X235&gt;=Settings!$B$8,"Scale candidate",IF(X235&gt;=Settings!$B$9,"Pilot (gated)","Defer/Redesign"))))</f>
        <v/>
      </c>
      <c r="Z235" s="4" t="str">
        <f t="shared" si="23"/>
        <v/>
      </c>
      <c r="AA235" s="4" t="str">
        <f>IF($B235="","",IF(Z235&lt;=ROUNDUP(COUNTA($B$5:$B$504)*Settings!$B$10,0),"Top 20%",""))</f>
        <v/>
      </c>
    </row>
    <row r="236" spans="1:27" ht="16" x14ac:dyDescent="0.2">
      <c r="A236" s="7"/>
      <c r="B236" s="10"/>
      <c r="C236" s="10"/>
      <c r="D236" s="10"/>
      <c r="E236" s="10"/>
      <c r="F236" s="7"/>
      <c r="G236" s="7"/>
      <c r="H236" s="7"/>
      <c r="I236" s="4" t="str">
        <f t="shared" si="18"/>
        <v/>
      </c>
      <c r="J236" s="7"/>
      <c r="K236" s="7"/>
      <c r="L236" s="7"/>
      <c r="M236" s="4" t="str">
        <f t="shared" si="19"/>
        <v/>
      </c>
      <c r="N236" s="7"/>
      <c r="O236" s="7"/>
      <c r="P236" s="7"/>
      <c r="Q236" s="4" t="str">
        <f t="shared" si="20"/>
        <v/>
      </c>
      <c r="R236" s="7"/>
      <c r="S236" s="7"/>
      <c r="T236" s="7"/>
      <c r="U236" s="4" t="str">
        <f t="shared" si="21"/>
        <v/>
      </c>
      <c r="V236" s="4" t="str">
        <f>IF($B236="","",ROUND((I236*Settings!$B$4 + M236*Settings!$B$5 + Q236*Settings!$B$6)*20,1))</f>
        <v/>
      </c>
      <c r="W236" s="4" t="str">
        <f>IF($B236="","",(5-U236)*Settings!$B$7)</f>
        <v/>
      </c>
      <c r="X236" s="4" t="str">
        <f t="shared" si="22"/>
        <v/>
      </c>
      <c r="Y236" s="4" t="str">
        <f>IF($B236="","",IF(AND(Settings!$B$18=1,U236&lt;Settings!$B$19),IF(X236&gt;=Settings!$B$9,"Pilot (gated - risk)","Defer/Redesign (risk)"),IF(X236&gt;=Settings!$B$8,"Scale candidate",IF(X236&gt;=Settings!$B$9,"Pilot (gated)","Defer/Redesign"))))</f>
        <v/>
      </c>
      <c r="Z236" s="4" t="str">
        <f t="shared" si="23"/>
        <v/>
      </c>
      <c r="AA236" s="4" t="str">
        <f>IF($B236="","",IF(Z236&lt;=ROUNDUP(COUNTA($B$5:$B$504)*Settings!$B$10,0),"Top 20%",""))</f>
        <v/>
      </c>
    </row>
    <row r="237" spans="1:27" ht="16" x14ac:dyDescent="0.2">
      <c r="A237" s="7"/>
      <c r="B237" s="10"/>
      <c r="C237" s="10"/>
      <c r="D237" s="10"/>
      <c r="E237" s="10"/>
      <c r="F237" s="7"/>
      <c r="G237" s="7"/>
      <c r="H237" s="7"/>
      <c r="I237" s="4" t="str">
        <f t="shared" si="18"/>
        <v/>
      </c>
      <c r="J237" s="7"/>
      <c r="K237" s="7"/>
      <c r="L237" s="7"/>
      <c r="M237" s="4" t="str">
        <f t="shared" si="19"/>
        <v/>
      </c>
      <c r="N237" s="7"/>
      <c r="O237" s="7"/>
      <c r="P237" s="7"/>
      <c r="Q237" s="4" t="str">
        <f t="shared" si="20"/>
        <v/>
      </c>
      <c r="R237" s="7"/>
      <c r="S237" s="7"/>
      <c r="T237" s="7"/>
      <c r="U237" s="4" t="str">
        <f t="shared" si="21"/>
        <v/>
      </c>
      <c r="V237" s="4" t="str">
        <f>IF($B237="","",ROUND((I237*Settings!$B$4 + M237*Settings!$B$5 + Q237*Settings!$B$6)*20,1))</f>
        <v/>
      </c>
      <c r="W237" s="4" t="str">
        <f>IF($B237="","",(5-U237)*Settings!$B$7)</f>
        <v/>
      </c>
      <c r="X237" s="4" t="str">
        <f t="shared" si="22"/>
        <v/>
      </c>
      <c r="Y237" s="4" t="str">
        <f>IF($B237="","",IF(AND(Settings!$B$18=1,U237&lt;Settings!$B$19),IF(X237&gt;=Settings!$B$9,"Pilot (gated - risk)","Defer/Redesign (risk)"),IF(X237&gt;=Settings!$B$8,"Scale candidate",IF(X237&gt;=Settings!$B$9,"Pilot (gated)","Defer/Redesign"))))</f>
        <v/>
      </c>
      <c r="Z237" s="4" t="str">
        <f t="shared" si="23"/>
        <v/>
      </c>
      <c r="AA237" s="4" t="str">
        <f>IF($B237="","",IF(Z237&lt;=ROUNDUP(COUNTA($B$5:$B$504)*Settings!$B$10,0),"Top 20%",""))</f>
        <v/>
      </c>
    </row>
    <row r="238" spans="1:27" ht="16" x14ac:dyDescent="0.2">
      <c r="A238" s="7"/>
      <c r="B238" s="10"/>
      <c r="C238" s="10"/>
      <c r="D238" s="10"/>
      <c r="E238" s="10"/>
      <c r="F238" s="7"/>
      <c r="G238" s="7"/>
      <c r="H238" s="7"/>
      <c r="I238" s="4" t="str">
        <f t="shared" si="18"/>
        <v/>
      </c>
      <c r="J238" s="7"/>
      <c r="K238" s="7"/>
      <c r="L238" s="7"/>
      <c r="M238" s="4" t="str">
        <f t="shared" si="19"/>
        <v/>
      </c>
      <c r="N238" s="7"/>
      <c r="O238" s="7"/>
      <c r="P238" s="7"/>
      <c r="Q238" s="4" t="str">
        <f t="shared" si="20"/>
        <v/>
      </c>
      <c r="R238" s="7"/>
      <c r="S238" s="7"/>
      <c r="T238" s="7"/>
      <c r="U238" s="4" t="str">
        <f t="shared" si="21"/>
        <v/>
      </c>
      <c r="V238" s="4" t="str">
        <f>IF($B238="","",ROUND((I238*Settings!$B$4 + M238*Settings!$B$5 + Q238*Settings!$B$6)*20,1))</f>
        <v/>
      </c>
      <c r="W238" s="4" t="str">
        <f>IF($B238="","",(5-U238)*Settings!$B$7)</f>
        <v/>
      </c>
      <c r="X238" s="4" t="str">
        <f t="shared" si="22"/>
        <v/>
      </c>
      <c r="Y238" s="4" t="str">
        <f>IF($B238="","",IF(AND(Settings!$B$18=1,U238&lt;Settings!$B$19),IF(X238&gt;=Settings!$B$9,"Pilot (gated - risk)","Defer/Redesign (risk)"),IF(X238&gt;=Settings!$B$8,"Scale candidate",IF(X238&gt;=Settings!$B$9,"Pilot (gated)","Defer/Redesign"))))</f>
        <v/>
      </c>
      <c r="Z238" s="4" t="str">
        <f t="shared" si="23"/>
        <v/>
      </c>
      <c r="AA238" s="4" t="str">
        <f>IF($B238="","",IF(Z238&lt;=ROUNDUP(COUNTA($B$5:$B$504)*Settings!$B$10,0),"Top 20%",""))</f>
        <v/>
      </c>
    </row>
    <row r="239" spans="1:27" ht="16" x14ac:dyDescent="0.2">
      <c r="A239" s="7"/>
      <c r="B239" s="10"/>
      <c r="C239" s="10"/>
      <c r="D239" s="10"/>
      <c r="E239" s="10"/>
      <c r="F239" s="7"/>
      <c r="G239" s="7"/>
      <c r="H239" s="7"/>
      <c r="I239" s="4" t="str">
        <f t="shared" si="18"/>
        <v/>
      </c>
      <c r="J239" s="7"/>
      <c r="K239" s="7"/>
      <c r="L239" s="7"/>
      <c r="M239" s="4" t="str">
        <f t="shared" si="19"/>
        <v/>
      </c>
      <c r="N239" s="7"/>
      <c r="O239" s="7"/>
      <c r="P239" s="7"/>
      <c r="Q239" s="4" t="str">
        <f t="shared" si="20"/>
        <v/>
      </c>
      <c r="R239" s="7"/>
      <c r="S239" s="7"/>
      <c r="T239" s="7"/>
      <c r="U239" s="4" t="str">
        <f t="shared" si="21"/>
        <v/>
      </c>
      <c r="V239" s="4" t="str">
        <f>IF($B239="","",ROUND((I239*Settings!$B$4 + M239*Settings!$B$5 + Q239*Settings!$B$6)*20,1))</f>
        <v/>
      </c>
      <c r="W239" s="4" t="str">
        <f>IF($B239="","",(5-U239)*Settings!$B$7)</f>
        <v/>
      </c>
      <c r="X239" s="4" t="str">
        <f t="shared" si="22"/>
        <v/>
      </c>
      <c r="Y239" s="4" t="str">
        <f>IF($B239="","",IF(AND(Settings!$B$18=1,U239&lt;Settings!$B$19),IF(X239&gt;=Settings!$B$9,"Pilot (gated - risk)","Defer/Redesign (risk)"),IF(X239&gt;=Settings!$B$8,"Scale candidate",IF(X239&gt;=Settings!$B$9,"Pilot (gated)","Defer/Redesign"))))</f>
        <v/>
      </c>
      <c r="Z239" s="4" t="str">
        <f t="shared" si="23"/>
        <v/>
      </c>
      <c r="AA239" s="4" t="str">
        <f>IF($B239="","",IF(Z239&lt;=ROUNDUP(COUNTA($B$5:$B$504)*Settings!$B$10,0),"Top 20%",""))</f>
        <v/>
      </c>
    </row>
    <row r="240" spans="1:27" ht="16" x14ac:dyDescent="0.2">
      <c r="A240" s="7"/>
      <c r="B240" s="10"/>
      <c r="C240" s="10"/>
      <c r="D240" s="10"/>
      <c r="E240" s="10"/>
      <c r="F240" s="7"/>
      <c r="G240" s="7"/>
      <c r="H240" s="7"/>
      <c r="I240" s="4" t="str">
        <f t="shared" si="18"/>
        <v/>
      </c>
      <c r="J240" s="7"/>
      <c r="K240" s="7"/>
      <c r="L240" s="7"/>
      <c r="M240" s="4" t="str">
        <f t="shared" si="19"/>
        <v/>
      </c>
      <c r="N240" s="7"/>
      <c r="O240" s="7"/>
      <c r="P240" s="7"/>
      <c r="Q240" s="4" t="str">
        <f t="shared" si="20"/>
        <v/>
      </c>
      <c r="R240" s="7"/>
      <c r="S240" s="7"/>
      <c r="T240" s="7"/>
      <c r="U240" s="4" t="str">
        <f t="shared" si="21"/>
        <v/>
      </c>
      <c r="V240" s="4" t="str">
        <f>IF($B240="","",ROUND((I240*Settings!$B$4 + M240*Settings!$B$5 + Q240*Settings!$B$6)*20,1))</f>
        <v/>
      </c>
      <c r="W240" s="4" t="str">
        <f>IF($B240="","",(5-U240)*Settings!$B$7)</f>
        <v/>
      </c>
      <c r="X240" s="4" t="str">
        <f t="shared" si="22"/>
        <v/>
      </c>
      <c r="Y240" s="4" t="str">
        <f>IF($B240="","",IF(AND(Settings!$B$18=1,U240&lt;Settings!$B$19),IF(X240&gt;=Settings!$B$9,"Pilot (gated - risk)","Defer/Redesign (risk)"),IF(X240&gt;=Settings!$B$8,"Scale candidate",IF(X240&gt;=Settings!$B$9,"Pilot (gated)","Defer/Redesign"))))</f>
        <v/>
      </c>
      <c r="Z240" s="4" t="str">
        <f t="shared" si="23"/>
        <v/>
      </c>
      <c r="AA240" s="4" t="str">
        <f>IF($B240="","",IF(Z240&lt;=ROUNDUP(COUNTA($B$5:$B$504)*Settings!$B$10,0),"Top 20%",""))</f>
        <v/>
      </c>
    </row>
    <row r="241" spans="1:27" ht="16" x14ac:dyDescent="0.2">
      <c r="A241" s="7"/>
      <c r="B241" s="10"/>
      <c r="C241" s="10"/>
      <c r="D241" s="10"/>
      <c r="E241" s="10"/>
      <c r="F241" s="7"/>
      <c r="G241" s="7"/>
      <c r="H241" s="7"/>
      <c r="I241" s="4" t="str">
        <f t="shared" si="18"/>
        <v/>
      </c>
      <c r="J241" s="7"/>
      <c r="K241" s="7"/>
      <c r="L241" s="7"/>
      <c r="M241" s="4" t="str">
        <f t="shared" si="19"/>
        <v/>
      </c>
      <c r="N241" s="7"/>
      <c r="O241" s="7"/>
      <c r="P241" s="7"/>
      <c r="Q241" s="4" t="str">
        <f t="shared" si="20"/>
        <v/>
      </c>
      <c r="R241" s="7"/>
      <c r="S241" s="7"/>
      <c r="T241" s="7"/>
      <c r="U241" s="4" t="str">
        <f t="shared" si="21"/>
        <v/>
      </c>
      <c r="V241" s="4" t="str">
        <f>IF($B241="","",ROUND((I241*Settings!$B$4 + M241*Settings!$B$5 + Q241*Settings!$B$6)*20,1))</f>
        <v/>
      </c>
      <c r="W241" s="4" t="str">
        <f>IF($B241="","",(5-U241)*Settings!$B$7)</f>
        <v/>
      </c>
      <c r="X241" s="4" t="str">
        <f t="shared" si="22"/>
        <v/>
      </c>
      <c r="Y241" s="4" t="str">
        <f>IF($B241="","",IF(AND(Settings!$B$18=1,U241&lt;Settings!$B$19),IF(X241&gt;=Settings!$B$9,"Pilot (gated - risk)","Defer/Redesign (risk)"),IF(X241&gt;=Settings!$B$8,"Scale candidate",IF(X241&gt;=Settings!$B$9,"Pilot (gated)","Defer/Redesign"))))</f>
        <v/>
      </c>
      <c r="Z241" s="4" t="str">
        <f t="shared" si="23"/>
        <v/>
      </c>
      <c r="AA241" s="4" t="str">
        <f>IF($B241="","",IF(Z241&lt;=ROUNDUP(COUNTA($B$5:$B$504)*Settings!$B$10,0),"Top 20%",""))</f>
        <v/>
      </c>
    </row>
    <row r="242" spans="1:27" ht="16" x14ac:dyDescent="0.2">
      <c r="A242" s="7"/>
      <c r="B242" s="10"/>
      <c r="C242" s="10"/>
      <c r="D242" s="10"/>
      <c r="E242" s="10"/>
      <c r="F242" s="7"/>
      <c r="G242" s="7"/>
      <c r="H242" s="7"/>
      <c r="I242" s="4" t="str">
        <f t="shared" si="18"/>
        <v/>
      </c>
      <c r="J242" s="7"/>
      <c r="K242" s="7"/>
      <c r="L242" s="7"/>
      <c r="M242" s="4" t="str">
        <f t="shared" si="19"/>
        <v/>
      </c>
      <c r="N242" s="7"/>
      <c r="O242" s="7"/>
      <c r="P242" s="7"/>
      <c r="Q242" s="4" t="str">
        <f t="shared" si="20"/>
        <v/>
      </c>
      <c r="R242" s="7"/>
      <c r="S242" s="7"/>
      <c r="T242" s="7"/>
      <c r="U242" s="4" t="str">
        <f t="shared" si="21"/>
        <v/>
      </c>
      <c r="V242" s="4" t="str">
        <f>IF($B242="","",ROUND((I242*Settings!$B$4 + M242*Settings!$B$5 + Q242*Settings!$B$6)*20,1))</f>
        <v/>
      </c>
      <c r="W242" s="4" t="str">
        <f>IF($B242="","",(5-U242)*Settings!$B$7)</f>
        <v/>
      </c>
      <c r="X242" s="4" t="str">
        <f t="shared" si="22"/>
        <v/>
      </c>
      <c r="Y242" s="4" t="str">
        <f>IF($B242="","",IF(AND(Settings!$B$18=1,U242&lt;Settings!$B$19),IF(X242&gt;=Settings!$B$9,"Pilot (gated - risk)","Defer/Redesign (risk)"),IF(X242&gt;=Settings!$B$8,"Scale candidate",IF(X242&gt;=Settings!$B$9,"Pilot (gated)","Defer/Redesign"))))</f>
        <v/>
      </c>
      <c r="Z242" s="4" t="str">
        <f t="shared" si="23"/>
        <v/>
      </c>
      <c r="AA242" s="4" t="str">
        <f>IF($B242="","",IF(Z242&lt;=ROUNDUP(COUNTA($B$5:$B$504)*Settings!$B$10,0),"Top 20%",""))</f>
        <v/>
      </c>
    </row>
    <row r="243" spans="1:27" ht="16" x14ac:dyDescent="0.2">
      <c r="A243" s="7"/>
      <c r="B243" s="10"/>
      <c r="C243" s="10"/>
      <c r="D243" s="10"/>
      <c r="E243" s="10"/>
      <c r="F243" s="7"/>
      <c r="G243" s="7"/>
      <c r="H243" s="7"/>
      <c r="I243" s="4" t="str">
        <f t="shared" si="18"/>
        <v/>
      </c>
      <c r="J243" s="7"/>
      <c r="K243" s="7"/>
      <c r="L243" s="7"/>
      <c r="M243" s="4" t="str">
        <f t="shared" si="19"/>
        <v/>
      </c>
      <c r="N243" s="7"/>
      <c r="O243" s="7"/>
      <c r="P243" s="7"/>
      <c r="Q243" s="4" t="str">
        <f t="shared" si="20"/>
        <v/>
      </c>
      <c r="R243" s="7"/>
      <c r="S243" s="7"/>
      <c r="T243" s="7"/>
      <c r="U243" s="4" t="str">
        <f t="shared" si="21"/>
        <v/>
      </c>
      <c r="V243" s="4" t="str">
        <f>IF($B243="","",ROUND((I243*Settings!$B$4 + M243*Settings!$B$5 + Q243*Settings!$B$6)*20,1))</f>
        <v/>
      </c>
      <c r="W243" s="4" t="str">
        <f>IF($B243="","",(5-U243)*Settings!$B$7)</f>
        <v/>
      </c>
      <c r="X243" s="4" t="str">
        <f t="shared" si="22"/>
        <v/>
      </c>
      <c r="Y243" s="4" t="str">
        <f>IF($B243="","",IF(AND(Settings!$B$18=1,U243&lt;Settings!$B$19),IF(X243&gt;=Settings!$B$9,"Pilot (gated - risk)","Defer/Redesign (risk)"),IF(X243&gt;=Settings!$B$8,"Scale candidate",IF(X243&gt;=Settings!$B$9,"Pilot (gated)","Defer/Redesign"))))</f>
        <v/>
      </c>
      <c r="Z243" s="4" t="str">
        <f t="shared" si="23"/>
        <v/>
      </c>
      <c r="AA243" s="4" t="str">
        <f>IF($B243="","",IF(Z243&lt;=ROUNDUP(COUNTA($B$5:$B$504)*Settings!$B$10,0),"Top 20%",""))</f>
        <v/>
      </c>
    </row>
    <row r="244" spans="1:27" ht="16" x14ac:dyDescent="0.2">
      <c r="A244" s="7"/>
      <c r="B244" s="10"/>
      <c r="C244" s="10"/>
      <c r="D244" s="10"/>
      <c r="E244" s="10"/>
      <c r="F244" s="7"/>
      <c r="G244" s="7"/>
      <c r="H244" s="7"/>
      <c r="I244" s="4" t="str">
        <f t="shared" si="18"/>
        <v/>
      </c>
      <c r="J244" s="7"/>
      <c r="K244" s="7"/>
      <c r="L244" s="7"/>
      <c r="M244" s="4" t="str">
        <f t="shared" si="19"/>
        <v/>
      </c>
      <c r="N244" s="7"/>
      <c r="O244" s="7"/>
      <c r="P244" s="7"/>
      <c r="Q244" s="4" t="str">
        <f t="shared" si="20"/>
        <v/>
      </c>
      <c r="R244" s="7"/>
      <c r="S244" s="7"/>
      <c r="T244" s="7"/>
      <c r="U244" s="4" t="str">
        <f t="shared" si="21"/>
        <v/>
      </c>
      <c r="V244" s="4" t="str">
        <f>IF($B244="","",ROUND((I244*Settings!$B$4 + M244*Settings!$B$5 + Q244*Settings!$B$6)*20,1))</f>
        <v/>
      </c>
      <c r="W244" s="4" t="str">
        <f>IF($B244="","",(5-U244)*Settings!$B$7)</f>
        <v/>
      </c>
      <c r="X244" s="4" t="str">
        <f t="shared" si="22"/>
        <v/>
      </c>
      <c r="Y244" s="4" t="str">
        <f>IF($B244="","",IF(AND(Settings!$B$18=1,U244&lt;Settings!$B$19),IF(X244&gt;=Settings!$B$9,"Pilot (gated - risk)","Defer/Redesign (risk)"),IF(X244&gt;=Settings!$B$8,"Scale candidate",IF(X244&gt;=Settings!$B$9,"Pilot (gated)","Defer/Redesign"))))</f>
        <v/>
      </c>
      <c r="Z244" s="4" t="str">
        <f t="shared" si="23"/>
        <v/>
      </c>
      <c r="AA244" s="4" t="str">
        <f>IF($B244="","",IF(Z244&lt;=ROUNDUP(COUNTA($B$5:$B$504)*Settings!$B$10,0),"Top 20%",""))</f>
        <v/>
      </c>
    </row>
    <row r="245" spans="1:27" ht="16" x14ac:dyDescent="0.2">
      <c r="A245" s="7"/>
      <c r="B245" s="10"/>
      <c r="C245" s="10"/>
      <c r="D245" s="10"/>
      <c r="E245" s="10"/>
      <c r="F245" s="7"/>
      <c r="G245" s="7"/>
      <c r="H245" s="7"/>
      <c r="I245" s="4" t="str">
        <f t="shared" si="18"/>
        <v/>
      </c>
      <c r="J245" s="7"/>
      <c r="K245" s="7"/>
      <c r="L245" s="7"/>
      <c r="M245" s="4" t="str">
        <f t="shared" si="19"/>
        <v/>
      </c>
      <c r="N245" s="7"/>
      <c r="O245" s="7"/>
      <c r="P245" s="7"/>
      <c r="Q245" s="4" t="str">
        <f t="shared" si="20"/>
        <v/>
      </c>
      <c r="R245" s="7"/>
      <c r="S245" s="7"/>
      <c r="T245" s="7"/>
      <c r="U245" s="4" t="str">
        <f t="shared" si="21"/>
        <v/>
      </c>
      <c r="V245" s="4" t="str">
        <f>IF($B245="","",ROUND((I245*Settings!$B$4 + M245*Settings!$B$5 + Q245*Settings!$B$6)*20,1))</f>
        <v/>
      </c>
      <c r="W245" s="4" t="str">
        <f>IF($B245="","",(5-U245)*Settings!$B$7)</f>
        <v/>
      </c>
      <c r="X245" s="4" t="str">
        <f t="shared" si="22"/>
        <v/>
      </c>
      <c r="Y245" s="4" t="str">
        <f>IF($B245="","",IF(AND(Settings!$B$18=1,U245&lt;Settings!$B$19),IF(X245&gt;=Settings!$B$9,"Pilot (gated - risk)","Defer/Redesign (risk)"),IF(X245&gt;=Settings!$B$8,"Scale candidate",IF(X245&gt;=Settings!$B$9,"Pilot (gated)","Defer/Redesign"))))</f>
        <v/>
      </c>
      <c r="Z245" s="4" t="str">
        <f t="shared" si="23"/>
        <v/>
      </c>
      <c r="AA245" s="4" t="str">
        <f>IF($B245="","",IF(Z245&lt;=ROUNDUP(COUNTA($B$5:$B$504)*Settings!$B$10,0),"Top 20%",""))</f>
        <v/>
      </c>
    </row>
    <row r="246" spans="1:27" ht="16" x14ac:dyDescent="0.2">
      <c r="A246" s="7"/>
      <c r="B246" s="10"/>
      <c r="C246" s="10"/>
      <c r="D246" s="10"/>
      <c r="E246" s="10"/>
      <c r="F246" s="7"/>
      <c r="G246" s="7"/>
      <c r="H246" s="7"/>
      <c r="I246" s="4" t="str">
        <f t="shared" si="18"/>
        <v/>
      </c>
      <c r="J246" s="7"/>
      <c r="K246" s="7"/>
      <c r="L246" s="7"/>
      <c r="M246" s="4" t="str">
        <f t="shared" si="19"/>
        <v/>
      </c>
      <c r="N246" s="7"/>
      <c r="O246" s="7"/>
      <c r="P246" s="7"/>
      <c r="Q246" s="4" t="str">
        <f t="shared" si="20"/>
        <v/>
      </c>
      <c r="R246" s="7"/>
      <c r="S246" s="7"/>
      <c r="T246" s="7"/>
      <c r="U246" s="4" t="str">
        <f t="shared" si="21"/>
        <v/>
      </c>
      <c r="V246" s="4" t="str">
        <f>IF($B246="","",ROUND((I246*Settings!$B$4 + M246*Settings!$B$5 + Q246*Settings!$B$6)*20,1))</f>
        <v/>
      </c>
      <c r="W246" s="4" t="str">
        <f>IF($B246="","",(5-U246)*Settings!$B$7)</f>
        <v/>
      </c>
      <c r="X246" s="4" t="str">
        <f t="shared" si="22"/>
        <v/>
      </c>
      <c r="Y246" s="4" t="str">
        <f>IF($B246="","",IF(AND(Settings!$B$18=1,U246&lt;Settings!$B$19),IF(X246&gt;=Settings!$B$9,"Pilot (gated - risk)","Defer/Redesign (risk)"),IF(X246&gt;=Settings!$B$8,"Scale candidate",IF(X246&gt;=Settings!$B$9,"Pilot (gated)","Defer/Redesign"))))</f>
        <v/>
      </c>
      <c r="Z246" s="4" t="str">
        <f t="shared" si="23"/>
        <v/>
      </c>
      <c r="AA246" s="4" t="str">
        <f>IF($B246="","",IF(Z246&lt;=ROUNDUP(COUNTA($B$5:$B$504)*Settings!$B$10,0),"Top 20%",""))</f>
        <v/>
      </c>
    </row>
    <row r="247" spans="1:27" ht="16" x14ac:dyDescent="0.2">
      <c r="A247" s="7"/>
      <c r="B247" s="10"/>
      <c r="C247" s="10"/>
      <c r="D247" s="10"/>
      <c r="E247" s="10"/>
      <c r="F247" s="7"/>
      <c r="G247" s="7"/>
      <c r="H247" s="7"/>
      <c r="I247" s="4" t="str">
        <f t="shared" si="18"/>
        <v/>
      </c>
      <c r="J247" s="7"/>
      <c r="K247" s="7"/>
      <c r="L247" s="7"/>
      <c r="M247" s="4" t="str">
        <f t="shared" si="19"/>
        <v/>
      </c>
      <c r="N247" s="7"/>
      <c r="O247" s="7"/>
      <c r="P247" s="7"/>
      <c r="Q247" s="4" t="str">
        <f t="shared" si="20"/>
        <v/>
      </c>
      <c r="R247" s="7"/>
      <c r="S247" s="7"/>
      <c r="T247" s="7"/>
      <c r="U247" s="4" t="str">
        <f t="shared" si="21"/>
        <v/>
      </c>
      <c r="V247" s="4" t="str">
        <f>IF($B247="","",ROUND((I247*Settings!$B$4 + M247*Settings!$B$5 + Q247*Settings!$B$6)*20,1))</f>
        <v/>
      </c>
      <c r="W247" s="4" t="str">
        <f>IF($B247="","",(5-U247)*Settings!$B$7)</f>
        <v/>
      </c>
      <c r="X247" s="4" t="str">
        <f t="shared" si="22"/>
        <v/>
      </c>
      <c r="Y247" s="4" t="str">
        <f>IF($B247="","",IF(AND(Settings!$B$18=1,U247&lt;Settings!$B$19),IF(X247&gt;=Settings!$B$9,"Pilot (gated - risk)","Defer/Redesign (risk)"),IF(X247&gt;=Settings!$B$8,"Scale candidate",IF(X247&gt;=Settings!$B$9,"Pilot (gated)","Defer/Redesign"))))</f>
        <v/>
      </c>
      <c r="Z247" s="4" t="str">
        <f t="shared" si="23"/>
        <v/>
      </c>
      <c r="AA247" s="4" t="str">
        <f>IF($B247="","",IF(Z247&lt;=ROUNDUP(COUNTA($B$5:$B$504)*Settings!$B$10,0),"Top 20%",""))</f>
        <v/>
      </c>
    </row>
    <row r="248" spans="1:27" ht="16" x14ac:dyDescent="0.2">
      <c r="A248" s="7"/>
      <c r="B248" s="10"/>
      <c r="C248" s="10"/>
      <c r="D248" s="10"/>
      <c r="E248" s="10"/>
      <c r="F248" s="7"/>
      <c r="G248" s="7"/>
      <c r="H248" s="7"/>
      <c r="I248" s="4" t="str">
        <f t="shared" si="18"/>
        <v/>
      </c>
      <c r="J248" s="7"/>
      <c r="K248" s="7"/>
      <c r="L248" s="7"/>
      <c r="M248" s="4" t="str">
        <f t="shared" si="19"/>
        <v/>
      </c>
      <c r="N248" s="7"/>
      <c r="O248" s="7"/>
      <c r="P248" s="7"/>
      <c r="Q248" s="4" t="str">
        <f t="shared" si="20"/>
        <v/>
      </c>
      <c r="R248" s="7"/>
      <c r="S248" s="7"/>
      <c r="T248" s="7"/>
      <c r="U248" s="4" t="str">
        <f t="shared" si="21"/>
        <v/>
      </c>
      <c r="V248" s="4" t="str">
        <f>IF($B248="","",ROUND((I248*Settings!$B$4 + M248*Settings!$B$5 + Q248*Settings!$B$6)*20,1))</f>
        <v/>
      </c>
      <c r="W248" s="4" t="str">
        <f>IF($B248="","",(5-U248)*Settings!$B$7)</f>
        <v/>
      </c>
      <c r="X248" s="4" t="str">
        <f t="shared" si="22"/>
        <v/>
      </c>
      <c r="Y248" s="4" t="str">
        <f>IF($B248="","",IF(AND(Settings!$B$18=1,U248&lt;Settings!$B$19),IF(X248&gt;=Settings!$B$9,"Pilot (gated - risk)","Defer/Redesign (risk)"),IF(X248&gt;=Settings!$B$8,"Scale candidate",IF(X248&gt;=Settings!$B$9,"Pilot (gated)","Defer/Redesign"))))</f>
        <v/>
      </c>
      <c r="Z248" s="4" t="str">
        <f t="shared" si="23"/>
        <v/>
      </c>
      <c r="AA248" s="4" t="str">
        <f>IF($B248="","",IF(Z248&lt;=ROUNDUP(COUNTA($B$5:$B$504)*Settings!$B$10,0),"Top 20%",""))</f>
        <v/>
      </c>
    </row>
    <row r="249" spans="1:27" ht="16" x14ac:dyDescent="0.2">
      <c r="A249" s="7"/>
      <c r="B249" s="10"/>
      <c r="C249" s="10"/>
      <c r="D249" s="10"/>
      <c r="E249" s="10"/>
      <c r="F249" s="7"/>
      <c r="G249" s="7"/>
      <c r="H249" s="7"/>
      <c r="I249" s="4" t="str">
        <f t="shared" si="18"/>
        <v/>
      </c>
      <c r="J249" s="7"/>
      <c r="K249" s="7"/>
      <c r="L249" s="7"/>
      <c r="M249" s="4" t="str">
        <f t="shared" si="19"/>
        <v/>
      </c>
      <c r="N249" s="7"/>
      <c r="O249" s="7"/>
      <c r="P249" s="7"/>
      <c r="Q249" s="4" t="str">
        <f t="shared" si="20"/>
        <v/>
      </c>
      <c r="R249" s="7"/>
      <c r="S249" s="7"/>
      <c r="T249" s="7"/>
      <c r="U249" s="4" t="str">
        <f t="shared" si="21"/>
        <v/>
      </c>
      <c r="V249" s="4" t="str">
        <f>IF($B249="","",ROUND((I249*Settings!$B$4 + M249*Settings!$B$5 + Q249*Settings!$B$6)*20,1))</f>
        <v/>
      </c>
      <c r="W249" s="4" t="str">
        <f>IF($B249="","",(5-U249)*Settings!$B$7)</f>
        <v/>
      </c>
      <c r="X249" s="4" t="str">
        <f t="shared" si="22"/>
        <v/>
      </c>
      <c r="Y249" s="4" t="str">
        <f>IF($B249="","",IF(AND(Settings!$B$18=1,U249&lt;Settings!$B$19),IF(X249&gt;=Settings!$B$9,"Pilot (gated - risk)","Defer/Redesign (risk)"),IF(X249&gt;=Settings!$B$8,"Scale candidate",IF(X249&gt;=Settings!$B$9,"Pilot (gated)","Defer/Redesign"))))</f>
        <v/>
      </c>
      <c r="Z249" s="4" t="str">
        <f t="shared" si="23"/>
        <v/>
      </c>
      <c r="AA249" s="4" t="str">
        <f>IF($B249="","",IF(Z249&lt;=ROUNDUP(COUNTA($B$5:$B$504)*Settings!$B$10,0),"Top 20%",""))</f>
        <v/>
      </c>
    </row>
    <row r="250" spans="1:27" ht="16" x14ac:dyDescent="0.2">
      <c r="A250" s="7"/>
      <c r="B250" s="10"/>
      <c r="C250" s="10"/>
      <c r="D250" s="10"/>
      <c r="E250" s="10"/>
      <c r="F250" s="7"/>
      <c r="G250" s="7"/>
      <c r="H250" s="7"/>
      <c r="I250" s="4" t="str">
        <f t="shared" si="18"/>
        <v/>
      </c>
      <c r="J250" s="7"/>
      <c r="K250" s="7"/>
      <c r="L250" s="7"/>
      <c r="M250" s="4" t="str">
        <f t="shared" si="19"/>
        <v/>
      </c>
      <c r="N250" s="7"/>
      <c r="O250" s="7"/>
      <c r="P250" s="7"/>
      <c r="Q250" s="4" t="str">
        <f t="shared" si="20"/>
        <v/>
      </c>
      <c r="R250" s="7"/>
      <c r="S250" s="7"/>
      <c r="T250" s="7"/>
      <c r="U250" s="4" t="str">
        <f t="shared" si="21"/>
        <v/>
      </c>
      <c r="V250" s="4" t="str">
        <f>IF($B250="","",ROUND((I250*Settings!$B$4 + M250*Settings!$B$5 + Q250*Settings!$B$6)*20,1))</f>
        <v/>
      </c>
      <c r="W250" s="4" t="str">
        <f>IF($B250="","",(5-U250)*Settings!$B$7)</f>
        <v/>
      </c>
      <c r="X250" s="4" t="str">
        <f t="shared" si="22"/>
        <v/>
      </c>
      <c r="Y250" s="4" t="str">
        <f>IF($B250="","",IF(AND(Settings!$B$18=1,U250&lt;Settings!$B$19),IF(X250&gt;=Settings!$B$9,"Pilot (gated - risk)","Defer/Redesign (risk)"),IF(X250&gt;=Settings!$B$8,"Scale candidate",IF(X250&gt;=Settings!$B$9,"Pilot (gated)","Defer/Redesign"))))</f>
        <v/>
      </c>
      <c r="Z250" s="4" t="str">
        <f t="shared" si="23"/>
        <v/>
      </c>
      <c r="AA250" s="4" t="str">
        <f>IF($B250="","",IF(Z250&lt;=ROUNDUP(COUNTA($B$5:$B$504)*Settings!$B$10,0),"Top 20%",""))</f>
        <v/>
      </c>
    </row>
    <row r="251" spans="1:27" ht="16" x14ac:dyDescent="0.2">
      <c r="A251" s="7"/>
      <c r="B251" s="10"/>
      <c r="C251" s="10"/>
      <c r="D251" s="10"/>
      <c r="E251" s="10"/>
      <c r="F251" s="7"/>
      <c r="G251" s="7"/>
      <c r="H251" s="7"/>
      <c r="I251" s="4" t="str">
        <f t="shared" si="18"/>
        <v/>
      </c>
      <c r="J251" s="7"/>
      <c r="K251" s="7"/>
      <c r="L251" s="7"/>
      <c r="M251" s="4" t="str">
        <f t="shared" si="19"/>
        <v/>
      </c>
      <c r="N251" s="7"/>
      <c r="O251" s="7"/>
      <c r="P251" s="7"/>
      <c r="Q251" s="4" t="str">
        <f t="shared" si="20"/>
        <v/>
      </c>
      <c r="R251" s="7"/>
      <c r="S251" s="7"/>
      <c r="T251" s="7"/>
      <c r="U251" s="4" t="str">
        <f t="shared" si="21"/>
        <v/>
      </c>
      <c r="V251" s="4" t="str">
        <f>IF($B251="","",ROUND((I251*Settings!$B$4 + M251*Settings!$B$5 + Q251*Settings!$B$6)*20,1))</f>
        <v/>
      </c>
      <c r="W251" s="4" t="str">
        <f>IF($B251="","",(5-U251)*Settings!$B$7)</f>
        <v/>
      </c>
      <c r="X251" s="4" t="str">
        <f t="shared" si="22"/>
        <v/>
      </c>
      <c r="Y251" s="4" t="str">
        <f>IF($B251="","",IF(AND(Settings!$B$18=1,U251&lt;Settings!$B$19),IF(X251&gt;=Settings!$B$9,"Pilot (gated - risk)","Defer/Redesign (risk)"),IF(X251&gt;=Settings!$B$8,"Scale candidate",IF(X251&gt;=Settings!$B$9,"Pilot (gated)","Defer/Redesign"))))</f>
        <v/>
      </c>
      <c r="Z251" s="4" t="str">
        <f t="shared" si="23"/>
        <v/>
      </c>
      <c r="AA251" s="4" t="str">
        <f>IF($B251="","",IF(Z251&lt;=ROUNDUP(COUNTA($B$5:$B$504)*Settings!$B$10,0),"Top 20%",""))</f>
        <v/>
      </c>
    </row>
    <row r="252" spans="1:27" ht="16" x14ac:dyDescent="0.2">
      <c r="A252" s="7"/>
      <c r="B252" s="10"/>
      <c r="C252" s="10"/>
      <c r="D252" s="10"/>
      <c r="E252" s="10"/>
      <c r="F252" s="7"/>
      <c r="G252" s="7"/>
      <c r="H252" s="7"/>
      <c r="I252" s="4" t="str">
        <f t="shared" si="18"/>
        <v/>
      </c>
      <c r="J252" s="7"/>
      <c r="K252" s="7"/>
      <c r="L252" s="7"/>
      <c r="M252" s="4" t="str">
        <f t="shared" si="19"/>
        <v/>
      </c>
      <c r="N252" s="7"/>
      <c r="O252" s="7"/>
      <c r="P252" s="7"/>
      <c r="Q252" s="4" t="str">
        <f t="shared" si="20"/>
        <v/>
      </c>
      <c r="R252" s="7"/>
      <c r="S252" s="7"/>
      <c r="T252" s="7"/>
      <c r="U252" s="4" t="str">
        <f t="shared" si="21"/>
        <v/>
      </c>
      <c r="V252" s="4" t="str">
        <f>IF($B252="","",ROUND((I252*Settings!$B$4 + M252*Settings!$B$5 + Q252*Settings!$B$6)*20,1))</f>
        <v/>
      </c>
      <c r="W252" s="4" t="str">
        <f>IF($B252="","",(5-U252)*Settings!$B$7)</f>
        <v/>
      </c>
      <c r="X252" s="4" t="str">
        <f t="shared" si="22"/>
        <v/>
      </c>
      <c r="Y252" s="4" t="str">
        <f>IF($B252="","",IF(AND(Settings!$B$18=1,U252&lt;Settings!$B$19),IF(X252&gt;=Settings!$B$9,"Pilot (gated - risk)","Defer/Redesign (risk)"),IF(X252&gt;=Settings!$B$8,"Scale candidate",IF(X252&gt;=Settings!$B$9,"Pilot (gated)","Defer/Redesign"))))</f>
        <v/>
      </c>
      <c r="Z252" s="4" t="str">
        <f t="shared" si="23"/>
        <v/>
      </c>
      <c r="AA252" s="4" t="str">
        <f>IF($B252="","",IF(Z252&lt;=ROUNDUP(COUNTA($B$5:$B$504)*Settings!$B$10,0),"Top 20%",""))</f>
        <v/>
      </c>
    </row>
    <row r="253" spans="1:27" ht="16" x14ac:dyDescent="0.2">
      <c r="A253" s="7"/>
      <c r="B253" s="10"/>
      <c r="C253" s="10"/>
      <c r="D253" s="10"/>
      <c r="E253" s="10"/>
      <c r="F253" s="7"/>
      <c r="G253" s="7"/>
      <c r="H253" s="7"/>
      <c r="I253" s="4" t="str">
        <f t="shared" si="18"/>
        <v/>
      </c>
      <c r="J253" s="7"/>
      <c r="K253" s="7"/>
      <c r="L253" s="7"/>
      <c r="M253" s="4" t="str">
        <f t="shared" si="19"/>
        <v/>
      </c>
      <c r="N253" s="7"/>
      <c r="O253" s="7"/>
      <c r="P253" s="7"/>
      <c r="Q253" s="4" t="str">
        <f t="shared" si="20"/>
        <v/>
      </c>
      <c r="R253" s="7"/>
      <c r="S253" s="7"/>
      <c r="T253" s="7"/>
      <c r="U253" s="4" t="str">
        <f t="shared" si="21"/>
        <v/>
      </c>
      <c r="V253" s="4" t="str">
        <f>IF($B253="","",ROUND((I253*Settings!$B$4 + M253*Settings!$B$5 + Q253*Settings!$B$6)*20,1))</f>
        <v/>
      </c>
      <c r="W253" s="4" t="str">
        <f>IF($B253="","",(5-U253)*Settings!$B$7)</f>
        <v/>
      </c>
      <c r="X253" s="4" t="str">
        <f t="shared" si="22"/>
        <v/>
      </c>
      <c r="Y253" s="4" t="str">
        <f>IF($B253="","",IF(AND(Settings!$B$18=1,U253&lt;Settings!$B$19),IF(X253&gt;=Settings!$B$9,"Pilot (gated - risk)","Defer/Redesign (risk)"),IF(X253&gt;=Settings!$B$8,"Scale candidate",IF(X253&gt;=Settings!$B$9,"Pilot (gated)","Defer/Redesign"))))</f>
        <v/>
      </c>
      <c r="Z253" s="4" t="str">
        <f t="shared" si="23"/>
        <v/>
      </c>
      <c r="AA253" s="4" t="str">
        <f>IF($B253="","",IF(Z253&lt;=ROUNDUP(COUNTA($B$5:$B$504)*Settings!$B$10,0),"Top 20%",""))</f>
        <v/>
      </c>
    </row>
    <row r="254" spans="1:27" ht="16" x14ac:dyDescent="0.2">
      <c r="A254" s="7"/>
      <c r="B254" s="10"/>
      <c r="C254" s="10"/>
      <c r="D254" s="10"/>
      <c r="E254" s="10"/>
      <c r="F254" s="7"/>
      <c r="G254" s="7"/>
      <c r="H254" s="7"/>
      <c r="I254" s="4" t="str">
        <f t="shared" si="18"/>
        <v/>
      </c>
      <c r="J254" s="7"/>
      <c r="K254" s="7"/>
      <c r="L254" s="7"/>
      <c r="M254" s="4" t="str">
        <f t="shared" si="19"/>
        <v/>
      </c>
      <c r="N254" s="7"/>
      <c r="O254" s="7"/>
      <c r="P254" s="7"/>
      <c r="Q254" s="4" t="str">
        <f t="shared" si="20"/>
        <v/>
      </c>
      <c r="R254" s="7"/>
      <c r="S254" s="7"/>
      <c r="T254" s="7"/>
      <c r="U254" s="4" t="str">
        <f t="shared" si="21"/>
        <v/>
      </c>
      <c r="V254" s="4" t="str">
        <f>IF($B254="","",ROUND((I254*Settings!$B$4 + M254*Settings!$B$5 + Q254*Settings!$B$6)*20,1))</f>
        <v/>
      </c>
      <c r="W254" s="4" t="str">
        <f>IF($B254="","",(5-U254)*Settings!$B$7)</f>
        <v/>
      </c>
      <c r="X254" s="4" t="str">
        <f t="shared" si="22"/>
        <v/>
      </c>
      <c r="Y254" s="4" t="str">
        <f>IF($B254="","",IF(AND(Settings!$B$18=1,U254&lt;Settings!$B$19),IF(X254&gt;=Settings!$B$9,"Pilot (gated - risk)","Defer/Redesign (risk)"),IF(X254&gt;=Settings!$B$8,"Scale candidate",IF(X254&gt;=Settings!$B$9,"Pilot (gated)","Defer/Redesign"))))</f>
        <v/>
      </c>
      <c r="Z254" s="4" t="str">
        <f t="shared" si="23"/>
        <v/>
      </c>
      <c r="AA254" s="4" t="str">
        <f>IF($B254="","",IF(Z254&lt;=ROUNDUP(COUNTA($B$5:$B$504)*Settings!$B$10,0),"Top 20%",""))</f>
        <v/>
      </c>
    </row>
    <row r="255" spans="1:27" ht="16" x14ac:dyDescent="0.2">
      <c r="A255" s="7"/>
      <c r="B255" s="10"/>
      <c r="C255" s="10"/>
      <c r="D255" s="10"/>
      <c r="E255" s="10"/>
      <c r="F255" s="7"/>
      <c r="G255" s="7"/>
      <c r="H255" s="7"/>
      <c r="I255" s="4" t="str">
        <f t="shared" si="18"/>
        <v/>
      </c>
      <c r="J255" s="7"/>
      <c r="K255" s="7"/>
      <c r="L255" s="7"/>
      <c r="M255" s="4" t="str">
        <f t="shared" si="19"/>
        <v/>
      </c>
      <c r="N255" s="7"/>
      <c r="O255" s="7"/>
      <c r="P255" s="7"/>
      <c r="Q255" s="4" t="str">
        <f t="shared" si="20"/>
        <v/>
      </c>
      <c r="R255" s="7"/>
      <c r="S255" s="7"/>
      <c r="T255" s="7"/>
      <c r="U255" s="4" t="str">
        <f t="shared" si="21"/>
        <v/>
      </c>
      <c r="V255" s="4" t="str">
        <f>IF($B255="","",ROUND((I255*Settings!$B$4 + M255*Settings!$B$5 + Q255*Settings!$B$6)*20,1))</f>
        <v/>
      </c>
      <c r="W255" s="4" t="str">
        <f>IF($B255="","",(5-U255)*Settings!$B$7)</f>
        <v/>
      </c>
      <c r="X255" s="4" t="str">
        <f t="shared" si="22"/>
        <v/>
      </c>
      <c r="Y255" s="4" t="str">
        <f>IF($B255="","",IF(AND(Settings!$B$18=1,U255&lt;Settings!$B$19),IF(X255&gt;=Settings!$B$9,"Pilot (gated - risk)","Defer/Redesign (risk)"),IF(X255&gt;=Settings!$B$8,"Scale candidate",IF(X255&gt;=Settings!$B$9,"Pilot (gated)","Defer/Redesign"))))</f>
        <v/>
      </c>
      <c r="Z255" s="4" t="str">
        <f t="shared" si="23"/>
        <v/>
      </c>
      <c r="AA255" s="4" t="str">
        <f>IF($B255="","",IF(Z255&lt;=ROUNDUP(COUNTA($B$5:$B$504)*Settings!$B$10,0),"Top 20%",""))</f>
        <v/>
      </c>
    </row>
    <row r="256" spans="1:27" ht="16" x14ac:dyDescent="0.2">
      <c r="A256" s="7"/>
      <c r="B256" s="10"/>
      <c r="C256" s="10"/>
      <c r="D256" s="10"/>
      <c r="E256" s="10"/>
      <c r="F256" s="7"/>
      <c r="G256" s="7"/>
      <c r="H256" s="7"/>
      <c r="I256" s="4" t="str">
        <f t="shared" si="18"/>
        <v/>
      </c>
      <c r="J256" s="7"/>
      <c r="K256" s="7"/>
      <c r="L256" s="7"/>
      <c r="M256" s="4" t="str">
        <f t="shared" si="19"/>
        <v/>
      </c>
      <c r="N256" s="7"/>
      <c r="O256" s="7"/>
      <c r="P256" s="7"/>
      <c r="Q256" s="4" t="str">
        <f t="shared" si="20"/>
        <v/>
      </c>
      <c r="R256" s="7"/>
      <c r="S256" s="7"/>
      <c r="T256" s="7"/>
      <c r="U256" s="4" t="str">
        <f t="shared" si="21"/>
        <v/>
      </c>
      <c r="V256" s="4" t="str">
        <f>IF($B256="","",ROUND((I256*Settings!$B$4 + M256*Settings!$B$5 + Q256*Settings!$B$6)*20,1))</f>
        <v/>
      </c>
      <c r="W256" s="4" t="str">
        <f>IF($B256="","",(5-U256)*Settings!$B$7)</f>
        <v/>
      </c>
      <c r="X256" s="4" t="str">
        <f t="shared" si="22"/>
        <v/>
      </c>
      <c r="Y256" s="4" t="str">
        <f>IF($B256="","",IF(AND(Settings!$B$18=1,U256&lt;Settings!$B$19),IF(X256&gt;=Settings!$B$9,"Pilot (gated - risk)","Defer/Redesign (risk)"),IF(X256&gt;=Settings!$B$8,"Scale candidate",IF(X256&gt;=Settings!$B$9,"Pilot (gated)","Defer/Redesign"))))</f>
        <v/>
      </c>
      <c r="Z256" s="4" t="str">
        <f t="shared" si="23"/>
        <v/>
      </c>
      <c r="AA256" s="4" t="str">
        <f>IF($B256="","",IF(Z256&lt;=ROUNDUP(COUNTA($B$5:$B$504)*Settings!$B$10,0),"Top 20%",""))</f>
        <v/>
      </c>
    </row>
    <row r="257" spans="1:27" ht="16" x14ac:dyDescent="0.2">
      <c r="A257" s="7"/>
      <c r="B257" s="10"/>
      <c r="C257" s="10"/>
      <c r="D257" s="10"/>
      <c r="E257" s="10"/>
      <c r="F257" s="7"/>
      <c r="G257" s="7"/>
      <c r="H257" s="7"/>
      <c r="I257" s="4" t="str">
        <f t="shared" si="18"/>
        <v/>
      </c>
      <c r="J257" s="7"/>
      <c r="K257" s="7"/>
      <c r="L257" s="7"/>
      <c r="M257" s="4" t="str">
        <f t="shared" si="19"/>
        <v/>
      </c>
      <c r="N257" s="7"/>
      <c r="O257" s="7"/>
      <c r="P257" s="7"/>
      <c r="Q257" s="4" t="str">
        <f t="shared" si="20"/>
        <v/>
      </c>
      <c r="R257" s="7"/>
      <c r="S257" s="7"/>
      <c r="T257" s="7"/>
      <c r="U257" s="4" t="str">
        <f t="shared" si="21"/>
        <v/>
      </c>
      <c r="V257" s="4" t="str">
        <f>IF($B257="","",ROUND((I257*Settings!$B$4 + M257*Settings!$B$5 + Q257*Settings!$B$6)*20,1))</f>
        <v/>
      </c>
      <c r="W257" s="4" t="str">
        <f>IF($B257="","",(5-U257)*Settings!$B$7)</f>
        <v/>
      </c>
      <c r="X257" s="4" t="str">
        <f t="shared" si="22"/>
        <v/>
      </c>
      <c r="Y257" s="4" t="str">
        <f>IF($B257="","",IF(AND(Settings!$B$18=1,U257&lt;Settings!$B$19),IF(X257&gt;=Settings!$B$9,"Pilot (gated - risk)","Defer/Redesign (risk)"),IF(X257&gt;=Settings!$B$8,"Scale candidate",IF(X257&gt;=Settings!$B$9,"Pilot (gated)","Defer/Redesign"))))</f>
        <v/>
      </c>
      <c r="Z257" s="4" t="str">
        <f t="shared" si="23"/>
        <v/>
      </c>
      <c r="AA257" s="4" t="str">
        <f>IF($B257="","",IF(Z257&lt;=ROUNDUP(COUNTA($B$5:$B$504)*Settings!$B$10,0),"Top 20%",""))</f>
        <v/>
      </c>
    </row>
    <row r="258" spans="1:27" ht="16" x14ac:dyDescent="0.2">
      <c r="A258" s="7"/>
      <c r="B258" s="10"/>
      <c r="C258" s="10"/>
      <c r="D258" s="10"/>
      <c r="E258" s="10"/>
      <c r="F258" s="7"/>
      <c r="G258" s="7"/>
      <c r="H258" s="7"/>
      <c r="I258" s="4" t="str">
        <f t="shared" si="18"/>
        <v/>
      </c>
      <c r="J258" s="7"/>
      <c r="K258" s="7"/>
      <c r="L258" s="7"/>
      <c r="M258" s="4" t="str">
        <f t="shared" si="19"/>
        <v/>
      </c>
      <c r="N258" s="7"/>
      <c r="O258" s="7"/>
      <c r="P258" s="7"/>
      <c r="Q258" s="4" t="str">
        <f t="shared" si="20"/>
        <v/>
      </c>
      <c r="R258" s="7"/>
      <c r="S258" s="7"/>
      <c r="T258" s="7"/>
      <c r="U258" s="4" t="str">
        <f t="shared" si="21"/>
        <v/>
      </c>
      <c r="V258" s="4" t="str">
        <f>IF($B258="","",ROUND((I258*Settings!$B$4 + M258*Settings!$B$5 + Q258*Settings!$B$6)*20,1))</f>
        <v/>
      </c>
      <c r="W258" s="4" t="str">
        <f>IF($B258="","",(5-U258)*Settings!$B$7)</f>
        <v/>
      </c>
      <c r="X258" s="4" t="str">
        <f t="shared" si="22"/>
        <v/>
      </c>
      <c r="Y258" s="4" t="str">
        <f>IF($B258="","",IF(AND(Settings!$B$18=1,U258&lt;Settings!$B$19),IF(X258&gt;=Settings!$B$9,"Pilot (gated - risk)","Defer/Redesign (risk)"),IF(X258&gt;=Settings!$B$8,"Scale candidate",IF(X258&gt;=Settings!$B$9,"Pilot (gated)","Defer/Redesign"))))</f>
        <v/>
      </c>
      <c r="Z258" s="4" t="str">
        <f t="shared" si="23"/>
        <v/>
      </c>
      <c r="AA258" s="4" t="str">
        <f>IF($B258="","",IF(Z258&lt;=ROUNDUP(COUNTA($B$5:$B$504)*Settings!$B$10,0),"Top 20%",""))</f>
        <v/>
      </c>
    </row>
    <row r="259" spans="1:27" ht="16" x14ac:dyDescent="0.2">
      <c r="A259" s="7"/>
      <c r="B259" s="10"/>
      <c r="C259" s="10"/>
      <c r="D259" s="10"/>
      <c r="E259" s="10"/>
      <c r="F259" s="7"/>
      <c r="G259" s="7"/>
      <c r="H259" s="7"/>
      <c r="I259" s="4" t="str">
        <f t="shared" si="18"/>
        <v/>
      </c>
      <c r="J259" s="7"/>
      <c r="K259" s="7"/>
      <c r="L259" s="7"/>
      <c r="M259" s="4" t="str">
        <f t="shared" si="19"/>
        <v/>
      </c>
      <c r="N259" s="7"/>
      <c r="O259" s="7"/>
      <c r="P259" s="7"/>
      <c r="Q259" s="4" t="str">
        <f t="shared" si="20"/>
        <v/>
      </c>
      <c r="R259" s="7"/>
      <c r="S259" s="7"/>
      <c r="T259" s="7"/>
      <c r="U259" s="4" t="str">
        <f t="shared" si="21"/>
        <v/>
      </c>
      <c r="V259" s="4" t="str">
        <f>IF($B259="","",ROUND((I259*Settings!$B$4 + M259*Settings!$B$5 + Q259*Settings!$B$6)*20,1))</f>
        <v/>
      </c>
      <c r="W259" s="4" t="str">
        <f>IF($B259="","",(5-U259)*Settings!$B$7)</f>
        <v/>
      </c>
      <c r="X259" s="4" t="str">
        <f t="shared" si="22"/>
        <v/>
      </c>
      <c r="Y259" s="4" t="str">
        <f>IF($B259="","",IF(AND(Settings!$B$18=1,U259&lt;Settings!$B$19),IF(X259&gt;=Settings!$B$9,"Pilot (gated - risk)","Defer/Redesign (risk)"),IF(X259&gt;=Settings!$B$8,"Scale candidate",IF(X259&gt;=Settings!$B$9,"Pilot (gated)","Defer/Redesign"))))</f>
        <v/>
      </c>
      <c r="Z259" s="4" t="str">
        <f t="shared" si="23"/>
        <v/>
      </c>
      <c r="AA259" s="4" t="str">
        <f>IF($B259="","",IF(Z259&lt;=ROUNDUP(COUNTA($B$5:$B$504)*Settings!$B$10,0),"Top 20%",""))</f>
        <v/>
      </c>
    </row>
    <row r="260" spans="1:27" ht="16" x14ac:dyDescent="0.2">
      <c r="A260" s="7"/>
      <c r="B260" s="10"/>
      <c r="C260" s="10"/>
      <c r="D260" s="10"/>
      <c r="E260" s="10"/>
      <c r="F260" s="7"/>
      <c r="G260" s="7"/>
      <c r="H260" s="7"/>
      <c r="I260" s="4" t="str">
        <f t="shared" si="18"/>
        <v/>
      </c>
      <c r="J260" s="7"/>
      <c r="K260" s="7"/>
      <c r="L260" s="7"/>
      <c r="M260" s="4" t="str">
        <f t="shared" si="19"/>
        <v/>
      </c>
      <c r="N260" s="7"/>
      <c r="O260" s="7"/>
      <c r="P260" s="7"/>
      <c r="Q260" s="4" t="str">
        <f t="shared" si="20"/>
        <v/>
      </c>
      <c r="R260" s="7"/>
      <c r="S260" s="7"/>
      <c r="T260" s="7"/>
      <c r="U260" s="4" t="str">
        <f t="shared" si="21"/>
        <v/>
      </c>
      <c r="V260" s="4" t="str">
        <f>IF($B260="","",ROUND((I260*Settings!$B$4 + M260*Settings!$B$5 + Q260*Settings!$B$6)*20,1))</f>
        <v/>
      </c>
      <c r="W260" s="4" t="str">
        <f>IF($B260="","",(5-U260)*Settings!$B$7)</f>
        <v/>
      </c>
      <c r="X260" s="4" t="str">
        <f t="shared" si="22"/>
        <v/>
      </c>
      <c r="Y260" s="4" t="str">
        <f>IF($B260="","",IF(AND(Settings!$B$18=1,U260&lt;Settings!$B$19),IF(X260&gt;=Settings!$B$9,"Pilot (gated - risk)","Defer/Redesign (risk)"),IF(X260&gt;=Settings!$B$8,"Scale candidate",IF(X260&gt;=Settings!$B$9,"Pilot (gated)","Defer/Redesign"))))</f>
        <v/>
      </c>
      <c r="Z260" s="4" t="str">
        <f t="shared" si="23"/>
        <v/>
      </c>
      <c r="AA260" s="4" t="str">
        <f>IF($B260="","",IF(Z260&lt;=ROUNDUP(COUNTA($B$5:$B$504)*Settings!$B$10,0),"Top 20%",""))</f>
        <v/>
      </c>
    </row>
    <row r="261" spans="1:27" ht="16" x14ac:dyDescent="0.2">
      <c r="A261" s="7"/>
      <c r="B261" s="10"/>
      <c r="C261" s="10"/>
      <c r="D261" s="10"/>
      <c r="E261" s="10"/>
      <c r="F261" s="7"/>
      <c r="G261" s="7"/>
      <c r="H261" s="7"/>
      <c r="I261" s="4" t="str">
        <f t="shared" ref="I261:I324" si="24">IF($B261="","",AVERAGE($F261:$H261))</f>
        <v/>
      </c>
      <c r="J261" s="7"/>
      <c r="K261" s="7"/>
      <c r="L261" s="7"/>
      <c r="M261" s="4" t="str">
        <f t="shared" ref="M261:M324" si="25">IF($B261="","",AVERAGE($J261:$L261))</f>
        <v/>
      </c>
      <c r="N261" s="7"/>
      <c r="O261" s="7"/>
      <c r="P261" s="7"/>
      <c r="Q261" s="4" t="str">
        <f t="shared" ref="Q261:Q324" si="26">IF($B261="","",AVERAGE($N261:$P261))</f>
        <v/>
      </c>
      <c r="R261" s="7"/>
      <c r="S261" s="7"/>
      <c r="T261" s="7"/>
      <c r="U261" s="4" t="str">
        <f t="shared" ref="U261:U324" si="27">IF($B261="","",AVERAGE($R261:$T261))</f>
        <v/>
      </c>
      <c r="V261" s="4" t="str">
        <f>IF($B261="","",ROUND((I261*Settings!$B$4 + M261*Settings!$B$5 + Q261*Settings!$B$6)*20,1))</f>
        <v/>
      </c>
      <c r="W261" s="4" t="str">
        <f>IF($B261="","",(5-U261)*Settings!$B$7)</f>
        <v/>
      </c>
      <c r="X261" s="4" t="str">
        <f t="shared" ref="X261:X324" si="28">IF($B261="","",MAX(0,MIN(100,ROUND(V261-W261,1))))</f>
        <v/>
      </c>
      <c r="Y261" s="4" t="str">
        <f>IF($B261="","",IF(AND(Settings!$B$18=1,U261&lt;Settings!$B$19),IF(X261&gt;=Settings!$B$9,"Pilot (gated - risk)","Defer/Redesign (risk)"),IF(X261&gt;=Settings!$B$8,"Scale candidate",IF(X261&gt;=Settings!$B$9,"Pilot (gated)","Defer/Redesign"))))</f>
        <v/>
      </c>
      <c r="Z261" s="4" t="str">
        <f t="shared" ref="Z261:Z324" si="29">IF($B261="","",1+SUMPRODUCT(($X$5:$X$504&gt;X261)*($B$5:$B$504&lt;&gt;"")))</f>
        <v/>
      </c>
      <c r="AA261" s="4" t="str">
        <f>IF($B261="","",IF(Z261&lt;=ROUNDUP(COUNTA($B$5:$B$504)*Settings!$B$10,0),"Top 20%",""))</f>
        <v/>
      </c>
    </row>
    <row r="262" spans="1:27" ht="16" x14ac:dyDescent="0.2">
      <c r="A262" s="7"/>
      <c r="B262" s="10"/>
      <c r="C262" s="10"/>
      <c r="D262" s="10"/>
      <c r="E262" s="10"/>
      <c r="F262" s="7"/>
      <c r="G262" s="7"/>
      <c r="H262" s="7"/>
      <c r="I262" s="4" t="str">
        <f t="shared" si="24"/>
        <v/>
      </c>
      <c r="J262" s="7"/>
      <c r="K262" s="7"/>
      <c r="L262" s="7"/>
      <c r="M262" s="4" t="str">
        <f t="shared" si="25"/>
        <v/>
      </c>
      <c r="N262" s="7"/>
      <c r="O262" s="7"/>
      <c r="P262" s="7"/>
      <c r="Q262" s="4" t="str">
        <f t="shared" si="26"/>
        <v/>
      </c>
      <c r="R262" s="7"/>
      <c r="S262" s="7"/>
      <c r="T262" s="7"/>
      <c r="U262" s="4" t="str">
        <f t="shared" si="27"/>
        <v/>
      </c>
      <c r="V262" s="4" t="str">
        <f>IF($B262="","",ROUND((I262*Settings!$B$4 + M262*Settings!$B$5 + Q262*Settings!$B$6)*20,1))</f>
        <v/>
      </c>
      <c r="W262" s="4" t="str">
        <f>IF($B262="","",(5-U262)*Settings!$B$7)</f>
        <v/>
      </c>
      <c r="X262" s="4" t="str">
        <f t="shared" si="28"/>
        <v/>
      </c>
      <c r="Y262" s="4" t="str">
        <f>IF($B262="","",IF(AND(Settings!$B$18=1,U262&lt;Settings!$B$19),IF(X262&gt;=Settings!$B$9,"Pilot (gated - risk)","Defer/Redesign (risk)"),IF(X262&gt;=Settings!$B$8,"Scale candidate",IF(X262&gt;=Settings!$B$9,"Pilot (gated)","Defer/Redesign"))))</f>
        <v/>
      </c>
      <c r="Z262" s="4" t="str">
        <f t="shared" si="29"/>
        <v/>
      </c>
      <c r="AA262" s="4" t="str">
        <f>IF($B262="","",IF(Z262&lt;=ROUNDUP(COUNTA($B$5:$B$504)*Settings!$B$10,0),"Top 20%",""))</f>
        <v/>
      </c>
    </row>
    <row r="263" spans="1:27" ht="16" x14ac:dyDescent="0.2">
      <c r="A263" s="7"/>
      <c r="B263" s="10"/>
      <c r="C263" s="10"/>
      <c r="D263" s="10"/>
      <c r="E263" s="10"/>
      <c r="F263" s="7"/>
      <c r="G263" s="7"/>
      <c r="H263" s="7"/>
      <c r="I263" s="4" t="str">
        <f t="shared" si="24"/>
        <v/>
      </c>
      <c r="J263" s="7"/>
      <c r="K263" s="7"/>
      <c r="L263" s="7"/>
      <c r="M263" s="4" t="str">
        <f t="shared" si="25"/>
        <v/>
      </c>
      <c r="N263" s="7"/>
      <c r="O263" s="7"/>
      <c r="P263" s="7"/>
      <c r="Q263" s="4" t="str">
        <f t="shared" si="26"/>
        <v/>
      </c>
      <c r="R263" s="7"/>
      <c r="S263" s="7"/>
      <c r="T263" s="7"/>
      <c r="U263" s="4" t="str">
        <f t="shared" si="27"/>
        <v/>
      </c>
      <c r="V263" s="4" t="str">
        <f>IF($B263="","",ROUND((I263*Settings!$B$4 + M263*Settings!$B$5 + Q263*Settings!$B$6)*20,1))</f>
        <v/>
      </c>
      <c r="W263" s="4" t="str">
        <f>IF($B263="","",(5-U263)*Settings!$B$7)</f>
        <v/>
      </c>
      <c r="X263" s="4" t="str">
        <f t="shared" si="28"/>
        <v/>
      </c>
      <c r="Y263" s="4" t="str">
        <f>IF($B263="","",IF(AND(Settings!$B$18=1,U263&lt;Settings!$B$19),IF(X263&gt;=Settings!$B$9,"Pilot (gated - risk)","Defer/Redesign (risk)"),IF(X263&gt;=Settings!$B$8,"Scale candidate",IF(X263&gt;=Settings!$B$9,"Pilot (gated)","Defer/Redesign"))))</f>
        <v/>
      </c>
      <c r="Z263" s="4" t="str">
        <f t="shared" si="29"/>
        <v/>
      </c>
      <c r="AA263" s="4" t="str">
        <f>IF($B263="","",IF(Z263&lt;=ROUNDUP(COUNTA($B$5:$B$504)*Settings!$B$10,0),"Top 20%",""))</f>
        <v/>
      </c>
    </row>
    <row r="264" spans="1:27" ht="16" x14ac:dyDescent="0.2">
      <c r="A264" s="7"/>
      <c r="B264" s="10"/>
      <c r="C264" s="10"/>
      <c r="D264" s="10"/>
      <c r="E264" s="10"/>
      <c r="F264" s="7"/>
      <c r="G264" s="7"/>
      <c r="H264" s="7"/>
      <c r="I264" s="4" t="str">
        <f t="shared" si="24"/>
        <v/>
      </c>
      <c r="J264" s="7"/>
      <c r="K264" s="7"/>
      <c r="L264" s="7"/>
      <c r="M264" s="4" t="str">
        <f t="shared" si="25"/>
        <v/>
      </c>
      <c r="N264" s="7"/>
      <c r="O264" s="7"/>
      <c r="P264" s="7"/>
      <c r="Q264" s="4" t="str">
        <f t="shared" si="26"/>
        <v/>
      </c>
      <c r="R264" s="7"/>
      <c r="S264" s="7"/>
      <c r="T264" s="7"/>
      <c r="U264" s="4" t="str">
        <f t="shared" si="27"/>
        <v/>
      </c>
      <c r="V264" s="4" t="str">
        <f>IF($B264="","",ROUND((I264*Settings!$B$4 + M264*Settings!$B$5 + Q264*Settings!$B$6)*20,1))</f>
        <v/>
      </c>
      <c r="W264" s="4" t="str">
        <f>IF($B264="","",(5-U264)*Settings!$B$7)</f>
        <v/>
      </c>
      <c r="X264" s="4" t="str">
        <f t="shared" si="28"/>
        <v/>
      </c>
      <c r="Y264" s="4" t="str">
        <f>IF($B264="","",IF(AND(Settings!$B$18=1,U264&lt;Settings!$B$19),IF(X264&gt;=Settings!$B$9,"Pilot (gated - risk)","Defer/Redesign (risk)"),IF(X264&gt;=Settings!$B$8,"Scale candidate",IF(X264&gt;=Settings!$B$9,"Pilot (gated)","Defer/Redesign"))))</f>
        <v/>
      </c>
      <c r="Z264" s="4" t="str">
        <f t="shared" si="29"/>
        <v/>
      </c>
      <c r="AA264" s="4" t="str">
        <f>IF($B264="","",IF(Z264&lt;=ROUNDUP(COUNTA($B$5:$B$504)*Settings!$B$10,0),"Top 20%",""))</f>
        <v/>
      </c>
    </row>
    <row r="265" spans="1:27" ht="16" x14ac:dyDescent="0.2">
      <c r="A265" s="7"/>
      <c r="B265" s="10"/>
      <c r="C265" s="10"/>
      <c r="D265" s="10"/>
      <c r="E265" s="10"/>
      <c r="F265" s="7"/>
      <c r="G265" s="7"/>
      <c r="H265" s="7"/>
      <c r="I265" s="4" t="str">
        <f t="shared" si="24"/>
        <v/>
      </c>
      <c r="J265" s="7"/>
      <c r="K265" s="7"/>
      <c r="L265" s="7"/>
      <c r="M265" s="4" t="str">
        <f t="shared" si="25"/>
        <v/>
      </c>
      <c r="N265" s="7"/>
      <c r="O265" s="7"/>
      <c r="P265" s="7"/>
      <c r="Q265" s="4" t="str">
        <f t="shared" si="26"/>
        <v/>
      </c>
      <c r="R265" s="7"/>
      <c r="S265" s="7"/>
      <c r="T265" s="7"/>
      <c r="U265" s="4" t="str">
        <f t="shared" si="27"/>
        <v/>
      </c>
      <c r="V265" s="4" t="str">
        <f>IF($B265="","",ROUND((I265*Settings!$B$4 + M265*Settings!$B$5 + Q265*Settings!$B$6)*20,1))</f>
        <v/>
      </c>
      <c r="W265" s="4" t="str">
        <f>IF($B265="","",(5-U265)*Settings!$B$7)</f>
        <v/>
      </c>
      <c r="X265" s="4" t="str">
        <f t="shared" si="28"/>
        <v/>
      </c>
      <c r="Y265" s="4" t="str">
        <f>IF($B265="","",IF(AND(Settings!$B$18=1,U265&lt;Settings!$B$19),IF(X265&gt;=Settings!$B$9,"Pilot (gated - risk)","Defer/Redesign (risk)"),IF(X265&gt;=Settings!$B$8,"Scale candidate",IF(X265&gt;=Settings!$B$9,"Pilot (gated)","Defer/Redesign"))))</f>
        <v/>
      </c>
      <c r="Z265" s="4" t="str">
        <f t="shared" si="29"/>
        <v/>
      </c>
      <c r="AA265" s="4" t="str">
        <f>IF($B265="","",IF(Z265&lt;=ROUNDUP(COUNTA($B$5:$B$504)*Settings!$B$10,0),"Top 20%",""))</f>
        <v/>
      </c>
    </row>
    <row r="266" spans="1:27" ht="16" x14ac:dyDescent="0.2">
      <c r="A266" s="7"/>
      <c r="B266" s="10"/>
      <c r="C266" s="10"/>
      <c r="D266" s="10"/>
      <c r="E266" s="10"/>
      <c r="F266" s="7"/>
      <c r="G266" s="7"/>
      <c r="H266" s="7"/>
      <c r="I266" s="4" t="str">
        <f t="shared" si="24"/>
        <v/>
      </c>
      <c r="J266" s="7"/>
      <c r="K266" s="7"/>
      <c r="L266" s="7"/>
      <c r="M266" s="4" t="str">
        <f t="shared" si="25"/>
        <v/>
      </c>
      <c r="N266" s="7"/>
      <c r="O266" s="7"/>
      <c r="P266" s="7"/>
      <c r="Q266" s="4" t="str">
        <f t="shared" si="26"/>
        <v/>
      </c>
      <c r="R266" s="7"/>
      <c r="S266" s="7"/>
      <c r="T266" s="7"/>
      <c r="U266" s="4" t="str">
        <f t="shared" si="27"/>
        <v/>
      </c>
      <c r="V266" s="4" t="str">
        <f>IF($B266="","",ROUND((I266*Settings!$B$4 + M266*Settings!$B$5 + Q266*Settings!$B$6)*20,1))</f>
        <v/>
      </c>
      <c r="W266" s="4" t="str">
        <f>IF($B266="","",(5-U266)*Settings!$B$7)</f>
        <v/>
      </c>
      <c r="X266" s="4" t="str">
        <f t="shared" si="28"/>
        <v/>
      </c>
      <c r="Y266" s="4" t="str">
        <f>IF($B266="","",IF(AND(Settings!$B$18=1,U266&lt;Settings!$B$19),IF(X266&gt;=Settings!$B$9,"Pilot (gated - risk)","Defer/Redesign (risk)"),IF(X266&gt;=Settings!$B$8,"Scale candidate",IF(X266&gt;=Settings!$B$9,"Pilot (gated)","Defer/Redesign"))))</f>
        <v/>
      </c>
      <c r="Z266" s="4" t="str">
        <f t="shared" si="29"/>
        <v/>
      </c>
      <c r="AA266" s="4" t="str">
        <f>IF($B266="","",IF(Z266&lt;=ROUNDUP(COUNTA($B$5:$B$504)*Settings!$B$10,0),"Top 20%",""))</f>
        <v/>
      </c>
    </row>
    <row r="267" spans="1:27" ht="16" x14ac:dyDescent="0.2">
      <c r="A267" s="7"/>
      <c r="B267" s="10"/>
      <c r="C267" s="10"/>
      <c r="D267" s="10"/>
      <c r="E267" s="10"/>
      <c r="F267" s="7"/>
      <c r="G267" s="7"/>
      <c r="H267" s="7"/>
      <c r="I267" s="4" t="str">
        <f t="shared" si="24"/>
        <v/>
      </c>
      <c r="J267" s="7"/>
      <c r="K267" s="7"/>
      <c r="L267" s="7"/>
      <c r="M267" s="4" t="str">
        <f t="shared" si="25"/>
        <v/>
      </c>
      <c r="N267" s="7"/>
      <c r="O267" s="7"/>
      <c r="P267" s="7"/>
      <c r="Q267" s="4" t="str">
        <f t="shared" si="26"/>
        <v/>
      </c>
      <c r="R267" s="7"/>
      <c r="S267" s="7"/>
      <c r="T267" s="7"/>
      <c r="U267" s="4" t="str">
        <f t="shared" si="27"/>
        <v/>
      </c>
      <c r="V267" s="4" t="str">
        <f>IF($B267="","",ROUND((I267*Settings!$B$4 + M267*Settings!$B$5 + Q267*Settings!$B$6)*20,1))</f>
        <v/>
      </c>
      <c r="W267" s="4" t="str">
        <f>IF($B267="","",(5-U267)*Settings!$B$7)</f>
        <v/>
      </c>
      <c r="X267" s="4" t="str">
        <f t="shared" si="28"/>
        <v/>
      </c>
      <c r="Y267" s="4" t="str">
        <f>IF($B267="","",IF(AND(Settings!$B$18=1,U267&lt;Settings!$B$19),IF(X267&gt;=Settings!$B$9,"Pilot (gated - risk)","Defer/Redesign (risk)"),IF(X267&gt;=Settings!$B$8,"Scale candidate",IF(X267&gt;=Settings!$B$9,"Pilot (gated)","Defer/Redesign"))))</f>
        <v/>
      </c>
      <c r="Z267" s="4" t="str">
        <f t="shared" si="29"/>
        <v/>
      </c>
      <c r="AA267" s="4" t="str">
        <f>IF($B267="","",IF(Z267&lt;=ROUNDUP(COUNTA($B$5:$B$504)*Settings!$B$10,0),"Top 20%",""))</f>
        <v/>
      </c>
    </row>
    <row r="268" spans="1:27" ht="16" x14ac:dyDescent="0.2">
      <c r="A268" s="7"/>
      <c r="B268" s="10"/>
      <c r="C268" s="10"/>
      <c r="D268" s="10"/>
      <c r="E268" s="10"/>
      <c r="F268" s="7"/>
      <c r="G268" s="7"/>
      <c r="H268" s="7"/>
      <c r="I268" s="4" t="str">
        <f t="shared" si="24"/>
        <v/>
      </c>
      <c r="J268" s="7"/>
      <c r="K268" s="7"/>
      <c r="L268" s="7"/>
      <c r="M268" s="4" t="str">
        <f t="shared" si="25"/>
        <v/>
      </c>
      <c r="N268" s="7"/>
      <c r="O268" s="7"/>
      <c r="P268" s="7"/>
      <c r="Q268" s="4" t="str">
        <f t="shared" si="26"/>
        <v/>
      </c>
      <c r="R268" s="7"/>
      <c r="S268" s="7"/>
      <c r="T268" s="7"/>
      <c r="U268" s="4" t="str">
        <f t="shared" si="27"/>
        <v/>
      </c>
      <c r="V268" s="4" t="str">
        <f>IF($B268="","",ROUND((I268*Settings!$B$4 + M268*Settings!$B$5 + Q268*Settings!$B$6)*20,1))</f>
        <v/>
      </c>
      <c r="W268" s="4" t="str">
        <f>IF($B268="","",(5-U268)*Settings!$B$7)</f>
        <v/>
      </c>
      <c r="X268" s="4" t="str">
        <f t="shared" si="28"/>
        <v/>
      </c>
      <c r="Y268" s="4" t="str">
        <f>IF($B268="","",IF(AND(Settings!$B$18=1,U268&lt;Settings!$B$19),IF(X268&gt;=Settings!$B$9,"Pilot (gated - risk)","Defer/Redesign (risk)"),IF(X268&gt;=Settings!$B$8,"Scale candidate",IF(X268&gt;=Settings!$B$9,"Pilot (gated)","Defer/Redesign"))))</f>
        <v/>
      </c>
      <c r="Z268" s="4" t="str">
        <f t="shared" si="29"/>
        <v/>
      </c>
      <c r="AA268" s="4" t="str">
        <f>IF($B268="","",IF(Z268&lt;=ROUNDUP(COUNTA($B$5:$B$504)*Settings!$B$10,0),"Top 20%",""))</f>
        <v/>
      </c>
    </row>
    <row r="269" spans="1:27" ht="16" x14ac:dyDescent="0.2">
      <c r="A269" s="7"/>
      <c r="B269" s="10"/>
      <c r="C269" s="10"/>
      <c r="D269" s="10"/>
      <c r="E269" s="10"/>
      <c r="F269" s="7"/>
      <c r="G269" s="7"/>
      <c r="H269" s="7"/>
      <c r="I269" s="4" t="str">
        <f t="shared" si="24"/>
        <v/>
      </c>
      <c r="J269" s="7"/>
      <c r="K269" s="7"/>
      <c r="L269" s="7"/>
      <c r="M269" s="4" t="str">
        <f t="shared" si="25"/>
        <v/>
      </c>
      <c r="N269" s="7"/>
      <c r="O269" s="7"/>
      <c r="P269" s="7"/>
      <c r="Q269" s="4" t="str">
        <f t="shared" si="26"/>
        <v/>
      </c>
      <c r="R269" s="7"/>
      <c r="S269" s="7"/>
      <c r="T269" s="7"/>
      <c r="U269" s="4" t="str">
        <f t="shared" si="27"/>
        <v/>
      </c>
      <c r="V269" s="4" t="str">
        <f>IF($B269="","",ROUND((I269*Settings!$B$4 + M269*Settings!$B$5 + Q269*Settings!$B$6)*20,1))</f>
        <v/>
      </c>
      <c r="W269" s="4" t="str">
        <f>IF($B269="","",(5-U269)*Settings!$B$7)</f>
        <v/>
      </c>
      <c r="X269" s="4" t="str">
        <f t="shared" si="28"/>
        <v/>
      </c>
      <c r="Y269" s="4" t="str">
        <f>IF($B269="","",IF(AND(Settings!$B$18=1,U269&lt;Settings!$B$19),IF(X269&gt;=Settings!$B$9,"Pilot (gated - risk)","Defer/Redesign (risk)"),IF(X269&gt;=Settings!$B$8,"Scale candidate",IF(X269&gt;=Settings!$B$9,"Pilot (gated)","Defer/Redesign"))))</f>
        <v/>
      </c>
      <c r="Z269" s="4" t="str">
        <f t="shared" si="29"/>
        <v/>
      </c>
      <c r="AA269" s="4" t="str">
        <f>IF($B269="","",IF(Z269&lt;=ROUNDUP(COUNTA($B$5:$B$504)*Settings!$B$10,0),"Top 20%",""))</f>
        <v/>
      </c>
    </row>
    <row r="270" spans="1:27" ht="16" x14ac:dyDescent="0.2">
      <c r="A270" s="7"/>
      <c r="B270" s="10"/>
      <c r="C270" s="10"/>
      <c r="D270" s="10"/>
      <c r="E270" s="10"/>
      <c r="F270" s="7"/>
      <c r="G270" s="7"/>
      <c r="H270" s="7"/>
      <c r="I270" s="4" t="str">
        <f t="shared" si="24"/>
        <v/>
      </c>
      <c r="J270" s="7"/>
      <c r="K270" s="7"/>
      <c r="L270" s="7"/>
      <c r="M270" s="4" t="str">
        <f t="shared" si="25"/>
        <v/>
      </c>
      <c r="N270" s="7"/>
      <c r="O270" s="7"/>
      <c r="P270" s="7"/>
      <c r="Q270" s="4" t="str">
        <f t="shared" si="26"/>
        <v/>
      </c>
      <c r="R270" s="7"/>
      <c r="S270" s="7"/>
      <c r="T270" s="7"/>
      <c r="U270" s="4" t="str">
        <f t="shared" si="27"/>
        <v/>
      </c>
      <c r="V270" s="4" t="str">
        <f>IF($B270="","",ROUND((I270*Settings!$B$4 + M270*Settings!$B$5 + Q270*Settings!$B$6)*20,1))</f>
        <v/>
      </c>
      <c r="W270" s="4" t="str">
        <f>IF($B270="","",(5-U270)*Settings!$B$7)</f>
        <v/>
      </c>
      <c r="X270" s="4" t="str">
        <f t="shared" si="28"/>
        <v/>
      </c>
      <c r="Y270" s="4" t="str">
        <f>IF($B270="","",IF(AND(Settings!$B$18=1,U270&lt;Settings!$B$19),IF(X270&gt;=Settings!$B$9,"Pilot (gated - risk)","Defer/Redesign (risk)"),IF(X270&gt;=Settings!$B$8,"Scale candidate",IF(X270&gt;=Settings!$B$9,"Pilot (gated)","Defer/Redesign"))))</f>
        <v/>
      </c>
      <c r="Z270" s="4" t="str">
        <f t="shared" si="29"/>
        <v/>
      </c>
      <c r="AA270" s="4" t="str">
        <f>IF($B270="","",IF(Z270&lt;=ROUNDUP(COUNTA($B$5:$B$504)*Settings!$B$10,0),"Top 20%",""))</f>
        <v/>
      </c>
    </row>
    <row r="271" spans="1:27" ht="16" x14ac:dyDescent="0.2">
      <c r="A271" s="7"/>
      <c r="B271" s="10"/>
      <c r="C271" s="10"/>
      <c r="D271" s="10"/>
      <c r="E271" s="10"/>
      <c r="F271" s="7"/>
      <c r="G271" s="7"/>
      <c r="H271" s="7"/>
      <c r="I271" s="4" t="str">
        <f t="shared" si="24"/>
        <v/>
      </c>
      <c r="J271" s="7"/>
      <c r="K271" s="7"/>
      <c r="L271" s="7"/>
      <c r="M271" s="4" t="str">
        <f t="shared" si="25"/>
        <v/>
      </c>
      <c r="N271" s="7"/>
      <c r="O271" s="7"/>
      <c r="P271" s="7"/>
      <c r="Q271" s="4" t="str">
        <f t="shared" si="26"/>
        <v/>
      </c>
      <c r="R271" s="7"/>
      <c r="S271" s="7"/>
      <c r="T271" s="7"/>
      <c r="U271" s="4" t="str">
        <f t="shared" si="27"/>
        <v/>
      </c>
      <c r="V271" s="4" t="str">
        <f>IF($B271="","",ROUND((I271*Settings!$B$4 + M271*Settings!$B$5 + Q271*Settings!$B$6)*20,1))</f>
        <v/>
      </c>
      <c r="W271" s="4" t="str">
        <f>IF($B271="","",(5-U271)*Settings!$B$7)</f>
        <v/>
      </c>
      <c r="X271" s="4" t="str">
        <f t="shared" si="28"/>
        <v/>
      </c>
      <c r="Y271" s="4" t="str">
        <f>IF($B271="","",IF(AND(Settings!$B$18=1,U271&lt;Settings!$B$19),IF(X271&gt;=Settings!$B$9,"Pilot (gated - risk)","Defer/Redesign (risk)"),IF(X271&gt;=Settings!$B$8,"Scale candidate",IF(X271&gt;=Settings!$B$9,"Pilot (gated)","Defer/Redesign"))))</f>
        <v/>
      </c>
      <c r="Z271" s="4" t="str">
        <f t="shared" si="29"/>
        <v/>
      </c>
      <c r="AA271" s="4" t="str">
        <f>IF($B271="","",IF(Z271&lt;=ROUNDUP(COUNTA($B$5:$B$504)*Settings!$B$10,0),"Top 20%",""))</f>
        <v/>
      </c>
    </row>
    <row r="272" spans="1:27" ht="16" x14ac:dyDescent="0.2">
      <c r="A272" s="7"/>
      <c r="B272" s="10"/>
      <c r="C272" s="10"/>
      <c r="D272" s="10"/>
      <c r="E272" s="10"/>
      <c r="F272" s="7"/>
      <c r="G272" s="7"/>
      <c r="H272" s="7"/>
      <c r="I272" s="4" t="str">
        <f t="shared" si="24"/>
        <v/>
      </c>
      <c r="J272" s="7"/>
      <c r="K272" s="7"/>
      <c r="L272" s="7"/>
      <c r="M272" s="4" t="str">
        <f t="shared" si="25"/>
        <v/>
      </c>
      <c r="N272" s="7"/>
      <c r="O272" s="7"/>
      <c r="P272" s="7"/>
      <c r="Q272" s="4" t="str">
        <f t="shared" si="26"/>
        <v/>
      </c>
      <c r="R272" s="7"/>
      <c r="S272" s="7"/>
      <c r="T272" s="7"/>
      <c r="U272" s="4" t="str">
        <f t="shared" si="27"/>
        <v/>
      </c>
      <c r="V272" s="4" t="str">
        <f>IF($B272="","",ROUND((I272*Settings!$B$4 + M272*Settings!$B$5 + Q272*Settings!$B$6)*20,1))</f>
        <v/>
      </c>
      <c r="W272" s="4" t="str">
        <f>IF($B272="","",(5-U272)*Settings!$B$7)</f>
        <v/>
      </c>
      <c r="X272" s="4" t="str">
        <f t="shared" si="28"/>
        <v/>
      </c>
      <c r="Y272" s="4" t="str">
        <f>IF($B272="","",IF(AND(Settings!$B$18=1,U272&lt;Settings!$B$19),IF(X272&gt;=Settings!$B$9,"Pilot (gated - risk)","Defer/Redesign (risk)"),IF(X272&gt;=Settings!$B$8,"Scale candidate",IF(X272&gt;=Settings!$B$9,"Pilot (gated)","Defer/Redesign"))))</f>
        <v/>
      </c>
      <c r="Z272" s="4" t="str">
        <f t="shared" si="29"/>
        <v/>
      </c>
      <c r="AA272" s="4" t="str">
        <f>IF($B272="","",IF(Z272&lt;=ROUNDUP(COUNTA($B$5:$B$504)*Settings!$B$10,0),"Top 20%",""))</f>
        <v/>
      </c>
    </row>
    <row r="273" spans="1:27" ht="16" x14ac:dyDescent="0.2">
      <c r="A273" s="7"/>
      <c r="B273" s="10"/>
      <c r="C273" s="10"/>
      <c r="D273" s="10"/>
      <c r="E273" s="10"/>
      <c r="F273" s="7"/>
      <c r="G273" s="7"/>
      <c r="H273" s="7"/>
      <c r="I273" s="4" t="str">
        <f t="shared" si="24"/>
        <v/>
      </c>
      <c r="J273" s="7"/>
      <c r="K273" s="7"/>
      <c r="L273" s="7"/>
      <c r="M273" s="4" t="str">
        <f t="shared" si="25"/>
        <v/>
      </c>
      <c r="N273" s="7"/>
      <c r="O273" s="7"/>
      <c r="P273" s="7"/>
      <c r="Q273" s="4" t="str">
        <f t="shared" si="26"/>
        <v/>
      </c>
      <c r="R273" s="7"/>
      <c r="S273" s="7"/>
      <c r="T273" s="7"/>
      <c r="U273" s="4" t="str">
        <f t="shared" si="27"/>
        <v/>
      </c>
      <c r="V273" s="4" t="str">
        <f>IF($B273="","",ROUND((I273*Settings!$B$4 + M273*Settings!$B$5 + Q273*Settings!$B$6)*20,1))</f>
        <v/>
      </c>
      <c r="W273" s="4" t="str">
        <f>IF($B273="","",(5-U273)*Settings!$B$7)</f>
        <v/>
      </c>
      <c r="X273" s="4" t="str">
        <f t="shared" si="28"/>
        <v/>
      </c>
      <c r="Y273" s="4" t="str">
        <f>IF($B273="","",IF(AND(Settings!$B$18=1,U273&lt;Settings!$B$19),IF(X273&gt;=Settings!$B$9,"Pilot (gated - risk)","Defer/Redesign (risk)"),IF(X273&gt;=Settings!$B$8,"Scale candidate",IF(X273&gt;=Settings!$B$9,"Pilot (gated)","Defer/Redesign"))))</f>
        <v/>
      </c>
      <c r="Z273" s="4" t="str">
        <f t="shared" si="29"/>
        <v/>
      </c>
      <c r="AA273" s="4" t="str">
        <f>IF($B273="","",IF(Z273&lt;=ROUNDUP(COUNTA($B$5:$B$504)*Settings!$B$10,0),"Top 20%",""))</f>
        <v/>
      </c>
    </row>
    <row r="274" spans="1:27" ht="16" x14ac:dyDescent="0.2">
      <c r="A274" s="7"/>
      <c r="B274" s="10"/>
      <c r="C274" s="10"/>
      <c r="D274" s="10"/>
      <c r="E274" s="10"/>
      <c r="F274" s="7"/>
      <c r="G274" s="7"/>
      <c r="H274" s="7"/>
      <c r="I274" s="4" t="str">
        <f t="shared" si="24"/>
        <v/>
      </c>
      <c r="J274" s="7"/>
      <c r="K274" s="7"/>
      <c r="L274" s="7"/>
      <c r="M274" s="4" t="str">
        <f t="shared" si="25"/>
        <v/>
      </c>
      <c r="N274" s="7"/>
      <c r="O274" s="7"/>
      <c r="P274" s="7"/>
      <c r="Q274" s="4" t="str">
        <f t="shared" si="26"/>
        <v/>
      </c>
      <c r="R274" s="7"/>
      <c r="S274" s="7"/>
      <c r="T274" s="7"/>
      <c r="U274" s="4" t="str">
        <f t="shared" si="27"/>
        <v/>
      </c>
      <c r="V274" s="4" t="str">
        <f>IF($B274="","",ROUND((I274*Settings!$B$4 + M274*Settings!$B$5 + Q274*Settings!$B$6)*20,1))</f>
        <v/>
      </c>
      <c r="W274" s="4" t="str">
        <f>IF($B274="","",(5-U274)*Settings!$B$7)</f>
        <v/>
      </c>
      <c r="X274" s="4" t="str">
        <f t="shared" si="28"/>
        <v/>
      </c>
      <c r="Y274" s="4" t="str">
        <f>IF($B274="","",IF(AND(Settings!$B$18=1,U274&lt;Settings!$B$19),IF(X274&gt;=Settings!$B$9,"Pilot (gated - risk)","Defer/Redesign (risk)"),IF(X274&gt;=Settings!$B$8,"Scale candidate",IF(X274&gt;=Settings!$B$9,"Pilot (gated)","Defer/Redesign"))))</f>
        <v/>
      </c>
      <c r="Z274" s="4" t="str">
        <f t="shared" si="29"/>
        <v/>
      </c>
      <c r="AA274" s="4" t="str">
        <f>IF($B274="","",IF(Z274&lt;=ROUNDUP(COUNTA($B$5:$B$504)*Settings!$B$10,0),"Top 20%",""))</f>
        <v/>
      </c>
    </row>
    <row r="275" spans="1:27" ht="16" x14ac:dyDescent="0.2">
      <c r="A275" s="7"/>
      <c r="B275" s="10"/>
      <c r="C275" s="10"/>
      <c r="D275" s="10"/>
      <c r="E275" s="10"/>
      <c r="F275" s="7"/>
      <c r="G275" s="7"/>
      <c r="H275" s="7"/>
      <c r="I275" s="4" t="str">
        <f t="shared" si="24"/>
        <v/>
      </c>
      <c r="J275" s="7"/>
      <c r="K275" s="7"/>
      <c r="L275" s="7"/>
      <c r="M275" s="4" t="str">
        <f t="shared" si="25"/>
        <v/>
      </c>
      <c r="N275" s="7"/>
      <c r="O275" s="7"/>
      <c r="P275" s="7"/>
      <c r="Q275" s="4" t="str">
        <f t="shared" si="26"/>
        <v/>
      </c>
      <c r="R275" s="7"/>
      <c r="S275" s="7"/>
      <c r="T275" s="7"/>
      <c r="U275" s="4" t="str">
        <f t="shared" si="27"/>
        <v/>
      </c>
      <c r="V275" s="4" t="str">
        <f>IF($B275="","",ROUND((I275*Settings!$B$4 + M275*Settings!$B$5 + Q275*Settings!$B$6)*20,1))</f>
        <v/>
      </c>
      <c r="W275" s="4" t="str">
        <f>IF($B275="","",(5-U275)*Settings!$B$7)</f>
        <v/>
      </c>
      <c r="X275" s="4" t="str">
        <f t="shared" si="28"/>
        <v/>
      </c>
      <c r="Y275" s="4" t="str">
        <f>IF($B275="","",IF(AND(Settings!$B$18=1,U275&lt;Settings!$B$19),IF(X275&gt;=Settings!$B$9,"Pilot (gated - risk)","Defer/Redesign (risk)"),IF(X275&gt;=Settings!$B$8,"Scale candidate",IF(X275&gt;=Settings!$B$9,"Pilot (gated)","Defer/Redesign"))))</f>
        <v/>
      </c>
      <c r="Z275" s="4" t="str">
        <f t="shared" si="29"/>
        <v/>
      </c>
      <c r="AA275" s="4" t="str">
        <f>IF($B275="","",IF(Z275&lt;=ROUNDUP(COUNTA($B$5:$B$504)*Settings!$B$10,0),"Top 20%",""))</f>
        <v/>
      </c>
    </row>
    <row r="276" spans="1:27" ht="16" x14ac:dyDescent="0.2">
      <c r="A276" s="7"/>
      <c r="B276" s="10"/>
      <c r="C276" s="10"/>
      <c r="D276" s="10"/>
      <c r="E276" s="10"/>
      <c r="F276" s="7"/>
      <c r="G276" s="7"/>
      <c r="H276" s="7"/>
      <c r="I276" s="4" t="str">
        <f t="shared" si="24"/>
        <v/>
      </c>
      <c r="J276" s="7"/>
      <c r="K276" s="7"/>
      <c r="L276" s="7"/>
      <c r="M276" s="4" t="str">
        <f t="shared" si="25"/>
        <v/>
      </c>
      <c r="N276" s="7"/>
      <c r="O276" s="7"/>
      <c r="P276" s="7"/>
      <c r="Q276" s="4" t="str">
        <f t="shared" si="26"/>
        <v/>
      </c>
      <c r="R276" s="7"/>
      <c r="S276" s="7"/>
      <c r="T276" s="7"/>
      <c r="U276" s="4" t="str">
        <f t="shared" si="27"/>
        <v/>
      </c>
      <c r="V276" s="4" t="str">
        <f>IF($B276="","",ROUND((I276*Settings!$B$4 + M276*Settings!$B$5 + Q276*Settings!$B$6)*20,1))</f>
        <v/>
      </c>
      <c r="W276" s="4" t="str">
        <f>IF($B276="","",(5-U276)*Settings!$B$7)</f>
        <v/>
      </c>
      <c r="X276" s="4" t="str">
        <f t="shared" si="28"/>
        <v/>
      </c>
      <c r="Y276" s="4" t="str">
        <f>IF($B276="","",IF(AND(Settings!$B$18=1,U276&lt;Settings!$B$19),IF(X276&gt;=Settings!$B$9,"Pilot (gated - risk)","Defer/Redesign (risk)"),IF(X276&gt;=Settings!$B$8,"Scale candidate",IF(X276&gt;=Settings!$B$9,"Pilot (gated)","Defer/Redesign"))))</f>
        <v/>
      </c>
      <c r="Z276" s="4" t="str">
        <f t="shared" si="29"/>
        <v/>
      </c>
      <c r="AA276" s="4" t="str">
        <f>IF($B276="","",IF(Z276&lt;=ROUNDUP(COUNTA($B$5:$B$504)*Settings!$B$10,0),"Top 20%",""))</f>
        <v/>
      </c>
    </row>
    <row r="277" spans="1:27" ht="16" x14ac:dyDescent="0.2">
      <c r="A277" s="7"/>
      <c r="B277" s="10"/>
      <c r="C277" s="10"/>
      <c r="D277" s="10"/>
      <c r="E277" s="10"/>
      <c r="F277" s="7"/>
      <c r="G277" s="7"/>
      <c r="H277" s="7"/>
      <c r="I277" s="4" t="str">
        <f t="shared" si="24"/>
        <v/>
      </c>
      <c r="J277" s="7"/>
      <c r="K277" s="7"/>
      <c r="L277" s="7"/>
      <c r="M277" s="4" t="str">
        <f t="shared" si="25"/>
        <v/>
      </c>
      <c r="N277" s="7"/>
      <c r="O277" s="7"/>
      <c r="P277" s="7"/>
      <c r="Q277" s="4" t="str">
        <f t="shared" si="26"/>
        <v/>
      </c>
      <c r="R277" s="7"/>
      <c r="S277" s="7"/>
      <c r="T277" s="7"/>
      <c r="U277" s="4" t="str">
        <f t="shared" si="27"/>
        <v/>
      </c>
      <c r="V277" s="4" t="str">
        <f>IF($B277="","",ROUND((I277*Settings!$B$4 + M277*Settings!$B$5 + Q277*Settings!$B$6)*20,1))</f>
        <v/>
      </c>
      <c r="W277" s="4" t="str">
        <f>IF($B277="","",(5-U277)*Settings!$B$7)</f>
        <v/>
      </c>
      <c r="X277" s="4" t="str">
        <f t="shared" si="28"/>
        <v/>
      </c>
      <c r="Y277" s="4" t="str">
        <f>IF($B277="","",IF(AND(Settings!$B$18=1,U277&lt;Settings!$B$19),IF(X277&gt;=Settings!$B$9,"Pilot (gated - risk)","Defer/Redesign (risk)"),IF(X277&gt;=Settings!$B$8,"Scale candidate",IF(X277&gt;=Settings!$B$9,"Pilot (gated)","Defer/Redesign"))))</f>
        <v/>
      </c>
      <c r="Z277" s="4" t="str">
        <f t="shared" si="29"/>
        <v/>
      </c>
      <c r="AA277" s="4" t="str">
        <f>IF($B277="","",IF(Z277&lt;=ROUNDUP(COUNTA($B$5:$B$504)*Settings!$B$10,0),"Top 20%",""))</f>
        <v/>
      </c>
    </row>
    <row r="278" spans="1:27" ht="16" x14ac:dyDescent="0.2">
      <c r="A278" s="7"/>
      <c r="B278" s="10"/>
      <c r="C278" s="10"/>
      <c r="D278" s="10"/>
      <c r="E278" s="10"/>
      <c r="F278" s="7"/>
      <c r="G278" s="7"/>
      <c r="H278" s="7"/>
      <c r="I278" s="4" t="str">
        <f t="shared" si="24"/>
        <v/>
      </c>
      <c r="J278" s="7"/>
      <c r="K278" s="7"/>
      <c r="L278" s="7"/>
      <c r="M278" s="4" t="str">
        <f t="shared" si="25"/>
        <v/>
      </c>
      <c r="N278" s="7"/>
      <c r="O278" s="7"/>
      <c r="P278" s="7"/>
      <c r="Q278" s="4" t="str">
        <f t="shared" si="26"/>
        <v/>
      </c>
      <c r="R278" s="7"/>
      <c r="S278" s="7"/>
      <c r="T278" s="7"/>
      <c r="U278" s="4" t="str">
        <f t="shared" si="27"/>
        <v/>
      </c>
      <c r="V278" s="4" t="str">
        <f>IF($B278="","",ROUND((I278*Settings!$B$4 + M278*Settings!$B$5 + Q278*Settings!$B$6)*20,1))</f>
        <v/>
      </c>
      <c r="W278" s="4" t="str">
        <f>IF($B278="","",(5-U278)*Settings!$B$7)</f>
        <v/>
      </c>
      <c r="X278" s="4" t="str">
        <f t="shared" si="28"/>
        <v/>
      </c>
      <c r="Y278" s="4" t="str">
        <f>IF($B278="","",IF(AND(Settings!$B$18=1,U278&lt;Settings!$B$19),IF(X278&gt;=Settings!$B$9,"Pilot (gated - risk)","Defer/Redesign (risk)"),IF(X278&gt;=Settings!$B$8,"Scale candidate",IF(X278&gt;=Settings!$B$9,"Pilot (gated)","Defer/Redesign"))))</f>
        <v/>
      </c>
      <c r="Z278" s="4" t="str">
        <f t="shared" si="29"/>
        <v/>
      </c>
      <c r="AA278" s="4" t="str">
        <f>IF($B278="","",IF(Z278&lt;=ROUNDUP(COUNTA($B$5:$B$504)*Settings!$B$10,0),"Top 20%",""))</f>
        <v/>
      </c>
    </row>
    <row r="279" spans="1:27" ht="16" x14ac:dyDescent="0.2">
      <c r="A279" s="7"/>
      <c r="B279" s="10"/>
      <c r="C279" s="10"/>
      <c r="D279" s="10"/>
      <c r="E279" s="10"/>
      <c r="F279" s="7"/>
      <c r="G279" s="7"/>
      <c r="H279" s="7"/>
      <c r="I279" s="4" t="str">
        <f t="shared" si="24"/>
        <v/>
      </c>
      <c r="J279" s="7"/>
      <c r="K279" s="7"/>
      <c r="L279" s="7"/>
      <c r="M279" s="4" t="str">
        <f t="shared" si="25"/>
        <v/>
      </c>
      <c r="N279" s="7"/>
      <c r="O279" s="7"/>
      <c r="P279" s="7"/>
      <c r="Q279" s="4" t="str">
        <f t="shared" si="26"/>
        <v/>
      </c>
      <c r="R279" s="7"/>
      <c r="S279" s="7"/>
      <c r="T279" s="7"/>
      <c r="U279" s="4" t="str">
        <f t="shared" si="27"/>
        <v/>
      </c>
      <c r="V279" s="4" t="str">
        <f>IF($B279="","",ROUND((I279*Settings!$B$4 + M279*Settings!$B$5 + Q279*Settings!$B$6)*20,1))</f>
        <v/>
      </c>
      <c r="W279" s="4" t="str">
        <f>IF($B279="","",(5-U279)*Settings!$B$7)</f>
        <v/>
      </c>
      <c r="X279" s="4" t="str">
        <f t="shared" si="28"/>
        <v/>
      </c>
      <c r="Y279" s="4" t="str">
        <f>IF($B279="","",IF(AND(Settings!$B$18=1,U279&lt;Settings!$B$19),IF(X279&gt;=Settings!$B$9,"Pilot (gated - risk)","Defer/Redesign (risk)"),IF(X279&gt;=Settings!$B$8,"Scale candidate",IF(X279&gt;=Settings!$B$9,"Pilot (gated)","Defer/Redesign"))))</f>
        <v/>
      </c>
      <c r="Z279" s="4" t="str">
        <f t="shared" si="29"/>
        <v/>
      </c>
      <c r="AA279" s="4" t="str">
        <f>IF($B279="","",IF(Z279&lt;=ROUNDUP(COUNTA($B$5:$B$504)*Settings!$B$10,0),"Top 20%",""))</f>
        <v/>
      </c>
    </row>
    <row r="280" spans="1:27" ht="16" x14ac:dyDescent="0.2">
      <c r="A280" s="7"/>
      <c r="B280" s="10"/>
      <c r="C280" s="10"/>
      <c r="D280" s="10"/>
      <c r="E280" s="10"/>
      <c r="F280" s="7"/>
      <c r="G280" s="7"/>
      <c r="H280" s="7"/>
      <c r="I280" s="4" t="str">
        <f t="shared" si="24"/>
        <v/>
      </c>
      <c r="J280" s="7"/>
      <c r="K280" s="7"/>
      <c r="L280" s="7"/>
      <c r="M280" s="4" t="str">
        <f t="shared" si="25"/>
        <v/>
      </c>
      <c r="N280" s="7"/>
      <c r="O280" s="7"/>
      <c r="P280" s="7"/>
      <c r="Q280" s="4" t="str">
        <f t="shared" si="26"/>
        <v/>
      </c>
      <c r="R280" s="7"/>
      <c r="S280" s="7"/>
      <c r="T280" s="7"/>
      <c r="U280" s="4" t="str">
        <f t="shared" si="27"/>
        <v/>
      </c>
      <c r="V280" s="4" t="str">
        <f>IF($B280="","",ROUND((I280*Settings!$B$4 + M280*Settings!$B$5 + Q280*Settings!$B$6)*20,1))</f>
        <v/>
      </c>
      <c r="W280" s="4" t="str">
        <f>IF($B280="","",(5-U280)*Settings!$B$7)</f>
        <v/>
      </c>
      <c r="X280" s="4" t="str">
        <f t="shared" si="28"/>
        <v/>
      </c>
      <c r="Y280" s="4" t="str">
        <f>IF($B280="","",IF(AND(Settings!$B$18=1,U280&lt;Settings!$B$19),IF(X280&gt;=Settings!$B$9,"Pilot (gated - risk)","Defer/Redesign (risk)"),IF(X280&gt;=Settings!$B$8,"Scale candidate",IF(X280&gt;=Settings!$B$9,"Pilot (gated)","Defer/Redesign"))))</f>
        <v/>
      </c>
      <c r="Z280" s="4" t="str">
        <f t="shared" si="29"/>
        <v/>
      </c>
      <c r="AA280" s="4" t="str">
        <f>IF($B280="","",IF(Z280&lt;=ROUNDUP(COUNTA($B$5:$B$504)*Settings!$B$10,0),"Top 20%",""))</f>
        <v/>
      </c>
    </row>
    <row r="281" spans="1:27" ht="16" x14ac:dyDescent="0.2">
      <c r="A281" s="7"/>
      <c r="B281" s="10"/>
      <c r="C281" s="10"/>
      <c r="D281" s="10"/>
      <c r="E281" s="10"/>
      <c r="F281" s="7"/>
      <c r="G281" s="7"/>
      <c r="H281" s="7"/>
      <c r="I281" s="4" t="str">
        <f t="shared" si="24"/>
        <v/>
      </c>
      <c r="J281" s="7"/>
      <c r="K281" s="7"/>
      <c r="L281" s="7"/>
      <c r="M281" s="4" t="str">
        <f t="shared" si="25"/>
        <v/>
      </c>
      <c r="N281" s="7"/>
      <c r="O281" s="7"/>
      <c r="P281" s="7"/>
      <c r="Q281" s="4" t="str">
        <f t="shared" si="26"/>
        <v/>
      </c>
      <c r="R281" s="7"/>
      <c r="S281" s="7"/>
      <c r="T281" s="7"/>
      <c r="U281" s="4" t="str">
        <f t="shared" si="27"/>
        <v/>
      </c>
      <c r="V281" s="4" t="str">
        <f>IF($B281="","",ROUND((I281*Settings!$B$4 + M281*Settings!$B$5 + Q281*Settings!$B$6)*20,1))</f>
        <v/>
      </c>
      <c r="W281" s="4" t="str">
        <f>IF($B281="","",(5-U281)*Settings!$B$7)</f>
        <v/>
      </c>
      <c r="X281" s="4" t="str">
        <f t="shared" si="28"/>
        <v/>
      </c>
      <c r="Y281" s="4" t="str">
        <f>IF($B281="","",IF(AND(Settings!$B$18=1,U281&lt;Settings!$B$19),IF(X281&gt;=Settings!$B$9,"Pilot (gated - risk)","Defer/Redesign (risk)"),IF(X281&gt;=Settings!$B$8,"Scale candidate",IF(X281&gt;=Settings!$B$9,"Pilot (gated)","Defer/Redesign"))))</f>
        <v/>
      </c>
      <c r="Z281" s="4" t="str">
        <f t="shared" si="29"/>
        <v/>
      </c>
      <c r="AA281" s="4" t="str">
        <f>IF($B281="","",IF(Z281&lt;=ROUNDUP(COUNTA($B$5:$B$504)*Settings!$B$10,0),"Top 20%",""))</f>
        <v/>
      </c>
    </row>
    <row r="282" spans="1:27" ht="16" x14ac:dyDescent="0.2">
      <c r="A282" s="7"/>
      <c r="B282" s="10"/>
      <c r="C282" s="10"/>
      <c r="D282" s="10"/>
      <c r="E282" s="10"/>
      <c r="F282" s="7"/>
      <c r="G282" s="7"/>
      <c r="H282" s="7"/>
      <c r="I282" s="4" t="str">
        <f t="shared" si="24"/>
        <v/>
      </c>
      <c r="J282" s="7"/>
      <c r="K282" s="7"/>
      <c r="L282" s="7"/>
      <c r="M282" s="4" t="str">
        <f t="shared" si="25"/>
        <v/>
      </c>
      <c r="N282" s="7"/>
      <c r="O282" s="7"/>
      <c r="P282" s="7"/>
      <c r="Q282" s="4" t="str">
        <f t="shared" si="26"/>
        <v/>
      </c>
      <c r="R282" s="7"/>
      <c r="S282" s="7"/>
      <c r="T282" s="7"/>
      <c r="U282" s="4" t="str">
        <f t="shared" si="27"/>
        <v/>
      </c>
      <c r="V282" s="4" t="str">
        <f>IF($B282="","",ROUND((I282*Settings!$B$4 + M282*Settings!$B$5 + Q282*Settings!$B$6)*20,1))</f>
        <v/>
      </c>
      <c r="W282" s="4" t="str">
        <f>IF($B282="","",(5-U282)*Settings!$B$7)</f>
        <v/>
      </c>
      <c r="X282" s="4" t="str">
        <f t="shared" si="28"/>
        <v/>
      </c>
      <c r="Y282" s="4" t="str">
        <f>IF($B282="","",IF(AND(Settings!$B$18=1,U282&lt;Settings!$B$19),IF(X282&gt;=Settings!$B$9,"Pilot (gated - risk)","Defer/Redesign (risk)"),IF(X282&gt;=Settings!$B$8,"Scale candidate",IF(X282&gt;=Settings!$B$9,"Pilot (gated)","Defer/Redesign"))))</f>
        <v/>
      </c>
      <c r="Z282" s="4" t="str">
        <f t="shared" si="29"/>
        <v/>
      </c>
      <c r="AA282" s="4" t="str">
        <f>IF($B282="","",IF(Z282&lt;=ROUNDUP(COUNTA($B$5:$B$504)*Settings!$B$10,0),"Top 20%",""))</f>
        <v/>
      </c>
    </row>
    <row r="283" spans="1:27" ht="16" x14ac:dyDescent="0.2">
      <c r="A283" s="7"/>
      <c r="B283" s="10"/>
      <c r="C283" s="10"/>
      <c r="D283" s="10"/>
      <c r="E283" s="10"/>
      <c r="F283" s="7"/>
      <c r="G283" s="7"/>
      <c r="H283" s="7"/>
      <c r="I283" s="4" t="str">
        <f t="shared" si="24"/>
        <v/>
      </c>
      <c r="J283" s="7"/>
      <c r="K283" s="7"/>
      <c r="L283" s="7"/>
      <c r="M283" s="4" t="str">
        <f t="shared" si="25"/>
        <v/>
      </c>
      <c r="N283" s="7"/>
      <c r="O283" s="7"/>
      <c r="P283" s="7"/>
      <c r="Q283" s="4" t="str">
        <f t="shared" si="26"/>
        <v/>
      </c>
      <c r="R283" s="7"/>
      <c r="S283" s="7"/>
      <c r="T283" s="7"/>
      <c r="U283" s="4" t="str">
        <f t="shared" si="27"/>
        <v/>
      </c>
      <c r="V283" s="4" t="str">
        <f>IF($B283="","",ROUND((I283*Settings!$B$4 + M283*Settings!$B$5 + Q283*Settings!$B$6)*20,1))</f>
        <v/>
      </c>
      <c r="W283" s="4" t="str">
        <f>IF($B283="","",(5-U283)*Settings!$B$7)</f>
        <v/>
      </c>
      <c r="X283" s="4" t="str">
        <f t="shared" si="28"/>
        <v/>
      </c>
      <c r="Y283" s="4" t="str">
        <f>IF($B283="","",IF(AND(Settings!$B$18=1,U283&lt;Settings!$B$19),IF(X283&gt;=Settings!$B$9,"Pilot (gated - risk)","Defer/Redesign (risk)"),IF(X283&gt;=Settings!$B$8,"Scale candidate",IF(X283&gt;=Settings!$B$9,"Pilot (gated)","Defer/Redesign"))))</f>
        <v/>
      </c>
      <c r="Z283" s="4" t="str">
        <f t="shared" si="29"/>
        <v/>
      </c>
      <c r="AA283" s="4" t="str">
        <f>IF($B283="","",IF(Z283&lt;=ROUNDUP(COUNTA($B$5:$B$504)*Settings!$B$10,0),"Top 20%",""))</f>
        <v/>
      </c>
    </row>
    <row r="284" spans="1:27" ht="16" x14ac:dyDescent="0.2">
      <c r="A284" s="7"/>
      <c r="B284" s="10"/>
      <c r="C284" s="10"/>
      <c r="D284" s="10"/>
      <c r="E284" s="10"/>
      <c r="F284" s="7"/>
      <c r="G284" s="7"/>
      <c r="H284" s="7"/>
      <c r="I284" s="4" t="str">
        <f t="shared" si="24"/>
        <v/>
      </c>
      <c r="J284" s="7"/>
      <c r="K284" s="7"/>
      <c r="L284" s="7"/>
      <c r="M284" s="4" t="str">
        <f t="shared" si="25"/>
        <v/>
      </c>
      <c r="N284" s="7"/>
      <c r="O284" s="7"/>
      <c r="P284" s="7"/>
      <c r="Q284" s="4" t="str">
        <f t="shared" si="26"/>
        <v/>
      </c>
      <c r="R284" s="7"/>
      <c r="S284" s="7"/>
      <c r="T284" s="7"/>
      <c r="U284" s="4" t="str">
        <f t="shared" si="27"/>
        <v/>
      </c>
      <c r="V284" s="4" t="str">
        <f>IF($B284="","",ROUND((I284*Settings!$B$4 + M284*Settings!$B$5 + Q284*Settings!$B$6)*20,1))</f>
        <v/>
      </c>
      <c r="W284" s="4" t="str">
        <f>IF($B284="","",(5-U284)*Settings!$B$7)</f>
        <v/>
      </c>
      <c r="X284" s="4" t="str">
        <f t="shared" si="28"/>
        <v/>
      </c>
      <c r="Y284" s="4" t="str">
        <f>IF($B284="","",IF(AND(Settings!$B$18=1,U284&lt;Settings!$B$19),IF(X284&gt;=Settings!$B$9,"Pilot (gated - risk)","Defer/Redesign (risk)"),IF(X284&gt;=Settings!$B$8,"Scale candidate",IF(X284&gt;=Settings!$B$9,"Pilot (gated)","Defer/Redesign"))))</f>
        <v/>
      </c>
      <c r="Z284" s="4" t="str">
        <f t="shared" si="29"/>
        <v/>
      </c>
      <c r="AA284" s="4" t="str">
        <f>IF($B284="","",IF(Z284&lt;=ROUNDUP(COUNTA($B$5:$B$504)*Settings!$B$10,0),"Top 20%",""))</f>
        <v/>
      </c>
    </row>
    <row r="285" spans="1:27" ht="16" x14ac:dyDescent="0.2">
      <c r="A285" s="7"/>
      <c r="B285" s="10"/>
      <c r="C285" s="10"/>
      <c r="D285" s="10"/>
      <c r="E285" s="10"/>
      <c r="F285" s="7"/>
      <c r="G285" s="7"/>
      <c r="H285" s="7"/>
      <c r="I285" s="4" t="str">
        <f t="shared" si="24"/>
        <v/>
      </c>
      <c r="J285" s="7"/>
      <c r="K285" s="7"/>
      <c r="L285" s="7"/>
      <c r="M285" s="4" t="str">
        <f t="shared" si="25"/>
        <v/>
      </c>
      <c r="N285" s="7"/>
      <c r="O285" s="7"/>
      <c r="P285" s="7"/>
      <c r="Q285" s="4" t="str">
        <f t="shared" si="26"/>
        <v/>
      </c>
      <c r="R285" s="7"/>
      <c r="S285" s="7"/>
      <c r="T285" s="7"/>
      <c r="U285" s="4" t="str">
        <f t="shared" si="27"/>
        <v/>
      </c>
      <c r="V285" s="4" t="str">
        <f>IF($B285="","",ROUND((I285*Settings!$B$4 + M285*Settings!$B$5 + Q285*Settings!$B$6)*20,1))</f>
        <v/>
      </c>
      <c r="W285" s="4" t="str">
        <f>IF($B285="","",(5-U285)*Settings!$B$7)</f>
        <v/>
      </c>
      <c r="X285" s="4" t="str">
        <f t="shared" si="28"/>
        <v/>
      </c>
      <c r="Y285" s="4" t="str">
        <f>IF($B285="","",IF(AND(Settings!$B$18=1,U285&lt;Settings!$B$19),IF(X285&gt;=Settings!$B$9,"Pilot (gated - risk)","Defer/Redesign (risk)"),IF(X285&gt;=Settings!$B$8,"Scale candidate",IF(X285&gt;=Settings!$B$9,"Pilot (gated)","Defer/Redesign"))))</f>
        <v/>
      </c>
      <c r="Z285" s="4" t="str">
        <f t="shared" si="29"/>
        <v/>
      </c>
      <c r="AA285" s="4" t="str">
        <f>IF($B285="","",IF(Z285&lt;=ROUNDUP(COUNTA($B$5:$B$504)*Settings!$B$10,0),"Top 20%",""))</f>
        <v/>
      </c>
    </row>
    <row r="286" spans="1:27" ht="16" x14ac:dyDescent="0.2">
      <c r="A286" s="7"/>
      <c r="B286" s="10"/>
      <c r="C286" s="10"/>
      <c r="D286" s="10"/>
      <c r="E286" s="10"/>
      <c r="F286" s="7"/>
      <c r="G286" s="7"/>
      <c r="H286" s="7"/>
      <c r="I286" s="4" t="str">
        <f t="shared" si="24"/>
        <v/>
      </c>
      <c r="J286" s="7"/>
      <c r="K286" s="7"/>
      <c r="L286" s="7"/>
      <c r="M286" s="4" t="str">
        <f t="shared" si="25"/>
        <v/>
      </c>
      <c r="N286" s="7"/>
      <c r="O286" s="7"/>
      <c r="P286" s="7"/>
      <c r="Q286" s="4" t="str">
        <f t="shared" si="26"/>
        <v/>
      </c>
      <c r="R286" s="7"/>
      <c r="S286" s="7"/>
      <c r="T286" s="7"/>
      <c r="U286" s="4" t="str">
        <f t="shared" si="27"/>
        <v/>
      </c>
      <c r="V286" s="4" t="str">
        <f>IF($B286="","",ROUND((I286*Settings!$B$4 + M286*Settings!$B$5 + Q286*Settings!$B$6)*20,1))</f>
        <v/>
      </c>
      <c r="W286" s="4" t="str">
        <f>IF($B286="","",(5-U286)*Settings!$B$7)</f>
        <v/>
      </c>
      <c r="X286" s="4" t="str">
        <f t="shared" si="28"/>
        <v/>
      </c>
      <c r="Y286" s="4" t="str">
        <f>IF($B286="","",IF(AND(Settings!$B$18=1,U286&lt;Settings!$B$19),IF(X286&gt;=Settings!$B$9,"Pilot (gated - risk)","Defer/Redesign (risk)"),IF(X286&gt;=Settings!$B$8,"Scale candidate",IF(X286&gt;=Settings!$B$9,"Pilot (gated)","Defer/Redesign"))))</f>
        <v/>
      </c>
      <c r="Z286" s="4" t="str">
        <f t="shared" si="29"/>
        <v/>
      </c>
      <c r="AA286" s="4" t="str">
        <f>IF($B286="","",IF(Z286&lt;=ROUNDUP(COUNTA($B$5:$B$504)*Settings!$B$10,0),"Top 20%",""))</f>
        <v/>
      </c>
    </row>
    <row r="287" spans="1:27" ht="16" x14ac:dyDescent="0.2">
      <c r="A287" s="7"/>
      <c r="B287" s="10"/>
      <c r="C287" s="10"/>
      <c r="D287" s="10"/>
      <c r="E287" s="10"/>
      <c r="F287" s="7"/>
      <c r="G287" s="7"/>
      <c r="H287" s="7"/>
      <c r="I287" s="4" t="str">
        <f t="shared" si="24"/>
        <v/>
      </c>
      <c r="J287" s="7"/>
      <c r="K287" s="7"/>
      <c r="L287" s="7"/>
      <c r="M287" s="4" t="str">
        <f t="shared" si="25"/>
        <v/>
      </c>
      <c r="N287" s="7"/>
      <c r="O287" s="7"/>
      <c r="P287" s="7"/>
      <c r="Q287" s="4" t="str">
        <f t="shared" si="26"/>
        <v/>
      </c>
      <c r="R287" s="7"/>
      <c r="S287" s="7"/>
      <c r="T287" s="7"/>
      <c r="U287" s="4" t="str">
        <f t="shared" si="27"/>
        <v/>
      </c>
      <c r="V287" s="4" t="str">
        <f>IF($B287="","",ROUND((I287*Settings!$B$4 + M287*Settings!$B$5 + Q287*Settings!$B$6)*20,1))</f>
        <v/>
      </c>
      <c r="W287" s="4" t="str">
        <f>IF($B287="","",(5-U287)*Settings!$B$7)</f>
        <v/>
      </c>
      <c r="X287" s="4" t="str">
        <f t="shared" si="28"/>
        <v/>
      </c>
      <c r="Y287" s="4" t="str">
        <f>IF($B287="","",IF(AND(Settings!$B$18=1,U287&lt;Settings!$B$19),IF(X287&gt;=Settings!$B$9,"Pilot (gated - risk)","Defer/Redesign (risk)"),IF(X287&gt;=Settings!$B$8,"Scale candidate",IF(X287&gt;=Settings!$B$9,"Pilot (gated)","Defer/Redesign"))))</f>
        <v/>
      </c>
      <c r="Z287" s="4" t="str">
        <f t="shared" si="29"/>
        <v/>
      </c>
      <c r="AA287" s="4" t="str">
        <f>IF($B287="","",IF(Z287&lt;=ROUNDUP(COUNTA($B$5:$B$504)*Settings!$B$10,0),"Top 20%",""))</f>
        <v/>
      </c>
    </row>
    <row r="288" spans="1:27" ht="16" x14ac:dyDescent="0.2">
      <c r="A288" s="7"/>
      <c r="B288" s="10"/>
      <c r="C288" s="10"/>
      <c r="D288" s="10"/>
      <c r="E288" s="10"/>
      <c r="F288" s="7"/>
      <c r="G288" s="7"/>
      <c r="H288" s="7"/>
      <c r="I288" s="4" t="str">
        <f t="shared" si="24"/>
        <v/>
      </c>
      <c r="J288" s="7"/>
      <c r="K288" s="7"/>
      <c r="L288" s="7"/>
      <c r="M288" s="4" t="str">
        <f t="shared" si="25"/>
        <v/>
      </c>
      <c r="N288" s="7"/>
      <c r="O288" s="7"/>
      <c r="P288" s="7"/>
      <c r="Q288" s="4" t="str">
        <f t="shared" si="26"/>
        <v/>
      </c>
      <c r="R288" s="7"/>
      <c r="S288" s="7"/>
      <c r="T288" s="7"/>
      <c r="U288" s="4" t="str">
        <f t="shared" si="27"/>
        <v/>
      </c>
      <c r="V288" s="4" t="str">
        <f>IF($B288="","",ROUND((I288*Settings!$B$4 + M288*Settings!$B$5 + Q288*Settings!$B$6)*20,1))</f>
        <v/>
      </c>
      <c r="W288" s="4" t="str">
        <f>IF($B288="","",(5-U288)*Settings!$B$7)</f>
        <v/>
      </c>
      <c r="X288" s="4" t="str">
        <f t="shared" si="28"/>
        <v/>
      </c>
      <c r="Y288" s="4" t="str">
        <f>IF($B288="","",IF(AND(Settings!$B$18=1,U288&lt;Settings!$B$19),IF(X288&gt;=Settings!$B$9,"Pilot (gated - risk)","Defer/Redesign (risk)"),IF(X288&gt;=Settings!$B$8,"Scale candidate",IF(X288&gt;=Settings!$B$9,"Pilot (gated)","Defer/Redesign"))))</f>
        <v/>
      </c>
      <c r="Z288" s="4" t="str">
        <f t="shared" si="29"/>
        <v/>
      </c>
      <c r="AA288" s="4" t="str">
        <f>IF($B288="","",IF(Z288&lt;=ROUNDUP(COUNTA($B$5:$B$504)*Settings!$B$10,0),"Top 20%",""))</f>
        <v/>
      </c>
    </row>
    <row r="289" spans="1:27" ht="16" x14ac:dyDescent="0.2">
      <c r="A289" s="7"/>
      <c r="B289" s="10"/>
      <c r="C289" s="10"/>
      <c r="D289" s="10"/>
      <c r="E289" s="10"/>
      <c r="F289" s="7"/>
      <c r="G289" s="7"/>
      <c r="H289" s="7"/>
      <c r="I289" s="4" t="str">
        <f t="shared" si="24"/>
        <v/>
      </c>
      <c r="J289" s="7"/>
      <c r="K289" s="7"/>
      <c r="L289" s="7"/>
      <c r="M289" s="4" t="str">
        <f t="shared" si="25"/>
        <v/>
      </c>
      <c r="N289" s="7"/>
      <c r="O289" s="7"/>
      <c r="P289" s="7"/>
      <c r="Q289" s="4" t="str">
        <f t="shared" si="26"/>
        <v/>
      </c>
      <c r="R289" s="7"/>
      <c r="S289" s="7"/>
      <c r="T289" s="7"/>
      <c r="U289" s="4" t="str">
        <f t="shared" si="27"/>
        <v/>
      </c>
      <c r="V289" s="4" t="str">
        <f>IF($B289="","",ROUND((I289*Settings!$B$4 + M289*Settings!$B$5 + Q289*Settings!$B$6)*20,1))</f>
        <v/>
      </c>
      <c r="W289" s="4" t="str">
        <f>IF($B289="","",(5-U289)*Settings!$B$7)</f>
        <v/>
      </c>
      <c r="X289" s="4" t="str">
        <f t="shared" si="28"/>
        <v/>
      </c>
      <c r="Y289" s="4" t="str">
        <f>IF($B289="","",IF(AND(Settings!$B$18=1,U289&lt;Settings!$B$19),IF(X289&gt;=Settings!$B$9,"Pilot (gated - risk)","Defer/Redesign (risk)"),IF(X289&gt;=Settings!$B$8,"Scale candidate",IF(X289&gt;=Settings!$B$9,"Pilot (gated)","Defer/Redesign"))))</f>
        <v/>
      </c>
      <c r="Z289" s="4" t="str">
        <f t="shared" si="29"/>
        <v/>
      </c>
      <c r="AA289" s="4" t="str">
        <f>IF($B289="","",IF(Z289&lt;=ROUNDUP(COUNTA($B$5:$B$504)*Settings!$B$10,0),"Top 20%",""))</f>
        <v/>
      </c>
    </row>
    <row r="290" spans="1:27" ht="16" x14ac:dyDescent="0.2">
      <c r="A290" s="7"/>
      <c r="B290" s="10"/>
      <c r="C290" s="10"/>
      <c r="D290" s="10"/>
      <c r="E290" s="10"/>
      <c r="F290" s="7"/>
      <c r="G290" s="7"/>
      <c r="H290" s="7"/>
      <c r="I290" s="4" t="str">
        <f t="shared" si="24"/>
        <v/>
      </c>
      <c r="J290" s="7"/>
      <c r="K290" s="7"/>
      <c r="L290" s="7"/>
      <c r="M290" s="4" t="str">
        <f t="shared" si="25"/>
        <v/>
      </c>
      <c r="N290" s="7"/>
      <c r="O290" s="7"/>
      <c r="P290" s="7"/>
      <c r="Q290" s="4" t="str">
        <f t="shared" si="26"/>
        <v/>
      </c>
      <c r="R290" s="7"/>
      <c r="S290" s="7"/>
      <c r="T290" s="7"/>
      <c r="U290" s="4" t="str">
        <f t="shared" si="27"/>
        <v/>
      </c>
      <c r="V290" s="4" t="str">
        <f>IF($B290="","",ROUND((I290*Settings!$B$4 + M290*Settings!$B$5 + Q290*Settings!$B$6)*20,1))</f>
        <v/>
      </c>
      <c r="W290" s="4" t="str">
        <f>IF($B290="","",(5-U290)*Settings!$B$7)</f>
        <v/>
      </c>
      <c r="X290" s="4" t="str">
        <f t="shared" si="28"/>
        <v/>
      </c>
      <c r="Y290" s="4" t="str">
        <f>IF($B290="","",IF(AND(Settings!$B$18=1,U290&lt;Settings!$B$19),IF(X290&gt;=Settings!$B$9,"Pilot (gated - risk)","Defer/Redesign (risk)"),IF(X290&gt;=Settings!$B$8,"Scale candidate",IF(X290&gt;=Settings!$B$9,"Pilot (gated)","Defer/Redesign"))))</f>
        <v/>
      </c>
      <c r="Z290" s="4" t="str">
        <f t="shared" si="29"/>
        <v/>
      </c>
      <c r="AA290" s="4" t="str">
        <f>IF($B290="","",IF(Z290&lt;=ROUNDUP(COUNTA($B$5:$B$504)*Settings!$B$10,0),"Top 20%",""))</f>
        <v/>
      </c>
    </row>
    <row r="291" spans="1:27" ht="16" x14ac:dyDescent="0.2">
      <c r="A291" s="7"/>
      <c r="B291" s="10"/>
      <c r="C291" s="10"/>
      <c r="D291" s="10"/>
      <c r="E291" s="10"/>
      <c r="F291" s="7"/>
      <c r="G291" s="7"/>
      <c r="H291" s="7"/>
      <c r="I291" s="4" t="str">
        <f t="shared" si="24"/>
        <v/>
      </c>
      <c r="J291" s="7"/>
      <c r="K291" s="7"/>
      <c r="L291" s="7"/>
      <c r="M291" s="4" t="str">
        <f t="shared" si="25"/>
        <v/>
      </c>
      <c r="N291" s="7"/>
      <c r="O291" s="7"/>
      <c r="P291" s="7"/>
      <c r="Q291" s="4" t="str">
        <f t="shared" si="26"/>
        <v/>
      </c>
      <c r="R291" s="7"/>
      <c r="S291" s="7"/>
      <c r="T291" s="7"/>
      <c r="U291" s="4" t="str">
        <f t="shared" si="27"/>
        <v/>
      </c>
      <c r="V291" s="4" t="str">
        <f>IF($B291="","",ROUND((I291*Settings!$B$4 + M291*Settings!$B$5 + Q291*Settings!$B$6)*20,1))</f>
        <v/>
      </c>
      <c r="W291" s="4" t="str">
        <f>IF($B291="","",(5-U291)*Settings!$B$7)</f>
        <v/>
      </c>
      <c r="X291" s="4" t="str">
        <f t="shared" si="28"/>
        <v/>
      </c>
      <c r="Y291" s="4" t="str">
        <f>IF($B291="","",IF(AND(Settings!$B$18=1,U291&lt;Settings!$B$19),IF(X291&gt;=Settings!$B$9,"Pilot (gated - risk)","Defer/Redesign (risk)"),IF(X291&gt;=Settings!$B$8,"Scale candidate",IF(X291&gt;=Settings!$B$9,"Pilot (gated)","Defer/Redesign"))))</f>
        <v/>
      </c>
      <c r="Z291" s="4" t="str">
        <f t="shared" si="29"/>
        <v/>
      </c>
      <c r="AA291" s="4" t="str">
        <f>IF($B291="","",IF(Z291&lt;=ROUNDUP(COUNTA($B$5:$B$504)*Settings!$B$10,0),"Top 20%",""))</f>
        <v/>
      </c>
    </row>
    <row r="292" spans="1:27" ht="16" x14ac:dyDescent="0.2">
      <c r="A292" s="7"/>
      <c r="B292" s="10"/>
      <c r="C292" s="10"/>
      <c r="D292" s="10"/>
      <c r="E292" s="10"/>
      <c r="F292" s="7"/>
      <c r="G292" s="7"/>
      <c r="H292" s="7"/>
      <c r="I292" s="4" t="str">
        <f t="shared" si="24"/>
        <v/>
      </c>
      <c r="J292" s="7"/>
      <c r="K292" s="7"/>
      <c r="L292" s="7"/>
      <c r="M292" s="4" t="str">
        <f t="shared" si="25"/>
        <v/>
      </c>
      <c r="N292" s="7"/>
      <c r="O292" s="7"/>
      <c r="P292" s="7"/>
      <c r="Q292" s="4" t="str">
        <f t="shared" si="26"/>
        <v/>
      </c>
      <c r="R292" s="7"/>
      <c r="S292" s="7"/>
      <c r="T292" s="7"/>
      <c r="U292" s="4" t="str">
        <f t="shared" si="27"/>
        <v/>
      </c>
      <c r="V292" s="4" t="str">
        <f>IF($B292="","",ROUND((I292*Settings!$B$4 + M292*Settings!$B$5 + Q292*Settings!$B$6)*20,1))</f>
        <v/>
      </c>
      <c r="W292" s="4" t="str">
        <f>IF($B292="","",(5-U292)*Settings!$B$7)</f>
        <v/>
      </c>
      <c r="X292" s="4" t="str">
        <f t="shared" si="28"/>
        <v/>
      </c>
      <c r="Y292" s="4" t="str">
        <f>IF($B292="","",IF(AND(Settings!$B$18=1,U292&lt;Settings!$B$19),IF(X292&gt;=Settings!$B$9,"Pilot (gated - risk)","Defer/Redesign (risk)"),IF(X292&gt;=Settings!$B$8,"Scale candidate",IF(X292&gt;=Settings!$B$9,"Pilot (gated)","Defer/Redesign"))))</f>
        <v/>
      </c>
      <c r="Z292" s="4" t="str">
        <f t="shared" si="29"/>
        <v/>
      </c>
      <c r="AA292" s="4" t="str">
        <f>IF($B292="","",IF(Z292&lt;=ROUNDUP(COUNTA($B$5:$B$504)*Settings!$B$10,0),"Top 20%",""))</f>
        <v/>
      </c>
    </row>
    <row r="293" spans="1:27" ht="16" x14ac:dyDescent="0.2">
      <c r="A293" s="7"/>
      <c r="B293" s="10"/>
      <c r="C293" s="10"/>
      <c r="D293" s="10"/>
      <c r="E293" s="10"/>
      <c r="F293" s="7"/>
      <c r="G293" s="7"/>
      <c r="H293" s="7"/>
      <c r="I293" s="4" t="str">
        <f t="shared" si="24"/>
        <v/>
      </c>
      <c r="J293" s="7"/>
      <c r="K293" s="7"/>
      <c r="L293" s="7"/>
      <c r="M293" s="4" t="str">
        <f t="shared" si="25"/>
        <v/>
      </c>
      <c r="N293" s="7"/>
      <c r="O293" s="7"/>
      <c r="P293" s="7"/>
      <c r="Q293" s="4" t="str">
        <f t="shared" si="26"/>
        <v/>
      </c>
      <c r="R293" s="7"/>
      <c r="S293" s="7"/>
      <c r="T293" s="7"/>
      <c r="U293" s="4" t="str">
        <f t="shared" si="27"/>
        <v/>
      </c>
      <c r="V293" s="4" t="str">
        <f>IF($B293="","",ROUND((I293*Settings!$B$4 + M293*Settings!$B$5 + Q293*Settings!$B$6)*20,1))</f>
        <v/>
      </c>
      <c r="W293" s="4" t="str">
        <f>IF($B293="","",(5-U293)*Settings!$B$7)</f>
        <v/>
      </c>
      <c r="X293" s="4" t="str">
        <f t="shared" si="28"/>
        <v/>
      </c>
      <c r="Y293" s="4" t="str">
        <f>IF($B293="","",IF(AND(Settings!$B$18=1,U293&lt;Settings!$B$19),IF(X293&gt;=Settings!$B$9,"Pilot (gated - risk)","Defer/Redesign (risk)"),IF(X293&gt;=Settings!$B$8,"Scale candidate",IF(X293&gt;=Settings!$B$9,"Pilot (gated)","Defer/Redesign"))))</f>
        <v/>
      </c>
      <c r="Z293" s="4" t="str">
        <f t="shared" si="29"/>
        <v/>
      </c>
      <c r="AA293" s="4" t="str">
        <f>IF($B293="","",IF(Z293&lt;=ROUNDUP(COUNTA($B$5:$B$504)*Settings!$B$10,0),"Top 20%",""))</f>
        <v/>
      </c>
    </row>
    <row r="294" spans="1:27" ht="16" x14ac:dyDescent="0.2">
      <c r="A294" s="7"/>
      <c r="B294" s="10"/>
      <c r="C294" s="10"/>
      <c r="D294" s="10"/>
      <c r="E294" s="10"/>
      <c r="F294" s="7"/>
      <c r="G294" s="7"/>
      <c r="H294" s="7"/>
      <c r="I294" s="4" t="str">
        <f t="shared" si="24"/>
        <v/>
      </c>
      <c r="J294" s="7"/>
      <c r="K294" s="7"/>
      <c r="L294" s="7"/>
      <c r="M294" s="4" t="str">
        <f t="shared" si="25"/>
        <v/>
      </c>
      <c r="N294" s="7"/>
      <c r="O294" s="7"/>
      <c r="P294" s="7"/>
      <c r="Q294" s="4" t="str">
        <f t="shared" si="26"/>
        <v/>
      </c>
      <c r="R294" s="7"/>
      <c r="S294" s="7"/>
      <c r="T294" s="7"/>
      <c r="U294" s="4" t="str">
        <f t="shared" si="27"/>
        <v/>
      </c>
      <c r="V294" s="4" t="str">
        <f>IF($B294="","",ROUND((I294*Settings!$B$4 + M294*Settings!$B$5 + Q294*Settings!$B$6)*20,1))</f>
        <v/>
      </c>
      <c r="W294" s="4" t="str">
        <f>IF($B294="","",(5-U294)*Settings!$B$7)</f>
        <v/>
      </c>
      <c r="X294" s="4" t="str">
        <f t="shared" si="28"/>
        <v/>
      </c>
      <c r="Y294" s="4" t="str">
        <f>IF($B294="","",IF(AND(Settings!$B$18=1,U294&lt;Settings!$B$19),IF(X294&gt;=Settings!$B$9,"Pilot (gated - risk)","Defer/Redesign (risk)"),IF(X294&gt;=Settings!$B$8,"Scale candidate",IF(X294&gt;=Settings!$B$9,"Pilot (gated)","Defer/Redesign"))))</f>
        <v/>
      </c>
      <c r="Z294" s="4" t="str">
        <f t="shared" si="29"/>
        <v/>
      </c>
      <c r="AA294" s="4" t="str">
        <f>IF($B294="","",IF(Z294&lt;=ROUNDUP(COUNTA($B$5:$B$504)*Settings!$B$10,0),"Top 20%",""))</f>
        <v/>
      </c>
    </row>
    <row r="295" spans="1:27" ht="16" x14ac:dyDescent="0.2">
      <c r="A295" s="7"/>
      <c r="B295" s="10"/>
      <c r="C295" s="10"/>
      <c r="D295" s="10"/>
      <c r="E295" s="10"/>
      <c r="F295" s="7"/>
      <c r="G295" s="7"/>
      <c r="H295" s="7"/>
      <c r="I295" s="4" t="str">
        <f t="shared" si="24"/>
        <v/>
      </c>
      <c r="J295" s="7"/>
      <c r="K295" s="7"/>
      <c r="L295" s="7"/>
      <c r="M295" s="4" t="str">
        <f t="shared" si="25"/>
        <v/>
      </c>
      <c r="N295" s="7"/>
      <c r="O295" s="7"/>
      <c r="P295" s="7"/>
      <c r="Q295" s="4" t="str">
        <f t="shared" si="26"/>
        <v/>
      </c>
      <c r="R295" s="7"/>
      <c r="S295" s="7"/>
      <c r="T295" s="7"/>
      <c r="U295" s="4" t="str">
        <f t="shared" si="27"/>
        <v/>
      </c>
      <c r="V295" s="4" t="str">
        <f>IF($B295="","",ROUND((I295*Settings!$B$4 + M295*Settings!$B$5 + Q295*Settings!$B$6)*20,1))</f>
        <v/>
      </c>
      <c r="W295" s="4" t="str">
        <f>IF($B295="","",(5-U295)*Settings!$B$7)</f>
        <v/>
      </c>
      <c r="X295" s="4" t="str">
        <f t="shared" si="28"/>
        <v/>
      </c>
      <c r="Y295" s="4" t="str">
        <f>IF($B295="","",IF(AND(Settings!$B$18=1,U295&lt;Settings!$B$19),IF(X295&gt;=Settings!$B$9,"Pilot (gated - risk)","Defer/Redesign (risk)"),IF(X295&gt;=Settings!$B$8,"Scale candidate",IF(X295&gt;=Settings!$B$9,"Pilot (gated)","Defer/Redesign"))))</f>
        <v/>
      </c>
      <c r="Z295" s="4" t="str">
        <f t="shared" si="29"/>
        <v/>
      </c>
      <c r="AA295" s="4" t="str">
        <f>IF($B295="","",IF(Z295&lt;=ROUNDUP(COUNTA($B$5:$B$504)*Settings!$B$10,0),"Top 20%",""))</f>
        <v/>
      </c>
    </row>
    <row r="296" spans="1:27" ht="16" x14ac:dyDescent="0.2">
      <c r="A296" s="7"/>
      <c r="B296" s="10"/>
      <c r="C296" s="10"/>
      <c r="D296" s="10"/>
      <c r="E296" s="10"/>
      <c r="F296" s="7"/>
      <c r="G296" s="7"/>
      <c r="H296" s="7"/>
      <c r="I296" s="4" t="str">
        <f t="shared" si="24"/>
        <v/>
      </c>
      <c r="J296" s="7"/>
      <c r="K296" s="7"/>
      <c r="L296" s="7"/>
      <c r="M296" s="4" t="str">
        <f t="shared" si="25"/>
        <v/>
      </c>
      <c r="N296" s="7"/>
      <c r="O296" s="7"/>
      <c r="P296" s="7"/>
      <c r="Q296" s="4" t="str">
        <f t="shared" si="26"/>
        <v/>
      </c>
      <c r="R296" s="7"/>
      <c r="S296" s="7"/>
      <c r="T296" s="7"/>
      <c r="U296" s="4" t="str">
        <f t="shared" si="27"/>
        <v/>
      </c>
      <c r="V296" s="4" t="str">
        <f>IF($B296="","",ROUND((I296*Settings!$B$4 + M296*Settings!$B$5 + Q296*Settings!$B$6)*20,1))</f>
        <v/>
      </c>
      <c r="W296" s="4" t="str">
        <f>IF($B296="","",(5-U296)*Settings!$B$7)</f>
        <v/>
      </c>
      <c r="X296" s="4" t="str">
        <f t="shared" si="28"/>
        <v/>
      </c>
      <c r="Y296" s="4" t="str">
        <f>IF($B296="","",IF(AND(Settings!$B$18=1,U296&lt;Settings!$B$19),IF(X296&gt;=Settings!$B$9,"Pilot (gated - risk)","Defer/Redesign (risk)"),IF(X296&gt;=Settings!$B$8,"Scale candidate",IF(X296&gt;=Settings!$B$9,"Pilot (gated)","Defer/Redesign"))))</f>
        <v/>
      </c>
      <c r="Z296" s="4" t="str">
        <f t="shared" si="29"/>
        <v/>
      </c>
      <c r="AA296" s="4" t="str">
        <f>IF($B296="","",IF(Z296&lt;=ROUNDUP(COUNTA($B$5:$B$504)*Settings!$B$10,0),"Top 20%",""))</f>
        <v/>
      </c>
    </row>
    <row r="297" spans="1:27" ht="16" x14ac:dyDescent="0.2">
      <c r="A297" s="7"/>
      <c r="B297" s="10"/>
      <c r="C297" s="10"/>
      <c r="D297" s="10"/>
      <c r="E297" s="10"/>
      <c r="F297" s="7"/>
      <c r="G297" s="7"/>
      <c r="H297" s="7"/>
      <c r="I297" s="4" t="str">
        <f t="shared" si="24"/>
        <v/>
      </c>
      <c r="J297" s="7"/>
      <c r="K297" s="7"/>
      <c r="L297" s="7"/>
      <c r="M297" s="4" t="str">
        <f t="shared" si="25"/>
        <v/>
      </c>
      <c r="N297" s="7"/>
      <c r="O297" s="7"/>
      <c r="P297" s="7"/>
      <c r="Q297" s="4" t="str">
        <f t="shared" si="26"/>
        <v/>
      </c>
      <c r="R297" s="7"/>
      <c r="S297" s="7"/>
      <c r="T297" s="7"/>
      <c r="U297" s="4" t="str">
        <f t="shared" si="27"/>
        <v/>
      </c>
      <c r="V297" s="4" t="str">
        <f>IF($B297="","",ROUND((I297*Settings!$B$4 + M297*Settings!$B$5 + Q297*Settings!$B$6)*20,1))</f>
        <v/>
      </c>
      <c r="W297" s="4" t="str">
        <f>IF($B297="","",(5-U297)*Settings!$B$7)</f>
        <v/>
      </c>
      <c r="X297" s="4" t="str">
        <f t="shared" si="28"/>
        <v/>
      </c>
      <c r="Y297" s="4" t="str">
        <f>IF($B297="","",IF(AND(Settings!$B$18=1,U297&lt;Settings!$B$19),IF(X297&gt;=Settings!$B$9,"Pilot (gated - risk)","Defer/Redesign (risk)"),IF(X297&gt;=Settings!$B$8,"Scale candidate",IF(X297&gt;=Settings!$B$9,"Pilot (gated)","Defer/Redesign"))))</f>
        <v/>
      </c>
      <c r="Z297" s="4" t="str">
        <f t="shared" si="29"/>
        <v/>
      </c>
      <c r="AA297" s="4" t="str">
        <f>IF($B297="","",IF(Z297&lt;=ROUNDUP(COUNTA($B$5:$B$504)*Settings!$B$10,0),"Top 20%",""))</f>
        <v/>
      </c>
    </row>
    <row r="298" spans="1:27" ht="16" x14ac:dyDescent="0.2">
      <c r="A298" s="7"/>
      <c r="B298" s="10"/>
      <c r="C298" s="10"/>
      <c r="D298" s="10"/>
      <c r="E298" s="10"/>
      <c r="F298" s="7"/>
      <c r="G298" s="7"/>
      <c r="H298" s="7"/>
      <c r="I298" s="4" t="str">
        <f t="shared" si="24"/>
        <v/>
      </c>
      <c r="J298" s="7"/>
      <c r="K298" s="7"/>
      <c r="L298" s="7"/>
      <c r="M298" s="4" t="str">
        <f t="shared" si="25"/>
        <v/>
      </c>
      <c r="N298" s="7"/>
      <c r="O298" s="7"/>
      <c r="P298" s="7"/>
      <c r="Q298" s="4" t="str">
        <f t="shared" si="26"/>
        <v/>
      </c>
      <c r="R298" s="7"/>
      <c r="S298" s="7"/>
      <c r="T298" s="7"/>
      <c r="U298" s="4" t="str">
        <f t="shared" si="27"/>
        <v/>
      </c>
      <c r="V298" s="4" t="str">
        <f>IF($B298="","",ROUND((I298*Settings!$B$4 + M298*Settings!$B$5 + Q298*Settings!$B$6)*20,1))</f>
        <v/>
      </c>
      <c r="W298" s="4" t="str">
        <f>IF($B298="","",(5-U298)*Settings!$B$7)</f>
        <v/>
      </c>
      <c r="X298" s="4" t="str">
        <f t="shared" si="28"/>
        <v/>
      </c>
      <c r="Y298" s="4" t="str">
        <f>IF($B298="","",IF(AND(Settings!$B$18=1,U298&lt;Settings!$B$19),IF(X298&gt;=Settings!$B$9,"Pilot (gated - risk)","Defer/Redesign (risk)"),IF(X298&gt;=Settings!$B$8,"Scale candidate",IF(X298&gt;=Settings!$B$9,"Pilot (gated)","Defer/Redesign"))))</f>
        <v/>
      </c>
      <c r="Z298" s="4" t="str">
        <f t="shared" si="29"/>
        <v/>
      </c>
      <c r="AA298" s="4" t="str">
        <f>IF($B298="","",IF(Z298&lt;=ROUNDUP(COUNTA($B$5:$B$504)*Settings!$B$10,0),"Top 20%",""))</f>
        <v/>
      </c>
    </row>
    <row r="299" spans="1:27" ht="16" x14ac:dyDescent="0.2">
      <c r="A299" s="7"/>
      <c r="B299" s="10"/>
      <c r="C299" s="10"/>
      <c r="D299" s="10"/>
      <c r="E299" s="10"/>
      <c r="F299" s="7"/>
      <c r="G299" s="7"/>
      <c r="H299" s="7"/>
      <c r="I299" s="4" t="str">
        <f t="shared" si="24"/>
        <v/>
      </c>
      <c r="J299" s="7"/>
      <c r="K299" s="7"/>
      <c r="L299" s="7"/>
      <c r="M299" s="4" t="str">
        <f t="shared" si="25"/>
        <v/>
      </c>
      <c r="N299" s="7"/>
      <c r="O299" s="7"/>
      <c r="P299" s="7"/>
      <c r="Q299" s="4" t="str">
        <f t="shared" si="26"/>
        <v/>
      </c>
      <c r="R299" s="7"/>
      <c r="S299" s="7"/>
      <c r="T299" s="7"/>
      <c r="U299" s="4" t="str">
        <f t="shared" si="27"/>
        <v/>
      </c>
      <c r="V299" s="4" t="str">
        <f>IF($B299="","",ROUND((I299*Settings!$B$4 + M299*Settings!$B$5 + Q299*Settings!$B$6)*20,1))</f>
        <v/>
      </c>
      <c r="W299" s="4" t="str">
        <f>IF($B299="","",(5-U299)*Settings!$B$7)</f>
        <v/>
      </c>
      <c r="X299" s="4" t="str">
        <f t="shared" si="28"/>
        <v/>
      </c>
      <c r="Y299" s="4" t="str">
        <f>IF($B299="","",IF(AND(Settings!$B$18=1,U299&lt;Settings!$B$19),IF(X299&gt;=Settings!$B$9,"Pilot (gated - risk)","Defer/Redesign (risk)"),IF(X299&gt;=Settings!$B$8,"Scale candidate",IF(X299&gt;=Settings!$B$9,"Pilot (gated)","Defer/Redesign"))))</f>
        <v/>
      </c>
      <c r="Z299" s="4" t="str">
        <f t="shared" si="29"/>
        <v/>
      </c>
      <c r="AA299" s="4" t="str">
        <f>IF($B299="","",IF(Z299&lt;=ROUNDUP(COUNTA($B$5:$B$504)*Settings!$B$10,0),"Top 20%",""))</f>
        <v/>
      </c>
    </row>
    <row r="300" spans="1:27" ht="16" x14ac:dyDescent="0.2">
      <c r="A300" s="7"/>
      <c r="B300" s="10"/>
      <c r="C300" s="10"/>
      <c r="D300" s="10"/>
      <c r="E300" s="10"/>
      <c r="F300" s="7"/>
      <c r="G300" s="7"/>
      <c r="H300" s="7"/>
      <c r="I300" s="4" t="str">
        <f t="shared" si="24"/>
        <v/>
      </c>
      <c r="J300" s="7"/>
      <c r="K300" s="7"/>
      <c r="L300" s="7"/>
      <c r="M300" s="4" t="str">
        <f t="shared" si="25"/>
        <v/>
      </c>
      <c r="N300" s="7"/>
      <c r="O300" s="7"/>
      <c r="P300" s="7"/>
      <c r="Q300" s="4" t="str">
        <f t="shared" si="26"/>
        <v/>
      </c>
      <c r="R300" s="7"/>
      <c r="S300" s="7"/>
      <c r="T300" s="7"/>
      <c r="U300" s="4" t="str">
        <f t="shared" si="27"/>
        <v/>
      </c>
      <c r="V300" s="4" t="str">
        <f>IF($B300="","",ROUND((I300*Settings!$B$4 + M300*Settings!$B$5 + Q300*Settings!$B$6)*20,1))</f>
        <v/>
      </c>
      <c r="W300" s="4" t="str">
        <f>IF($B300="","",(5-U300)*Settings!$B$7)</f>
        <v/>
      </c>
      <c r="X300" s="4" t="str">
        <f t="shared" si="28"/>
        <v/>
      </c>
      <c r="Y300" s="4" t="str">
        <f>IF($B300="","",IF(AND(Settings!$B$18=1,U300&lt;Settings!$B$19),IF(X300&gt;=Settings!$B$9,"Pilot (gated - risk)","Defer/Redesign (risk)"),IF(X300&gt;=Settings!$B$8,"Scale candidate",IF(X300&gt;=Settings!$B$9,"Pilot (gated)","Defer/Redesign"))))</f>
        <v/>
      </c>
      <c r="Z300" s="4" t="str">
        <f t="shared" si="29"/>
        <v/>
      </c>
      <c r="AA300" s="4" t="str">
        <f>IF($B300="","",IF(Z300&lt;=ROUNDUP(COUNTA($B$5:$B$504)*Settings!$B$10,0),"Top 20%",""))</f>
        <v/>
      </c>
    </row>
    <row r="301" spans="1:27" ht="16" x14ac:dyDescent="0.2">
      <c r="A301" s="7"/>
      <c r="B301" s="10"/>
      <c r="C301" s="10"/>
      <c r="D301" s="10"/>
      <c r="E301" s="10"/>
      <c r="F301" s="7"/>
      <c r="G301" s="7"/>
      <c r="H301" s="7"/>
      <c r="I301" s="4" t="str">
        <f t="shared" si="24"/>
        <v/>
      </c>
      <c r="J301" s="7"/>
      <c r="K301" s="7"/>
      <c r="L301" s="7"/>
      <c r="M301" s="4" t="str">
        <f t="shared" si="25"/>
        <v/>
      </c>
      <c r="N301" s="7"/>
      <c r="O301" s="7"/>
      <c r="P301" s="7"/>
      <c r="Q301" s="4" t="str">
        <f t="shared" si="26"/>
        <v/>
      </c>
      <c r="R301" s="7"/>
      <c r="S301" s="7"/>
      <c r="T301" s="7"/>
      <c r="U301" s="4" t="str">
        <f t="shared" si="27"/>
        <v/>
      </c>
      <c r="V301" s="4" t="str">
        <f>IF($B301="","",ROUND((I301*Settings!$B$4 + M301*Settings!$B$5 + Q301*Settings!$B$6)*20,1))</f>
        <v/>
      </c>
      <c r="W301" s="4" t="str">
        <f>IF($B301="","",(5-U301)*Settings!$B$7)</f>
        <v/>
      </c>
      <c r="X301" s="4" t="str">
        <f t="shared" si="28"/>
        <v/>
      </c>
      <c r="Y301" s="4" t="str">
        <f>IF($B301="","",IF(AND(Settings!$B$18=1,U301&lt;Settings!$B$19),IF(X301&gt;=Settings!$B$9,"Pilot (gated - risk)","Defer/Redesign (risk)"),IF(X301&gt;=Settings!$B$8,"Scale candidate",IF(X301&gt;=Settings!$B$9,"Pilot (gated)","Defer/Redesign"))))</f>
        <v/>
      </c>
      <c r="Z301" s="4" t="str">
        <f t="shared" si="29"/>
        <v/>
      </c>
      <c r="AA301" s="4" t="str">
        <f>IF($B301="","",IF(Z301&lt;=ROUNDUP(COUNTA($B$5:$B$504)*Settings!$B$10,0),"Top 20%",""))</f>
        <v/>
      </c>
    </row>
    <row r="302" spans="1:27" ht="16" x14ac:dyDescent="0.2">
      <c r="A302" s="7"/>
      <c r="B302" s="10"/>
      <c r="C302" s="10"/>
      <c r="D302" s="10"/>
      <c r="E302" s="10"/>
      <c r="F302" s="7"/>
      <c r="G302" s="7"/>
      <c r="H302" s="7"/>
      <c r="I302" s="4" t="str">
        <f t="shared" si="24"/>
        <v/>
      </c>
      <c r="J302" s="7"/>
      <c r="K302" s="7"/>
      <c r="L302" s="7"/>
      <c r="M302" s="4" t="str">
        <f t="shared" si="25"/>
        <v/>
      </c>
      <c r="N302" s="7"/>
      <c r="O302" s="7"/>
      <c r="P302" s="7"/>
      <c r="Q302" s="4" t="str">
        <f t="shared" si="26"/>
        <v/>
      </c>
      <c r="R302" s="7"/>
      <c r="S302" s="7"/>
      <c r="T302" s="7"/>
      <c r="U302" s="4" t="str">
        <f t="shared" si="27"/>
        <v/>
      </c>
      <c r="V302" s="4" t="str">
        <f>IF($B302="","",ROUND((I302*Settings!$B$4 + M302*Settings!$B$5 + Q302*Settings!$B$6)*20,1))</f>
        <v/>
      </c>
      <c r="W302" s="4" t="str">
        <f>IF($B302="","",(5-U302)*Settings!$B$7)</f>
        <v/>
      </c>
      <c r="X302" s="4" t="str">
        <f t="shared" si="28"/>
        <v/>
      </c>
      <c r="Y302" s="4" t="str">
        <f>IF($B302="","",IF(AND(Settings!$B$18=1,U302&lt;Settings!$B$19),IF(X302&gt;=Settings!$B$9,"Pilot (gated - risk)","Defer/Redesign (risk)"),IF(X302&gt;=Settings!$B$8,"Scale candidate",IF(X302&gt;=Settings!$B$9,"Pilot (gated)","Defer/Redesign"))))</f>
        <v/>
      </c>
      <c r="Z302" s="4" t="str">
        <f t="shared" si="29"/>
        <v/>
      </c>
      <c r="AA302" s="4" t="str">
        <f>IF($B302="","",IF(Z302&lt;=ROUNDUP(COUNTA($B$5:$B$504)*Settings!$B$10,0),"Top 20%",""))</f>
        <v/>
      </c>
    </row>
    <row r="303" spans="1:27" ht="16" x14ac:dyDescent="0.2">
      <c r="A303" s="7"/>
      <c r="B303" s="10"/>
      <c r="C303" s="10"/>
      <c r="D303" s="10"/>
      <c r="E303" s="10"/>
      <c r="F303" s="7"/>
      <c r="G303" s="7"/>
      <c r="H303" s="7"/>
      <c r="I303" s="4" t="str">
        <f t="shared" si="24"/>
        <v/>
      </c>
      <c r="J303" s="7"/>
      <c r="K303" s="7"/>
      <c r="L303" s="7"/>
      <c r="M303" s="4" t="str">
        <f t="shared" si="25"/>
        <v/>
      </c>
      <c r="N303" s="7"/>
      <c r="O303" s="7"/>
      <c r="P303" s="7"/>
      <c r="Q303" s="4" t="str">
        <f t="shared" si="26"/>
        <v/>
      </c>
      <c r="R303" s="7"/>
      <c r="S303" s="7"/>
      <c r="T303" s="7"/>
      <c r="U303" s="4" t="str">
        <f t="shared" si="27"/>
        <v/>
      </c>
      <c r="V303" s="4" t="str">
        <f>IF($B303="","",ROUND((I303*Settings!$B$4 + M303*Settings!$B$5 + Q303*Settings!$B$6)*20,1))</f>
        <v/>
      </c>
      <c r="W303" s="4" t="str">
        <f>IF($B303="","",(5-U303)*Settings!$B$7)</f>
        <v/>
      </c>
      <c r="X303" s="4" t="str">
        <f t="shared" si="28"/>
        <v/>
      </c>
      <c r="Y303" s="4" t="str">
        <f>IF($B303="","",IF(AND(Settings!$B$18=1,U303&lt;Settings!$B$19),IF(X303&gt;=Settings!$B$9,"Pilot (gated - risk)","Defer/Redesign (risk)"),IF(X303&gt;=Settings!$B$8,"Scale candidate",IF(X303&gt;=Settings!$B$9,"Pilot (gated)","Defer/Redesign"))))</f>
        <v/>
      </c>
      <c r="Z303" s="4" t="str">
        <f t="shared" si="29"/>
        <v/>
      </c>
      <c r="AA303" s="4" t="str">
        <f>IF($B303="","",IF(Z303&lt;=ROUNDUP(COUNTA($B$5:$B$504)*Settings!$B$10,0),"Top 20%",""))</f>
        <v/>
      </c>
    </row>
    <row r="304" spans="1:27" ht="16" x14ac:dyDescent="0.2">
      <c r="A304" s="7"/>
      <c r="B304" s="10"/>
      <c r="C304" s="10"/>
      <c r="D304" s="10"/>
      <c r="E304" s="10"/>
      <c r="F304" s="7"/>
      <c r="G304" s="7"/>
      <c r="H304" s="7"/>
      <c r="I304" s="4" t="str">
        <f t="shared" si="24"/>
        <v/>
      </c>
      <c r="J304" s="7"/>
      <c r="K304" s="7"/>
      <c r="L304" s="7"/>
      <c r="M304" s="4" t="str">
        <f t="shared" si="25"/>
        <v/>
      </c>
      <c r="N304" s="7"/>
      <c r="O304" s="7"/>
      <c r="P304" s="7"/>
      <c r="Q304" s="4" t="str">
        <f t="shared" si="26"/>
        <v/>
      </c>
      <c r="R304" s="7"/>
      <c r="S304" s="7"/>
      <c r="T304" s="7"/>
      <c r="U304" s="4" t="str">
        <f t="shared" si="27"/>
        <v/>
      </c>
      <c r="V304" s="4" t="str">
        <f>IF($B304="","",ROUND((I304*Settings!$B$4 + M304*Settings!$B$5 + Q304*Settings!$B$6)*20,1))</f>
        <v/>
      </c>
      <c r="W304" s="4" t="str">
        <f>IF($B304="","",(5-U304)*Settings!$B$7)</f>
        <v/>
      </c>
      <c r="X304" s="4" t="str">
        <f t="shared" si="28"/>
        <v/>
      </c>
      <c r="Y304" s="4" t="str">
        <f>IF($B304="","",IF(AND(Settings!$B$18=1,U304&lt;Settings!$B$19),IF(X304&gt;=Settings!$B$9,"Pilot (gated - risk)","Defer/Redesign (risk)"),IF(X304&gt;=Settings!$B$8,"Scale candidate",IF(X304&gt;=Settings!$B$9,"Pilot (gated)","Defer/Redesign"))))</f>
        <v/>
      </c>
      <c r="Z304" s="4" t="str">
        <f t="shared" si="29"/>
        <v/>
      </c>
      <c r="AA304" s="4" t="str">
        <f>IF($B304="","",IF(Z304&lt;=ROUNDUP(COUNTA($B$5:$B$504)*Settings!$B$10,0),"Top 20%",""))</f>
        <v/>
      </c>
    </row>
    <row r="305" spans="1:27" ht="16" x14ac:dyDescent="0.2">
      <c r="A305" s="7"/>
      <c r="B305" s="10"/>
      <c r="C305" s="10"/>
      <c r="D305" s="10"/>
      <c r="E305" s="10"/>
      <c r="F305" s="7"/>
      <c r="G305" s="7"/>
      <c r="H305" s="7"/>
      <c r="I305" s="4" t="str">
        <f t="shared" si="24"/>
        <v/>
      </c>
      <c r="J305" s="7"/>
      <c r="K305" s="7"/>
      <c r="L305" s="7"/>
      <c r="M305" s="4" t="str">
        <f t="shared" si="25"/>
        <v/>
      </c>
      <c r="N305" s="7"/>
      <c r="O305" s="7"/>
      <c r="P305" s="7"/>
      <c r="Q305" s="4" t="str">
        <f t="shared" si="26"/>
        <v/>
      </c>
      <c r="R305" s="7"/>
      <c r="S305" s="7"/>
      <c r="T305" s="7"/>
      <c r="U305" s="4" t="str">
        <f t="shared" si="27"/>
        <v/>
      </c>
      <c r="V305" s="4" t="str">
        <f>IF($B305="","",ROUND((I305*Settings!$B$4 + M305*Settings!$B$5 + Q305*Settings!$B$6)*20,1))</f>
        <v/>
      </c>
      <c r="W305" s="4" t="str">
        <f>IF($B305="","",(5-U305)*Settings!$B$7)</f>
        <v/>
      </c>
      <c r="X305" s="4" t="str">
        <f t="shared" si="28"/>
        <v/>
      </c>
      <c r="Y305" s="4" t="str">
        <f>IF($B305="","",IF(AND(Settings!$B$18=1,U305&lt;Settings!$B$19),IF(X305&gt;=Settings!$B$9,"Pilot (gated - risk)","Defer/Redesign (risk)"),IF(X305&gt;=Settings!$B$8,"Scale candidate",IF(X305&gt;=Settings!$B$9,"Pilot (gated)","Defer/Redesign"))))</f>
        <v/>
      </c>
      <c r="Z305" s="4" t="str">
        <f t="shared" si="29"/>
        <v/>
      </c>
      <c r="AA305" s="4" t="str">
        <f>IF($B305="","",IF(Z305&lt;=ROUNDUP(COUNTA($B$5:$B$504)*Settings!$B$10,0),"Top 20%",""))</f>
        <v/>
      </c>
    </row>
    <row r="306" spans="1:27" ht="16" x14ac:dyDescent="0.2">
      <c r="A306" s="7"/>
      <c r="B306" s="10"/>
      <c r="C306" s="10"/>
      <c r="D306" s="10"/>
      <c r="E306" s="10"/>
      <c r="F306" s="7"/>
      <c r="G306" s="7"/>
      <c r="H306" s="7"/>
      <c r="I306" s="4" t="str">
        <f t="shared" si="24"/>
        <v/>
      </c>
      <c r="J306" s="7"/>
      <c r="K306" s="7"/>
      <c r="L306" s="7"/>
      <c r="M306" s="4" t="str">
        <f t="shared" si="25"/>
        <v/>
      </c>
      <c r="N306" s="7"/>
      <c r="O306" s="7"/>
      <c r="P306" s="7"/>
      <c r="Q306" s="4" t="str">
        <f t="shared" si="26"/>
        <v/>
      </c>
      <c r="R306" s="7"/>
      <c r="S306" s="7"/>
      <c r="T306" s="7"/>
      <c r="U306" s="4" t="str">
        <f t="shared" si="27"/>
        <v/>
      </c>
      <c r="V306" s="4" t="str">
        <f>IF($B306="","",ROUND((I306*Settings!$B$4 + M306*Settings!$B$5 + Q306*Settings!$B$6)*20,1))</f>
        <v/>
      </c>
      <c r="W306" s="4" t="str">
        <f>IF($B306="","",(5-U306)*Settings!$B$7)</f>
        <v/>
      </c>
      <c r="X306" s="4" t="str">
        <f t="shared" si="28"/>
        <v/>
      </c>
      <c r="Y306" s="4" t="str">
        <f>IF($B306="","",IF(AND(Settings!$B$18=1,U306&lt;Settings!$B$19),IF(X306&gt;=Settings!$B$9,"Pilot (gated - risk)","Defer/Redesign (risk)"),IF(X306&gt;=Settings!$B$8,"Scale candidate",IF(X306&gt;=Settings!$B$9,"Pilot (gated)","Defer/Redesign"))))</f>
        <v/>
      </c>
      <c r="Z306" s="4" t="str">
        <f t="shared" si="29"/>
        <v/>
      </c>
      <c r="AA306" s="4" t="str">
        <f>IF($B306="","",IF(Z306&lt;=ROUNDUP(COUNTA($B$5:$B$504)*Settings!$B$10,0),"Top 20%",""))</f>
        <v/>
      </c>
    </row>
    <row r="307" spans="1:27" ht="16" x14ac:dyDescent="0.2">
      <c r="A307" s="7"/>
      <c r="B307" s="10"/>
      <c r="C307" s="10"/>
      <c r="D307" s="10"/>
      <c r="E307" s="10"/>
      <c r="F307" s="7"/>
      <c r="G307" s="7"/>
      <c r="H307" s="7"/>
      <c r="I307" s="4" t="str">
        <f t="shared" si="24"/>
        <v/>
      </c>
      <c r="J307" s="7"/>
      <c r="K307" s="7"/>
      <c r="L307" s="7"/>
      <c r="M307" s="4" t="str">
        <f t="shared" si="25"/>
        <v/>
      </c>
      <c r="N307" s="7"/>
      <c r="O307" s="7"/>
      <c r="P307" s="7"/>
      <c r="Q307" s="4" t="str">
        <f t="shared" si="26"/>
        <v/>
      </c>
      <c r="R307" s="7"/>
      <c r="S307" s="7"/>
      <c r="T307" s="7"/>
      <c r="U307" s="4" t="str">
        <f t="shared" si="27"/>
        <v/>
      </c>
      <c r="V307" s="4" t="str">
        <f>IF($B307="","",ROUND((I307*Settings!$B$4 + M307*Settings!$B$5 + Q307*Settings!$B$6)*20,1))</f>
        <v/>
      </c>
      <c r="W307" s="4" t="str">
        <f>IF($B307="","",(5-U307)*Settings!$B$7)</f>
        <v/>
      </c>
      <c r="X307" s="4" t="str">
        <f t="shared" si="28"/>
        <v/>
      </c>
      <c r="Y307" s="4" t="str">
        <f>IF($B307="","",IF(AND(Settings!$B$18=1,U307&lt;Settings!$B$19),IF(X307&gt;=Settings!$B$9,"Pilot (gated - risk)","Defer/Redesign (risk)"),IF(X307&gt;=Settings!$B$8,"Scale candidate",IF(X307&gt;=Settings!$B$9,"Pilot (gated)","Defer/Redesign"))))</f>
        <v/>
      </c>
      <c r="Z307" s="4" t="str">
        <f t="shared" si="29"/>
        <v/>
      </c>
      <c r="AA307" s="4" t="str">
        <f>IF($B307="","",IF(Z307&lt;=ROUNDUP(COUNTA($B$5:$B$504)*Settings!$B$10,0),"Top 20%",""))</f>
        <v/>
      </c>
    </row>
    <row r="308" spans="1:27" ht="16" x14ac:dyDescent="0.2">
      <c r="A308" s="7"/>
      <c r="B308" s="10"/>
      <c r="C308" s="10"/>
      <c r="D308" s="10"/>
      <c r="E308" s="10"/>
      <c r="F308" s="7"/>
      <c r="G308" s="7"/>
      <c r="H308" s="7"/>
      <c r="I308" s="4" t="str">
        <f t="shared" si="24"/>
        <v/>
      </c>
      <c r="J308" s="7"/>
      <c r="K308" s="7"/>
      <c r="L308" s="7"/>
      <c r="M308" s="4" t="str">
        <f t="shared" si="25"/>
        <v/>
      </c>
      <c r="N308" s="7"/>
      <c r="O308" s="7"/>
      <c r="P308" s="7"/>
      <c r="Q308" s="4" t="str">
        <f t="shared" si="26"/>
        <v/>
      </c>
      <c r="R308" s="7"/>
      <c r="S308" s="7"/>
      <c r="T308" s="7"/>
      <c r="U308" s="4" t="str">
        <f t="shared" si="27"/>
        <v/>
      </c>
      <c r="V308" s="4" t="str">
        <f>IF($B308="","",ROUND((I308*Settings!$B$4 + M308*Settings!$B$5 + Q308*Settings!$B$6)*20,1))</f>
        <v/>
      </c>
      <c r="W308" s="4" t="str">
        <f>IF($B308="","",(5-U308)*Settings!$B$7)</f>
        <v/>
      </c>
      <c r="X308" s="4" t="str">
        <f t="shared" si="28"/>
        <v/>
      </c>
      <c r="Y308" s="4" t="str">
        <f>IF($B308="","",IF(AND(Settings!$B$18=1,U308&lt;Settings!$B$19),IF(X308&gt;=Settings!$B$9,"Pilot (gated - risk)","Defer/Redesign (risk)"),IF(X308&gt;=Settings!$B$8,"Scale candidate",IF(X308&gt;=Settings!$B$9,"Pilot (gated)","Defer/Redesign"))))</f>
        <v/>
      </c>
      <c r="Z308" s="4" t="str">
        <f t="shared" si="29"/>
        <v/>
      </c>
      <c r="AA308" s="4" t="str">
        <f>IF($B308="","",IF(Z308&lt;=ROUNDUP(COUNTA($B$5:$B$504)*Settings!$B$10,0),"Top 20%",""))</f>
        <v/>
      </c>
    </row>
    <row r="309" spans="1:27" ht="16" x14ac:dyDescent="0.2">
      <c r="A309" s="7"/>
      <c r="B309" s="10"/>
      <c r="C309" s="10"/>
      <c r="D309" s="10"/>
      <c r="E309" s="10"/>
      <c r="F309" s="7"/>
      <c r="G309" s="7"/>
      <c r="H309" s="7"/>
      <c r="I309" s="4" t="str">
        <f t="shared" si="24"/>
        <v/>
      </c>
      <c r="J309" s="7"/>
      <c r="K309" s="7"/>
      <c r="L309" s="7"/>
      <c r="M309" s="4" t="str">
        <f t="shared" si="25"/>
        <v/>
      </c>
      <c r="N309" s="7"/>
      <c r="O309" s="7"/>
      <c r="P309" s="7"/>
      <c r="Q309" s="4" t="str">
        <f t="shared" si="26"/>
        <v/>
      </c>
      <c r="R309" s="7"/>
      <c r="S309" s="7"/>
      <c r="T309" s="7"/>
      <c r="U309" s="4" t="str">
        <f t="shared" si="27"/>
        <v/>
      </c>
      <c r="V309" s="4" t="str">
        <f>IF($B309="","",ROUND((I309*Settings!$B$4 + M309*Settings!$B$5 + Q309*Settings!$B$6)*20,1))</f>
        <v/>
      </c>
      <c r="W309" s="4" t="str">
        <f>IF($B309="","",(5-U309)*Settings!$B$7)</f>
        <v/>
      </c>
      <c r="X309" s="4" t="str">
        <f t="shared" si="28"/>
        <v/>
      </c>
      <c r="Y309" s="4" t="str">
        <f>IF($B309="","",IF(AND(Settings!$B$18=1,U309&lt;Settings!$B$19),IF(X309&gt;=Settings!$B$9,"Pilot (gated - risk)","Defer/Redesign (risk)"),IF(X309&gt;=Settings!$B$8,"Scale candidate",IF(X309&gt;=Settings!$B$9,"Pilot (gated)","Defer/Redesign"))))</f>
        <v/>
      </c>
      <c r="Z309" s="4" t="str">
        <f t="shared" si="29"/>
        <v/>
      </c>
      <c r="AA309" s="4" t="str">
        <f>IF($B309="","",IF(Z309&lt;=ROUNDUP(COUNTA($B$5:$B$504)*Settings!$B$10,0),"Top 20%",""))</f>
        <v/>
      </c>
    </row>
    <row r="310" spans="1:27" ht="16" x14ac:dyDescent="0.2">
      <c r="A310" s="7"/>
      <c r="B310" s="10"/>
      <c r="C310" s="10"/>
      <c r="D310" s="10"/>
      <c r="E310" s="10"/>
      <c r="F310" s="7"/>
      <c r="G310" s="7"/>
      <c r="H310" s="7"/>
      <c r="I310" s="4" t="str">
        <f t="shared" si="24"/>
        <v/>
      </c>
      <c r="J310" s="7"/>
      <c r="K310" s="7"/>
      <c r="L310" s="7"/>
      <c r="M310" s="4" t="str">
        <f t="shared" si="25"/>
        <v/>
      </c>
      <c r="N310" s="7"/>
      <c r="O310" s="7"/>
      <c r="P310" s="7"/>
      <c r="Q310" s="4" t="str">
        <f t="shared" si="26"/>
        <v/>
      </c>
      <c r="R310" s="7"/>
      <c r="S310" s="7"/>
      <c r="T310" s="7"/>
      <c r="U310" s="4" t="str">
        <f t="shared" si="27"/>
        <v/>
      </c>
      <c r="V310" s="4" t="str">
        <f>IF($B310="","",ROUND((I310*Settings!$B$4 + M310*Settings!$B$5 + Q310*Settings!$B$6)*20,1))</f>
        <v/>
      </c>
      <c r="W310" s="4" t="str">
        <f>IF($B310="","",(5-U310)*Settings!$B$7)</f>
        <v/>
      </c>
      <c r="X310" s="4" t="str">
        <f t="shared" si="28"/>
        <v/>
      </c>
      <c r="Y310" s="4" t="str">
        <f>IF($B310="","",IF(AND(Settings!$B$18=1,U310&lt;Settings!$B$19),IF(X310&gt;=Settings!$B$9,"Pilot (gated - risk)","Defer/Redesign (risk)"),IF(X310&gt;=Settings!$B$8,"Scale candidate",IF(X310&gt;=Settings!$B$9,"Pilot (gated)","Defer/Redesign"))))</f>
        <v/>
      </c>
      <c r="Z310" s="4" t="str">
        <f t="shared" si="29"/>
        <v/>
      </c>
      <c r="AA310" s="4" t="str">
        <f>IF($B310="","",IF(Z310&lt;=ROUNDUP(COUNTA($B$5:$B$504)*Settings!$B$10,0),"Top 20%",""))</f>
        <v/>
      </c>
    </row>
    <row r="311" spans="1:27" ht="16" x14ac:dyDescent="0.2">
      <c r="A311" s="7"/>
      <c r="B311" s="10"/>
      <c r="C311" s="10"/>
      <c r="D311" s="10"/>
      <c r="E311" s="10"/>
      <c r="F311" s="7"/>
      <c r="G311" s="7"/>
      <c r="H311" s="7"/>
      <c r="I311" s="4" t="str">
        <f t="shared" si="24"/>
        <v/>
      </c>
      <c r="J311" s="7"/>
      <c r="K311" s="7"/>
      <c r="L311" s="7"/>
      <c r="M311" s="4" t="str">
        <f t="shared" si="25"/>
        <v/>
      </c>
      <c r="N311" s="7"/>
      <c r="O311" s="7"/>
      <c r="P311" s="7"/>
      <c r="Q311" s="4" t="str">
        <f t="shared" si="26"/>
        <v/>
      </c>
      <c r="R311" s="7"/>
      <c r="S311" s="7"/>
      <c r="T311" s="7"/>
      <c r="U311" s="4" t="str">
        <f t="shared" si="27"/>
        <v/>
      </c>
      <c r="V311" s="4" t="str">
        <f>IF($B311="","",ROUND((I311*Settings!$B$4 + M311*Settings!$B$5 + Q311*Settings!$B$6)*20,1))</f>
        <v/>
      </c>
      <c r="W311" s="4" t="str">
        <f>IF($B311="","",(5-U311)*Settings!$B$7)</f>
        <v/>
      </c>
      <c r="X311" s="4" t="str">
        <f t="shared" si="28"/>
        <v/>
      </c>
      <c r="Y311" s="4" t="str">
        <f>IF($B311="","",IF(AND(Settings!$B$18=1,U311&lt;Settings!$B$19),IF(X311&gt;=Settings!$B$9,"Pilot (gated - risk)","Defer/Redesign (risk)"),IF(X311&gt;=Settings!$B$8,"Scale candidate",IF(X311&gt;=Settings!$B$9,"Pilot (gated)","Defer/Redesign"))))</f>
        <v/>
      </c>
      <c r="Z311" s="4" t="str">
        <f t="shared" si="29"/>
        <v/>
      </c>
      <c r="AA311" s="4" t="str">
        <f>IF($B311="","",IF(Z311&lt;=ROUNDUP(COUNTA($B$5:$B$504)*Settings!$B$10,0),"Top 20%",""))</f>
        <v/>
      </c>
    </row>
    <row r="312" spans="1:27" ht="16" x14ac:dyDescent="0.2">
      <c r="A312" s="7"/>
      <c r="B312" s="10"/>
      <c r="C312" s="10"/>
      <c r="D312" s="10"/>
      <c r="E312" s="10"/>
      <c r="F312" s="7"/>
      <c r="G312" s="7"/>
      <c r="H312" s="7"/>
      <c r="I312" s="4" t="str">
        <f t="shared" si="24"/>
        <v/>
      </c>
      <c r="J312" s="7"/>
      <c r="K312" s="7"/>
      <c r="L312" s="7"/>
      <c r="M312" s="4" t="str">
        <f t="shared" si="25"/>
        <v/>
      </c>
      <c r="N312" s="7"/>
      <c r="O312" s="7"/>
      <c r="P312" s="7"/>
      <c r="Q312" s="4" t="str">
        <f t="shared" si="26"/>
        <v/>
      </c>
      <c r="R312" s="7"/>
      <c r="S312" s="7"/>
      <c r="T312" s="7"/>
      <c r="U312" s="4" t="str">
        <f t="shared" si="27"/>
        <v/>
      </c>
      <c r="V312" s="4" t="str">
        <f>IF($B312="","",ROUND((I312*Settings!$B$4 + M312*Settings!$B$5 + Q312*Settings!$B$6)*20,1))</f>
        <v/>
      </c>
      <c r="W312" s="4" t="str">
        <f>IF($B312="","",(5-U312)*Settings!$B$7)</f>
        <v/>
      </c>
      <c r="X312" s="4" t="str">
        <f t="shared" si="28"/>
        <v/>
      </c>
      <c r="Y312" s="4" t="str">
        <f>IF($B312="","",IF(AND(Settings!$B$18=1,U312&lt;Settings!$B$19),IF(X312&gt;=Settings!$B$9,"Pilot (gated - risk)","Defer/Redesign (risk)"),IF(X312&gt;=Settings!$B$8,"Scale candidate",IF(X312&gt;=Settings!$B$9,"Pilot (gated)","Defer/Redesign"))))</f>
        <v/>
      </c>
      <c r="Z312" s="4" t="str">
        <f t="shared" si="29"/>
        <v/>
      </c>
      <c r="AA312" s="4" t="str">
        <f>IF($B312="","",IF(Z312&lt;=ROUNDUP(COUNTA($B$5:$B$504)*Settings!$B$10,0),"Top 20%",""))</f>
        <v/>
      </c>
    </row>
    <row r="313" spans="1:27" ht="16" x14ac:dyDescent="0.2">
      <c r="A313" s="7"/>
      <c r="B313" s="10"/>
      <c r="C313" s="10"/>
      <c r="D313" s="10"/>
      <c r="E313" s="10"/>
      <c r="F313" s="7"/>
      <c r="G313" s="7"/>
      <c r="H313" s="7"/>
      <c r="I313" s="4" t="str">
        <f t="shared" si="24"/>
        <v/>
      </c>
      <c r="J313" s="7"/>
      <c r="K313" s="7"/>
      <c r="L313" s="7"/>
      <c r="M313" s="4" t="str">
        <f t="shared" si="25"/>
        <v/>
      </c>
      <c r="N313" s="7"/>
      <c r="O313" s="7"/>
      <c r="P313" s="7"/>
      <c r="Q313" s="4" t="str">
        <f t="shared" si="26"/>
        <v/>
      </c>
      <c r="R313" s="7"/>
      <c r="S313" s="7"/>
      <c r="T313" s="7"/>
      <c r="U313" s="4" t="str">
        <f t="shared" si="27"/>
        <v/>
      </c>
      <c r="V313" s="4" t="str">
        <f>IF($B313="","",ROUND((I313*Settings!$B$4 + M313*Settings!$B$5 + Q313*Settings!$B$6)*20,1))</f>
        <v/>
      </c>
      <c r="W313" s="4" t="str">
        <f>IF($B313="","",(5-U313)*Settings!$B$7)</f>
        <v/>
      </c>
      <c r="X313" s="4" t="str">
        <f t="shared" si="28"/>
        <v/>
      </c>
      <c r="Y313" s="4" t="str">
        <f>IF($B313="","",IF(AND(Settings!$B$18=1,U313&lt;Settings!$B$19),IF(X313&gt;=Settings!$B$9,"Pilot (gated - risk)","Defer/Redesign (risk)"),IF(X313&gt;=Settings!$B$8,"Scale candidate",IF(X313&gt;=Settings!$B$9,"Pilot (gated)","Defer/Redesign"))))</f>
        <v/>
      </c>
      <c r="Z313" s="4" t="str">
        <f t="shared" si="29"/>
        <v/>
      </c>
      <c r="AA313" s="4" t="str">
        <f>IF($B313="","",IF(Z313&lt;=ROUNDUP(COUNTA($B$5:$B$504)*Settings!$B$10,0),"Top 20%",""))</f>
        <v/>
      </c>
    </row>
    <row r="314" spans="1:27" ht="16" x14ac:dyDescent="0.2">
      <c r="A314" s="7"/>
      <c r="B314" s="10"/>
      <c r="C314" s="10"/>
      <c r="D314" s="10"/>
      <c r="E314" s="10"/>
      <c r="F314" s="7"/>
      <c r="G314" s="7"/>
      <c r="H314" s="7"/>
      <c r="I314" s="4" t="str">
        <f t="shared" si="24"/>
        <v/>
      </c>
      <c r="J314" s="7"/>
      <c r="K314" s="7"/>
      <c r="L314" s="7"/>
      <c r="M314" s="4" t="str">
        <f t="shared" si="25"/>
        <v/>
      </c>
      <c r="N314" s="7"/>
      <c r="O314" s="7"/>
      <c r="P314" s="7"/>
      <c r="Q314" s="4" t="str">
        <f t="shared" si="26"/>
        <v/>
      </c>
      <c r="R314" s="7"/>
      <c r="S314" s="7"/>
      <c r="T314" s="7"/>
      <c r="U314" s="4" t="str">
        <f t="shared" si="27"/>
        <v/>
      </c>
      <c r="V314" s="4" t="str">
        <f>IF($B314="","",ROUND((I314*Settings!$B$4 + M314*Settings!$B$5 + Q314*Settings!$B$6)*20,1))</f>
        <v/>
      </c>
      <c r="W314" s="4" t="str">
        <f>IF($B314="","",(5-U314)*Settings!$B$7)</f>
        <v/>
      </c>
      <c r="X314" s="4" t="str">
        <f t="shared" si="28"/>
        <v/>
      </c>
      <c r="Y314" s="4" t="str">
        <f>IF($B314="","",IF(AND(Settings!$B$18=1,U314&lt;Settings!$B$19),IF(X314&gt;=Settings!$B$9,"Pilot (gated - risk)","Defer/Redesign (risk)"),IF(X314&gt;=Settings!$B$8,"Scale candidate",IF(X314&gt;=Settings!$B$9,"Pilot (gated)","Defer/Redesign"))))</f>
        <v/>
      </c>
      <c r="Z314" s="4" t="str">
        <f t="shared" si="29"/>
        <v/>
      </c>
      <c r="AA314" s="4" t="str">
        <f>IF($B314="","",IF(Z314&lt;=ROUNDUP(COUNTA($B$5:$B$504)*Settings!$B$10,0),"Top 20%",""))</f>
        <v/>
      </c>
    </row>
    <row r="315" spans="1:27" ht="16" x14ac:dyDescent="0.2">
      <c r="A315" s="7"/>
      <c r="B315" s="10"/>
      <c r="C315" s="10"/>
      <c r="D315" s="10"/>
      <c r="E315" s="10"/>
      <c r="F315" s="7"/>
      <c r="G315" s="7"/>
      <c r="H315" s="7"/>
      <c r="I315" s="4" t="str">
        <f t="shared" si="24"/>
        <v/>
      </c>
      <c r="J315" s="7"/>
      <c r="K315" s="7"/>
      <c r="L315" s="7"/>
      <c r="M315" s="4" t="str">
        <f t="shared" si="25"/>
        <v/>
      </c>
      <c r="N315" s="7"/>
      <c r="O315" s="7"/>
      <c r="P315" s="7"/>
      <c r="Q315" s="4" t="str">
        <f t="shared" si="26"/>
        <v/>
      </c>
      <c r="R315" s="7"/>
      <c r="S315" s="7"/>
      <c r="T315" s="7"/>
      <c r="U315" s="4" t="str">
        <f t="shared" si="27"/>
        <v/>
      </c>
      <c r="V315" s="4" t="str">
        <f>IF($B315="","",ROUND((I315*Settings!$B$4 + M315*Settings!$B$5 + Q315*Settings!$B$6)*20,1))</f>
        <v/>
      </c>
      <c r="W315" s="4" t="str">
        <f>IF($B315="","",(5-U315)*Settings!$B$7)</f>
        <v/>
      </c>
      <c r="X315" s="4" t="str">
        <f t="shared" si="28"/>
        <v/>
      </c>
      <c r="Y315" s="4" t="str">
        <f>IF($B315="","",IF(AND(Settings!$B$18=1,U315&lt;Settings!$B$19),IF(X315&gt;=Settings!$B$9,"Pilot (gated - risk)","Defer/Redesign (risk)"),IF(X315&gt;=Settings!$B$8,"Scale candidate",IF(X315&gt;=Settings!$B$9,"Pilot (gated)","Defer/Redesign"))))</f>
        <v/>
      </c>
      <c r="Z315" s="4" t="str">
        <f t="shared" si="29"/>
        <v/>
      </c>
      <c r="AA315" s="4" t="str">
        <f>IF($B315="","",IF(Z315&lt;=ROUNDUP(COUNTA($B$5:$B$504)*Settings!$B$10,0),"Top 20%",""))</f>
        <v/>
      </c>
    </row>
    <row r="316" spans="1:27" ht="16" x14ac:dyDescent="0.2">
      <c r="A316" s="7"/>
      <c r="B316" s="10"/>
      <c r="C316" s="10"/>
      <c r="D316" s="10"/>
      <c r="E316" s="10"/>
      <c r="F316" s="7"/>
      <c r="G316" s="7"/>
      <c r="H316" s="7"/>
      <c r="I316" s="4" t="str">
        <f t="shared" si="24"/>
        <v/>
      </c>
      <c r="J316" s="7"/>
      <c r="K316" s="7"/>
      <c r="L316" s="7"/>
      <c r="M316" s="4" t="str">
        <f t="shared" si="25"/>
        <v/>
      </c>
      <c r="N316" s="7"/>
      <c r="O316" s="7"/>
      <c r="P316" s="7"/>
      <c r="Q316" s="4" t="str">
        <f t="shared" si="26"/>
        <v/>
      </c>
      <c r="R316" s="7"/>
      <c r="S316" s="7"/>
      <c r="T316" s="7"/>
      <c r="U316" s="4" t="str">
        <f t="shared" si="27"/>
        <v/>
      </c>
      <c r="V316" s="4" t="str">
        <f>IF($B316="","",ROUND((I316*Settings!$B$4 + M316*Settings!$B$5 + Q316*Settings!$B$6)*20,1))</f>
        <v/>
      </c>
      <c r="W316" s="4" t="str">
        <f>IF($B316="","",(5-U316)*Settings!$B$7)</f>
        <v/>
      </c>
      <c r="X316" s="4" t="str">
        <f t="shared" si="28"/>
        <v/>
      </c>
      <c r="Y316" s="4" t="str">
        <f>IF($B316="","",IF(AND(Settings!$B$18=1,U316&lt;Settings!$B$19),IF(X316&gt;=Settings!$B$9,"Pilot (gated - risk)","Defer/Redesign (risk)"),IF(X316&gt;=Settings!$B$8,"Scale candidate",IF(X316&gt;=Settings!$B$9,"Pilot (gated)","Defer/Redesign"))))</f>
        <v/>
      </c>
      <c r="Z316" s="4" t="str">
        <f t="shared" si="29"/>
        <v/>
      </c>
      <c r="AA316" s="4" t="str">
        <f>IF($B316="","",IF(Z316&lt;=ROUNDUP(COUNTA($B$5:$B$504)*Settings!$B$10,0),"Top 20%",""))</f>
        <v/>
      </c>
    </row>
    <row r="317" spans="1:27" ht="16" x14ac:dyDescent="0.2">
      <c r="A317" s="7"/>
      <c r="B317" s="10"/>
      <c r="C317" s="10"/>
      <c r="D317" s="10"/>
      <c r="E317" s="10"/>
      <c r="F317" s="7"/>
      <c r="G317" s="7"/>
      <c r="H317" s="7"/>
      <c r="I317" s="4" t="str">
        <f t="shared" si="24"/>
        <v/>
      </c>
      <c r="J317" s="7"/>
      <c r="K317" s="7"/>
      <c r="L317" s="7"/>
      <c r="M317" s="4" t="str">
        <f t="shared" si="25"/>
        <v/>
      </c>
      <c r="N317" s="7"/>
      <c r="O317" s="7"/>
      <c r="P317" s="7"/>
      <c r="Q317" s="4" t="str">
        <f t="shared" si="26"/>
        <v/>
      </c>
      <c r="R317" s="7"/>
      <c r="S317" s="7"/>
      <c r="T317" s="7"/>
      <c r="U317" s="4" t="str">
        <f t="shared" si="27"/>
        <v/>
      </c>
      <c r="V317" s="4" t="str">
        <f>IF($B317="","",ROUND((I317*Settings!$B$4 + M317*Settings!$B$5 + Q317*Settings!$B$6)*20,1))</f>
        <v/>
      </c>
      <c r="W317" s="4" t="str">
        <f>IF($B317="","",(5-U317)*Settings!$B$7)</f>
        <v/>
      </c>
      <c r="X317" s="4" t="str">
        <f t="shared" si="28"/>
        <v/>
      </c>
      <c r="Y317" s="4" t="str">
        <f>IF($B317="","",IF(AND(Settings!$B$18=1,U317&lt;Settings!$B$19),IF(X317&gt;=Settings!$B$9,"Pilot (gated - risk)","Defer/Redesign (risk)"),IF(X317&gt;=Settings!$B$8,"Scale candidate",IF(X317&gt;=Settings!$B$9,"Pilot (gated)","Defer/Redesign"))))</f>
        <v/>
      </c>
      <c r="Z317" s="4" t="str">
        <f t="shared" si="29"/>
        <v/>
      </c>
      <c r="AA317" s="4" t="str">
        <f>IF($B317="","",IF(Z317&lt;=ROUNDUP(COUNTA($B$5:$B$504)*Settings!$B$10,0),"Top 20%",""))</f>
        <v/>
      </c>
    </row>
    <row r="318" spans="1:27" ht="16" x14ac:dyDescent="0.2">
      <c r="A318" s="7"/>
      <c r="B318" s="10"/>
      <c r="C318" s="10"/>
      <c r="D318" s="10"/>
      <c r="E318" s="10"/>
      <c r="F318" s="7"/>
      <c r="G318" s="7"/>
      <c r="H318" s="7"/>
      <c r="I318" s="4" t="str">
        <f t="shared" si="24"/>
        <v/>
      </c>
      <c r="J318" s="7"/>
      <c r="K318" s="7"/>
      <c r="L318" s="7"/>
      <c r="M318" s="4" t="str">
        <f t="shared" si="25"/>
        <v/>
      </c>
      <c r="N318" s="7"/>
      <c r="O318" s="7"/>
      <c r="P318" s="7"/>
      <c r="Q318" s="4" t="str">
        <f t="shared" si="26"/>
        <v/>
      </c>
      <c r="R318" s="7"/>
      <c r="S318" s="7"/>
      <c r="T318" s="7"/>
      <c r="U318" s="4" t="str">
        <f t="shared" si="27"/>
        <v/>
      </c>
      <c r="V318" s="4" t="str">
        <f>IF($B318="","",ROUND((I318*Settings!$B$4 + M318*Settings!$B$5 + Q318*Settings!$B$6)*20,1))</f>
        <v/>
      </c>
      <c r="W318" s="4" t="str">
        <f>IF($B318="","",(5-U318)*Settings!$B$7)</f>
        <v/>
      </c>
      <c r="X318" s="4" t="str">
        <f t="shared" si="28"/>
        <v/>
      </c>
      <c r="Y318" s="4" t="str">
        <f>IF($B318="","",IF(AND(Settings!$B$18=1,U318&lt;Settings!$B$19),IF(X318&gt;=Settings!$B$9,"Pilot (gated - risk)","Defer/Redesign (risk)"),IF(X318&gt;=Settings!$B$8,"Scale candidate",IF(X318&gt;=Settings!$B$9,"Pilot (gated)","Defer/Redesign"))))</f>
        <v/>
      </c>
      <c r="Z318" s="4" t="str">
        <f t="shared" si="29"/>
        <v/>
      </c>
      <c r="AA318" s="4" t="str">
        <f>IF($B318="","",IF(Z318&lt;=ROUNDUP(COUNTA($B$5:$B$504)*Settings!$B$10,0),"Top 20%",""))</f>
        <v/>
      </c>
    </row>
    <row r="319" spans="1:27" ht="16" x14ac:dyDescent="0.2">
      <c r="A319" s="7"/>
      <c r="B319" s="10"/>
      <c r="C319" s="10"/>
      <c r="D319" s="10"/>
      <c r="E319" s="10"/>
      <c r="F319" s="7"/>
      <c r="G319" s="7"/>
      <c r="H319" s="7"/>
      <c r="I319" s="4" t="str">
        <f t="shared" si="24"/>
        <v/>
      </c>
      <c r="J319" s="7"/>
      <c r="K319" s="7"/>
      <c r="L319" s="7"/>
      <c r="M319" s="4" t="str">
        <f t="shared" si="25"/>
        <v/>
      </c>
      <c r="N319" s="7"/>
      <c r="O319" s="7"/>
      <c r="P319" s="7"/>
      <c r="Q319" s="4" t="str">
        <f t="shared" si="26"/>
        <v/>
      </c>
      <c r="R319" s="7"/>
      <c r="S319" s="7"/>
      <c r="T319" s="7"/>
      <c r="U319" s="4" t="str">
        <f t="shared" si="27"/>
        <v/>
      </c>
      <c r="V319" s="4" t="str">
        <f>IF($B319="","",ROUND((I319*Settings!$B$4 + M319*Settings!$B$5 + Q319*Settings!$B$6)*20,1))</f>
        <v/>
      </c>
      <c r="W319" s="4" t="str">
        <f>IF($B319="","",(5-U319)*Settings!$B$7)</f>
        <v/>
      </c>
      <c r="X319" s="4" t="str">
        <f t="shared" si="28"/>
        <v/>
      </c>
      <c r="Y319" s="4" t="str">
        <f>IF($B319="","",IF(AND(Settings!$B$18=1,U319&lt;Settings!$B$19),IF(X319&gt;=Settings!$B$9,"Pilot (gated - risk)","Defer/Redesign (risk)"),IF(X319&gt;=Settings!$B$8,"Scale candidate",IF(X319&gt;=Settings!$B$9,"Pilot (gated)","Defer/Redesign"))))</f>
        <v/>
      </c>
      <c r="Z319" s="4" t="str">
        <f t="shared" si="29"/>
        <v/>
      </c>
      <c r="AA319" s="4" t="str">
        <f>IF($B319="","",IF(Z319&lt;=ROUNDUP(COUNTA($B$5:$B$504)*Settings!$B$10,0),"Top 20%",""))</f>
        <v/>
      </c>
    </row>
    <row r="320" spans="1:27" ht="16" x14ac:dyDescent="0.2">
      <c r="A320" s="7"/>
      <c r="B320" s="10"/>
      <c r="C320" s="10"/>
      <c r="D320" s="10"/>
      <c r="E320" s="10"/>
      <c r="F320" s="7"/>
      <c r="G320" s="7"/>
      <c r="H320" s="7"/>
      <c r="I320" s="4" t="str">
        <f t="shared" si="24"/>
        <v/>
      </c>
      <c r="J320" s="7"/>
      <c r="K320" s="7"/>
      <c r="L320" s="7"/>
      <c r="M320" s="4" t="str">
        <f t="shared" si="25"/>
        <v/>
      </c>
      <c r="N320" s="7"/>
      <c r="O320" s="7"/>
      <c r="P320" s="7"/>
      <c r="Q320" s="4" t="str">
        <f t="shared" si="26"/>
        <v/>
      </c>
      <c r="R320" s="7"/>
      <c r="S320" s="7"/>
      <c r="T320" s="7"/>
      <c r="U320" s="4" t="str">
        <f t="shared" si="27"/>
        <v/>
      </c>
      <c r="V320" s="4" t="str">
        <f>IF($B320="","",ROUND((I320*Settings!$B$4 + M320*Settings!$B$5 + Q320*Settings!$B$6)*20,1))</f>
        <v/>
      </c>
      <c r="W320" s="4" t="str">
        <f>IF($B320="","",(5-U320)*Settings!$B$7)</f>
        <v/>
      </c>
      <c r="X320" s="4" t="str">
        <f t="shared" si="28"/>
        <v/>
      </c>
      <c r="Y320" s="4" t="str">
        <f>IF($B320="","",IF(AND(Settings!$B$18=1,U320&lt;Settings!$B$19),IF(X320&gt;=Settings!$B$9,"Pilot (gated - risk)","Defer/Redesign (risk)"),IF(X320&gt;=Settings!$B$8,"Scale candidate",IF(X320&gt;=Settings!$B$9,"Pilot (gated)","Defer/Redesign"))))</f>
        <v/>
      </c>
      <c r="Z320" s="4" t="str">
        <f t="shared" si="29"/>
        <v/>
      </c>
      <c r="AA320" s="4" t="str">
        <f>IF($B320="","",IF(Z320&lt;=ROUNDUP(COUNTA($B$5:$B$504)*Settings!$B$10,0),"Top 20%",""))</f>
        <v/>
      </c>
    </row>
    <row r="321" spans="1:27" ht="16" x14ac:dyDescent="0.2">
      <c r="A321" s="7"/>
      <c r="B321" s="10"/>
      <c r="C321" s="10"/>
      <c r="D321" s="10"/>
      <c r="E321" s="10"/>
      <c r="F321" s="7"/>
      <c r="G321" s="7"/>
      <c r="H321" s="7"/>
      <c r="I321" s="4" t="str">
        <f t="shared" si="24"/>
        <v/>
      </c>
      <c r="J321" s="7"/>
      <c r="K321" s="7"/>
      <c r="L321" s="7"/>
      <c r="M321" s="4" t="str">
        <f t="shared" si="25"/>
        <v/>
      </c>
      <c r="N321" s="7"/>
      <c r="O321" s="7"/>
      <c r="P321" s="7"/>
      <c r="Q321" s="4" t="str">
        <f t="shared" si="26"/>
        <v/>
      </c>
      <c r="R321" s="7"/>
      <c r="S321" s="7"/>
      <c r="T321" s="7"/>
      <c r="U321" s="4" t="str">
        <f t="shared" si="27"/>
        <v/>
      </c>
      <c r="V321" s="4" t="str">
        <f>IF($B321="","",ROUND((I321*Settings!$B$4 + M321*Settings!$B$5 + Q321*Settings!$B$6)*20,1))</f>
        <v/>
      </c>
      <c r="W321" s="4" t="str">
        <f>IF($B321="","",(5-U321)*Settings!$B$7)</f>
        <v/>
      </c>
      <c r="X321" s="4" t="str">
        <f t="shared" si="28"/>
        <v/>
      </c>
      <c r="Y321" s="4" t="str">
        <f>IF($B321="","",IF(AND(Settings!$B$18=1,U321&lt;Settings!$B$19),IF(X321&gt;=Settings!$B$9,"Pilot (gated - risk)","Defer/Redesign (risk)"),IF(X321&gt;=Settings!$B$8,"Scale candidate",IF(X321&gt;=Settings!$B$9,"Pilot (gated)","Defer/Redesign"))))</f>
        <v/>
      </c>
      <c r="Z321" s="4" t="str">
        <f t="shared" si="29"/>
        <v/>
      </c>
      <c r="AA321" s="4" t="str">
        <f>IF($B321="","",IF(Z321&lt;=ROUNDUP(COUNTA($B$5:$B$504)*Settings!$B$10,0),"Top 20%",""))</f>
        <v/>
      </c>
    </row>
    <row r="322" spans="1:27" ht="16" x14ac:dyDescent="0.2">
      <c r="A322" s="7"/>
      <c r="B322" s="10"/>
      <c r="C322" s="10"/>
      <c r="D322" s="10"/>
      <c r="E322" s="10"/>
      <c r="F322" s="7"/>
      <c r="G322" s="7"/>
      <c r="H322" s="7"/>
      <c r="I322" s="4" t="str">
        <f t="shared" si="24"/>
        <v/>
      </c>
      <c r="J322" s="7"/>
      <c r="K322" s="7"/>
      <c r="L322" s="7"/>
      <c r="M322" s="4" t="str">
        <f t="shared" si="25"/>
        <v/>
      </c>
      <c r="N322" s="7"/>
      <c r="O322" s="7"/>
      <c r="P322" s="7"/>
      <c r="Q322" s="4" t="str">
        <f t="shared" si="26"/>
        <v/>
      </c>
      <c r="R322" s="7"/>
      <c r="S322" s="7"/>
      <c r="T322" s="7"/>
      <c r="U322" s="4" t="str">
        <f t="shared" si="27"/>
        <v/>
      </c>
      <c r="V322" s="4" t="str">
        <f>IF($B322="","",ROUND((I322*Settings!$B$4 + M322*Settings!$B$5 + Q322*Settings!$B$6)*20,1))</f>
        <v/>
      </c>
      <c r="W322" s="4" t="str">
        <f>IF($B322="","",(5-U322)*Settings!$B$7)</f>
        <v/>
      </c>
      <c r="X322" s="4" t="str">
        <f t="shared" si="28"/>
        <v/>
      </c>
      <c r="Y322" s="4" t="str">
        <f>IF($B322="","",IF(AND(Settings!$B$18=1,U322&lt;Settings!$B$19),IF(X322&gt;=Settings!$B$9,"Pilot (gated - risk)","Defer/Redesign (risk)"),IF(X322&gt;=Settings!$B$8,"Scale candidate",IF(X322&gt;=Settings!$B$9,"Pilot (gated)","Defer/Redesign"))))</f>
        <v/>
      </c>
      <c r="Z322" s="4" t="str">
        <f t="shared" si="29"/>
        <v/>
      </c>
      <c r="AA322" s="4" t="str">
        <f>IF($B322="","",IF(Z322&lt;=ROUNDUP(COUNTA($B$5:$B$504)*Settings!$B$10,0),"Top 20%",""))</f>
        <v/>
      </c>
    </row>
    <row r="323" spans="1:27" ht="16" x14ac:dyDescent="0.2">
      <c r="A323" s="7"/>
      <c r="B323" s="10"/>
      <c r="C323" s="10"/>
      <c r="D323" s="10"/>
      <c r="E323" s="10"/>
      <c r="F323" s="7"/>
      <c r="G323" s="7"/>
      <c r="H323" s="7"/>
      <c r="I323" s="4" t="str">
        <f t="shared" si="24"/>
        <v/>
      </c>
      <c r="J323" s="7"/>
      <c r="K323" s="7"/>
      <c r="L323" s="7"/>
      <c r="M323" s="4" t="str">
        <f t="shared" si="25"/>
        <v/>
      </c>
      <c r="N323" s="7"/>
      <c r="O323" s="7"/>
      <c r="P323" s="7"/>
      <c r="Q323" s="4" t="str">
        <f t="shared" si="26"/>
        <v/>
      </c>
      <c r="R323" s="7"/>
      <c r="S323" s="7"/>
      <c r="T323" s="7"/>
      <c r="U323" s="4" t="str">
        <f t="shared" si="27"/>
        <v/>
      </c>
      <c r="V323" s="4" t="str">
        <f>IF($B323="","",ROUND((I323*Settings!$B$4 + M323*Settings!$B$5 + Q323*Settings!$B$6)*20,1))</f>
        <v/>
      </c>
      <c r="W323" s="4" t="str">
        <f>IF($B323="","",(5-U323)*Settings!$B$7)</f>
        <v/>
      </c>
      <c r="X323" s="4" t="str">
        <f t="shared" si="28"/>
        <v/>
      </c>
      <c r="Y323" s="4" t="str">
        <f>IF($B323="","",IF(AND(Settings!$B$18=1,U323&lt;Settings!$B$19),IF(X323&gt;=Settings!$B$9,"Pilot (gated - risk)","Defer/Redesign (risk)"),IF(X323&gt;=Settings!$B$8,"Scale candidate",IF(X323&gt;=Settings!$B$9,"Pilot (gated)","Defer/Redesign"))))</f>
        <v/>
      </c>
      <c r="Z323" s="4" t="str">
        <f t="shared" si="29"/>
        <v/>
      </c>
      <c r="AA323" s="4" t="str">
        <f>IF($B323="","",IF(Z323&lt;=ROUNDUP(COUNTA($B$5:$B$504)*Settings!$B$10,0),"Top 20%",""))</f>
        <v/>
      </c>
    </row>
    <row r="324" spans="1:27" ht="16" x14ac:dyDescent="0.2">
      <c r="A324" s="7"/>
      <c r="B324" s="10"/>
      <c r="C324" s="10"/>
      <c r="D324" s="10"/>
      <c r="E324" s="10"/>
      <c r="F324" s="7"/>
      <c r="G324" s="7"/>
      <c r="H324" s="7"/>
      <c r="I324" s="4" t="str">
        <f t="shared" si="24"/>
        <v/>
      </c>
      <c r="J324" s="7"/>
      <c r="K324" s="7"/>
      <c r="L324" s="7"/>
      <c r="M324" s="4" t="str">
        <f t="shared" si="25"/>
        <v/>
      </c>
      <c r="N324" s="7"/>
      <c r="O324" s="7"/>
      <c r="P324" s="7"/>
      <c r="Q324" s="4" t="str">
        <f t="shared" si="26"/>
        <v/>
      </c>
      <c r="R324" s="7"/>
      <c r="S324" s="7"/>
      <c r="T324" s="7"/>
      <c r="U324" s="4" t="str">
        <f t="shared" si="27"/>
        <v/>
      </c>
      <c r="V324" s="4" t="str">
        <f>IF($B324="","",ROUND((I324*Settings!$B$4 + M324*Settings!$B$5 + Q324*Settings!$B$6)*20,1))</f>
        <v/>
      </c>
      <c r="W324" s="4" t="str">
        <f>IF($B324="","",(5-U324)*Settings!$B$7)</f>
        <v/>
      </c>
      <c r="X324" s="4" t="str">
        <f t="shared" si="28"/>
        <v/>
      </c>
      <c r="Y324" s="4" t="str">
        <f>IF($B324="","",IF(AND(Settings!$B$18=1,U324&lt;Settings!$B$19),IF(X324&gt;=Settings!$B$9,"Pilot (gated - risk)","Defer/Redesign (risk)"),IF(X324&gt;=Settings!$B$8,"Scale candidate",IF(X324&gt;=Settings!$B$9,"Pilot (gated)","Defer/Redesign"))))</f>
        <v/>
      </c>
      <c r="Z324" s="4" t="str">
        <f t="shared" si="29"/>
        <v/>
      </c>
      <c r="AA324" s="4" t="str">
        <f>IF($B324="","",IF(Z324&lt;=ROUNDUP(COUNTA($B$5:$B$504)*Settings!$B$10,0),"Top 20%",""))</f>
        <v/>
      </c>
    </row>
    <row r="325" spans="1:27" ht="16" x14ac:dyDescent="0.2">
      <c r="A325" s="7"/>
      <c r="B325" s="10"/>
      <c r="C325" s="10"/>
      <c r="D325" s="10"/>
      <c r="E325" s="10"/>
      <c r="F325" s="7"/>
      <c r="G325" s="7"/>
      <c r="H325" s="7"/>
      <c r="I325" s="4" t="str">
        <f t="shared" ref="I325:I388" si="30">IF($B325="","",AVERAGE($F325:$H325))</f>
        <v/>
      </c>
      <c r="J325" s="7"/>
      <c r="K325" s="7"/>
      <c r="L325" s="7"/>
      <c r="M325" s="4" t="str">
        <f t="shared" ref="M325:M388" si="31">IF($B325="","",AVERAGE($J325:$L325))</f>
        <v/>
      </c>
      <c r="N325" s="7"/>
      <c r="O325" s="7"/>
      <c r="P325" s="7"/>
      <c r="Q325" s="4" t="str">
        <f t="shared" ref="Q325:Q388" si="32">IF($B325="","",AVERAGE($N325:$P325))</f>
        <v/>
      </c>
      <c r="R325" s="7"/>
      <c r="S325" s="7"/>
      <c r="T325" s="7"/>
      <c r="U325" s="4" t="str">
        <f t="shared" ref="U325:U388" si="33">IF($B325="","",AVERAGE($R325:$T325))</f>
        <v/>
      </c>
      <c r="V325" s="4" t="str">
        <f>IF($B325="","",ROUND((I325*Settings!$B$4 + M325*Settings!$B$5 + Q325*Settings!$B$6)*20,1))</f>
        <v/>
      </c>
      <c r="W325" s="4" t="str">
        <f>IF($B325="","",(5-U325)*Settings!$B$7)</f>
        <v/>
      </c>
      <c r="X325" s="4" t="str">
        <f t="shared" ref="X325:X388" si="34">IF($B325="","",MAX(0,MIN(100,ROUND(V325-W325,1))))</f>
        <v/>
      </c>
      <c r="Y325" s="4" t="str">
        <f>IF($B325="","",IF(AND(Settings!$B$18=1,U325&lt;Settings!$B$19),IF(X325&gt;=Settings!$B$9,"Pilot (gated - risk)","Defer/Redesign (risk)"),IF(X325&gt;=Settings!$B$8,"Scale candidate",IF(X325&gt;=Settings!$B$9,"Pilot (gated)","Defer/Redesign"))))</f>
        <v/>
      </c>
      <c r="Z325" s="4" t="str">
        <f t="shared" ref="Z325:Z388" si="35">IF($B325="","",1+SUMPRODUCT(($X$5:$X$504&gt;X325)*($B$5:$B$504&lt;&gt;"")))</f>
        <v/>
      </c>
      <c r="AA325" s="4" t="str">
        <f>IF($B325="","",IF(Z325&lt;=ROUNDUP(COUNTA($B$5:$B$504)*Settings!$B$10,0),"Top 20%",""))</f>
        <v/>
      </c>
    </row>
    <row r="326" spans="1:27" ht="16" x14ac:dyDescent="0.2">
      <c r="A326" s="7"/>
      <c r="B326" s="10"/>
      <c r="C326" s="10"/>
      <c r="D326" s="10"/>
      <c r="E326" s="10"/>
      <c r="F326" s="7"/>
      <c r="G326" s="7"/>
      <c r="H326" s="7"/>
      <c r="I326" s="4" t="str">
        <f t="shared" si="30"/>
        <v/>
      </c>
      <c r="J326" s="7"/>
      <c r="K326" s="7"/>
      <c r="L326" s="7"/>
      <c r="M326" s="4" t="str">
        <f t="shared" si="31"/>
        <v/>
      </c>
      <c r="N326" s="7"/>
      <c r="O326" s="7"/>
      <c r="P326" s="7"/>
      <c r="Q326" s="4" t="str">
        <f t="shared" si="32"/>
        <v/>
      </c>
      <c r="R326" s="7"/>
      <c r="S326" s="7"/>
      <c r="T326" s="7"/>
      <c r="U326" s="4" t="str">
        <f t="shared" si="33"/>
        <v/>
      </c>
      <c r="V326" s="4" t="str">
        <f>IF($B326="","",ROUND((I326*Settings!$B$4 + M326*Settings!$B$5 + Q326*Settings!$B$6)*20,1))</f>
        <v/>
      </c>
      <c r="W326" s="4" t="str">
        <f>IF($B326="","",(5-U326)*Settings!$B$7)</f>
        <v/>
      </c>
      <c r="X326" s="4" t="str">
        <f t="shared" si="34"/>
        <v/>
      </c>
      <c r="Y326" s="4" t="str">
        <f>IF($B326="","",IF(AND(Settings!$B$18=1,U326&lt;Settings!$B$19),IF(X326&gt;=Settings!$B$9,"Pilot (gated - risk)","Defer/Redesign (risk)"),IF(X326&gt;=Settings!$B$8,"Scale candidate",IF(X326&gt;=Settings!$B$9,"Pilot (gated)","Defer/Redesign"))))</f>
        <v/>
      </c>
      <c r="Z326" s="4" t="str">
        <f t="shared" si="35"/>
        <v/>
      </c>
      <c r="AA326" s="4" t="str">
        <f>IF($B326="","",IF(Z326&lt;=ROUNDUP(COUNTA($B$5:$B$504)*Settings!$B$10,0),"Top 20%",""))</f>
        <v/>
      </c>
    </row>
    <row r="327" spans="1:27" ht="16" x14ac:dyDescent="0.2">
      <c r="A327" s="7"/>
      <c r="B327" s="10"/>
      <c r="C327" s="10"/>
      <c r="D327" s="10"/>
      <c r="E327" s="10"/>
      <c r="F327" s="7"/>
      <c r="G327" s="7"/>
      <c r="H327" s="7"/>
      <c r="I327" s="4" t="str">
        <f t="shared" si="30"/>
        <v/>
      </c>
      <c r="J327" s="7"/>
      <c r="K327" s="7"/>
      <c r="L327" s="7"/>
      <c r="M327" s="4" t="str">
        <f t="shared" si="31"/>
        <v/>
      </c>
      <c r="N327" s="7"/>
      <c r="O327" s="7"/>
      <c r="P327" s="7"/>
      <c r="Q327" s="4" t="str">
        <f t="shared" si="32"/>
        <v/>
      </c>
      <c r="R327" s="7"/>
      <c r="S327" s="7"/>
      <c r="T327" s="7"/>
      <c r="U327" s="4" t="str">
        <f t="shared" si="33"/>
        <v/>
      </c>
      <c r="V327" s="4" t="str">
        <f>IF($B327="","",ROUND((I327*Settings!$B$4 + M327*Settings!$B$5 + Q327*Settings!$B$6)*20,1))</f>
        <v/>
      </c>
      <c r="W327" s="4" t="str">
        <f>IF($B327="","",(5-U327)*Settings!$B$7)</f>
        <v/>
      </c>
      <c r="X327" s="4" t="str">
        <f t="shared" si="34"/>
        <v/>
      </c>
      <c r="Y327" s="4" t="str">
        <f>IF($B327="","",IF(AND(Settings!$B$18=1,U327&lt;Settings!$B$19),IF(X327&gt;=Settings!$B$9,"Pilot (gated - risk)","Defer/Redesign (risk)"),IF(X327&gt;=Settings!$B$8,"Scale candidate",IF(X327&gt;=Settings!$B$9,"Pilot (gated)","Defer/Redesign"))))</f>
        <v/>
      </c>
      <c r="Z327" s="4" t="str">
        <f t="shared" si="35"/>
        <v/>
      </c>
      <c r="AA327" s="4" t="str">
        <f>IF($B327="","",IF(Z327&lt;=ROUNDUP(COUNTA($B$5:$B$504)*Settings!$B$10,0),"Top 20%",""))</f>
        <v/>
      </c>
    </row>
    <row r="328" spans="1:27" ht="16" x14ac:dyDescent="0.2">
      <c r="A328" s="7"/>
      <c r="B328" s="10"/>
      <c r="C328" s="10"/>
      <c r="D328" s="10"/>
      <c r="E328" s="10"/>
      <c r="F328" s="7"/>
      <c r="G328" s="7"/>
      <c r="H328" s="7"/>
      <c r="I328" s="4" t="str">
        <f t="shared" si="30"/>
        <v/>
      </c>
      <c r="J328" s="7"/>
      <c r="K328" s="7"/>
      <c r="L328" s="7"/>
      <c r="M328" s="4" t="str">
        <f t="shared" si="31"/>
        <v/>
      </c>
      <c r="N328" s="7"/>
      <c r="O328" s="7"/>
      <c r="P328" s="7"/>
      <c r="Q328" s="4" t="str">
        <f t="shared" si="32"/>
        <v/>
      </c>
      <c r="R328" s="7"/>
      <c r="S328" s="7"/>
      <c r="T328" s="7"/>
      <c r="U328" s="4" t="str">
        <f t="shared" si="33"/>
        <v/>
      </c>
      <c r="V328" s="4" t="str">
        <f>IF($B328="","",ROUND((I328*Settings!$B$4 + M328*Settings!$B$5 + Q328*Settings!$B$6)*20,1))</f>
        <v/>
      </c>
      <c r="W328" s="4" t="str">
        <f>IF($B328="","",(5-U328)*Settings!$B$7)</f>
        <v/>
      </c>
      <c r="X328" s="4" t="str">
        <f t="shared" si="34"/>
        <v/>
      </c>
      <c r="Y328" s="4" t="str">
        <f>IF($B328="","",IF(AND(Settings!$B$18=1,U328&lt;Settings!$B$19),IF(X328&gt;=Settings!$B$9,"Pilot (gated - risk)","Defer/Redesign (risk)"),IF(X328&gt;=Settings!$B$8,"Scale candidate",IF(X328&gt;=Settings!$B$9,"Pilot (gated)","Defer/Redesign"))))</f>
        <v/>
      </c>
      <c r="Z328" s="4" t="str">
        <f t="shared" si="35"/>
        <v/>
      </c>
      <c r="AA328" s="4" t="str">
        <f>IF($B328="","",IF(Z328&lt;=ROUNDUP(COUNTA($B$5:$B$504)*Settings!$B$10,0),"Top 20%",""))</f>
        <v/>
      </c>
    </row>
    <row r="329" spans="1:27" ht="16" x14ac:dyDescent="0.2">
      <c r="A329" s="7"/>
      <c r="B329" s="10"/>
      <c r="C329" s="10"/>
      <c r="D329" s="10"/>
      <c r="E329" s="10"/>
      <c r="F329" s="7"/>
      <c r="G329" s="7"/>
      <c r="H329" s="7"/>
      <c r="I329" s="4" t="str">
        <f t="shared" si="30"/>
        <v/>
      </c>
      <c r="J329" s="7"/>
      <c r="K329" s="7"/>
      <c r="L329" s="7"/>
      <c r="M329" s="4" t="str">
        <f t="shared" si="31"/>
        <v/>
      </c>
      <c r="N329" s="7"/>
      <c r="O329" s="7"/>
      <c r="P329" s="7"/>
      <c r="Q329" s="4" t="str">
        <f t="shared" si="32"/>
        <v/>
      </c>
      <c r="R329" s="7"/>
      <c r="S329" s="7"/>
      <c r="T329" s="7"/>
      <c r="U329" s="4" t="str">
        <f t="shared" si="33"/>
        <v/>
      </c>
      <c r="V329" s="4" t="str">
        <f>IF($B329="","",ROUND((I329*Settings!$B$4 + M329*Settings!$B$5 + Q329*Settings!$B$6)*20,1))</f>
        <v/>
      </c>
      <c r="W329" s="4" t="str">
        <f>IF($B329="","",(5-U329)*Settings!$B$7)</f>
        <v/>
      </c>
      <c r="X329" s="4" t="str">
        <f t="shared" si="34"/>
        <v/>
      </c>
      <c r="Y329" s="4" t="str">
        <f>IF($B329="","",IF(AND(Settings!$B$18=1,U329&lt;Settings!$B$19),IF(X329&gt;=Settings!$B$9,"Pilot (gated - risk)","Defer/Redesign (risk)"),IF(X329&gt;=Settings!$B$8,"Scale candidate",IF(X329&gt;=Settings!$B$9,"Pilot (gated)","Defer/Redesign"))))</f>
        <v/>
      </c>
      <c r="Z329" s="4" t="str">
        <f t="shared" si="35"/>
        <v/>
      </c>
      <c r="AA329" s="4" t="str">
        <f>IF($B329="","",IF(Z329&lt;=ROUNDUP(COUNTA($B$5:$B$504)*Settings!$B$10,0),"Top 20%",""))</f>
        <v/>
      </c>
    </row>
    <row r="330" spans="1:27" ht="16" x14ac:dyDescent="0.2">
      <c r="A330" s="7"/>
      <c r="B330" s="10"/>
      <c r="C330" s="10"/>
      <c r="D330" s="10"/>
      <c r="E330" s="10"/>
      <c r="F330" s="7"/>
      <c r="G330" s="7"/>
      <c r="H330" s="7"/>
      <c r="I330" s="4" t="str">
        <f t="shared" si="30"/>
        <v/>
      </c>
      <c r="J330" s="7"/>
      <c r="K330" s="7"/>
      <c r="L330" s="7"/>
      <c r="M330" s="4" t="str">
        <f t="shared" si="31"/>
        <v/>
      </c>
      <c r="N330" s="7"/>
      <c r="O330" s="7"/>
      <c r="P330" s="7"/>
      <c r="Q330" s="4" t="str">
        <f t="shared" si="32"/>
        <v/>
      </c>
      <c r="R330" s="7"/>
      <c r="S330" s="7"/>
      <c r="T330" s="7"/>
      <c r="U330" s="4" t="str">
        <f t="shared" si="33"/>
        <v/>
      </c>
      <c r="V330" s="4" t="str">
        <f>IF($B330="","",ROUND((I330*Settings!$B$4 + M330*Settings!$B$5 + Q330*Settings!$B$6)*20,1))</f>
        <v/>
      </c>
      <c r="W330" s="4" t="str">
        <f>IF($B330="","",(5-U330)*Settings!$B$7)</f>
        <v/>
      </c>
      <c r="X330" s="4" t="str">
        <f t="shared" si="34"/>
        <v/>
      </c>
      <c r="Y330" s="4" t="str">
        <f>IF($B330="","",IF(AND(Settings!$B$18=1,U330&lt;Settings!$B$19),IF(X330&gt;=Settings!$B$9,"Pilot (gated - risk)","Defer/Redesign (risk)"),IF(X330&gt;=Settings!$B$8,"Scale candidate",IF(X330&gt;=Settings!$B$9,"Pilot (gated)","Defer/Redesign"))))</f>
        <v/>
      </c>
      <c r="Z330" s="4" t="str">
        <f t="shared" si="35"/>
        <v/>
      </c>
      <c r="AA330" s="4" t="str">
        <f>IF($B330="","",IF(Z330&lt;=ROUNDUP(COUNTA($B$5:$B$504)*Settings!$B$10,0),"Top 20%",""))</f>
        <v/>
      </c>
    </row>
    <row r="331" spans="1:27" ht="16" x14ac:dyDescent="0.2">
      <c r="A331" s="7"/>
      <c r="B331" s="10"/>
      <c r="C331" s="10"/>
      <c r="D331" s="10"/>
      <c r="E331" s="10"/>
      <c r="F331" s="7"/>
      <c r="G331" s="7"/>
      <c r="H331" s="7"/>
      <c r="I331" s="4" t="str">
        <f t="shared" si="30"/>
        <v/>
      </c>
      <c r="J331" s="7"/>
      <c r="K331" s="7"/>
      <c r="L331" s="7"/>
      <c r="M331" s="4" t="str">
        <f t="shared" si="31"/>
        <v/>
      </c>
      <c r="N331" s="7"/>
      <c r="O331" s="7"/>
      <c r="P331" s="7"/>
      <c r="Q331" s="4" t="str">
        <f t="shared" si="32"/>
        <v/>
      </c>
      <c r="R331" s="7"/>
      <c r="S331" s="7"/>
      <c r="T331" s="7"/>
      <c r="U331" s="4" t="str">
        <f t="shared" si="33"/>
        <v/>
      </c>
      <c r="V331" s="4" t="str">
        <f>IF($B331="","",ROUND((I331*Settings!$B$4 + M331*Settings!$B$5 + Q331*Settings!$B$6)*20,1))</f>
        <v/>
      </c>
      <c r="W331" s="4" t="str">
        <f>IF($B331="","",(5-U331)*Settings!$B$7)</f>
        <v/>
      </c>
      <c r="X331" s="4" t="str">
        <f t="shared" si="34"/>
        <v/>
      </c>
      <c r="Y331" s="4" t="str">
        <f>IF($B331="","",IF(AND(Settings!$B$18=1,U331&lt;Settings!$B$19),IF(X331&gt;=Settings!$B$9,"Pilot (gated - risk)","Defer/Redesign (risk)"),IF(X331&gt;=Settings!$B$8,"Scale candidate",IF(X331&gt;=Settings!$B$9,"Pilot (gated)","Defer/Redesign"))))</f>
        <v/>
      </c>
      <c r="Z331" s="4" t="str">
        <f t="shared" si="35"/>
        <v/>
      </c>
      <c r="AA331" s="4" t="str">
        <f>IF($B331="","",IF(Z331&lt;=ROUNDUP(COUNTA($B$5:$B$504)*Settings!$B$10,0),"Top 20%",""))</f>
        <v/>
      </c>
    </row>
    <row r="332" spans="1:27" ht="16" x14ac:dyDescent="0.2">
      <c r="A332" s="7"/>
      <c r="B332" s="10"/>
      <c r="C332" s="10"/>
      <c r="D332" s="10"/>
      <c r="E332" s="10"/>
      <c r="F332" s="7"/>
      <c r="G332" s="7"/>
      <c r="H332" s="7"/>
      <c r="I332" s="4" t="str">
        <f t="shared" si="30"/>
        <v/>
      </c>
      <c r="J332" s="7"/>
      <c r="K332" s="7"/>
      <c r="L332" s="7"/>
      <c r="M332" s="4" t="str">
        <f t="shared" si="31"/>
        <v/>
      </c>
      <c r="N332" s="7"/>
      <c r="O332" s="7"/>
      <c r="P332" s="7"/>
      <c r="Q332" s="4" t="str">
        <f t="shared" si="32"/>
        <v/>
      </c>
      <c r="R332" s="7"/>
      <c r="S332" s="7"/>
      <c r="T332" s="7"/>
      <c r="U332" s="4" t="str">
        <f t="shared" si="33"/>
        <v/>
      </c>
      <c r="V332" s="4" t="str">
        <f>IF($B332="","",ROUND((I332*Settings!$B$4 + M332*Settings!$B$5 + Q332*Settings!$B$6)*20,1))</f>
        <v/>
      </c>
      <c r="W332" s="4" t="str">
        <f>IF($B332="","",(5-U332)*Settings!$B$7)</f>
        <v/>
      </c>
      <c r="X332" s="4" t="str">
        <f t="shared" si="34"/>
        <v/>
      </c>
      <c r="Y332" s="4" t="str">
        <f>IF($B332="","",IF(AND(Settings!$B$18=1,U332&lt;Settings!$B$19),IF(X332&gt;=Settings!$B$9,"Pilot (gated - risk)","Defer/Redesign (risk)"),IF(X332&gt;=Settings!$B$8,"Scale candidate",IF(X332&gt;=Settings!$B$9,"Pilot (gated)","Defer/Redesign"))))</f>
        <v/>
      </c>
      <c r="Z332" s="4" t="str">
        <f t="shared" si="35"/>
        <v/>
      </c>
      <c r="AA332" s="4" t="str">
        <f>IF($B332="","",IF(Z332&lt;=ROUNDUP(COUNTA($B$5:$B$504)*Settings!$B$10,0),"Top 20%",""))</f>
        <v/>
      </c>
    </row>
    <row r="333" spans="1:27" ht="16" x14ac:dyDescent="0.2">
      <c r="A333" s="7"/>
      <c r="B333" s="10"/>
      <c r="C333" s="10"/>
      <c r="D333" s="10"/>
      <c r="E333" s="10"/>
      <c r="F333" s="7"/>
      <c r="G333" s="7"/>
      <c r="H333" s="7"/>
      <c r="I333" s="4" t="str">
        <f t="shared" si="30"/>
        <v/>
      </c>
      <c r="J333" s="7"/>
      <c r="K333" s="7"/>
      <c r="L333" s="7"/>
      <c r="M333" s="4" t="str">
        <f t="shared" si="31"/>
        <v/>
      </c>
      <c r="N333" s="7"/>
      <c r="O333" s="7"/>
      <c r="P333" s="7"/>
      <c r="Q333" s="4" t="str">
        <f t="shared" si="32"/>
        <v/>
      </c>
      <c r="R333" s="7"/>
      <c r="S333" s="7"/>
      <c r="T333" s="7"/>
      <c r="U333" s="4" t="str">
        <f t="shared" si="33"/>
        <v/>
      </c>
      <c r="V333" s="4" t="str">
        <f>IF($B333="","",ROUND((I333*Settings!$B$4 + M333*Settings!$B$5 + Q333*Settings!$B$6)*20,1))</f>
        <v/>
      </c>
      <c r="W333" s="4" t="str">
        <f>IF($B333="","",(5-U333)*Settings!$B$7)</f>
        <v/>
      </c>
      <c r="X333" s="4" t="str">
        <f t="shared" si="34"/>
        <v/>
      </c>
      <c r="Y333" s="4" t="str">
        <f>IF($B333="","",IF(AND(Settings!$B$18=1,U333&lt;Settings!$B$19),IF(X333&gt;=Settings!$B$9,"Pilot (gated - risk)","Defer/Redesign (risk)"),IF(X333&gt;=Settings!$B$8,"Scale candidate",IF(X333&gt;=Settings!$B$9,"Pilot (gated)","Defer/Redesign"))))</f>
        <v/>
      </c>
      <c r="Z333" s="4" t="str">
        <f t="shared" si="35"/>
        <v/>
      </c>
      <c r="AA333" s="4" t="str">
        <f>IF($B333="","",IF(Z333&lt;=ROUNDUP(COUNTA($B$5:$B$504)*Settings!$B$10,0),"Top 20%",""))</f>
        <v/>
      </c>
    </row>
    <row r="334" spans="1:27" ht="16" x14ac:dyDescent="0.2">
      <c r="A334" s="7"/>
      <c r="B334" s="10"/>
      <c r="C334" s="10"/>
      <c r="D334" s="10"/>
      <c r="E334" s="10"/>
      <c r="F334" s="7"/>
      <c r="G334" s="7"/>
      <c r="H334" s="7"/>
      <c r="I334" s="4" t="str">
        <f t="shared" si="30"/>
        <v/>
      </c>
      <c r="J334" s="7"/>
      <c r="K334" s="7"/>
      <c r="L334" s="7"/>
      <c r="M334" s="4" t="str">
        <f t="shared" si="31"/>
        <v/>
      </c>
      <c r="N334" s="7"/>
      <c r="O334" s="7"/>
      <c r="P334" s="7"/>
      <c r="Q334" s="4" t="str">
        <f t="shared" si="32"/>
        <v/>
      </c>
      <c r="R334" s="7"/>
      <c r="S334" s="7"/>
      <c r="T334" s="7"/>
      <c r="U334" s="4" t="str">
        <f t="shared" si="33"/>
        <v/>
      </c>
      <c r="V334" s="4" t="str">
        <f>IF($B334="","",ROUND((I334*Settings!$B$4 + M334*Settings!$B$5 + Q334*Settings!$B$6)*20,1))</f>
        <v/>
      </c>
      <c r="W334" s="4" t="str">
        <f>IF($B334="","",(5-U334)*Settings!$B$7)</f>
        <v/>
      </c>
      <c r="X334" s="4" t="str">
        <f t="shared" si="34"/>
        <v/>
      </c>
      <c r="Y334" s="4" t="str">
        <f>IF($B334="","",IF(AND(Settings!$B$18=1,U334&lt;Settings!$B$19),IF(X334&gt;=Settings!$B$9,"Pilot (gated - risk)","Defer/Redesign (risk)"),IF(X334&gt;=Settings!$B$8,"Scale candidate",IF(X334&gt;=Settings!$B$9,"Pilot (gated)","Defer/Redesign"))))</f>
        <v/>
      </c>
      <c r="Z334" s="4" t="str">
        <f t="shared" si="35"/>
        <v/>
      </c>
      <c r="AA334" s="4" t="str">
        <f>IF($B334="","",IF(Z334&lt;=ROUNDUP(COUNTA($B$5:$B$504)*Settings!$B$10,0),"Top 20%",""))</f>
        <v/>
      </c>
    </row>
    <row r="335" spans="1:27" ht="16" x14ac:dyDescent="0.2">
      <c r="A335" s="7"/>
      <c r="B335" s="10"/>
      <c r="C335" s="10"/>
      <c r="D335" s="10"/>
      <c r="E335" s="10"/>
      <c r="F335" s="7"/>
      <c r="G335" s="7"/>
      <c r="H335" s="7"/>
      <c r="I335" s="4" t="str">
        <f t="shared" si="30"/>
        <v/>
      </c>
      <c r="J335" s="7"/>
      <c r="K335" s="7"/>
      <c r="L335" s="7"/>
      <c r="M335" s="4" t="str">
        <f t="shared" si="31"/>
        <v/>
      </c>
      <c r="N335" s="7"/>
      <c r="O335" s="7"/>
      <c r="P335" s="7"/>
      <c r="Q335" s="4" t="str">
        <f t="shared" si="32"/>
        <v/>
      </c>
      <c r="R335" s="7"/>
      <c r="S335" s="7"/>
      <c r="T335" s="7"/>
      <c r="U335" s="4" t="str">
        <f t="shared" si="33"/>
        <v/>
      </c>
      <c r="V335" s="4" t="str">
        <f>IF($B335="","",ROUND((I335*Settings!$B$4 + M335*Settings!$B$5 + Q335*Settings!$B$6)*20,1))</f>
        <v/>
      </c>
      <c r="W335" s="4" t="str">
        <f>IF($B335="","",(5-U335)*Settings!$B$7)</f>
        <v/>
      </c>
      <c r="X335" s="4" t="str">
        <f t="shared" si="34"/>
        <v/>
      </c>
      <c r="Y335" s="4" t="str">
        <f>IF($B335="","",IF(AND(Settings!$B$18=1,U335&lt;Settings!$B$19),IF(X335&gt;=Settings!$B$9,"Pilot (gated - risk)","Defer/Redesign (risk)"),IF(X335&gt;=Settings!$B$8,"Scale candidate",IF(X335&gt;=Settings!$B$9,"Pilot (gated)","Defer/Redesign"))))</f>
        <v/>
      </c>
      <c r="Z335" s="4" t="str">
        <f t="shared" si="35"/>
        <v/>
      </c>
      <c r="AA335" s="4" t="str">
        <f>IF($B335="","",IF(Z335&lt;=ROUNDUP(COUNTA($B$5:$B$504)*Settings!$B$10,0),"Top 20%",""))</f>
        <v/>
      </c>
    </row>
    <row r="336" spans="1:27" ht="16" x14ac:dyDescent="0.2">
      <c r="A336" s="7"/>
      <c r="B336" s="10"/>
      <c r="C336" s="10"/>
      <c r="D336" s="10"/>
      <c r="E336" s="10"/>
      <c r="F336" s="7"/>
      <c r="G336" s="7"/>
      <c r="H336" s="7"/>
      <c r="I336" s="4" t="str">
        <f t="shared" si="30"/>
        <v/>
      </c>
      <c r="J336" s="7"/>
      <c r="K336" s="7"/>
      <c r="L336" s="7"/>
      <c r="M336" s="4" t="str">
        <f t="shared" si="31"/>
        <v/>
      </c>
      <c r="N336" s="7"/>
      <c r="O336" s="7"/>
      <c r="P336" s="7"/>
      <c r="Q336" s="4" t="str">
        <f t="shared" si="32"/>
        <v/>
      </c>
      <c r="R336" s="7"/>
      <c r="S336" s="7"/>
      <c r="T336" s="7"/>
      <c r="U336" s="4" t="str">
        <f t="shared" si="33"/>
        <v/>
      </c>
      <c r="V336" s="4" t="str">
        <f>IF($B336="","",ROUND((I336*Settings!$B$4 + M336*Settings!$B$5 + Q336*Settings!$B$6)*20,1))</f>
        <v/>
      </c>
      <c r="W336" s="4" t="str">
        <f>IF($B336="","",(5-U336)*Settings!$B$7)</f>
        <v/>
      </c>
      <c r="X336" s="4" t="str">
        <f t="shared" si="34"/>
        <v/>
      </c>
      <c r="Y336" s="4" t="str">
        <f>IF($B336="","",IF(AND(Settings!$B$18=1,U336&lt;Settings!$B$19),IF(X336&gt;=Settings!$B$9,"Pilot (gated - risk)","Defer/Redesign (risk)"),IF(X336&gt;=Settings!$B$8,"Scale candidate",IF(X336&gt;=Settings!$B$9,"Pilot (gated)","Defer/Redesign"))))</f>
        <v/>
      </c>
      <c r="Z336" s="4" t="str">
        <f t="shared" si="35"/>
        <v/>
      </c>
      <c r="AA336" s="4" t="str">
        <f>IF($B336="","",IF(Z336&lt;=ROUNDUP(COUNTA($B$5:$B$504)*Settings!$B$10,0),"Top 20%",""))</f>
        <v/>
      </c>
    </row>
    <row r="337" spans="1:27" ht="16" x14ac:dyDescent="0.2">
      <c r="A337" s="7"/>
      <c r="B337" s="10"/>
      <c r="C337" s="10"/>
      <c r="D337" s="10"/>
      <c r="E337" s="10"/>
      <c r="F337" s="7"/>
      <c r="G337" s="7"/>
      <c r="H337" s="7"/>
      <c r="I337" s="4" t="str">
        <f t="shared" si="30"/>
        <v/>
      </c>
      <c r="J337" s="7"/>
      <c r="K337" s="7"/>
      <c r="L337" s="7"/>
      <c r="M337" s="4" t="str">
        <f t="shared" si="31"/>
        <v/>
      </c>
      <c r="N337" s="7"/>
      <c r="O337" s="7"/>
      <c r="P337" s="7"/>
      <c r="Q337" s="4" t="str">
        <f t="shared" si="32"/>
        <v/>
      </c>
      <c r="R337" s="7"/>
      <c r="S337" s="7"/>
      <c r="T337" s="7"/>
      <c r="U337" s="4" t="str">
        <f t="shared" si="33"/>
        <v/>
      </c>
      <c r="V337" s="4" t="str">
        <f>IF($B337="","",ROUND((I337*Settings!$B$4 + M337*Settings!$B$5 + Q337*Settings!$B$6)*20,1))</f>
        <v/>
      </c>
      <c r="W337" s="4" t="str">
        <f>IF($B337="","",(5-U337)*Settings!$B$7)</f>
        <v/>
      </c>
      <c r="X337" s="4" t="str">
        <f t="shared" si="34"/>
        <v/>
      </c>
      <c r="Y337" s="4" t="str">
        <f>IF($B337="","",IF(AND(Settings!$B$18=1,U337&lt;Settings!$B$19),IF(X337&gt;=Settings!$B$9,"Pilot (gated - risk)","Defer/Redesign (risk)"),IF(X337&gt;=Settings!$B$8,"Scale candidate",IF(X337&gt;=Settings!$B$9,"Pilot (gated)","Defer/Redesign"))))</f>
        <v/>
      </c>
      <c r="Z337" s="4" t="str">
        <f t="shared" si="35"/>
        <v/>
      </c>
      <c r="AA337" s="4" t="str">
        <f>IF($B337="","",IF(Z337&lt;=ROUNDUP(COUNTA($B$5:$B$504)*Settings!$B$10,0),"Top 20%",""))</f>
        <v/>
      </c>
    </row>
    <row r="338" spans="1:27" ht="16" x14ac:dyDescent="0.2">
      <c r="A338" s="7"/>
      <c r="B338" s="10"/>
      <c r="C338" s="10"/>
      <c r="D338" s="10"/>
      <c r="E338" s="10"/>
      <c r="F338" s="7"/>
      <c r="G338" s="7"/>
      <c r="H338" s="7"/>
      <c r="I338" s="4" t="str">
        <f t="shared" si="30"/>
        <v/>
      </c>
      <c r="J338" s="7"/>
      <c r="K338" s="7"/>
      <c r="L338" s="7"/>
      <c r="M338" s="4" t="str">
        <f t="shared" si="31"/>
        <v/>
      </c>
      <c r="N338" s="7"/>
      <c r="O338" s="7"/>
      <c r="P338" s="7"/>
      <c r="Q338" s="4" t="str">
        <f t="shared" si="32"/>
        <v/>
      </c>
      <c r="R338" s="7"/>
      <c r="S338" s="7"/>
      <c r="T338" s="7"/>
      <c r="U338" s="4" t="str">
        <f t="shared" si="33"/>
        <v/>
      </c>
      <c r="V338" s="4" t="str">
        <f>IF($B338="","",ROUND((I338*Settings!$B$4 + M338*Settings!$B$5 + Q338*Settings!$B$6)*20,1))</f>
        <v/>
      </c>
      <c r="W338" s="4" t="str">
        <f>IF($B338="","",(5-U338)*Settings!$B$7)</f>
        <v/>
      </c>
      <c r="X338" s="4" t="str">
        <f t="shared" si="34"/>
        <v/>
      </c>
      <c r="Y338" s="4" t="str">
        <f>IF($B338="","",IF(AND(Settings!$B$18=1,U338&lt;Settings!$B$19),IF(X338&gt;=Settings!$B$9,"Pilot (gated - risk)","Defer/Redesign (risk)"),IF(X338&gt;=Settings!$B$8,"Scale candidate",IF(X338&gt;=Settings!$B$9,"Pilot (gated)","Defer/Redesign"))))</f>
        <v/>
      </c>
      <c r="Z338" s="4" t="str">
        <f t="shared" si="35"/>
        <v/>
      </c>
      <c r="AA338" s="4" t="str">
        <f>IF($B338="","",IF(Z338&lt;=ROUNDUP(COUNTA($B$5:$B$504)*Settings!$B$10,0),"Top 20%",""))</f>
        <v/>
      </c>
    </row>
    <row r="339" spans="1:27" ht="16" x14ac:dyDescent="0.2">
      <c r="A339" s="7"/>
      <c r="B339" s="10"/>
      <c r="C339" s="10"/>
      <c r="D339" s="10"/>
      <c r="E339" s="10"/>
      <c r="F339" s="7"/>
      <c r="G339" s="7"/>
      <c r="H339" s="7"/>
      <c r="I339" s="4" t="str">
        <f t="shared" si="30"/>
        <v/>
      </c>
      <c r="J339" s="7"/>
      <c r="K339" s="7"/>
      <c r="L339" s="7"/>
      <c r="M339" s="4" t="str">
        <f t="shared" si="31"/>
        <v/>
      </c>
      <c r="N339" s="7"/>
      <c r="O339" s="7"/>
      <c r="P339" s="7"/>
      <c r="Q339" s="4" t="str">
        <f t="shared" si="32"/>
        <v/>
      </c>
      <c r="R339" s="7"/>
      <c r="S339" s="7"/>
      <c r="T339" s="7"/>
      <c r="U339" s="4" t="str">
        <f t="shared" si="33"/>
        <v/>
      </c>
      <c r="V339" s="4" t="str">
        <f>IF($B339="","",ROUND((I339*Settings!$B$4 + M339*Settings!$B$5 + Q339*Settings!$B$6)*20,1))</f>
        <v/>
      </c>
      <c r="W339" s="4" t="str">
        <f>IF($B339="","",(5-U339)*Settings!$B$7)</f>
        <v/>
      </c>
      <c r="X339" s="4" t="str">
        <f t="shared" si="34"/>
        <v/>
      </c>
      <c r="Y339" s="4" t="str">
        <f>IF($B339="","",IF(AND(Settings!$B$18=1,U339&lt;Settings!$B$19),IF(X339&gt;=Settings!$B$9,"Pilot (gated - risk)","Defer/Redesign (risk)"),IF(X339&gt;=Settings!$B$8,"Scale candidate",IF(X339&gt;=Settings!$B$9,"Pilot (gated)","Defer/Redesign"))))</f>
        <v/>
      </c>
      <c r="Z339" s="4" t="str">
        <f t="shared" si="35"/>
        <v/>
      </c>
      <c r="AA339" s="4" t="str">
        <f>IF($B339="","",IF(Z339&lt;=ROUNDUP(COUNTA($B$5:$B$504)*Settings!$B$10,0),"Top 20%",""))</f>
        <v/>
      </c>
    </row>
    <row r="340" spans="1:27" ht="16" x14ac:dyDescent="0.2">
      <c r="A340" s="7"/>
      <c r="B340" s="10"/>
      <c r="C340" s="10"/>
      <c r="D340" s="10"/>
      <c r="E340" s="10"/>
      <c r="F340" s="7"/>
      <c r="G340" s="7"/>
      <c r="H340" s="7"/>
      <c r="I340" s="4" t="str">
        <f t="shared" si="30"/>
        <v/>
      </c>
      <c r="J340" s="7"/>
      <c r="K340" s="7"/>
      <c r="L340" s="7"/>
      <c r="M340" s="4" t="str">
        <f t="shared" si="31"/>
        <v/>
      </c>
      <c r="N340" s="7"/>
      <c r="O340" s="7"/>
      <c r="P340" s="7"/>
      <c r="Q340" s="4" t="str">
        <f t="shared" si="32"/>
        <v/>
      </c>
      <c r="R340" s="7"/>
      <c r="S340" s="7"/>
      <c r="T340" s="7"/>
      <c r="U340" s="4" t="str">
        <f t="shared" si="33"/>
        <v/>
      </c>
      <c r="V340" s="4" t="str">
        <f>IF($B340="","",ROUND((I340*Settings!$B$4 + M340*Settings!$B$5 + Q340*Settings!$B$6)*20,1))</f>
        <v/>
      </c>
      <c r="W340" s="4" t="str">
        <f>IF($B340="","",(5-U340)*Settings!$B$7)</f>
        <v/>
      </c>
      <c r="X340" s="4" t="str">
        <f t="shared" si="34"/>
        <v/>
      </c>
      <c r="Y340" s="4" t="str">
        <f>IF($B340="","",IF(AND(Settings!$B$18=1,U340&lt;Settings!$B$19),IF(X340&gt;=Settings!$B$9,"Pilot (gated - risk)","Defer/Redesign (risk)"),IF(X340&gt;=Settings!$B$8,"Scale candidate",IF(X340&gt;=Settings!$B$9,"Pilot (gated)","Defer/Redesign"))))</f>
        <v/>
      </c>
      <c r="Z340" s="4" t="str">
        <f t="shared" si="35"/>
        <v/>
      </c>
      <c r="AA340" s="4" t="str">
        <f>IF($B340="","",IF(Z340&lt;=ROUNDUP(COUNTA($B$5:$B$504)*Settings!$B$10,0),"Top 20%",""))</f>
        <v/>
      </c>
    </row>
    <row r="341" spans="1:27" ht="16" x14ac:dyDescent="0.2">
      <c r="A341" s="7"/>
      <c r="B341" s="10"/>
      <c r="C341" s="10"/>
      <c r="D341" s="10"/>
      <c r="E341" s="10"/>
      <c r="F341" s="7"/>
      <c r="G341" s="7"/>
      <c r="H341" s="7"/>
      <c r="I341" s="4" t="str">
        <f t="shared" si="30"/>
        <v/>
      </c>
      <c r="J341" s="7"/>
      <c r="K341" s="7"/>
      <c r="L341" s="7"/>
      <c r="M341" s="4" t="str">
        <f t="shared" si="31"/>
        <v/>
      </c>
      <c r="N341" s="7"/>
      <c r="O341" s="7"/>
      <c r="P341" s="7"/>
      <c r="Q341" s="4" t="str">
        <f t="shared" si="32"/>
        <v/>
      </c>
      <c r="R341" s="7"/>
      <c r="S341" s="7"/>
      <c r="T341" s="7"/>
      <c r="U341" s="4" t="str">
        <f t="shared" si="33"/>
        <v/>
      </c>
      <c r="V341" s="4" t="str">
        <f>IF($B341="","",ROUND((I341*Settings!$B$4 + M341*Settings!$B$5 + Q341*Settings!$B$6)*20,1))</f>
        <v/>
      </c>
      <c r="W341" s="4" t="str">
        <f>IF($B341="","",(5-U341)*Settings!$B$7)</f>
        <v/>
      </c>
      <c r="X341" s="4" t="str">
        <f t="shared" si="34"/>
        <v/>
      </c>
      <c r="Y341" s="4" t="str">
        <f>IF($B341="","",IF(AND(Settings!$B$18=1,U341&lt;Settings!$B$19),IF(X341&gt;=Settings!$B$9,"Pilot (gated - risk)","Defer/Redesign (risk)"),IF(X341&gt;=Settings!$B$8,"Scale candidate",IF(X341&gt;=Settings!$B$9,"Pilot (gated)","Defer/Redesign"))))</f>
        <v/>
      </c>
      <c r="Z341" s="4" t="str">
        <f t="shared" si="35"/>
        <v/>
      </c>
      <c r="AA341" s="4" t="str">
        <f>IF($B341="","",IF(Z341&lt;=ROUNDUP(COUNTA($B$5:$B$504)*Settings!$B$10,0),"Top 20%",""))</f>
        <v/>
      </c>
    </row>
    <row r="342" spans="1:27" ht="16" x14ac:dyDescent="0.2">
      <c r="A342" s="7"/>
      <c r="B342" s="10"/>
      <c r="C342" s="10"/>
      <c r="D342" s="10"/>
      <c r="E342" s="10"/>
      <c r="F342" s="7"/>
      <c r="G342" s="7"/>
      <c r="H342" s="7"/>
      <c r="I342" s="4" t="str">
        <f t="shared" si="30"/>
        <v/>
      </c>
      <c r="J342" s="7"/>
      <c r="K342" s="7"/>
      <c r="L342" s="7"/>
      <c r="M342" s="4" t="str">
        <f t="shared" si="31"/>
        <v/>
      </c>
      <c r="N342" s="7"/>
      <c r="O342" s="7"/>
      <c r="P342" s="7"/>
      <c r="Q342" s="4" t="str">
        <f t="shared" si="32"/>
        <v/>
      </c>
      <c r="R342" s="7"/>
      <c r="S342" s="7"/>
      <c r="T342" s="7"/>
      <c r="U342" s="4" t="str">
        <f t="shared" si="33"/>
        <v/>
      </c>
      <c r="V342" s="4" t="str">
        <f>IF($B342="","",ROUND((I342*Settings!$B$4 + M342*Settings!$B$5 + Q342*Settings!$B$6)*20,1))</f>
        <v/>
      </c>
      <c r="W342" s="4" t="str">
        <f>IF($B342="","",(5-U342)*Settings!$B$7)</f>
        <v/>
      </c>
      <c r="X342" s="4" t="str">
        <f t="shared" si="34"/>
        <v/>
      </c>
      <c r="Y342" s="4" t="str">
        <f>IF($B342="","",IF(AND(Settings!$B$18=1,U342&lt;Settings!$B$19),IF(X342&gt;=Settings!$B$9,"Pilot (gated - risk)","Defer/Redesign (risk)"),IF(X342&gt;=Settings!$B$8,"Scale candidate",IF(X342&gt;=Settings!$B$9,"Pilot (gated)","Defer/Redesign"))))</f>
        <v/>
      </c>
      <c r="Z342" s="4" t="str">
        <f t="shared" si="35"/>
        <v/>
      </c>
      <c r="AA342" s="4" t="str">
        <f>IF($B342="","",IF(Z342&lt;=ROUNDUP(COUNTA($B$5:$B$504)*Settings!$B$10,0),"Top 20%",""))</f>
        <v/>
      </c>
    </row>
    <row r="343" spans="1:27" ht="16" x14ac:dyDescent="0.2">
      <c r="A343" s="7"/>
      <c r="B343" s="10"/>
      <c r="C343" s="10"/>
      <c r="D343" s="10"/>
      <c r="E343" s="10"/>
      <c r="F343" s="7"/>
      <c r="G343" s="7"/>
      <c r="H343" s="7"/>
      <c r="I343" s="4" t="str">
        <f t="shared" si="30"/>
        <v/>
      </c>
      <c r="J343" s="7"/>
      <c r="K343" s="7"/>
      <c r="L343" s="7"/>
      <c r="M343" s="4" t="str">
        <f t="shared" si="31"/>
        <v/>
      </c>
      <c r="N343" s="7"/>
      <c r="O343" s="7"/>
      <c r="P343" s="7"/>
      <c r="Q343" s="4" t="str">
        <f t="shared" si="32"/>
        <v/>
      </c>
      <c r="R343" s="7"/>
      <c r="S343" s="7"/>
      <c r="T343" s="7"/>
      <c r="U343" s="4" t="str">
        <f t="shared" si="33"/>
        <v/>
      </c>
      <c r="V343" s="4" t="str">
        <f>IF($B343="","",ROUND((I343*Settings!$B$4 + M343*Settings!$B$5 + Q343*Settings!$B$6)*20,1))</f>
        <v/>
      </c>
      <c r="W343" s="4" t="str">
        <f>IF($B343="","",(5-U343)*Settings!$B$7)</f>
        <v/>
      </c>
      <c r="X343" s="4" t="str">
        <f t="shared" si="34"/>
        <v/>
      </c>
      <c r="Y343" s="4" t="str">
        <f>IF($B343="","",IF(AND(Settings!$B$18=1,U343&lt;Settings!$B$19),IF(X343&gt;=Settings!$B$9,"Pilot (gated - risk)","Defer/Redesign (risk)"),IF(X343&gt;=Settings!$B$8,"Scale candidate",IF(X343&gt;=Settings!$B$9,"Pilot (gated)","Defer/Redesign"))))</f>
        <v/>
      </c>
      <c r="Z343" s="4" t="str">
        <f t="shared" si="35"/>
        <v/>
      </c>
      <c r="AA343" s="4" t="str">
        <f>IF($B343="","",IF(Z343&lt;=ROUNDUP(COUNTA($B$5:$B$504)*Settings!$B$10,0),"Top 20%",""))</f>
        <v/>
      </c>
    </row>
    <row r="344" spans="1:27" ht="16" x14ac:dyDescent="0.2">
      <c r="A344" s="7"/>
      <c r="B344" s="10"/>
      <c r="C344" s="10"/>
      <c r="D344" s="10"/>
      <c r="E344" s="10"/>
      <c r="F344" s="7"/>
      <c r="G344" s="7"/>
      <c r="H344" s="7"/>
      <c r="I344" s="4" t="str">
        <f t="shared" si="30"/>
        <v/>
      </c>
      <c r="J344" s="7"/>
      <c r="K344" s="7"/>
      <c r="L344" s="7"/>
      <c r="M344" s="4" t="str">
        <f t="shared" si="31"/>
        <v/>
      </c>
      <c r="N344" s="7"/>
      <c r="O344" s="7"/>
      <c r="P344" s="7"/>
      <c r="Q344" s="4" t="str">
        <f t="shared" si="32"/>
        <v/>
      </c>
      <c r="R344" s="7"/>
      <c r="S344" s="7"/>
      <c r="T344" s="7"/>
      <c r="U344" s="4" t="str">
        <f t="shared" si="33"/>
        <v/>
      </c>
      <c r="V344" s="4" t="str">
        <f>IF($B344="","",ROUND((I344*Settings!$B$4 + M344*Settings!$B$5 + Q344*Settings!$B$6)*20,1))</f>
        <v/>
      </c>
      <c r="W344" s="4" t="str">
        <f>IF($B344="","",(5-U344)*Settings!$B$7)</f>
        <v/>
      </c>
      <c r="X344" s="4" t="str">
        <f t="shared" si="34"/>
        <v/>
      </c>
      <c r="Y344" s="4" t="str">
        <f>IF($B344="","",IF(AND(Settings!$B$18=1,U344&lt;Settings!$B$19),IF(X344&gt;=Settings!$B$9,"Pilot (gated - risk)","Defer/Redesign (risk)"),IF(X344&gt;=Settings!$B$8,"Scale candidate",IF(X344&gt;=Settings!$B$9,"Pilot (gated)","Defer/Redesign"))))</f>
        <v/>
      </c>
      <c r="Z344" s="4" t="str">
        <f t="shared" si="35"/>
        <v/>
      </c>
      <c r="AA344" s="4" t="str">
        <f>IF($B344="","",IF(Z344&lt;=ROUNDUP(COUNTA($B$5:$B$504)*Settings!$B$10,0),"Top 20%",""))</f>
        <v/>
      </c>
    </row>
    <row r="345" spans="1:27" ht="16" x14ac:dyDescent="0.2">
      <c r="A345" s="7"/>
      <c r="B345" s="10"/>
      <c r="C345" s="10"/>
      <c r="D345" s="10"/>
      <c r="E345" s="10"/>
      <c r="F345" s="7"/>
      <c r="G345" s="7"/>
      <c r="H345" s="7"/>
      <c r="I345" s="4" t="str">
        <f t="shared" si="30"/>
        <v/>
      </c>
      <c r="J345" s="7"/>
      <c r="K345" s="7"/>
      <c r="L345" s="7"/>
      <c r="M345" s="4" t="str">
        <f t="shared" si="31"/>
        <v/>
      </c>
      <c r="N345" s="7"/>
      <c r="O345" s="7"/>
      <c r="P345" s="7"/>
      <c r="Q345" s="4" t="str">
        <f t="shared" si="32"/>
        <v/>
      </c>
      <c r="R345" s="7"/>
      <c r="S345" s="7"/>
      <c r="T345" s="7"/>
      <c r="U345" s="4" t="str">
        <f t="shared" si="33"/>
        <v/>
      </c>
      <c r="V345" s="4" t="str">
        <f>IF($B345="","",ROUND((I345*Settings!$B$4 + M345*Settings!$B$5 + Q345*Settings!$B$6)*20,1))</f>
        <v/>
      </c>
      <c r="W345" s="4" t="str">
        <f>IF($B345="","",(5-U345)*Settings!$B$7)</f>
        <v/>
      </c>
      <c r="X345" s="4" t="str">
        <f t="shared" si="34"/>
        <v/>
      </c>
      <c r="Y345" s="4" t="str">
        <f>IF($B345="","",IF(AND(Settings!$B$18=1,U345&lt;Settings!$B$19),IF(X345&gt;=Settings!$B$9,"Pilot (gated - risk)","Defer/Redesign (risk)"),IF(X345&gt;=Settings!$B$8,"Scale candidate",IF(X345&gt;=Settings!$B$9,"Pilot (gated)","Defer/Redesign"))))</f>
        <v/>
      </c>
      <c r="Z345" s="4" t="str">
        <f t="shared" si="35"/>
        <v/>
      </c>
      <c r="AA345" s="4" t="str">
        <f>IF($B345="","",IF(Z345&lt;=ROUNDUP(COUNTA($B$5:$B$504)*Settings!$B$10,0),"Top 20%",""))</f>
        <v/>
      </c>
    </row>
    <row r="346" spans="1:27" ht="16" x14ac:dyDescent="0.2">
      <c r="A346" s="7"/>
      <c r="B346" s="10"/>
      <c r="C346" s="10"/>
      <c r="D346" s="10"/>
      <c r="E346" s="10"/>
      <c r="F346" s="7"/>
      <c r="G346" s="7"/>
      <c r="H346" s="7"/>
      <c r="I346" s="4" t="str">
        <f t="shared" si="30"/>
        <v/>
      </c>
      <c r="J346" s="7"/>
      <c r="K346" s="7"/>
      <c r="L346" s="7"/>
      <c r="M346" s="4" t="str">
        <f t="shared" si="31"/>
        <v/>
      </c>
      <c r="N346" s="7"/>
      <c r="O346" s="7"/>
      <c r="P346" s="7"/>
      <c r="Q346" s="4" t="str">
        <f t="shared" si="32"/>
        <v/>
      </c>
      <c r="R346" s="7"/>
      <c r="S346" s="7"/>
      <c r="T346" s="7"/>
      <c r="U346" s="4" t="str">
        <f t="shared" si="33"/>
        <v/>
      </c>
      <c r="V346" s="4" t="str">
        <f>IF($B346="","",ROUND((I346*Settings!$B$4 + M346*Settings!$B$5 + Q346*Settings!$B$6)*20,1))</f>
        <v/>
      </c>
      <c r="W346" s="4" t="str">
        <f>IF($B346="","",(5-U346)*Settings!$B$7)</f>
        <v/>
      </c>
      <c r="X346" s="4" t="str">
        <f t="shared" si="34"/>
        <v/>
      </c>
      <c r="Y346" s="4" t="str">
        <f>IF($B346="","",IF(AND(Settings!$B$18=1,U346&lt;Settings!$B$19),IF(X346&gt;=Settings!$B$9,"Pilot (gated - risk)","Defer/Redesign (risk)"),IF(X346&gt;=Settings!$B$8,"Scale candidate",IF(X346&gt;=Settings!$B$9,"Pilot (gated)","Defer/Redesign"))))</f>
        <v/>
      </c>
      <c r="Z346" s="4" t="str">
        <f t="shared" si="35"/>
        <v/>
      </c>
      <c r="AA346" s="4" t="str">
        <f>IF($B346="","",IF(Z346&lt;=ROUNDUP(COUNTA($B$5:$B$504)*Settings!$B$10,0),"Top 20%",""))</f>
        <v/>
      </c>
    </row>
    <row r="347" spans="1:27" ht="16" x14ac:dyDescent="0.2">
      <c r="A347" s="7"/>
      <c r="B347" s="10"/>
      <c r="C347" s="10"/>
      <c r="D347" s="10"/>
      <c r="E347" s="10"/>
      <c r="F347" s="7"/>
      <c r="G347" s="7"/>
      <c r="H347" s="7"/>
      <c r="I347" s="4" t="str">
        <f t="shared" si="30"/>
        <v/>
      </c>
      <c r="J347" s="7"/>
      <c r="K347" s="7"/>
      <c r="L347" s="7"/>
      <c r="M347" s="4" t="str">
        <f t="shared" si="31"/>
        <v/>
      </c>
      <c r="N347" s="7"/>
      <c r="O347" s="7"/>
      <c r="P347" s="7"/>
      <c r="Q347" s="4" t="str">
        <f t="shared" si="32"/>
        <v/>
      </c>
      <c r="R347" s="7"/>
      <c r="S347" s="7"/>
      <c r="T347" s="7"/>
      <c r="U347" s="4" t="str">
        <f t="shared" si="33"/>
        <v/>
      </c>
      <c r="V347" s="4" t="str">
        <f>IF($B347="","",ROUND((I347*Settings!$B$4 + M347*Settings!$B$5 + Q347*Settings!$B$6)*20,1))</f>
        <v/>
      </c>
      <c r="W347" s="4" t="str">
        <f>IF($B347="","",(5-U347)*Settings!$B$7)</f>
        <v/>
      </c>
      <c r="X347" s="4" t="str">
        <f t="shared" si="34"/>
        <v/>
      </c>
      <c r="Y347" s="4" t="str">
        <f>IF($B347="","",IF(AND(Settings!$B$18=1,U347&lt;Settings!$B$19),IF(X347&gt;=Settings!$B$9,"Pilot (gated - risk)","Defer/Redesign (risk)"),IF(X347&gt;=Settings!$B$8,"Scale candidate",IF(X347&gt;=Settings!$B$9,"Pilot (gated)","Defer/Redesign"))))</f>
        <v/>
      </c>
      <c r="Z347" s="4" t="str">
        <f t="shared" si="35"/>
        <v/>
      </c>
      <c r="AA347" s="4" t="str">
        <f>IF($B347="","",IF(Z347&lt;=ROUNDUP(COUNTA($B$5:$B$504)*Settings!$B$10,0),"Top 20%",""))</f>
        <v/>
      </c>
    </row>
    <row r="348" spans="1:27" ht="16" x14ac:dyDescent="0.2">
      <c r="A348" s="7"/>
      <c r="B348" s="10"/>
      <c r="C348" s="10"/>
      <c r="D348" s="10"/>
      <c r="E348" s="10"/>
      <c r="F348" s="7"/>
      <c r="G348" s="7"/>
      <c r="H348" s="7"/>
      <c r="I348" s="4" t="str">
        <f t="shared" si="30"/>
        <v/>
      </c>
      <c r="J348" s="7"/>
      <c r="K348" s="7"/>
      <c r="L348" s="7"/>
      <c r="M348" s="4" t="str">
        <f t="shared" si="31"/>
        <v/>
      </c>
      <c r="N348" s="7"/>
      <c r="O348" s="7"/>
      <c r="P348" s="7"/>
      <c r="Q348" s="4" t="str">
        <f t="shared" si="32"/>
        <v/>
      </c>
      <c r="R348" s="7"/>
      <c r="S348" s="7"/>
      <c r="T348" s="7"/>
      <c r="U348" s="4" t="str">
        <f t="shared" si="33"/>
        <v/>
      </c>
      <c r="V348" s="4" t="str">
        <f>IF($B348="","",ROUND((I348*Settings!$B$4 + M348*Settings!$B$5 + Q348*Settings!$B$6)*20,1))</f>
        <v/>
      </c>
      <c r="W348" s="4" t="str">
        <f>IF($B348="","",(5-U348)*Settings!$B$7)</f>
        <v/>
      </c>
      <c r="X348" s="4" t="str">
        <f t="shared" si="34"/>
        <v/>
      </c>
      <c r="Y348" s="4" t="str">
        <f>IF($B348="","",IF(AND(Settings!$B$18=1,U348&lt;Settings!$B$19),IF(X348&gt;=Settings!$B$9,"Pilot (gated - risk)","Defer/Redesign (risk)"),IF(X348&gt;=Settings!$B$8,"Scale candidate",IF(X348&gt;=Settings!$B$9,"Pilot (gated)","Defer/Redesign"))))</f>
        <v/>
      </c>
      <c r="Z348" s="4" t="str">
        <f t="shared" si="35"/>
        <v/>
      </c>
      <c r="AA348" s="4" t="str">
        <f>IF($B348="","",IF(Z348&lt;=ROUNDUP(COUNTA($B$5:$B$504)*Settings!$B$10,0),"Top 20%",""))</f>
        <v/>
      </c>
    </row>
    <row r="349" spans="1:27" ht="16" x14ac:dyDescent="0.2">
      <c r="A349" s="7"/>
      <c r="B349" s="10"/>
      <c r="C349" s="10"/>
      <c r="D349" s="10"/>
      <c r="E349" s="10"/>
      <c r="F349" s="7"/>
      <c r="G349" s="7"/>
      <c r="H349" s="7"/>
      <c r="I349" s="4" t="str">
        <f t="shared" si="30"/>
        <v/>
      </c>
      <c r="J349" s="7"/>
      <c r="K349" s="7"/>
      <c r="L349" s="7"/>
      <c r="M349" s="4" t="str">
        <f t="shared" si="31"/>
        <v/>
      </c>
      <c r="N349" s="7"/>
      <c r="O349" s="7"/>
      <c r="P349" s="7"/>
      <c r="Q349" s="4" t="str">
        <f t="shared" si="32"/>
        <v/>
      </c>
      <c r="R349" s="7"/>
      <c r="S349" s="7"/>
      <c r="T349" s="7"/>
      <c r="U349" s="4" t="str">
        <f t="shared" si="33"/>
        <v/>
      </c>
      <c r="V349" s="4" t="str">
        <f>IF($B349="","",ROUND((I349*Settings!$B$4 + M349*Settings!$B$5 + Q349*Settings!$B$6)*20,1))</f>
        <v/>
      </c>
      <c r="W349" s="4" t="str">
        <f>IF($B349="","",(5-U349)*Settings!$B$7)</f>
        <v/>
      </c>
      <c r="X349" s="4" t="str">
        <f t="shared" si="34"/>
        <v/>
      </c>
      <c r="Y349" s="4" t="str">
        <f>IF($B349="","",IF(AND(Settings!$B$18=1,U349&lt;Settings!$B$19),IF(X349&gt;=Settings!$B$9,"Pilot (gated - risk)","Defer/Redesign (risk)"),IF(X349&gt;=Settings!$B$8,"Scale candidate",IF(X349&gt;=Settings!$B$9,"Pilot (gated)","Defer/Redesign"))))</f>
        <v/>
      </c>
      <c r="Z349" s="4" t="str">
        <f t="shared" si="35"/>
        <v/>
      </c>
      <c r="AA349" s="4" t="str">
        <f>IF($B349="","",IF(Z349&lt;=ROUNDUP(COUNTA($B$5:$B$504)*Settings!$B$10,0),"Top 20%",""))</f>
        <v/>
      </c>
    </row>
    <row r="350" spans="1:27" ht="16" x14ac:dyDescent="0.2">
      <c r="A350" s="7"/>
      <c r="B350" s="10"/>
      <c r="C350" s="10"/>
      <c r="D350" s="10"/>
      <c r="E350" s="10"/>
      <c r="F350" s="7"/>
      <c r="G350" s="7"/>
      <c r="H350" s="7"/>
      <c r="I350" s="4" t="str">
        <f t="shared" si="30"/>
        <v/>
      </c>
      <c r="J350" s="7"/>
      <c r="K350" s="7"/>
      <c r="L350" s="7"/>
      <c r="M350" s="4" t="str">
        <f t="shared" si="31"/>
        <v/>
      </c>
      <c r="N350" s="7"/>
      <c r="O350" s="7"/>
      <c r="P350" s="7"/>
      <c r="Q350" s="4" t="str">
        <f t="shared" si="32"/>
        <v/>
      </c>
      <c r="R350" s="7"/>
      <c r="S350" s="7"/>
      <c r="T350" s="7"/>
      <c r="U350" s="4" t="str">
        <f t="shared" si="33"/>
        <v/>
      </c>
      <c r="V350" s="4" t="str">
        <f>IF($B350="","",ROUND((I350*Settings!$B$4 + M350*Settings!$B$5 + Q350*Settings!$B$6)*20,1))</f>
        <v/>
      </c>
      <c r="W350" s="4" t="str">
        <f>IF($B350="","",(5-U350)*Settings!$B$7)</f>
        <v/>
      </c>
      <c r="X350" s="4" t="str">
        <f t="shared" si="34"/>
        <v/>
      </c>
      <c r="Y350" s="4" t="str">
        <f>IF($B350="","",IF(AND(Settings!$B$18=1,U350&lt;Settings!$B$19),IF(X350&gt;=Settings!$B$9,"Pilot (gated - risk)","Defer/Redesign (risk)"),IF(X350&gt;=Settings!$B$8,"Scale candidate",IF(X350&gt;=Settings!$B$9,"Pilot (gated)","Defer/Redesign"))))</f>
        <v/>
      </c>
      <c r="Z350" s="4" t="str">
        <f t="shared" si="35"/>
        <v/>
      </c>
      <c r="AA350" s="4" t="str">
        <f>IF($B350="","",IF(Z350&lt;=ROUNDUP(COUNTA($B$5:$B$504)*Settings!$B$10,0),"Top 20%",""))</f>
        <v/>
      </c>
    </row>
    <row r="351" spans="1:27" ht="16" x14ac:dyDescent="0.2">
      <c r="A351" s="7"/>
      <c r="B351" s="10"/>
      <c r="C351" s="10"/>
      <c r="D351" s="10"/>
      <c r="E351" s="10"/>
      <c r="F351" s="7"/>
      <c r="G351" s="7"/>
      <c r="H351" s="7"/>
      <c r="I351" s="4" t="str">
        <f t="shared" si="30"/>
        <v/>
      </c>
      <c r="J351" s="7"/>
      <c r="K351" s="7"/>
      <c r="L351" s="7"/>
      <c r="M351" s="4" t="str">
        <f t="shared" si="31"/>
        <v/>
      </c>
      <c r="N351" s="7"/>
      <c r="O351" s="7"/>
      <c r="P351" s="7"/>
      <c r="Q351" s="4" t="str">
        <f t="shared" si="32"/>
        <v/>
      </c>
      <c r="R351" s="7"/>
      <c r="S351" s="7"/>
      <c r="T351" s="7"/>
      <c r="U351" s="4" t="str">
        <f t="shared" si="33"/>
        <v/>
      </c>
      <c r="V351" s="4" t="str">
        <f>IF($B351="","",ROUND((I351*Settings!$B$4 + M351*Settings!$B$5 + Q351*Settings!$B$6)*20,1))</f>
        <v/>
      </c>
      <c r="W351" s="4" t="str">
        <f>IF($B351="","",(5-U351)*Settings!$B$7)</f>
        <v/>
      </c>
      <c r="X351" s="4" t="str">
        <f t="shared" si="34"/>
        <v/>
      </c>
      <c r="Y351" s="4" t="str">
        <f>IF($B351="","",IF(AND(Settings!$B$18=1,U351&lt;Settings!$B$19),IF(X351&gt;=Settings!$B$9,"Pilot (gated - risk)","Defer/Redesign (risk)"),IF(X351&gt;=Settings!$B$8,"Scale candidate",IF(X351&gt;=Settings!$B$9,"Pilot (gated)","Defer/Redesign"))))</f>
        <v/>
      </c>
      <c r="Z351" s="4" t="str">
        <f t="shared" si="35"/>
        <v/>
      </c>
      <c r="AA351" s="4" t="str">
        <f>IF($B351="","",IF(Z351&lt;=ROUNDUP(COUNTA($B$5:$B$504)*Settings!$B$10,0),"Top 20%",""))</f>
        <v/>
      </c>
    </row>
    <row r="352" spans="1:27" ht="16" x14ac:dyDescent="0.2">
      <c r="A352" s="7"/>
      <c r="B352" s="10"/>
      <c r="C352" s="10"/>
      <c r="D352" s="10"/>
      <c r="E352" s="10"/>
      <c r="F352" s="7"/>
      <c r="G352" s="7"/>
      <c r="H352" s="7"/>
      <c r="I352" s="4" t="str">
        <f t="shared" si="30"/>
        <v/>
      </c>
      <c r="J352" s="7"/>
      <c r="K352" s="7"/>
      <c r="L352" s="7"/>
      <c r="M352" s="4" t="str">
        <f t="shared" si="31"/>
        <v/>
      </c>
      <c r="N352" s="7"/>
      <c r="O352" s="7"/>
      <c r="P352" s="7"/>
      <c r="Q352" s="4" t="str">
        <f t="shared" si="32"/>
        <v/>
      </c>
      <c r="R352" s="7"/>
      <c r="S352" s="7"/>
      <c r="T352" s="7"/>
      <c r="U352" s="4" t="str">
        <f t="shared" si="33"/>
        <v/>
      </c>
      <c r="V352" s="4" t="str">
        <f>IF($B352="","",ROUND((I352*Settings!$B$4 + M352*Settings!$B$5 + Q352*Settings!$B$6)*20,1))</f>
        <v/>
      </c>
      <c r="W352" s="4" t="str">
        <f>IF($B352="","",(5-U352)*Settings!$B$7)</f>
        <v/>
      </c>
      <c r="X352" s="4" t="str">
        <f t="shared" si="34"/>
        <v/>
      </c>
      <c r="Y352" s="4" t="str">
        <f>IF($B352="","",IF(AND(Settings!$B$18=1,U352&lt;Settings!$B$19),IF(X352&gt;=Settings!$B$9,"Pilot (gated - risk)","Defer/Redesign (risk)"),IF(X352&gt;=Settings!$B$8,"Scale candidate",IF(X352&gt;=Settings!$B$9,"Pilot (gated)","Defer/Redesign"))))</f>
        <v/>
      </c>
      <c r="Z352" s="4" t="str">
        <f t="shared" si="35"/>
        <v/>
      </c>
      <c r="AA352" s="4" t="str">
        <f>IF($B352="","",IF(Z352&lt;=ROUNDUP(COUNTA($B$5:$B$504)*Settings!$B$10,0),"Top 20%",""))</f>
        <v/>
      </c>
    </row>
    <row r="353" spans="1:27" ht="16" x14ac:dyDescent="0.2">
      <c r="A353" s="7"/>
      <c r="B353" s="10"/>
      <c r="C353" s="10"/>
      <c r="D353" s="10"/>
      <c r="E353" s="10"/>
      <c r="F353" s="7"/>
      <c r="G353" s="7"/>
      <c r="H353" s="7"/>
      <c r="I353" s="4" t="str">
        <f t="shared" si="30"/>
        <v/>
      </c>
      <c r="J353" s="7"/>
      <c r="K353" s="7"/>
      <c r="L353" s="7"/>
      <c r="M353" s="4" t="str">
        <f t="shared" si="31"/>
        <v/>
      </c>
      <c r="N353" s="7"/>
      <c r="O353" s="7"/>
      <c r="P353" s="7"/>
      <c r="Q353" s="4" t="str">
        <f t="shared" si="32"/>
        <v/>
      </c>
      <c r="R353" s="7"/>
      <c r="S353" s="7"/>
      <c r="T353" s="7"/>
      <c r="U353" s="4" t="str">
        <f t="shared" si="33"/>
        <v/>
      </c>
      <c r="V353" s="4" t="str">
        <f>IF($B353="","",ROUND((I353*Settings!$B$4 + M353*Settings!$B$5 + Q353*Settings!$B$6)*20,1))</f>
        <v/>
      </c>
      <c r="W353" s="4" t="str">
        <f>IF($B353="","",(5-U353)*Settings!$B$7)</f>
        <v/>
      </c>
      <c r="X353" s="4" t="str">
        <f t="shared" si="34"/>
        <v/>
      </c>
      <c r="Y353" s="4" t="str">
        <f>IF($B353="","",IF(AND(Settings!$B$18=1,U353&lt;Settings!$B$19),IF(X353&gt;=Settings!$B$9,"Pilot (gated - risk)","Defer/Redesign (risk)"),IF(X353&gt;=Settings!$B$8,"Scale candidate",IF(X353&gt;=Settings!$B$9,"Pilot (gated)","Defer/Redesign"))))</f>
        <v/>
      </c>
      <c r="Z353" s="4" t="str">
        <f t="shared" si="35"/>
        <v/>
      </c>
      <c r="AA353" s="4" t="str">
        <f>IF($B353="","",IF(Z353&lt;=ROUNDUP(COUNTA($B$5:$B$504)*Settings!$B$10,0),"Top 20%",""))</f>
        <v/>
      </c>
    </row>
    <row r="354" spans="1:27" ht="16" x14ac:dyDescent="0.2">
      <c r="A354" s="7"/>
      <c r="B354" s="10"/>
      <c r="C354" s="10"/>
      <c r="D354" s="10"/>
      <c r="E354" s="10"/>
      <c r="F354" s="7"/>
      <c r="G354" s="7"/>
      <c r="H354" s="7"/>
      <c r="I354" s="4" t="str">
        <f t="shared" si="30"/>
        <v/>
      </c>
      <c r="J354" s="7"/>
      <c r="K354" s="7"/>
      <c r="L354" s="7"/>
      <c r="M354" s="4" t="str">
        <f t="shared" si="31"/>
        <v/>
      </c>
      <c r="N354" s="7"/>
      <c r="O354" s="7"/>
      <c r="P354" s="7"/>
      <c r="Q354" s="4" t="str">
        <f t="shared" si="32"/>
        <v/>
      </c>
      <c r="R354" s="7"/>
      <c r="S354" s="7"/>
      <c r="T354" s="7"/>
      <c r="U354" s="4" t="str">
        <f t="shared" si="33"/>
        <v/>
      </c>
      <c r="V354" s="4" t="str">
        <f>IF($B354="","",ROUND((I354*Settings!$B$4 + M354*Settings!$B$5 + Q354*Settings!$B$6)*20,1))</f>
        <v/>
      </c>
      <c r="W354" s="4" t="str">
        <f>IF($B354="","",(5-U354)*Settings!$B$7)</f>
        <v/>
      </c>
      <c r="X354" s="4" t="str">
        <f t="shared" si="34"/>
        <v/>
      </c>
      <c r="Y354" s="4" t="str">
        <f>IF($B354="","",IF(AND(Settings!$B$18=1,U354&lt;Settings!$B$19),IF(X354&gt;=Settings!$B$9,"Pilot (gated - risk)","Defer/Redesign (risk)"),IF(X354&gt;=Settings!$B$8,"Scale candidate",IF(X354&gt;=Settings!$B$9,"Pilot (gated)","Defer/Redesign"))))</f>
        <v/>
      </c>
      <c r="Z354" s="4" t="str">
        <f t="shared" si="35"/>
        <v/>
      </c>
      <c r="AA354" s="4" t="str">
        <f>IF($B354="","",IF(Z354&lt;=ROUNDUP(COUNTA($B$5:$B$504)*Settings!$B$10,0),"Top 20%",""))</f>
        <v/>
      </c>
    </row>
    <row r="355" spans="1:27" ht="16" x14ac:dyDescent="0.2">
      <c r="A355" s="7"/>
      <c r="B355" s="10"/>
      <c r="C355" s="10"/>
      <c r="D355" s="10"/>
      <c r="E355" s="10"/>
      <c r="F355" s="7"/>
      <c r="G355" s="7"/>
      <c r="H355" s="7"/>
      <c r="I355" s="4" t="str">
        <f t="shared" si="30"/>
        <v/>
      </c>
      <c r="J355" s="7"/>
      <c r="K355" s="7"/>
      <c r="L355" s="7"/>
      <c r="M355" s="4" t="str">
        <f t="shared" si="31"/>
        <v/>
      </c>
      <c r="N355" s="7"/>
      <c r="O355" s="7"/>
      <c r="P355" s="7"/>
      <c r="Q355" s="4" t="str">
        <f t="shared" si="32"/>
        <v/>
      </c>
      <c r="R355" s="7"/>
      <c r="S355" s="7"/>
      <c r="T355" s="7"/>
      <c r="U355" s="4" t="str">
        <f t="shared" si="33"/>
        <v/>
      </c>
      <c r="V355" s="4" t="str">
        <f>IF($B355="","",ROUND((I355*Settings!$B$4 + M355*Settings!$B$5 + Q355*Settings!$B$6)*20,1))</f>
        <v/>
      </c>
      <c r="W355" s="4" t="str">
        <f>IF($B355="","",(5-U355)*Settings!$B$7)</f>
        <v/>
      </c>
      <c r="X355" s="4" t="str">
        <f t="shared" si="34"/>
        <v/>
      </c>
      <c r="Y355" s="4" t="str">
        <f>IF($B355="","",IF(AND(Settings!$B$18=1,U355&lt;Settings!$B$19),IF(X355&gt;=Settings!$B$9,"Pilot (gated - risk)","Defer/Redesign (risk)"),IF(X355&gt;=Settings!$B$8,"Scale candidate",IF(X355&gt;=Settings!$B$9,"Pilot (gated)","Defer/Redesign"))))</f>
        <v/>
      </c>
      <c r="Z355" s="4" t="str">
        <f t="shared" si="35"/>
        <v/>
      </c>
      <c r="AA355" s="4" t="str">
        <f>IF($B355="","",IF(Z355&lt;=ROUNDUP(COUNTA($B$5:$B$504)*Settings!$B$10,0),"Top 20%",""))</f>
        <v/>
      </c>
    </row>
    <row r="356" spans="1:27" ht="16" x14ac:dyDescent="0.2">
      <c r="A356" s="7"/>
      <c r="B356" s="10"/>
      <c r="C356" s="10"/>
      <c r="D356" s="10"/>
      <c r="E356" s="10"/>
      <c r="F356" s="7"/>
      <c r="G356" s="7"/>
      <c r="H356" s="7"/>
      <c r="I356" s="4" t="str">
        <f t="shared" si="30"/>
        <v/>
      </c>
      <c r="J356" s="7"/>
      <c r="K356" s="7"/>
      <c r="L356" s="7"/>
      <c r="M356" s="4" t="str">
        <f t="shared" si="31"/>
        <v/>
      </c>
      <c r="N356" s="7"/>
      <c r="O356" s="7"/>
      <c r="P356" s="7"/>
      <c r="Q356" s="4" t="str">
        <f t="shared" si="32"/>
        <v/>
      </c>
      <c r="R356" s="7"/>
      <c r="S356" s="7"/>
      <c r="T356" s="7"/>
      <c r="U356" s="4" t="str">
        <f t="shared" si="33"/>
        <v/>
      </c>
      <c r="V356" s="4" t="str">
        <f>IF($B356="","",ROUND((I356*Settings!$B$4 + M356*Settings!$B$5 + Q356*Settings!$B$6)*20,1))</f>
        <v/>
      </c>
      <c r="W356" s="4" t="str">
        <f>IF($B356="","",(5-U356)*Settings!$B$7)</f>
        <v/>
      </c>
      <c r="X356" s="4" t="str">
        <f t="shared" si="34"/>
        <v/>
      </c>
      <c r="Y356" s="4" t="str">
        <f>IF($B356="","",IF(AND(Settings!$B$18=1,U356&lt;Settings!$B$19),IF(X356&gt;=Settings!$B$9,"Pilot (gated - risk)","Defer/Redesign (risk)"),IF(X356&gt;=Settings!$B$8,"Scale candidate",IF(X356&gt;=Settings!$B$9,"Pilot (gated)","Defer/Redesign"))))</f>
        <v/>
      </c>
      <c r="Z356" s="4" t="str">
        <f t="shared" si="35"/>
        <v/>
      </c>
      <c r="AA356" s="4" t="str">
        <f>IF($B356="","",IF(Z356&lt;=ROUNDUP(COUNTA($B$5:$B$504)*Settings!$B$10,0),"Top 20%",""))</f>
        <v/>
      </c>
    </row>
    <row r="357" spans="1:27" ht="16" x14ac:dyDescent="0.2">
      <c r="A357" s="7"/>
      <c r="B357" s="10"/>
      <c r="C357" s="10"/>
      <c r="D357" s="10"/>
      <c r="E357" s="10"/>
      <c r="F357" s="7"/>
      <c r="G357" s="7"/>
      <c r="H357" s="7"/>
      <c r="I357" s="4" t="str">
        <f t="shared" si="30"/>
        <v/>
      </c>
      <c r="J357" s="7"/>
      <c r="K357" s="7"/>
      <c r="L357" s="7"/>
      <c r="M357" s="4" t="str">
        <f t="shared" si="31"/>
        <v/>
      </c>
      <c r="N357" s="7"/>
      <c r="O357" s="7"/>
      <c r="P357" s="7"/>
      <c r="Q357" s="4" t="str">
        <f t="shared" si="32"/>
        <v/>
      </c>
      <c r="R357" s="7"/>
      <c r="S357" s="7"/>
      <c r="T357" s="7"/>
      <c r="U357" s="4" t="str">
        <f t="shared" si="33"/>
        <v/>
      </c>
      <c r="V357" s="4" t="str">
        <f>IF($B357="","",ROUND((I357*Settings!$B$4 + M357*Settings!$B$5 + Q357*Settings!$B$6)*20,1))</f>
        <v/>
      </c>
      <c r="W357" s="4" t="str">
        <f>IF($B357="","",(5-U357)*Settings!$B$7)</f>
        <v/>
      </c>
      <c r="X357" s="4" t="str">
        <f t="shared" si="34"/>
        <v/>
      </c>
      <c r="Y357" s="4" t="str">
        <f>IF($B357="","",IF(AND(Settings!$B$18=1,U357&lt;Settings!$B$19),IF(X357&gt;=Settings!$B$9,"Pilot (gated - risk)","Defer/Redesign (risk)"),IF(X357&gt;=Settings!$B$8,"Scale candidate",IF(X357&gt;=Settings!$B$9,"Pilot (gated)","Defer/Redesign"))))</f>
        <v/>
      </c>
      <c r="Z357" s="4" t="str">
        <f t="shared" si="35"/>
        <v/>
      </c>
      <c r="AA357" s="4" t="str">
        <f>IF($B357="","",IF(Z357&lt;=ROUNDUP(COUNTA($B$5:$B$504)*Settings!$B$10,0),"Top 20%",""))</f>
        <v/>
      </c>
    </row>
    <row r="358" spans="1:27" ht="16" x14ac:dyDescent="0.2">
      <c r="A358" s="7"/>
      <c r="B358" s="10"/>
      <c r="C358" s="10"/>
      <c r="D358" s="10"/>
      <c r="E358" s="10"/>
      <c r="F358" s="7"/>
      <c r="G358" s="7"/>
      <c r="H358" s="7"/>
      <c r="I358" s="4" t="str">
        <f t="shared" si="30"/>
        <v/>
      </c>
      <c r="J358" s="7"/>
      <c r="K358" s="7"/>
      <c r="L358" s="7"/>
      <c r="M358" s="4" t="str">
        <f t="shared" si="31"/>
        <v/>
      </c>
      <c r="N358" s="7"/>
      <c r="O358" s="7"/>
      <c r="P358" s="7"/>
      <c r="Q358" s="4" t="str">
        <f t="shared" si="32"/>
        <v/>
      </c>
      <c r="R358" s="7"/>
      <c r="S358" s="7"/>
      <c r="T358" s="7"/>
      <c r="U358" s="4" t="str">
        <f t="shared" si="33"/>
        <v/>
      </c>
      <c r="V358" s="4" t="str">
        <f>IF($B358="","",ROUND((I358*Settings!$B$4 + M358*Settings!$B$5 + Q358*Settings!$B$6)*20,1))</f>
        <v/>
      </c>
      <c r="W358" s="4" t="str">
        <f>IF($B358="","",(5-U358)*Settings!$B$7)</f>
        <v/>
      </c>
      <c r="X358" s="4" t="str">
        <f t="shared" si="34"/>
        <v/>
      </c>
      <c r="Y358" s="4" t="str">
        <f>IF($B358="","",IF(AND(Settings!$B$18=1,U358&lt;Settings!$B$19),IF(X358&gt;=Settings!$B$9,"Pilot (gated - risk)","Defer/Redesign (risk)"),IF(X358&gt;=Settings!$B$8,"Scale candidate",IF(X358&gt;=Settings!$B$9,"Pilot (gated)","Defer/Redesign"))))</f>
        <v/>
      </c>
      <c r="Z358" s="4" t="str">
        <f t="shared" si="35"/>
        <v/>
      </c>
      <c r="AA358" s="4" t="str">
        <f>IF($B358="","",IF(Z358&lt;=ROUNDUP(COUNTA($B$5:$B$504)*Settings!$B$10,0),"Top 20%",""))</f>
        <v/>
      </c>
    </row>
    <row r="359" spans="1:27" ht="16" x14ac:dyDescent="0.2">
      <c r="A359" s="7"/>
      <c r="B359" s="10"/>
      <c r="C359" s="10"/>
      <c r="D359" s="10"/>
      <c r="E359" s="10"/>
      <c r="F359" s="7"/>
      <c r="G359" s="7"/>
      <c r="H359" s="7"/>
      <c r="I359" s="4" t="str">
        <f t="shared" si="30"/>
        <v/>
      </c>
      <c r="J359" s="7"/>
      <c r="K359" s="7"/>
      <c r="L359" s="7"/>
      <c r="M359" s="4" t="str">
        <f t="shared" si="31"/>
        <v/>
      </c>
      <c r="N359" s="7"/>
      <c r="O359" s="7"/>
      <c r="P359" s="7"/>
      <c r="Q359" s="4" t="str">
        <f t="shared" si="32"/>
        <v/>
      </c>
      <c r="R359" s="7"/>
      <c r="S359" s="7"/>
      <c r="T359" s="7"/>
      <c r="U359" s="4" t="str">
        <f t="shared" si="33"/>
        <v/>
      </c>
      <c r="V359" s="4" t="str">
        <f>IF($B359="","",ROUND((I359*Settings!$B$4 + M359*Settings!$B$5 + Q359*Settings!$B$6)*20,1))</f>
        <v/>
      </c>
      <c r="W359" s="4" t="str">
        <f>IF($B359="","",(5-U359)*Settings!$B$7)</f>
        <v/>
      </c>
      <c r="X359" s="4" t="str">
        <f t="shared" si="34"/>
        <v/>
      </c>
      <c r="Y359" s="4" t="str">
        <f>IF($B359="","",IF(AND(Settings!$B$18=1,U359&lt;Settings!$B$19),IF(X359&gt;=Settings!$B$9,"Pilot (gated - risk)","Defer/Redesign (risk)"),IF(X359&gt;=Settings!$B$8,"Scale candidate",IF(X359&gt;=Settings!$B$9,"Pilot (gated)","Defer/Redesign"))))</f>
        <v/>
      </c>
      <c r="Z359" s="4" t="str">
        <f t="shared" si="35"/>
        <v/>
      </c>
      <c r="AA359" s="4" t="str">
        <f>IF($B359="","",IF(Z359&lt;=ROUNDUP(COUNTA($B$5:$B$504)*Settings!$B$10,0),"Top 20%",""))</f>
        <v/>
      </c>
    </row>
    <row r="360" spans="1:27" ht="16" x14ac:dyDescent="0.2">
      <c r="A360" s="7"/>
      <c r="B360" s="10"/>
      <c r="C360" s="10"/>
      <c r="D360" s="10"/>
      <c r="E360" s="10"/>
      <c r="F360" s="7"/>
      <c r="G360" s="7"/>
      <c r="H360" s="7"/>
      <c r="I360" s="4" t="str">
        <f t="shared" si="30"/>
        <v/>
      </c>
      <c r="J360" s="7"/>
      <c r="K360" s="7"/>
      <c r="L360" s="7"/>
      <c r="M360" s="4" t="str">
        <f t="shared" si="31"/>
        <v/>
      </c>
      <c r="N360" s="7"/>
      <c r="O360" s="7"/>
      <c r="P360" s="7"/>
      <c r="Q360" s="4" t="str">
        <f t="shared" si="32"/>
        <v/>
      </c>
      <c r="R360" s="7"/>
      <c r="S360" s="7"/>
      <c r="T360" s="7"/>
      <c r="U360" s="4" t="str">
        <f t="shared" si="33"/>
        <v/>
      </c>
      <c r="V360" s="4" t="str">
        <f>IF($B360="","",ROUND((I360*Settings!$B$4 + M360*Settings!$B$5 + Q360*Settings!$B$6)*20,1))</f>
        <v/>
      </c>
      <c r="W360" s="4" t="str">
        <f>IF($B360="","",(5-U360)*Settings!$B$7)</f>
        <v/>
      </c>
      <c r="X360" s="4" t="str">
        <f t="shared" si="34"/>
        <v/>
      </c>
      <c r="Y360" s="4" t="str">
        <f>IF($B360="","",IF(AND(Settings!$B$18=1,U360&lt;Settings!$B$19),IF(X360&gt;=Settings!$B$9,"Pilot (gated - risk)","Defer/Redesign (risk)"),IF(X360&gt;=Settings!$B$8,"Scale candidate",IF(X360&gt;=Settings!$B$9,"Pilot (gated)","Defer/Redesign"))))</f>
        <v/>
      </c>
      <c r="Z360" s="4" t="str">
        <f t="shared" si="35"/>
        <v/>
      </c>
      <c r="AA360" s="4" t="str">
        <f>IF($B360="","",IF(Z360&lt;=ROUNDUP(COUNTA($B$5:$B$504)*Settings!$B$10,0),"Top 20%",""))</f>
        <v/>
      </c>
    </row>
    <row r="361" spans="1:27" ht="16" x14ac:dyDescent="0.2">
      <c r="A361" s="7"/>
      <c r="B361" s="10"/>
      <c r="C361" s="10"/>
      <c r="D361" s="10"/>
      <c r="E361" s="10"/>
      <c r="F361" s="7"/>
      <c r="G361" s="7"/>
      <c r="H361" s="7"/>
      <c r="I361" s="4" t="str">
        <f t="shared" si="30"/>
        <v/>
      </c>
      <c r="J361" s="7"/>
      <c r="K361" s="7"/>
      <c r="L361" s="7"/>
      <c r="M361" s="4" t="str">
        <f t="shared" si="31"/>
        <v/>
      </c>
      <c r="N361" s="7"/>
      <c r="O361" s="7"/>
      <c r="P361" s="7"/>
      <c r="Q361" s="4" t="str">
        <f t="shared" si="32"/>
        <v/>
      </c>
      <c r="R361" s="7"/>
      <c r="S361" s="7"/>
      <c r="T361" s="7"/>
      <c r="U361" s="4" t="str">
        <f t="shared" si="33"/>
        <v/>
      </c>
      <c r="V361" s="4" t="str">
        <f>IF($B361="","",ROUND((I361*Settings!$B$4 + M361*Settings!$B$5 + Q361*Settings!$B$6)*20,1))</f>
        <v/>
      </c>
      <c r="W361" s="4" t="str">
        <f>IF($B361="","",(5-U361)*Settings!$B$7)</f>
        <v/>
      </c>
      <c r="X361" s="4" t="str">
        <f t="shared" si="34"/>
        <v/>
      </c>
      <c r="Y361" s="4" t="str">
        <f>IF($B361="","",IF(AND(Settings!$B$18=1,U361&lt;Settings!$B$19),IF(X361&gt;=Settings!$B$9,"Pilot (gated - risk)","Defer/Redesign (risk)"),IF(X361&gt;=Settings!$B$8,"Scale candidate",IF(X361&gt;=Settings!$B$9,"Pilot (gated)","Defer/Redesign"))))</f>
        <v/>
      </c>
      <c r="Z361" s="4" t="str">
        <f t="shared" si="35"/>
        <v/>
      </c>
      <c r="AA361" s="4" t="str">
        <f>IF($B361="","",IF(Z361&lt;=ROUNDUP(COUNTA($B$5:$B$504)*Settings!$B$10,0),"Top 20%",""))</f>
        <v/>
      </c>
    </row>
    <row r="362" spans="1:27" ht="16" x14ac:dyDescent="0.2">
      <c r="A362" s="7"/>
      <c r="B362" s="10"/>
      <c r="C362" s="10"/>
      <c r="D362" s="10"/>
      <c r="E362" s="10"/>
      <c r="F362" s="7"/>
      <c r="G362" s="7"/>
      <c r="H362" s="7"/>
      <c r="I362" s="4" t="str">
        <f t="shared" si="30"/>
        <v/>
      </c>
      <c r="J362" s="7"/>
      <c r="K362" s="7"/>
      <c r="L362" s="7"/>
      <c r="M362" s="4" t="str">
        <f t="shared" si="31"/>
        <v/>
      </c>
      <c r="N362" s="7"/>
      <c r="O362" s="7"/>
      <c r="P362" s="7"/>
      <c r="Q362" s="4" t="str">
        <f t="shared" si="32"/>
        <v/>
      </c>
      <c r="R362" s="7"/>
      <c r="S362" s="7"/>
      <c r="T362" s="7"/>
      <c r="U362" s="4" t="str">
        <f t="shared" si="33"/>
        <v/>
      </c>
      <c r="V362" s="4" t="str">
        <f>IF($B362="","",ROUND((I362*Settings!$B$4 + M362*Settings!$B$5 + Q362*Settings!$B$6)*20,1))</f>
        <v/>
      </c>
      <c r="W362" s="4" t="str">
        <f>IF($B362="","",(5-U362)*Settings!$B$7)</f>
        <v/>
      </c>
      <c r="X362" s="4" t="str">
        <f t="shared" si="34"/>
        <v/>
      </c>
      <c r="Y362" s="4" t="str">
        <f>IF($B362="","",IF(AND(Settings!$B$18=1,U362&lt;Settings!$B$19),IF(X362&gt;=Settings!$B$9,"Pilot (gated - risk)","Defer/Redesign (risk)"),IF(X362&gt;=Settings!$B$8,"Scale candidate",IF(X362&gt;=Settings!$B$9,"Pilot (gated)","Defer/Redesign"))))</f>
        <v/>
      </c>
      <c r="Z362" s="4" t="str">
        <f t="shared" si="35"/>
        <v/>
      </c>
      <c r="AA362" s="4" t="str">
        <f>IF($B362="","",IF(Z362&lt;=ROUNDUP(COUNTA($B$5:$B$504)*Settings!$B$10,0),"Top 20%",""))</f>
        <v/>
      </c>
    </row>
    <row r="363" spans="1:27" ht="16" x14ac:dyDescent="0.2">
      <c r="A363" s="7"/>
      <c r="B363" s="10"/>
      <c r="C363" s="10"/>
      <c r="D363" s="10"/>
      <c r="E363" s="10"/>
      <c r="F363" s="7"/>
      <c r="G363" s="7"/>
      <c r="H363" s="7"/>
      <c r="I363" s="4" t="str">
        <f t="shared" si="30"/>
        <v/>
      </c>
      <c r="J363" s="7"/>
      <c r="K363" s="7"/>
      <c r="L363" s="7"/>
      <c r="M363" s="4" t="str">
        <f t="shared" si="31"/>
        <v/>
      </c>
      <c r="N363" s="7"/>
      <c r="O363" s="7"/>
      <c r="P363" s="7"/>
      <c r="Q363" s="4" t="str">
        <f t="shared" si="32"/>
        <v/>
      </c>
      <c r="R363" s="7"/>
      <c r="S363" s="7"/>
      <c r="T363" s="7"/>
      <c r="U363" s="4" t="str">
        <f t="shared" si="33"/>
        <v/>
      </c>
      <c r="V363" s="4" t="str">
        <f>IF($B363="","",ROUND((I363*Settings!$B$4 + M363*Settings!$B$5 + Q363*Settings!$B$6)*20,1))</f>
        <v/>
      </c>
      <c r="W363" s="4" t="str">
        <f>IF($B363="","",(5-U363)*Settings!$B$7)</f>
        <v/>
      </c>
      <c r="X363" s="4" t="str">
        <f t="shared" si="34"/>
        <v/>
      </c>
      <c r="Y363" s="4" t="str">
        <f>IF($B363="","",IF(AND(Settings!$B$18=1,U363&lt;Settings!$B$19),IF(X363&gt;=Settings!$B$9,"Pilot (gated - risk)","Defer/Redesign (risk)"),IF(X363&gt;=Settings!$B$8,"Scale candidate",IF(X363&gt;=Settings!$B$9,"Pilot (gated)","Defer/Redesign"))))</f>
        <v/>
      </c>
      <c r="Z363" s="4" t="str">
        <f t="shared" si="35"/>
        <v/>
      </c>
      <c r="AA363" s="4" t="str">
        <f>IF($B363="","",IF(Z363&lt;=ROUNDUP(COUNTA($B$5:$B$504)*Settings!$B$10,0),"Top 20%",""))</f>
        <v/>
      </c>
    </row>
    <row r="364" spans="1:27" ht="16" x14ac:dyDescent="0.2">
      <c r="A364" s="7"/>
      <c r="B364" s="10"/>
      <c r="C364" s="10"/>
      <c r="D364" s="10"/>
      <c r="E364" s="10"/>
      <c r="F364" s="7"/>
      <c r="G364" s="7"/>
      <c r="H364" s="7"/>
      <c r="I364" s="4" t="str">
        <f t="shared" si="30"/>
        <v/>
      </c>
      <c r="J364" s="7"/>
      <c r="K364" s="7"/>
      <c r="L364" s="7"/>
      <c r="M364" s="4" t="str">
        <f t="shared" si="31"/>
        <v/>
      </c>
      <c r="N364" s="7"/>
      <c r="O364" s="7"/>
      <c r="P364" s="7"/>
      <c r="Q364" s="4" t="str">
        <f t="shared" si="32"/>
        <v/>
      </c>
      <c r="R364" s="7"/>
      <c r="S364" s="7"/>
      <c r="T364" s="7"/>
      <c r="U364" s="4" t="str">
        <f t="shared" si="33"/>
        <v/>
      </c>
      <c r="V364" s="4" t="str">
        <f>IF($B364="","",ROUND((I364*Settings!$B$4 + M364*Settings!$B$5 + Q364*Settings!$B$6)*20,1))</f>
        <v/>
      </c>
      <c r="W364" s="4" t="str">
        <f>IF($B364="","",(5-U364)*Settings!$B$7)</f>
        <v/>
      </c>
      <c r="X364" s="4" t="str">
        <f t="shared" si="34"/>
        <v/>
      </c>
      <c r="Y364" s="4" t="str">
        <f>IF($B364="","",IF(AND(Settings!$B$18=1,U364&lt;Settings!$B$19),IF(X364&gt;=Settings!$B$9,"Pilot (gated - risk)","Defer/Redesign (risk)"),IF(X364&gt;=Settings!$B$8,"Scale candidate",IF(X364&gt;=Settings!$B$9,"Pilot (gated)","Defer/Redesign"))))</f>
        <v/>
      </c>
      <c r="Z364" s="4" t="str">
        <f t="shared" si="35"/>
        <v/>
      </c>
      <c r="AA364" s="4" t="str">
        <f>IF($B364="","",IF(Z364&lt;=ROUNDUP(COUNTA($B$5:$B$504)*Settings!$B$10,0),"Top 20%",""))</f>
        <v/>
      </c>
    </row>
    <row r="365" spans="1:27" ht="16" x14ac:dyDescent="0.2">
      <c r="A365" s="7"/>
      <c r="B365" s="10"/>
      <c r="C365" s="10"/>
      <c r="D365" s="10"/>
      <c r="E365" s="10"/>
      <c r="F365" s="7"/>
      <c r="G365" s="7"/>
      <c r="H365" s="7"/>
      <c r="I365" s="4" t="str">
        <f t="shared" si="30"/>
        <v/>
      </c>
      <c r="J365" s="7"/>
      <c r="K365" s="7"/>
      <c r="L365" s="7"/>
      <c r="M365" s="4" t="str">
        <f t="shared" si="31"/>
        <v/>
      </c>
      <c r="N365" s="7"/>
      <c r="O365" s="7"/>
      <c r="P365" s="7"/>
      <c r="Q365" s="4" t="str">
        <f t="shared" si="32"/>
        <v/>
      </c>
      <c r="R365" s="7"/>
      <c r="S365" s="7"/>
      <c r="T365" s="7"/>
      <c r="U365" s="4" t="str">
        <f t="shared" si="33"/>
        <v/>
      </c>
      <c r="V365" s="4" t="str">
        <f>IF($B365="","",ROUND((I365*Settings!$B$4 + M365*Settings!$B$5 + Q365*Settings!$B$6)*20,1))</f>
        <v/>
      </c>
      <c r="W365" s="4" t="str">
        <f>IF($B365="","",(5-U365)*Settings!$B$7)</f>
        <v/>
      </c>
      <c r="X365" s="4" t="str">
        <f t="shared" si="34"/>
        <v/>
      </c>
      <c r="Y365" s="4" t="str">
        <f>IF($B365="","",IF(AND(Settings!$B$18=1,U365&lt;Settings!$B$19),IF(X365&gt;=Settings!$B$9,"Pilot (gated - risk)","Defer/Redesign (risk)"),IF(X365&gt;=Settings!$B$8,"Scale candidate",IF(X365&gt;=Settings!$B$9,"Pilot (gated)","Defer/Redesign"))))</f>
        <v/>
      </c>
      <c r="Z365" s="4" t="str">
        <f t="shared" si="35"/>
        <v/>
      </c>
      <c r="AA365" s="4" t="str">
        <f>IF($B365="","",IF(Z365&lt;=ROUNDUP(COUNTA($B$5:$B$504)*Settings!$B$10,0),"Top 20%",""))</f>
        <v/>
      </c>
    </row>
    <row r="366" spans="1:27" ht="16" x14ac:dyDescent="0.2">
      <c r="A366" s="7"/>
      <c r="B366" s="10"/>
      <c r="C366" s="10"/>
      <c r="D366" s="10"/>
      <c r="E366" s="10"/>
      <c r="F366" s="7"/>
      <c r="G366" s="7"/>
      <c r="H366" s="7"/>
      <c r="I366" s="4" t="str">
        <f t="shared" si="30"/>
        <v/>
      </c>
      <c r="J366" s="7"/>
      <c r="K366" s="7"/>
      <c r="L366" s="7"/>
      <c r="M366" s="4" t="str">
        <f t="shared" si="31"/>
        <v/>
      </c>
      <c r="N366" s="7"/>
      <c r="O366" s="7"/>
      <c r="P366" s="7"/>
      <c r="Q366" s="4" t="str">
        <f t="shared" si="32"/>
        <v/>
      </c>
      <c r="R366" s="7"/>
      <c r="S366" s="7"/>
      <c r="T366" s="7"/>
      <c r="U366" s="4" t="str">
        <f t="shared" si="33"/>
        <v/>
      </c>
      <c r="V366" s="4" t="str">
        <f>IF($B366="","",ROUND((I366*Settings!$B$4 + M366*Settings!$B$5 + Q366*Settings!$B$6)*20,1))</f>
        <v/>
      </c>
      <c r="W366" s="4" t="str">
        <f>IF($B366="","",(5-U366)*Settings!$B$7)</f>
        <v/>
      </c>
      <c r="X366" s="4" t="str">
        <f t="shared" si="34"/>
        <v/>
      </c>
      <c r="Y366" s="4" t="str">
        <f>IF($B366="","",IF(AND(Settings!$B$18=1,U366&lt;Settings!$B$19),IF(X366&gt;=Settings!$B$9,"Pilot (gated - risk)","Defer/Redesign (risk)"),IF(X366&gt;=Settings!$B$8,"Scale candidate",IF(X366&gt;=Settings!$B$9,"Pilot (gated)","Defer/Redesign"))))</f>
        <v/>
      </c>
      <c r="Z366" s="4" t="str">
        <f t="shared" si="35"/>
        <v/>
      </c>
      <c r="AA366" s="4" t="str">
        <f>IF($B366="","",IF(Z366&lt;=ROUNDUP(COUNTA($B$5:$B$504)*Settings!$B$10,0),"Top 20%",""))</f>
        <v/>
      </c>
    </row>
    <row r="367" spans="1:27" ht="16" x14ac:dyDescent="0.2">
      <c r="A367" s="7"/>
      <c r="B367" s="10"/>
      <c r="C367" s="10"/>
      <c r="D367" s="10"/>
      <c r="E367" s="10"/>
      <c r="F367" s="7"/>
      <c r="G367" s="7"/>
      <c r="H367" s="7"/>
      <c r="I367" s="4" t="str">
        <f t="shared" si="30"/>
        <v/>
      </c>
      <c r="J367" s="7"/>
      <c r="K367" s="7"/>
      <c r="L367" s="7"/>
      <c r="M367" s="4" t="str">
        <f t="shared" si="31"/>
        <v/>
      </c>
      <c r="N367" s="7"/>
      <c r="O367" s="7"/>
      <c r="P367" s="7"/>
      <c r="Q367" s="4" t="str">
        <f t="shared" si="32"/>
        <v/>
      </c>
      <c r="R367" s="7"/>
      <c r="S367" s="7"/>
      <c r="T367" s="7"/>
      <c r="U367" s="4" t="str">
        <f t="shared" si="33"/>
        <v/>
      </c>
      <c r="V367" s="4" t="str">
        <f>IF($B367="","",ROUND((I367*Settings!$B$4 + M367*Settings!$B$5 + Q367*Settings!$B$6)*20,1))</f>
        <v/>
      </c>
      <c r="W367" s="4" t="str">
        <f>IF($B367="","",(5-U367)*Settings!$B$7)</f>
        <v/>
      </c>
      <c r="X367" s="4" t="str">
        <f t="shared" si="34"/>
        <v/>
      </c>
      <c r="Y367" s="4" t="str">
        <f>IF($B367="","",IF(AND(Settings!$B$18=1,U367&lt;Settings!$B$19),IF(X367&gt;=Settings!$B$9,"Pilot (gated - risk)","Defer/Redesign (risk)"),IF(X367&gt;=Settings!$B$8,"Scale candidate",IF(X367&gt;=Settings!$B$9,"Pilot (gated)","Defer/Redesign"))))</f>
        <v/>
      </c>
      <c r="Z367" s="4" t="str">
        <f t="shared" si="35"/>
        <v/>
      </c>
      <c r="AA367" s="4" t="str">
        <f>IF($B367="","",IF(Z367&lt;=ROUNDUP(COUNTA($B$5:$B$504)*Settings!$B$10,0),"Top 20%",""))</f>
        <v/>
      </c>
    </row>
    <row r="368" spans="1:27" ht="16" x14ac:dyDescent="0.2">
      <c r="A368" s="7"/>
      <c r="B368" s="10"/>
      <c r="C368" s="10"/>
      <c r="D368" s="10"/>
      <c r="E368" s="10"/>
      <c r="F368" s="7"/>
      <c r="G368" s="7"/>
      <c r="H368" s="7"/>
      <c r="I368" s="4" t="str">
        <f t="shared" si="30"/>
        <v/>
      </c>
      <c r="J368" s="7"/>
      <c r="K368" s="7"/>
      <c r="L368" s="7"/>
      <c r="M368" s="4" t="str">
        <f t="shared" si="31"/>
        <v/>
      </c>
      <c r="N368" s="7"/>
      <c r="O368" s="7"/>
      <c r="P368" s="7"/>
      <c r="Q368" s="4" t="str">
        <f t="shared" si="32"/>
        <v/>
      </c>
      <c r="R368" s="7"/>
      <c r="S368" s="7"/>
      <c r="T368" s="7"/>
      <c r="U368" s="4" t="str">
        <f t="shared" si="33"/>
        <v/>
      </c>
      <c r="V368" s="4" t="str">
        <f>IF($B368="","",ROUND((I368*Settings!$B$4 + M368*Settings!$B$5 + Q368*Settings!$B$6)*20,1))</f>
        <v/>
      </c>
      <c r="W368" s="4" t="str">
        <f>IF($B368="","",(5-U368)*Settings!$B$7)</f>
        <v/>
      </c>
      <c r="X368" s="4" t="str">
        <f t="shared" si="34"/>
        <v/>
      </c>
      <c r="Y368" s="4" t="str">
        <f>IF($B368="","",IF(AND(Settings!$B$18=1,U368&lt;Settings!$B$19),IF(X368&gt;=Settings!$B$9,"Pilot (gated - risk)","Defer/Redesign (risk)"),IF(X368&gt;=Settings!$B$8,"Scale candidate",IF(X368&gt;=Settings!$B$9,"Pilot (gated)","Defer/Redesign"))))</f>
        <v/>
      </c>
      <c r="Z368" s="4" t="str">
        <f t="shared" si="35"/>
        <v/>
      </c>
      <c r="AA368" s="4" t="str">
        <f>IF($B368="","",IF(Z368&lt;=ROUNDUP(COUNTA($B$5:$B$504)*Settings!$B$10,0),"Top 20%",""))</f>
        <v/>
      </c>
    </row>
    <row r="369" spans="1:27" ht="16" x14ac:dyDescent="0.2">
      <c r="A369" s="7"/>
      <c r="B369" s="10"/>
      <c r="C369" s="10"/>
      <c r="D369" s="10"/>
      <c r="E369" s="10"/>
      <c r="F369" s="7"/>
      <c r="G369" s="7"/>
      <c r="H369" s="7"/>
      <c r="I369" s="4" t="str">
        <f t="shared" si="30"/>
        <v/>
      </c>
      <c r="J369" s="7"/>
      <c r="K369" s="7"/>
      <c r="L369" s="7"/>
      <c r="M369" s="4" t="str">
        <f t="shared" si="31"/>
        <v/>
      </c>
      <c r="N369" s="7"/>
      <c r="O369" s="7"/>
      <c r="P369" s="7"/>
      <c r="Q369" s="4" t="str">
        <f t="shared" si="32"/>
        <v/>
      </c>
      <c r="R369" s="7"/>
      <c r="S369" s="7"/>
      <c r="T369" s="7"/>
      <c r="U369" s="4" t="str">
        <f t="shared" si="33"/>
        <v/>
      </c>
      <c r="V369" s="4" t="str">
        <f>IF($B369="","",ROUND((I369*Settings!$B$4 + M369*Settings!$B$5 + Q369*Settings!$B$6)*20,1))</f>
        <v/>
      </c>
      <c r="W369" s="4" t="str">
        <f>IF($B369="","",(5-U369)*Settings!$B$7)</f>
        <v/>
      </c>
      <c r="X369" s="4" t="str">
        <f t="shared" si="34"/>
        <v/>
      </c>
      <c r="Y369" s="4" t="str">
        <f>IF($B369="","",IF(AND(Settings!$B$18=1,U369&lt;Settings!$B$19),IF(X369&gt;=Settings!$B$9,"Pilot (gated - risk)","Defer/Redesign (risk)"),IF(X369&gt;=Settings!$B$8,"Scale candidate",IF(X369&gt;=Settings!$B$9,"Pilot (gated)","Defer/Redesign"))))</f>
        <v/>
      </c>
      <c r="Z369" s="4" t="str">
        <f t="shared" si="35"/>
        <v/>
      </c>
      <c r="AA369" s="4" t="str">
        <f>IF($B369="","",IF(Z369&lt;=ROUNDUP(COUNTA($B$5:$B$504)*Settings!$B$10,0),"Top 20%",""))</f>
        <v/>
      </c>
    </row>
    <row r="370" spans="1:27" ht="16" x14ac:dyDescent="0.2">
      <c r="A370" s="7"/>
      <c r="B370" s="10"/>
      <c r="C370" s="10"/>
      <c r="D370" s="10"/>
      <c r="E370" s="10"/>
      <c r="F370" s="7"/>
      <c r="G370" s="7"/>
      <c r="H370" s="7"/>
      <c r="I370" s="4" t="str">
        <f t="shared" si="30"/>
        <v/>
      </c>
      <c r="J370" s="7"/>
      <c r="K370" s="7"/>
      <c r="L370" s="7"/>
      <c r="M370" s="4" t="str">
        <f t="shared" si="31"/>
        <v/>
      </c>
      <c r="N370" s="7"/>
      <c r="O370" s="7"/>
      <c r="P370" s="7"/>
      <c r="Q370" s="4" t="str">
        <f t="shared" si="32"/>
        <v/>
      </c>
      <c r="R370" s="7"/>
      <c r="S370" s="7"/>
      <c r="T370" s="7"/>
      <c r="U370" s="4" t="str">
        <f t="shared" si="33"/>
        <v/>
      </c>
      <c r="V370" s="4" t="str">
        <f>IF($B370="","",ROUND((I370*Settings!$B$4 + M370*Settings!$B$5 + Q370*Settings!$B$6)*20,1))</f>
        <v/>
      </c>
      <c r="W370" s="4" t="str">
        <f>IF($B370="","",(5-U370)*Settings!$B$7)</f>
        <v/>
      </c>
      <c r="X370" s="4" t="str">
        <f t="shared" si="34"/>
        <v/>
      </c>
      <c r="Y370" s="4" t="str">
        <f>IF($B370="","",IF(AND(Settings!$B$18=1,U370&lt;Settings!$B$19),IF(X370&gt;=Settings!$B$9,"Pilot (gated - risk)","Defer/Redesign (risk)"),IF(X370&gt;=Settings!$B$8,"Scale candidate",IF(X370&gt;=Settings!$B$9,"Pilot (gated)","Defer/Redesign"))))</f>
        <v/>
      </c>
      <c r="Z370" s="4" t="str">
        <f t="shared" si="35"/>
        <v/>
      </c>
      <c r="AA370" s="4" t="str">
        <f>IF($B370="","",IF(Z370&lt;=ROUNDUP(COUNTA($B$5:$B$504)*Settings!$B$10,0),"Top 20%",""))</f>
        <v/>
      </c>
    </row>
    <row r="371" spans="1:27" ht="16" x14ac:dyDescent="0.2">
      <c r="A371" s="7"/>
      <c r="B371" s="10"/>
      <c r="C371" s="10"/>
      <c r="D371" s="10"/>
      <c r="E371" s="10"/>
      <c r="F371" s="7"/>
      <c r="G371" s="7"/>
      <c r="H371" s="7"/>
      <c r="I371" s="4" t="str">
        <f t="shared" si="30"/>
        <v/>
      </c>
      <c r="J371" s="7"/>
      <c r="K371" s="7"/>
      <c r="L371" s="7"/>
      <c r="M371" s="4" t="str">
        <f t="shared" si="31"/>
        <v/>
      </c>
      <c r="N371" s="7"/>
      <c r="O371" s="7"/>
      <c r="P371" s="7"/>
      <c r="Q371" s="4" t="str">
        <f t="shared" si="32"/>
        <v/>
      </c>
      <c r="R371" s="7"/>
      <c r="S371" s="7"/>
      <c r="T371" s="7"/>
      <c r="U371" s="4" t="str">
        <f t="shared" si="33"/>
        <v/>
      </c>
      <c r="V371" s="4" t="str">
        <f>IF($B371="","",ROUND((I371*Settings!$B$4 + M371*Settings!$B$5 + Q371*Settings!$B$6)*20,1))</f>
        <v/>
      </c>
      <c r="W371" s="4" t="str">
        <f>IF($B371="","",(5-U371)*Settings!$B$7)</f>
        <v/>
      </c>
      <c r="X371" s="4" t="str">
        <f t="shared" si="34"/>
        <v/>
      </c>
      <c r="Y371" s="4" t="str">
        <f>IF($B371="","",IF(AND(Settings!$B$18=1,U371&lt;Settings!$B$19),IF(X371&gt;=Settings!$B$9,"Pilot (gated - risk)","Defer/Redesign (risk)"),IF(X371&gt;=Settings!$B$8,"Scale candidate",IF(X371&gt;=Settings!$B$9,"Pilot (gated)","Defer/Redesign"))))</f>
        <v/>
      </c>
      <c r="Z371" s="4" t="str">
        <f t="shared" si="35"/>
        <v/>
      </c>
      <c r="AA371" s="4" t="str">
        <f>IF($B371="","",IF(Z371&lt;=ROUNDUP(COUNTA($B$5:$B$504)*Settings!$B$10,0),"Top 20%",""))</f>
        <v/>
      </c>
    </row>
    <row r="372" spans="1:27" ht="16" x14ac:dyDescent="0.2">
      <c r="A372" s="7"/>
      <c r="B372" s="10"/>
      <c r="C372" s="10"/>
      <c r="D372" s="10"/>
      <c r="E372" s="10"/>
      <c r="F372" s="7"/>
      <c r="G372" s="7"/>
      <c r="H372" s="7"/>
      <c r="I372" s="4" t="str">
        <f t="shared" si="30"/>
        <v/>
      </c>
      <c r="J372" s="7"/>
      <c r="K372" s="7"/>
      <c r="L372" s="7"/>
      <c r="M372" s="4" t="str">
        <f t="shared" si="31"/>
        <v/>
      </c>
      <c r="N372" s="7"/>
      <c r="O372" s="7"/>
      <c r="P372" s="7"/>
      <c r="Q372" s="4" t="str">
        <f t="shared" si="32"/>
        <v/>
      </c>
      <c r="R372" s="7"/>
      <c r="S372" s="7"/>
      <c r="T372" s="7"/>
      <c r="U372" s="4" t="str">
        <f t="shared" si="33"/>
        <v/>
      </c>
      <c r="V372" s="4" t="str">
        <f>IF($B372="","",ROUND((I372*Settings!$B$4 + M372*Settings!$B$5 + Q372*Settings!$B$6)*20,1))</f>
        <v/>
      </c>
      <c r="W372" s="4" t="str">
        <f>IF($B372="","",(5-U372)*Settings!$B$7)</f>
        <v/>
      </c>
      <c r="X372" s="4" t="str">
        <f t="shared" si="34"/>
        <v/>
      </c>
      <c r="Y372" s="4" t="str">
        <f>IF($B372="","",IF(AND(Settings!$B$18=1,U372&lt;Settings!$B$19),IF(X372&gt;=Settings!$B$9,"Pilot (gated - risk)","Defer/Redesign (risk)"),IF(X372&gt;=Settings!$B$8,"Scale candidate",IF(X372&gt;=Settings!$B$9,"Pilot (gated)","Defer/Redesign"))))</f>
        <v/>
      </c>
      <c r="Z372" s="4" t="str">
        <f t="shared" si="35"/>
        <v/>
      </c>
      <c r="AA372" s="4" t="str">
        <f>IF($B372="","",IF(Z372&lt;=ROUNDUP(COUNTA($B$5:$B$504)*Settings!$B$10,0),"Top 20%",""))</f>
        <v/>
      </c>
    </row>
    <row r="373" spans="1:27" ht="16" x14ac:dyDescent="0.2">
      <c r="A373" s="7"/>
      <c r="B373" s="10"/>
      <c r="C373" s="10"/>
      <c r="D373" s="10"/>
      <c r="E373" s="10"/>
      <c r="F373" s="7"/>
      <c r="G373" s="7"/>
      <c r="H373" s="7"/>
      <c r="I373" s="4" t="str">
        <f t="shared" si="30"/>
        <v/>
      </c>
      <c r="J373" s="7"/>
      <c r="K373" s="7"/>
      <c r="L373" s="7"/>
      <c r="M373" s="4" t="str">
        <f t="shared" si="31"/>
        <v/>
      </c>
      <c r="N373" s="7"/>
      <c r="O373" s="7"/>
      <c r="P373" s="7"/>
      <c r="Q373" s="4" t="str">
        <f t="shared" si="32"/>
        <v/>
      </c>
      <c r="R373" s="7"/>
      <c r="S373" s="7"/>
      <c r="T373" s="7"/>
      <c r="U373" s="4" t="str">
        <f t="shared" si="33"/>
        <v/>
      </c>
      <c r="V373" s="4" t="str">
        <f>IF($B373="","",ROUND((I373*Settings!$B$4 + M373*Settings!$B$5 + Q373*Settings!$B$6)*20,1))</f>
        <v/>
      </c>
      <c r="W373" s="4" t="str">
        <f>IF($B373="","",(5-U373)*Settings!$B$7)</f>
        <v/>
      </c>
      <c r="X373" s="4" t="str">
        <f t="shared" si="34"/>
        <v/>
      </c>
      <c r="Y373" s="4" t="str">
        <f>IF($B373="","",IF(AND(Settings!$B$18=1,U373&lt;Settings!$B$19),IF(X373&gt;=Settings!$B$9,"Pilot (gated - risk)","Defer/Redesign (risk)"),IF(X373&gt;=Settings!$B$8,"Scale candidate",IF(X373&gt;=Settings!$B$9,"Pilot (gated)","Defer/Redesign"))))</f>
        <v/>
      </c>
      <c r="Z373" s="4" t="str">
        <f t="shared" si="35"/>
        <v/>
      </c>
      <c r="AA373" s="4" t="str">
        <f>IF($B373="","",IF(Z373&lt;=ROUNDUP(COUNTA($B$5:$B$504)*Settings!$B$10,0),"Top 20%",""))</f>
        <v/>
      </c>
    </row>
    <row r="374" spans="1:27" ht="16" x14ac:dyDescent="0.2">
      <c r="A374" s="7"/>
      <c r="B374" s="10"/>
      <c r="C374" s="10"/>
      <c r="D374" s="10"/>
      <c r="E374" s="10"/>
      <c r="F374" s="7"/>
      <c r="G374" s="7"/>
      <c r="H374" s="7"/>
      <c r="I374" s="4" t="str">
        <f t="shared" si="30"/>
        <v/>
      </c>
      <c r="J374" s="7"/>
      <c r="K374" s="7"/>
      <c r="L374" s="7"/>
      <c r="M374" s="4" t="str">
        <f t="shared" si="31"/>
        <v/>
      </c>
      <c r="N374" s="7"/>
      <c r="O374" s="7"/>
      <c r="P374" s="7"/>
      <c r="Q374" s="4" t="str">
        <f t="shared" si="32"/>
        <v/>
      </c>
      <c r="R374" s="7"/>
      <c r="S374" s="7"/>
      <c r="T374" s="7"/>
      <c r="U374" s="4" t="str">
        <f t="shared" si="33"/>
        <v/>
      </c>
      <c r="V374" s="4" t="str">
        <f>IF($B374="","",ROUND((I374*Settings!$B$4 + M374*Settings!$B$5 + Q374*Settings!$B$6)*20,1))</f>
        <v/>
      </c>
      <c r="W374" s="4" t="str">
        <f>IF($B374="","",(5-U374)*Settings!$B$7)</f>
        <v/>
      </c>
      <c r="X374" s="4" t="str">
        <f t="shared" si="34"/>
        <v/>
      </c>
      <c r="Y374" s="4" t="str">
        <f>IF($B374="","",IF(AND(Settings!$B$18=1,U374&lt;Settings!$B$19),IF(X374&gt;=Settings!$B$9,"Pilot (gated - risk)","Defer/Redesign (risk)"),IF(X374&gt;=Settings!$B$8,"Scale candidate",IF(X374&gt;=Settings!$B$9,"Pilot (gated)","Defer/Redesign"))))</f>
        <v/>
      </c>
      <c r="Z374" s="4" t="str">
        <f t="shared" si="35"/>
        <v/>
      </c>
      <c r="AA374" s="4" t="str">
        <f>IF($B374="","",IF(Z374&lt;=ROUNDUP(COUNTA($B$5:$B$504)*Settings!$B$10,0),"Top 20%",""))</f>
        <v/>
      </c>
    </row>
    <row r="375" spans="1:27" ht="16" x14ac:dyDescent="0.2">
      <c r="A375" s="7"/>
      <c r="B375" s="10"/>
      <c r="C375" s="10"/>
      <c r="D375" s="10"/>
      <c r="E375" s="10"/>
      <c r="F375" s="7"/>
      <c r="G375" s="7"/>
      <c r="H375" s="7"/>
      <c r="I375" s="4" t="str">
        <f t="shared" si="30"/>
        <v/>
      </c>
      <c r="J375" s="7"/>
      <c r="K375" s="7"/>
      <c r="L375" s="7"/>
      <c r="M375" s="4" t="str">
        <f t="shared" si="31"/>
        <v/>
      </c>
      <c r="N375" s="7"/>
      <c r="O375" s="7"/>
      <c r="P375" s="7"/>
      <c r="Q375" s="4" t="str">
        <f t="shared" si="32"/>
        <v/>
      </c>
      <c r="R375" s="7"/>
      <c r="S375" s="7"/>
      <c r="T375" s="7"/>
      <c r="U375" s="4" t="str">
        <f t="shared" si="33"/>
        <v/>
      </c>
      <c r="V375" s="4" t="str">
        <f>IF($B375="","",ROUND((I375*Settings!$B$4 + M375*Settings!$B$5 + Q375*Settings!$B$6)*20,1))</f>
        <v/>
      </c>
      <c r="W375" s="4" t="str">
        <f>IF($B375="","",(5-U375)*Settings!$B$7)</f>
        <v/>
      </c>
      <c r="X375" s="4" t="str">
        <f t="shared" si="34"/>
        <v/>
      </c>
      <c r="Y375" s="4" t="str">
        <f>IF($B375="","",IF(AND(Settings!$B$18=1,U375&lt;Settings!$B$19),IF(X375&gt;=Settings!$B$9,"Pilot (gated - risk)","Defer/Redesign (risk)"),IF(X375&gt;=Settings!$B$8,"Scale candidate",IF(X375&gt;=Settings!$B$9,"Pilot (gated)","Defer/Redesign"))))</f>
        <v/>
      </c>
      <c r="Z375" s="4" t="str">
        <f t="shared" si="35"/>
        <v/>
      </c>
      <c r="AA375" s="4" t="str">
        <f>IF($B375="","",IF(Z375&lt;=ROUNDUP(COUNTA($B$5:$B$504)*Settings!$B$10,0),"Top 20%",""))</f>
        <v/>
      </c>
    </row>
    <row r="376" spans="1:27" ht="16" x14ac:dyDescent="0.2">
      <c r="A376" s="7"/>
      <c r="B376" s="10"/>
      <c r="C376" s="10"/>
      <c r="D376" s="10"/>
      <c r="E376" s="10"/>
      <c r="F376" s="7"/>
      <c r="G376" s="7"/>
      <c r="H376" s="7"/>
      <c r="I376" s="4" t="str">
        <f t="shared" si="30"/>
        <v/>
      </c>
      <c r="J376" s="7"/>
      <c r="K376" s="7"/>
      <c r="L376" s="7"/>
      <c r="M376" s="4" t="str">
        <f t="shared" si="31"/>
        <v/>
      </c>
      <c r="N376" s="7"/>
      <c r="O376" s="7"/>
      <c r="P376" s="7"/>
      <c r="Q376" s="4" t="str">
        <f t="shared" si="32"/>
        <v/>
      </c>
      <c r="R376" s="7"/>
      <c r="S376" s="7"/>
      <c r="T376" s="7"/>
      <c r="U376" s="4" t="str">
        <f t="shared" si="33"/>
        <v/>
      </c>
      <c r="V376" s="4" t="str">
        <f>IF($B376="","",ROUND((I376*Settings!$B$4 + M376*Settings!$B$5 + Q376*Settings!$B$6)*20,1))</f>
        <v/>
      </c>
      <c r="W376" s="4" t="str">
        <f>IF($B376="","",(5-U376)*Settings!$B$7)</f>
        <v/>
      </c>
      <c r="X376" s="4" t="str">
        <f t="shared" si="34"/>
        <v/>
      </c>
      <c r="Y376" s="4" t="str">
        <f>IF($B376="","",IF(AND(Settings!$B$18=1,U376&lt;Settings!$B$19),IF(X376&gt;=Settings!$B$9,"Pilot (gated - risk)","Defer/Redesign (risk)"),IF(X376&gt;=Settings!$B$8,"Scale candidate",IF(X376&gt;=Settings!$B$9,"Pilot (gated)","Defer/Redesign"))))</f>
        <v/>
      </c>
      <c r="Z376" s="4" t="str">
        <f t="shared" si="35"/>
        <v/>
      </c>
      <c r="AA376" s="4" t="str">
        <f>IF($B376="","",IF(Z376&lt;=ROUNDUP(COUNTA($B$5:$B$504)*Settings!$B$10,0),"Top 20%",""))</f>
        <v/>
      </c>
    </row>
    <row r="377" spans="1:27" ht="16" x14ac:dyDescent="0.2">
      <c r="A377" s="7"/>
      <c r="B377" s="10"/>
      <c r="C377" s="10"/>
      <c r="D377" s="10"/>
      <c r="E377" s="10"/>
      <c r="F377" s="7"/>
      <c r="G377" s="7"/>
      <c r="H377" s="7"/>
      <c r="I377" s="4" t="str">
        <f t="shared" si="30"/>
        <v/>
      </c>
      <c r="J377" s="7"/>
      <c r="K377" s="7"/>
      <c r="L377" s="7"/>
      <c r="M377" s="4" t="str">
        <f t="shared" si="31"/>
        <v/>
      </c>
      <c r="N377" s="7"/>
      <c r="O377" s="7"/>
      <c r="P377" s="7"/>
      <c r="Q377" s="4" t="str">
        <f t="shared" si="32"/>
        <v/>
      </c>
      <c r="R377" s="7"/>
      <c r="S377" s="7"/>
      <c r="T377" s="7"/>
      <c r="U377" s="4" t="str">
        <f t="shared" si="33"/>
        <v/>
      </c>
      <c r="V377" s="4" t="str">
        <f>IF($B377="","",ROUND((I377*Settings!$B$4 + M377*Settings!$B$5 + Q377*Settings!$B$6)*20,1))</f>
        <v/>
      </c>
      <c r="W377" s="4" t="str">
        <f>IF($B377="","",(5-U377)*Settings!$B$7)</f>
        <v/>
      </c>
      <c r="X377" s="4" t="str">
        <f t="shared" si="34"/>
        <v/>
      </c>
      <c r="Y377" s="4" t="str">
        <f>IF($B377="","",IF(AND(Settings!$B$18=1,U377&lt;Settings!$B$19),IF(X377&gt;=Settings!$B$9,"Pilot (gated - risk)","Defer/Redesign (risk)"),IF(X377&gt;=Settings!$B$8,"Scale candidate",IF(X377&gt;=Settings!$B$9,"Pilot (gated)","Defer/Redesign"))))</f>
        <v/>
      </c>
      <c r="Z377" s="4" t="str">
        <f t="shared" si="35"/>
        <v/>
      </c>
      <c r="AA377" s="4" t="str">
        <f>IF($B377="","",IF(Z377&lt;=ROUNDUP(COUNTA($B$5:$B$504)*Settings!$B$10,0),"Top 20%",""))</f>
        <v/>
      </c>
    </row>
    <row r="378" spans="1:27" ht="16" x14ac:dyDescent="0.2">
      <c r="A378" s="7"/>
      <c r="B378" s="10"/>
      <c r="C378" s="10"/>
      <c r="D378" s="10"/>
      <c r="E378" s="10"/>
      <c r="F378" s="7"/>
      <c r="G378" s="7"/>
      <c r="H378" s="7"/>
      <c r="I378" s="4" t="str">
        <f t="shared" si="30"/>
        <v/>
      </c>
      <c r="J378" s="7"/>
      <c r="K378" s="7"/>
      <c r="L378" s="7"/>
      <c r="M378" s="4" t="str">
        <f t="shared" si="31"/>
        <v/>
      </c>
      <c r="N378" s="7"/>
      <c r="O378" s="7"/>
      <c r="P378" s="7"/>
      <c r="Q378" s="4" t="str">
        <f t="shared" si="32"/>
        <v/>
      </c>
      <c r="R378" s="7"/>
      <c r="S378" s="7"/>
      <c r="T378" s="7"/>
      <c r="U378" s="4" t="str">
        <f t="shared" si="33"/>
        <v/>
      </c>
      <c r="V378" s="4" t="str">
        <f>IF($B378="","",ROUND((I378*Settings!$B$4 + M378*Settings!$B$5 + Q378*Settings!$B$6)*20,1))</f>
        <v/>
      </c>
      <c r="W378" s="4" t="str">
        <f>IF($B378="","",(5-U378)*Settings!$B$7)</f>
        <v/>
      </c>
      <c r="X378" s="4" t="str">
        <f t="shared" si="34"/>
        <v/>
      </c>
      <c r="Y378" s="4" t="str">
        <f>IF($B378="","",IF(AND(Settings!$B$18=1,U378&lt;Settings!$B$19),IF(X378&gt;=Settings!$B$9,"Pilot (gated - risk)","Defer/Redesign (risk)"),IF(X378&gt;=Settings!$B$8,"Scale candidate",IF(X378&gt;=Settings!$B$9,"Pilot (gated)","Defer/Redesign"))))</f>
        <v/>
      </c>
      <c r="Z378" s="4" t="str">
        <f t="shared" si="35"/>
        <v/>
      </c>
      <c r="AA378" s="4" t="str">
        <f>IF($B378="","",IF(Z378&lt;=ROUNDUP(COUNTA($B$5:$B$504)*Settings!$B$10,0),"Top 20%",""))</f>
        <v/>
      </c>
    </row>
    <row r="379" spans="1:27" ht="16" x14ac:dyDescent="0.2">
      <c r="A379" s="7"/>
      <c r="B379" s="10"/>
      <c r="C379" s="10"/>
      <c r="D379" s="10"/>
      <c r="E379" s="10"/>
      <c r="F379" s="7"/>
      <c r="G379" s="7"/>
      <c r="H379" s="7"/>
      <c r="I379" s="4" t="str">
        <f t="shared" si="30"/>
        <v/>
      </c>
      <c r="J379" s="7"/>
      <c r="K379" s="7"/>
      <c r="L379" s="7"/>
      <c r="M379" s="4" t="str">
        <f t="shared" si="31"/>
        <v/>
      </c>
      <c r="N379" s="7"/>
      <c r="O379" s="7"/>
      <c r="P379" s="7"/>
      <c r="Q379" s="4" t="str">
        <f t="shared" si="32"/>
        <v/>
      </c>
      <c r="R379" s="7"/>
      <c r="S379" s="7"/>
      <c r="T379" s="7"/>
      <c r="U379" s="4" t="str">
        <f t="shared" si="33"/>
        <v/>
      </c>
      <c r="V379" s="4" t="str">
        <f>IF($B379="","",ROUND((I379*Settings!$B$4 + M379*Settings!$B$5 + Q379*Settings!$B$6)*20,1))</f>
        <v/>
      </c>
      <c r="W379" s="4" t="str">
        <f>IF($B379="","",(5-U379)*Settings!$B$7)</f>
        <v/>
      </c>
      <c r="X379" s="4" t="str">
        <f t="shared" si="34"/>
        <v/>
      </c>
      <c r="Y379" s="4" t="str">
        <f>IF($B379="","",IF(AND(Settings!$B$18=1,U379&lt;Settings!$B$19),IF(X379&gt;=Settings!$B$9,"Pilot (gated - risk)","Defer/Redesign (risk)"),IF(X379&gt;=Settings!$B$8,"Scale candidate",IF(X379&gt;=Settings!$B$9,"Pilot (gated)","Defer/Redesign"))))</f>
        <v/>
      </c>
      <c r="Z379" s="4" t="str">
        <f t="shared" si="35"/>
        <v/>
      </c>
      <c r="AA379" s="4" t="str">
        <f>IF($B379="","",IF(Z379&lt;=ROUNDUP(COUNTA($B$5:$B$504)*Settings!$B$10,0),"Top 20%",""))</f>
        <v/>
      </c>
    </row>
    <row r="380" spans="1:27" ht="16" x14ac:dyDescent="0.2">
      <c r="A380" s="7"/>
      <c r="B380" s="10"/>
      <c r="C380" s="10"/>
      <c r="D380" s="10"/>
      <c r="E380" s="10"/>
      <c r="F380" s="7"/>
      <c r="G380" s="7"/>
      <c r="H380" s="7"/>
      <c r="I380" s="4" t="str">
        <f t="shared" si="30"/>
        <v/>
      </c>
      <c r="J380" s="7"/>
      <c r="K380" s="7"/>
      <c r="L380" s="7"/>
      <c r="M380" s="4" t="str">
        <f t="shared" si="31"/>
        <v/>
      </c>
      <c r="N380" s="7"/>
      <c r="O380" s="7"/>
      <c r="P380" s="7"/>
      <c r="Q380" s="4" t="str">
        <f t="shared" si="32"/>
        <v/>
      </c>
      <c r="R380" s="7"/>
      <c r="S380" s="7"/>
      <c r="T380" s="7"/>
      <c r="U380" s="4" t="str">
        <f t="shared" si="33"/>
        <v/>
      </c>
      <c r="V380" s="4" t="str">
        <f>IF($B380="","",ROUND((I380*Settings!$B$4 + M380*Settings!$B$5 + Q380*Settings!$B$6)*20,1))</f>
        <v/>
      </c>
      <c r="W380" s="4" t="str">
        <f>IF($B380="","",(5-U380)*Settings!$B$7)</f>
        <v/>
      </c>
      <c r="X380" s="4" t="str">
        <f t="shared" si="34"/>
        <v/>
      </c>
      <c r="Y380" s="4" t="str">
        <f>IF($B380="","",IF(AND(Settings!$B$18=1,U380&lt;Settings!$B$19),IF(X380&gt;=Settings!$B$9,"Pilot (gated - risk)","Defer/Redesign (risk)"),IF(X380&gt;=Settings!$B$8,"Scale candidate",IF(X380&gt;=Settings!$B$9,"Pilot (gated)","Defer/Redesign"))))</f>
        <v/>
      </c>
      <c r="Z380" s="4" t="str">
        <f t="shared" si="35"/>
        <v/>
      </c>
      <c r="AA380" s="4" t="str">
        <f>IF($B380="","",IF(Z380&lt;=ROUNDUP(COUNTA($B$5:$B$504)*Settings!$B$10,0),"Top 20%",""))</f>
        <v/>
      </c>
    </row>
    <row r="381" spans="1:27" ht="16" x14ac:dyDescent="0.2">
      <c r="A381" s="7"/>
      <c r="B381" s="10"/>
      <c r="C381" s="10"/>
      <c r="D381" s="10"/>
      <c r="E381" s="10"/>
      <c r="F381" s="7"/>
      <c r="G381" s="7"/>
      <c r="H381" s="7"/>
      <c r="I381" s="4" t="str">
        <f t="shared" si="30"/>
        <v/>
      </c>
      <c r="J381" s="7"/>
      <c r="K381" s="7"/>
      <c r="L381" s="7"/>
      <c r="M381" s="4" t="str">
        <f t="shared" si="31"/>
        <v/>
      </c>
      <c r="N381" s="7"/>
      <c r="O381" s="7"/>
      <c r="P381" s="7"/>
      <c r="Q381" s="4" t="str">
        <f t="shared" si="32"/>
        <v/>
      </c>
      <c r="R381" s="7"/>
      <c r="S381" s="7"/>
      <c r="T381" s="7"/>
      <c r="U381" s="4" t="str">
        <f t="shared" si="33"/>
        <v/>
      </c>
      <c r="V381" s="4" t="str">
        <f>IF($B381="","",ROUND((I381*Settings!$B$4 + M381*Settings!$B$5 + Q381*Settings!$B$6)*20,1))</f>
        <v/>
      </c>
      <c r="W381" s="4" t="str">
        <f>IF($B381="","",(5-U381)*Settings!$B$7)</f>
        <v/>
      </c>
      <c r="X381" s="4" t="str">
        <f t="shared" si="34"/>
        <v/>
      </c>
      <c r="Y381" s="4" t="str">
        <f>IF($B381="","",IF(AND(Settings!$B$18=1,U381&lt;Settings!$B$19),IF(X381&gt;=Settings!$B$9,"Pilot (gated - risk)","Defer/Redesign (risk)"),IF(X381&gt;=Settings!$B$8,"Scale candidate",IF(X381&gt;=Settings!$B$9,"Pilot (gated)","Defer/Redesign"))))</f>
        <v/>
      </c>
      <c r="Z381" s="4" t="str">
        <f t="shared" si="35"/>
        <v/>
      </c>
      <c r="AA381" s="4" t="str">
        <f>IF($B381="","",IF(Z381&lt;=ROUNDUP(COUNTA($B$5:$B$504)*Settings!$B$10,0),"Top 20%",""))</f>
        <v/>
      </c>
    </row>
    <row r="382" spans="1:27" ht="16" x14ac:dyDescent="0.2">
      <c r="A382" s="7"/>
      <c r="B382" s="10"/>
      <c r="C382" s="10"/>
      <c r="D382" s="10"/>
      <c r="E382" s="10"/>
      <c r="F382" s="7"/>
      <c r="G382" s="7"/>
      <c r="H382" s="7"/>
      <c r="I382" s="4" t="str">
        <f t="shared" si="30"/>
        <v/>
      </c>
      <c r="J382" s="7"/>
      <c r="K382" s="7"/>
      <c r="L382" s="7"/>
      <c r="M382" s="4" t="str">
        <f t="shared" si="31"/>
        <v/>
      </c>
      <c r="N382" s="7"/>
      <c r="O382" s="7"/>
      <c r="P382" s="7"/>
      <c r="Q382" s="4" t="str">
        <f t="shared" si="32"/>
        <v/>
      </c>
      <c r="R382" s="7"/>
      <c r="S382" s="7"/>
      <c r="T382" s="7"/>
      <c r="U382" s="4" t="str">
        <f t="shared" si="33"/>
        <v/>
      </c>
      <c r="V382" s="4" t="str">
        <f>IF($B382="","",ROUND((I382*Settings!$B$4 + M382*Settings!$B$5 + Q382*Settings!$B$6)*20,1))</f>
        <v/>
      </c>
      <c r="W382" s="4" t="str">
        <f>IF($B382="","",(5-U382)*Settings!$B$7)</f>
        <v/>
      </c>
      <c r="X382" s="4" t="str">
        <f t="shared" si="34"/>
        <v/>
      </c>
      <c r="Y382" s="4" t="str">
        <f>IF($B382="","",IF(AND(Settings!$B$18=1,U382&lt;Settings!$B$19),IF(X382&gt;=Settings!$B$9,"Pilot (gated - risk)","Defer/Redesign (risk)"),IF(X382&gt;=Settings!$B$8,"Scale candidate",IF(X382&gt;=Settings!$B$9,"Pilot (gated)","Defer/Redesign"))))</f>
        <v/>
      </c>
      <c r="Z382" s="4" t="str">
        <f t="shared" si="35"/>
        <v/>
      </c>
      <c r="AA382" s="4" t="str">
        <f>IF($B382="","",IF(Z382&lt;=ROUNDUP(COUNTA($B$5:$B$504)*Settings!$B$10,0),"Top 20%",""))</f>
        <v/>
      </c>
    </row>
    <row r="383" spans="1:27" ht="16" x14ac:dyDescent="0.2">
      <c r="A383" s="7"/>
      <c r="B383" s="10"/>
      <c r="C383" s="10"/>
      <c r="D383" s="10"/>
      <c r="E383" s="10"/>
      <c r="F383" s="7"/>
      <c r="G383" s="7"/>
      <c r="H383" s="7"/>
      <c r="I383" s="4" t="str">
        <f t="shared" si="30"/>
        <v/>
      </c>
      <c r="J383" s="7"/>
      <c r="K383" s="7"/>
      <c r="L383" s="7"/>
      <c r="M383" s="4" t="str">
        <f t="shared" si="31"/>
        <v/>
      </c>
      <c r="N383" s="7"/>
      <c r="O383" s="7"/>
      <c r="P383" s="7"/>
      <c r="Q383" s="4" t="str">
        <f t="shared" si="32"/>
        <v/>
      </c>
      <c r="R383" s="7"/>
      <c r="S383" s="7"/>
      <c r="T383" s="7"/>
      <c r="U383" s="4" t="str">
        <f t="shared" si="33"/>
        <v/>
      </c>
      <c r="V383" s="4" t="str">
        <f>IF($B383="","",ROUND((I383*Settings!$B$4 + M383*Settings!$B$5 + Q383*Settings!$B$6)*20,1))</f>
        <v/>
      </c>
      <c r="W383" s="4" t="str">
        <f>IF($B383="","",(5-U383)*Settings!$B$7)</f>
        <v/>
      </c>
      <c r="X383" s="4" t="str">
        <f t="shared" si="34"/>
        <v/>
      </c>
      <c r="Y383" s="4" t="str">
        <f>IF($B383="","",IF(AND(Settings!$B$18=1,U383&lt;Settings!$B$19),IF(X383&gt;=Settings!$B$9,"Pilot (gated - risk)","Defer/Redesign (risk)"),IF(X383&gt;=Settings!$B$8,"Scale candidate",IF(X383&gt;=Settings!$B$9,"Pilot (gated)","Defer/Redesign"))))</f>
        <v/>
      </c>
      <c r="Z383" s="4" t="str">
        <f t="shared" si="35"/>
        <v/>
      </c>
      <c r="AA383" s="4" t="str">
        <f>IF($B383="","",IF(Z383&lt;=ROUNDUP(COUNTA($B$5:$B$504)*Settings!$B$10,0),"Top 20%",""))</f>
        <v/>
      </c>
    </row>
    <row r="384" spans="1:27" ht="16" x14ac:dyDescent="0.2">
      <c r="A384" s="7"/>
      <c r="B384" s="10"/>
      <c r="C384" s="10"/>
      <c r="D384" s="10"/>
      <c r="E384" s="10"/>
      <c r="F384" s="7"/>
      <c r="G384" s="7"/>
      <c r="H384" s="7"/>
      <c r="I384" s="4" t="str">
        <f t="shared" si="30"/>
        <v/>
      </c>
      <c r="J384" s="7"/>
      <c r="K384" s="7"/>
      <c r="L384" s="7"/>
      <c r="M384" s="4" t="str">
        <f t="shared" si="31"/>
        <v/>
      </c>
      <c r="N384" s="7"/>
      <c r="O384" s="7"/>
      <c r="P384" s="7"/>
      <c r="Q384" s="4" t="str">
        <f t="shared" si="32"/>
        <v/>
      </c>
      <c r="R384" s="7"/>
      <c r="S384" s="7"/>
      <c r="T384" s="7"/>
      <c r="U384" s="4" t="str">
        <f t="shared" si="33"/>
        <v/>
      </c>
      <c r="V384" s="4" t="str">
        <f>IF($B384="","",ROUND((I384*Settings!$B$4 + M384*Settings!$B$5 + Q384*Settings!$B$6)*20,1))</f>
        <v/>
      </c>
      <c r="W384" s="4" t="str">
        <f>IF($B384="","",(5-U384)*Settings!$B$7)</f>
        <v/>
      </c>
      <c r="X384" s="4" t="str">
        <f t="shared" si="34"/>
        <v/>
      </c>
      <c r="Y384" s="4" t="str">
        <f>IF($B384="","",IF(AND(Settings!$B$18=1,U384&lt;Settings!$B$19),IF(X384&gt;=Settings!$B$9,"Pilot (gated - risk)","Defer/Redesign (risk)"),IF(X384&gt;=Settings!$B$8,"Scale candidate",IF(X384&gt;=Settings!$B$9,"Pilot (gated)","Defer/Redesign"))))</f>
        <v/>
      </c>
      <c r="Z384" s="4" t="str">
        <f t="shared" si="35"/>
        <v/>
      </c>
      <c r="AA384" s="4" t="str">
        <f>IF($B384="","",IF(Z384&lt;=ROUNDUP(COUNTA($B$5:$B$504)*Settings!$B$10,0),"Top 20%",""))</f>
        <v/>
      </c>
    </row>
    <row r="385" spans="1:27" ht="16" x14ac:dyDescent="0.2">
      <c r="A385" s="7"/>
      <c r="B385" s="10"/>
      <c r="C385" s="10"/>
      <c r="D385" s="10"/>
      <c r="E385" s="10"/>
      <c r="F385" s="7"/>
      <c r="G385" s="7"/>
      <c r="H385" s="7"/>
      <c r="I385" s="4" t="str">
        <f t="shared" si="30"/>
        <v/>
      </c>
      <c r="J385" s="7"/>
      <c r="K385" s="7"/>
      <c r="L385" s="7"/>
      <c r="M385" s="4" t="str">
        <f t="shared" si="31"/>
        <v/>
      </c>
      <c r="N385" s="7"/>
      <c r="O385" s="7"/>
      <c r="P385" s="7"/>
      <c r="Q385" s="4" t="str">
        <f t="shared" si="32"/>
        <v/>
      </c>
      <c r="R385" s="7"/>
      <c r="S385" s="7"/>
      <c r="T385" s="7"/>
      <c r="U385" s="4" t="str">
        <f t="shared" si="33"/>
        <v/>
      </c>
      <c r="V385" s="4" t="str">
        <f>IF($B385="","",ROUND((I385*Settings!$B$4 + M385*Settings!$B$5 + Q385*Settings!$B$6)*20,1))</f>
        <v/>
      </c>
      <c r="W385" s="4" t="str">
        <f>IF($B385="","",(5-U385)*Settings!$B$7)</f>
        <v/>
      </c>
      <c r="X385" s="4" t="str">
        <f t="shared" si="34"/>
        <v/>
      </c>
      <c r="Y385" s="4" t="str">
        <f>IF($B385="","",IF(AND(Settings!$B$18=1,U385&lt;Settings!$B$19),IF(X385&gt;=Settings!$B$9,"Pilot (gated - risk)","Defer/Redesign (risk)"),IF(X385&gt;=Settings!$B$8,"Scale candidate",IF(X385&gt;=Settings!$B$9,"Pilot (gated)","Defer/Redesign"))))</f>
        <v/>
      </c>
      <c r="Z385" s="4" t="str">
        <f t="shared" si="35"/>
        <v/>
      </c>
      <c r="AA385" s="4" t="str">
        <f>IF($B385="","",IF(Z385&lt;=ROUNDUP(COUNTA($B$5:$B$504)*Settings!$B$10,0),"Top 20%",""))</f>
        <v/>
      </c>
    </row>
    <row r="386" spans="1:27" ht="16" x14ac:dyDescent="0.2">
      <c r="A386" s="7"/>
      <c r="B386" s="10"/>
      <c r="C386" s="10"/>
      <c r="D386" s="10"/>
      <c r="E386" s="10"/>
      <c r="F386" s="7"/>
      <c r="G386" s="7"/>
      <c r="H386" s="7"/>
      <c r="I386" s="4" t="str">
        <f t="shared" si="30"/>
        <v/>
      </c>
      <c r="J386" s="7"/>
      <c r="K386" s="7"/>
      <c r="L386" s="7"/>
      <c r="M386" s="4" t="str">
        <f t="shared" si="31"/>
        <v/>
      </c>
      <c r="N386" s="7"/>
      <c r="O386" s="7"/>
      <c r="P386" s="7"/>
      <c r="Q386" s="4" t="str">
        <f t="shared" si="32"/>
        <v/>
      </c>
      <c r="R386" s="7"/>
      <c r="S386" s="7"/>
      <c r="T386" s="7"/>
      <c r="U386" s="4" t="str">
        <f t="shared" si="33"/>
        <v/>
      </c>
      <c r="V386" s="4" t="str">
        <f>IF($B386="","",ROUND((I386*Settings!$B$4 + M386*Settings!$B$5 + Q386*Settings!$B$6)*20,1))</f>
        <v/>
      </c>
      <c r="W386" s="4" t="str">
        <f>IF($B386="","",(5-U386)*Settings!$B$7)</f>
        <v/>
      </c>
      <c r="X386" s="4" t="str">
        <f t="shared" si="34"/>
        <v/>
      </c>
      <c r="Y386" s="4" t="str">
        <f>IF($B386="","",IF(AND(Settings!$B$18=1,U386&lt;Settings!$B$19),IF(X386&gt;=Settings!$B$9,"Pilot (gated - risk)","Defer/Redesign (risk)"),IF(X386&gt;=Settings!$B$8,"Scale candidate",IF(X386&gt;=Settings!$B$9,"Pilot (gated)","Defer/Redesign"))))</f>
        <v/>
      </c>
      <c r="Z386" s="4" t="str">
        <f t="shared" si="35"/>
        <v/>
      </c>
      <c r="AA386" s="4" t="str">
        <f>IF($B386="","",IF(Z386&lt;=ROUNDUP(COUNTA($B$5:$B$504)*Settings!$B$10,0),"Top 20%",""))</f>
        <v/>
      </c>
    </row>
    <row r="387" spans="1:27" ht="16" x14ac:dyDescent="0.2">
      <c r="A387" s="7"/>
      <c r="B387" s="10"/>
      <c r="C387" s="10"/>
      <c r="D387" s="10"/>
      <c r="E387" s="10"/>
      <c r="F387" s="7"/>
      <c r="G387" s="7"/>
      <c r="H387" s="7"/>
      <c r="I387" s="4" t="str">
        <f t="shared" si="30"/>
        <v/>
      </c>
      <c r="J387" s="7"/>
      <c r="K387" s="7"/>
      <c r="L387" s="7"/>
      <c r="M387" s="4" t="str">
        <f t="shared" si="31"/>
        <v/>
      </c>
      <c r="N387" s="7"/>
      <c r="O387" s="7"/>
      <c r="P387" s="7"/>
      <c r="Q387" s="4" t="str">
        <f t="shared" si="32"/>
        <v/>
      </c>
      <c r="R387" s="7"/>
      <c r="S387" s="7"/>
      <c r="T387" s="7"/>
      <c r="U387" s="4" t="str">
        <f t="shared" si="33"/>
        <v/>
      </c>
      <c r="V387" s="4" t="str">
        <f>IF($B387="","",ROUND((I387*Settings!$B$4 + M387*Settings!$B$5 + Q387*Settings!$B$6)*20,1))</f>
        <v/>
      </c>
      <c r="W387" s="4" t="str">
        <f>IF($B387="","",(5-U387)*Settings!$B$7)</f>
        <v/>
      </c>
      <c r="X387" s="4" t="str">
        <f t="shared" si="34"/>
        <v/>
      </c>
      <c r="Y387" s="4" t="str">
        <f>IF($B387="","",IF(AND(Settings!$B$18=1,U387&lt;Settings!$B$19),IF(X387&gt;=Settings!$B$9,"Pilot (gated - risk)","Defer/Redesign (risk)"),IF(X387&gt;=Settings!$B$8,"Scale candidate",IF(X387&gt;=Settings!$B$9,"Pilot (gated)","Defer/Redesign"))))</f>
        <v/>
      </c>
      <c r="Z387" s="4" t="str">
        <f t="shared" si="35"/>
        <v/>
      </c>
      <c r="AA387" s="4" t="str">
        <f>IF($B387="","",IF(Z387&lt;=ROUNDUP(COUNTA($B$5:$B$504)*Settings!$B$10,0),"Top 20%",""))</f>
        <v/>
      </c>
    </row>
    <row r="388" spans="1:27" ht="16" x14ac:dyDescent="0.2">
      <c r="A388" s="7"/>
      <c r="B388" s="10"/>
      <c r="C388" s="10"/>
      <c r="D388" s="10"/>
      <c r="E388" s="10"/>
      <c r="F388" s="7"/>
      <c r="G388" s="7"/>
      <c r="H388" s="7"/>
      <c r="I388" s="4" t="str">
        <f t="shared" si="30"/>
        <v/>
      </c>
      <c r="J388" s="7"/>
      <c r="K388" s="7"/>
      <c r="L388" s="7"/>
      <c r="M388" s="4" t="str">
        <f t="shared" si="31"/>
        <v/>
      </c>
      <c r="N388" s="7"/>
      <c r="O388" s="7"/>
      <c r="P388" s="7"/>
      <c r="Q388" s="4" t="str">
        <f t="shared" si="32"/>
        <v/>
      </c>
      <c r="R388" s="7"/>
      <c r="S388" s="7"/>
      <c r="T388" s="7"/>
      <c r="U388" s="4" t="str">
        <f t="shared" si="33"/>
        <v/>
      </c>
      <c r="V388" s="4" t="str">
        <f>IF($B388="","",ROUND((I388*Settings!$B$4 + M388*Settings!$B$5 + Q388*Settings!$B$6)*20,1))</f>
        <v/>
      </c>
      <c r="W388" s="4" t="str">
        <f>IF($B388="","",(5-U388)*Settings!$B$7)</f>
        <v/>
      </c>
      <c r="X388" s="4" t="str">
        <f t="shared" si="34"/>
        <v/>
      </c>
      <c r="Y388" s="4" t="str">
        <f>IF($B388="","",IF(AND(Settings!$B$18=1,U388&lt;Settings!$B$19),IF(X388&gt;=Settings!$B$9,"Pilot (gated - risk)","Defer/Redesign (risk)"),IF(X388&gt;=Settings!$B$8,"Scale candidate",IF(X388&gt;=Settings!$B$9,"Pilot (gated)","Defer/Redesign"))))</f>
        <v/>
      </c>
      <c r="Z388" s="4" t="str">
        <f t="shared" si="35"/>
        <v/>
      </c>
      <c r="AA388" s="4" t="str">
        <f>IF($B388="","",IF(Z388&lt;=ROUNDUP(COUNTA($B$5:$B$504)*Settings!$B$10,0),"Top 20%",""))</f>
        <v/>
      </c>
    </row>
    <row r="389" spans="1:27" ht="16" x14ac:dyDescent="0.2">
      <c r="A389" s="7"/>
      <c r="B389" s="10"/>
      <c r="C389" s="10"/>
      <c r="D389" s="10"/>
      <c r="E389" s="10"/>
      <c r="F389" s="7"/>
      <c r="G389" s="7"/>
      <c r="H389" s="7"/>
      <c r="I389" s="4" t="str">
        <f t="shared" ref="I389:I452" si="36">IF($B389="","",AVERAGE($F389:$H389))</f>
        <v/>
      </c>
      <c r="J389" s="7"/>
      <c r="K389" s="7"/>
      <c r="L389" s="7"/>
      <c r="M389" s="4" t="str">
        <f t="shared" ref="M389:M452" si="37">IF($B389="","",AVERAGE($J389:$L389))</f>
        <v/>
      </c>
      <c r="N389" s="7"/>
      <c r="O389" s="7"/>
      <c r="P389" s="7"/>
      <c r="Q389" s="4" t="str">
        <f t="shared" ref="Q389:Q452" si="38">IF($B389="","",AVERAGE($N389:$P389))</f>
        <v/>
      </c>
      <c r="R389" s="7"/>
      <c r="S389" s="7"/>
      <c r="T389" s="7"/>
      <c r="U389" s="4" t="str">
        <f t="shared" ref="U389:U452" si="39">IF($B389="","",AVERAGE($R389:$T389))</f>
        <v/>
      </c>
      <c r="V389" s="4" t="str">
        <f>IF($B389="","",ROUND((I389*Settings!$B$4 + M389*Settings!$B$5 + Q389*Settings!$B$6)*20,1))</f>
        <v/>
      </c>
      <c r="W389" s="4" t="str">
        <f>IF($B389="","",(5-U389)*Settings!$B$7)</f>
        <v/>
      </c>
      <c r="X389" s="4" t="str">
        <f t="shared" ref="X389:X452" si="40">IF($B389="","",MAX(0,MIN(100,ROUND(V389-W389,1))))</f>
        <v/>
      </c>
      <c r="Y389" s="4" t="str">
        <f>IF($B389="","",IF(AND(Settings!$B$18=1,U389&lt;Settings!$B$19),IF(X389&gt;=Settings!$B$9,"Pilot (gated - risk)","Defer/Redesign (risk)"),IF(X389&gt;=Settings!$B$8,"Scale candidate",IF(X389&gt;=Settings!$B$9,"Pilot (gated)","Defer/Redesign"))))</f>
        <v/>
      </c>
      <c r="Z389" s="4" t="str">
        <f t="shared" ref="Z389:Z452" si="41">IF($B389="","",1+SUMPRODUCT(($X$5:$X$504&gt;X389)*($B$5:$B$504&lt;&gt;"")))</f>
        <v/>
      </c>
      <c r="AA389" s="4" t="str">
        <f>IF($B389="","",IF(Z389&lt;=ROUNDUP(COUNTA($B$5:$B$504)*Settings!$B$10,0),"Top 20%",""))</f>
        <v/>
      </c>
    </row>
    <row r="390" spans="1:27" ht="16" x14ac:dyDescent="0.2">
      <c r="A390" s="7"/>
      <c r="B390" s="10"/>
      <c r="C390" s="10"/>
      <c r="D390" s="10"/>
      <c r="E390" s="10"/>
      <c r="F390" s="7"/>
      <c r="G390" s="7"/>
      <c r="H390" s="7"/>
      <c r="I390" s="4" t="str">
        <f t="shared" si="36"/>
        <v/>
      </c>
      <c r="J390" s="7"/>
      <c r="K390" s="7"/>
      <c r="L390" s="7"/>
      <c r="M390" s="4" t="str">
        <f t="shared" si="37"/>
        <v/>
      </c>
      <c r="N390" s="7"/>
      <c r="O390" s="7"/>
      <c r="P390" s="7"/>
      <c r="Q390" s="4" t="str">
        <f t="shared" si="38"/>
        <v/>
      </c>
      <c r="R390" s="7"/>
      <c r="S390" s="7"/>
      <c r="T390" s="7"/>
      <c r="U390" s="4" t="str">
        <f t="shared" si="39"/>
        <v/>
      </c>
      <c r="V390" s="4" t="str">
        <f>IF($B390="","",ROUND((I390*Settings!$B$4 + M390*Settings!$B$5 + Q390*Settings!$B$6)*20,1))</f>
        <v/>
      </c>
      <c r="W390" s="4" t="str">
        <f>IF($B390="","",(5-U390)*Settings!$B$7)</f>
        <v/>
      </c>
      <c r="X390" s="4" t="str">
        <f t="shared" si="40"/>
        <v/>
      </c>
      <c r="Y390" s="4" t="str">
        <f>IF($B390="","",IF(AND(Settings!$B$18=1,U390&lt;Settings!$B$19),IF(X390&gt;=Settings!$B$9,"Pilot (gated - risk)","Defer/Redesign (risk)"),IF(X390&gt;=Settings!$B$8,"Scale candidate",IF(X390&gt;=Settings!$B$9,"Pilot (gated)","Defer/Redesign"))))</f>
        <v/>
      </c>
      <c r="Z390" s="4" t="str">
        <f t="shared" si="41"/>
        <v/>
      </c>
      <c r="AA390" s="4" t="str">
        <f>IF($B390="","",IF(Z390&lt;=ROUNDUP(COUNTA($B$5:$B$504)*Settings!$B$10,0),"Top 20%",""))</f>
        <v/>
      </c>
    </row>
    <row r="391" spans="1:27" ht="16" x14ac:dyDescent="0.2">
      <c r="A391" s="7"/>
      <c r="B391" s="10"/>
      <c r="C391" s="10"/>
      <c r="D391" s="10"/>
      <c r="E391" s="10"/>
      <c r="F391" s="7"/>
      <c r="G391" s="7"/>
      <c r="H391" s="7"/>
      <c r="I391" s="4" t="str">
        <f t="shared" si="36"/>
        <v/>
      </c>
      <c r="J391" s="7"/>
      <c r="K391" s="7"/>
      <c r="L391" s="7"/>
      <c r="M391" s="4" t="str">
        <f t="shared" si="37"/>
        <v/>
      </c>
      <c r="N391" s="7"/>
      <c r="O391" s="7"/>
      <c r="P391" s="7"/>
      <c r="Q391" s="4" t="str">
        <f t="shared" si="38"/>
        <v/>
      </c>
      <c r="R391" s="7"/>
      <c r="S391" s="7"/>
      <c r="T391" s="7"/>
      <c r="U391" s="4" t="str">
        <f t="shared" si="39"/>
        <v/>
      </c>
      <c r="V391" s="4" t="str">
        <f>IF($B391="","",ROUND((I391*Settings!$B$4 + M391*Settings!$B$5 + Q391*Settings!$B$6)*20,1))</f>
        <v/>
      </c>
      <c r="W391" s="4" t="str">
        <f>IF($B391="","",(5-U391)*Settings!$B$7)</f>
        <v/>
      </c>
      <c r="X391" s="4" t="str">
        <f t="shared" si="40"/>
        <v/>
      </c>
      <c r="Y391" s="4" t="str">
        <f>IF($B391="","",IF(AND(Settings!$B$18=1,U391&lt;Settings!$B$19),IF(X391&gt;=Settings!$B$9,"Pilot (gated - risk)","Defer/Redesign (risk)"),IF(X391&gt;=Settings!$B$8,"Scale candidate",IF(X391&gt;=Settings!$B$9,"Pilot (gated)","Defer/Redesign"))))</f>
        <v/>
      </c>
      <c r="Z391" s="4" t="str">
        <f t="shared" si="41"/>
        <v/>
      </c>
      <c r="AA391" s="4" t="str">
        <f>IF($B391="","",IF(Z391&lt;=ROUNDUP(COUNTA($B$5:$B$504)*Settings!$B$10,0),"Top 20%",""))</f>
        <v/>
      </c>
    </row>
    <row r="392" spans="1:27" ht="16" x14ac:dyDescent="0.2">
      <c r="A392" s="7"/>
      <c r="B392" s="10"/>
      <c r="C392" s="10"/>
      <c r="D392" s="10"/>
      <c r="E392" s="10"/>
      <c r="F392" s="7"/>
      <c r="G392" s="7"/>
      <c r="H392" s="7"/>
      <c r="I392" s="4" t="str">
        <f t="shared" si="36"/>
        <v/>
      </c>
      <c r="J392" s="7"/>
      <c r="K392" s="7"/>
      <c r="L392" s="7"/>
      <c r="M392" s="4" t="str">
        <f t="shared" si="37"/>
        <v/>
      </c>
      <c r="N392" s="7"/>
      <c r="O392" s="7"/>
      <c r="P392" s="7"/>
      <c r="Q392" s="4" t="str">
        <f t="shared" si="38"/>
        <v/>
      </c>
      <c r="R392" s="7"/>
      <c r="S392" s="7"/>
      <c r="T392" s="7"/>
      <c r="U392" s="4" t="str">
        <f t="shared" si="39"/>
        <v/>
      </c>
      <c r="V392" s="4" t="str">
        <f>IF($B392="","",ROUND((I392*Settings!$B$4 + M392*Settings!$B$5 + Q392*Settings!$B$6)*20,1))</f>
        <v/>
      </c>
      <c r="W392" s="4" t="str">
        <f>IF($B392="","",(5-U392)*Settings!$B$7)</f>
        <v/>
      </c>
      <c r="X392" s="4" t="str">
        <f t="shared" si="40"/>
        <v/>
      </c>
      <c r="Y392" s="4" t="str">
        <f>IF($B392="","",IF(AND(Settings!$B$18=1,U392&lt;Settings!$B$19),IF(X392&gt;=Settings!$B$9,"Pilot (gated - risk)","Defer/Redesign (risk)"),IF(X392&gt;=Settings!$B$8,"Scale candidate",IF(X392&gt;=Settings!$B$9,"Pilot (gated)","Defer/Redesign"))))</f>
        <v/>
      </c>
      <c r="Z392" s="4" t="str">
        <f t="shared" si="41"/>
        <v/>
      </c>
      <c r="AA392" s="4" t="str">
        <f>IF($B392="","",IF(Z392&lt;=ROUNDUP(COUNTA($B$5:$B$504)*Settings!$B$10,0),"Top 20%",""))</f>
        <v/>
      </c>
    </row>
    <row r="393" spans="1:27" ht="16" x14ac:dyDescent="0.2">
      <c r="A393" s="7"/>
      <c r="B393" s="10"/>
      <c r="C393" s="10"/>
      <c r="D393" s="10"/>
      <c r="E393" s="10"/>
      <c r="F393" s="7"/>
      <c r="G393" s="7"/>
      <c r="H393" s="7"/>
      <c r="I393" s="4" t="str">
        <f t="shared" si="36"/>
        <v/>
      </c>
      <c r="J393" s="7"/>
      <c r="K393" s="7"/>
      <c r="L393" s="7"/>
      <c r="M393" s="4" t="str">
        <f t="shared" si="37"/>
        <v/>
      </c>
      <c r="N393" s="7"/>
      <c r="O393" s="7"/>
      <c r="P393" s="7"/>
      <c r="Q393" s="4" t="str">
        <f t="shared" si="38"/>
        <v/>
      </c>
      <c r="R393" s="7"/>
      <c r="S393" s="7"/>
      <c r="T393" s="7"/>
      <c r="U393" s="4" t="str">
        <f t="shared" si="39"/>
        <v/>
      </c>
      <c r="V393" s="4" t="str">
        <f>IF($B393="","",ROUND((I393*Settings!$B$4 + M393*Settings!$B$5 + Q393*Settings!$B$6)*20,1))</f>
        <v/>
      </c>
      <c r="W393" s="4" t="str">
        <f>IF($B393="","",(5-U393)*Settings!$B$7)</f>
        <v/>
      </c>
      <c r="X393" s="4" t="str">
        <f t="shared" si="40"/>
        <v/>
      </c>
      <c r="Y393" s="4" t="str">
        <f>IF($B393="","",IF(AND(Settings!$B$18=1,U393&lt;Settings!$B$19),IF(X393&gt;=Settings!$B$9,"Pilot (gated - risk)","Defer/Redesign (risk)"),IF(X393&gt;=Settings!$B$8,"Scale candidate",IF(X393&gt;=Settings!$B$9,"Pilot (gated)","Defer/Redesign"))))</f>
        <v/>
      </c>
      <c r="Z393" s="4" t="str">
        <f t="shared" si="41"/>
        <v/>
      </c>
      <c r="AA393" s="4" t="str">
        <f>IF($B393="","",IF(Z393&lt;=ROUNDUP(COUNTA($B$5:$B$504)*Settings!$B$10,0),"Top 20%",""))</f>
        <v/>
      </c>
    </row>
    <row r="394" spans="1:27" ht="16" x14ac:dyDescent="0.2">
      <c r="A394" s="7"/>
      <c r="B394" s="10"/>
      <c r="C394" s="10"/>
      <c r="D394" s="10"/>
      <c r="E394" s="10"/>
      <c r="F394" s="7"/>
      <c r="G394" s="7"/>
      <c r="H394" s="7"/>
      <c r="I394" s="4" t="str">
        <f t="shared" si="36"/>
        <v/>
      </c>
      <c r="J394" s="7"/>
      <c r="K394" s="7"/>
      <c r="L394" s="7"/>
      <c r="M394" s="4" t="str">
        <f t="shared" si="37"/>
        <v/>
      </c>
      <c r="N394" s="7"/>
      <c r="O394" s="7"/>
      <c r="P394" s="7"/>
      <c r="Q394" s="4" t="str">
        <f t="shared" si="38"/>
        <v/>
      </c>
      <c r="R394" s="7"/>
      <c r="S394" s="7"/>
      <c r="T394" s="7"/>
      <c r="U394" s="4" t="str">
        <f t="shared" si="39"/>
        <v/>
      </c>
      <c r="V394" s="4" t="str">
        <f>IF($B394="","",ROUND((I394*Settings!$B$4 + M394*Settings!$B$5 + Q394*Settings!$B$6)*20,1))</f>
        <v/>
      </c>
      <c r="W394" s="4" t="str">
        <f>IF($B394="","",(5-U394)*Settings!$B$7)</f>
        <v/>
      </c>
      <c r="X394" s="4" t="str">
        <f t="shared" si="40"/>
        <v/>
      </c>
      <c r="Y394" s="4" t="str">
        <f>IF($B394="","",IF(AND(Settings!$B$18=1,U394&lt;Settings!$B$19),IF(X394&gt;=Settings!$B$9,"Pilot (gated - risk)","Defer/Redesign (risk)"),IF(X394&gt;=Settings!$B$8,"Scale candidate",IF(X394&gt;=Settings!$B$9,"Pilot (gated)","Defer/Redesign"))))</f>
        <v/>
      </c>
      <c r="Z394" s="4" t="str">
        <f t="shared" si="41"/>
        <v/>
      </c>
      <c r="AA394" s="4" t="str">
        <f>IF($B394="","",IF(Z394&lt;=ROUNDUP(COUNTA($B$5:$B$504)*Settings!$B$10,0),"Top 20%",""))</f>
        <v/>
      </c>
    </row>
    <row r="395" spans="1:27" ht="16" x14ac:dyDescent="0.2">
      <c r="A395" s="7"/>
      <c r="B395" s="10"/>
      <c r="C395" s="10"/>
      <c r="D395" s="10"/>
      <c r="E395" s="10"/>
      <c r="F395" s="7"/>
      <c r="G395" s="7"/>
      <c r="H395" s="7"/>
      <c r="I395" s="4" t="str">
        <f t="shared" si="36"/>
        <v/>
      </c>
      <c r="J395" s="7"/>
      <c r="K395" s="7"/>
      <c r="L395" s="7"/>
      <c r="M395" s="4" t="str">
        <f t="shared" si="37"/>
        <v/>
      </c>
      <c r="N395" s="7"/>
      <c r="O395" s="7"/>
      <c r="P395" s="7"/>
      <c r="Q395" s="4" t="str">
        <f t="shared" si="38"/>
        <v/>
      </c>
      <c r="R395" s="7"/>
      <c r="S395" s="7"/>
      <c r="T395" s="7"/>
      <c r="U395" s="4" t="str">
        <f t="shared" si="39"/>
        <v/>
      </c>
      <c r="V395" s="4" t="str">
        <f>IF($B395="","",ROUND((I395*Settings!$B$4 + M395*Settings!$B$5 + Q395*Settings!$B$6)*20,1))</f>
        <v/>
      </c>
      <c r="W395" s="4" t="str">
        <f>IF($B395="","",(5-U395)*Settings!$B$7)</f>
        <v/>
      </c>
      <c r="X395" s="4" t="str">
        <f t="shared" si="40"/>
        <v/>
      </c>
      <c r="Y395" s="4" t="str">
        <f>IF($B395="","",IF(AND(Settings!$B$18=1,U395&lt;Settings!$B$19),IF(X395&gt;=Settings!$B$9,"Pilot (gated - risk)","Defer/Redesign (risk)"),IF(X395&gt;=Settings!$B$8,"Scale candidate",IF(X395&gt;=Settings!$B$9,"Pilot (gated)","Defer/Redesign"))))</f>
        <v/>
      </c>
      <c r="Z395" s="4" t="str">
        <f t="shared" si="41"/>
        <v/>
      </c>
      <c r="AA395" s="4" t="str">
        <f>IF($B395="","",IF(Z395&lt;=ROUNDUP(COUNTA($B$5:$B$504)*Settings!$B$10,0),"Top 20%",""))</f>
        <v/>
      </c>
    </row>
    <row r="396" spans="1:27" ht="16" x14ac:dyDescent="0.2">
      <c r="A396" s="7"/>
      <c r="B396" s="10"/>
      <c r="C396" s="10"/>
      <c r="D396" s="10"/>
      <c r="E396" s="10"/>
      <c r="F396" s="7"/>
      <c r="G396" s="7"/>
      <c r="H396" s="7"/>
      <c r="I396" s="4" t="str">
        <f t="shared" si="36"/>
        <v/>
      </c>
      <c r="J396" s="7"/>
      <c r="K396" s="7"/>
      <c r="L396" s="7"/>
      <c r="M396" s="4" t="str">
        <f t="shared" si="37"/>
        <v/>
      </c>
      <c r="N396" s="7"/>
      <c r="O396" s="7"/>
      <c r="P396" s="7"/>
      <c r="Q396" s="4" t="str">
        <f t="shared" si="38"/>
        <v/>
      </c>
      <c r="R396" s="7"/>
      <c r="S396" s="7"/>
      <c r="T396" s="7"/>
      <c r="U396" s="4" t="str">
        <f t="shared" si="39"/>
        <v/>
      </c>
      <c r="V396" s="4" t="str">
        <f>IF($B396="","",ROUND((I396*Settings!$B$4 + M396*Settings!$B$5 + Q396*Settings!$B$6)*20,1))</f>
        <v/>
      </c>
      <c r="W396" s="4" t="str">
        <f>IF($B396="","",(5-U396)*Settings!$B$7)</f>
        <v/>
      </c>
      <c r="X396" s="4" t="str">
        <f t="shared" si="40"/>
        <v/>
      </c>
      <c r="Y396" s="4" t="str">
        <f>IF($B396="","",IF(AND(Settings!$B$18=1,U396&lt;Settings!$B$19),IF(X396&gt;=Settings!$B$9,"Pilot (gated - risk)","Defer/Redesign (risk)"),IF(X396&gt;=Settings!$B$8,"Scale candidate",IF(X396&gt;=Settings!$B$9,"Pilot (gated)","Defer/Redesign"))))</f>
        <v/>
      </c>
      <c r="Z396" s="4" t="str">
        <f t="shared" si="41"/>
        <v/>
      </c>
      <c r="AA396" s="4" t="str">
        <f>IF($B396="","",IF(Z396&lt;=ROUNDUP(COUNTA($B$5:$B$504)*Settings!$B$10,0),"Top 20%",""))</f>
        <v/>
      </c>
    </row>
    <row r="397" spans="1:27" ht="16" x14ac:dyDescent="0.2">
      <c r="A397" s="7"/>
      <c r="B397" s="10"/>
      <c r="C397" s="10"/>
      <c r="D397" s="10"/>
      <c r="E397" s="10"/>
      <c r="F397" s="7"/>
      <c r="G397" s="7"/>
      <c r="H397" s="7"/>
      <c r="I397" s="4" t="str">
        <f t="shared" si="36"/>
        <v/>
      </c>
      <c r="J397" s="7"/>
      <c r="K397" s="7"/>
      <c r="L397" s="7"/>
      <c r="M397" s="4" t="str">
        <f t="shared" si="37"/>
        <v/>
      </c>
      <c r="N397" s="7"/>
      <c r="O397" s="7"/>
      <c r="P397" s="7"/>
      <c r="Q397" s="4" t="str">
        <f t="shared" si="38"/>
        <v/>
      </c>
      <c r="R397" s="7"/>
      <c r="S397" s="7"/>
      <c r="T397" s="7"/>
      <c r="U397" s="4" t="str">
        <f t="shared" si="39"/>
        <v/>
      </c>
      <c r="V397" s="4" t="str">
        <f>IF($B397="","",ROUND((I397*Settings!$B$4 + M397*Settings!$B$5 + Q397*Settings!$B$6)*20,1))</f>
        <v/>
      </c>
      <c r="W397" s="4" t="str">
        <f>IF($B397="","",(5-U397)*Settings!$B$7)</f>
        <v/>
      </c>
      <c r="X397" s="4" t="str">
        <f t="shared" si="40"/>
        <v/>
      </c>
      <c r="Y397" s="4" t="str">
        <f>IF($B397="","",IF(AND(Settings!$B$18=1,U397&lt;Settings!$B$19),IF(X397&gt;=Settings!$B$9,"Pilot (gated - risk)","Defer/Redesign (risk)"),IF(X397&gt;=Settings!$B$8,"Scale candidate",IF(X397&gt;=Settings!$B$9,"Pilot (gated)","Defer/Redesign"))))</f>
        <v/>
      </c>
      <c r="Z397" s="4" t="str">
        <f t="shared" si="41"/>
        <v/>
      </c>
      <c r="AA397" s="4" t="str">
        <f>IF($B397="","",IF(Z397&lt;=ROUNDUP(COUNTA($B$5:$B$504)*Settings!$B$10,0),"Top 20%",""))</f>
        <v/>
      </c>
    </row>
    <row r="398" spans="1:27" ht="16" x14ac:dyDescent="0.2">
      <c r="A398" s="7"/>
      <c r="B398" s="10"/>
      <c r="C398" s="10"/>
      <c r="D398" s="10"/>
      <c r="E398" s="10"/>
      <c r="F398" s="7"/>
      <c r="G398" s="7"/>
      <c r="H398" s="7"/>
      <c r="I398" s="4" t="str">
        <f t="shared" si="36"/>
        <v/>
      </c>
      <c r="J398" s="7"/>
      <c r="K398" s="7"/>
      <c r="L398" s="7"/>
      <c r="M398" s="4" t="str">
        <f t="shared" si="37"/>
        <v/>
      </c>
      <c r="N398" s="7"/>
      <c r="O398" s="7"/>
      <c r="P398" s="7"/>
      <c r="Q398" s="4" t="str">
        <f t="shared" si="38"/>
        <v/>
      </c>
      <c r="R398" s="7"/>
      <c r="S398" s="7"/>
      <c r="T398" s="7"/>
      <c r="U398" s="4" t="str">
        <f t="shared" si="39"/>
        <v/>
      </c>
      <c r="V398" s="4" t="str">
        <f>IF($B398="","",ROUND((I398*Settings!$B$4 + M398*Settings!$B$5 + Q398*Settings!$B$6)*20,1))</f>
        <v/>
      </c>
      <c r="W398" s="4" t="str">
        <f>IF($B398="","",(5-U398)*Settings!$B$7)</f>
        <v/>
      </c>
      <c r="X398" s="4" t="str">
        <f t="shared" si="40"/>
        <v/>
      </c>
      <c r="Y398" s="4" t="str">
        <f>IF($B398="","",IF(AND(Settings!$B$18=1,U398&lt;Settings!$B$19),IF(X398&gt;=Settings!$B$9,"Pilot (gated - risk)","Defer/Redesign (risk)"),IF(X398&gt;=Settings!$B$8,"Scale candidate",IF(X398&gt;=Settings!$B$9,"Pilot (gated)","Defer/Redesign"))))</f>
        <v/>
      </c>
      <c r="Z398" s="4" t="str">
        <f t="shared" si="41"/>
        <v/>
      </c>
      <c r="AA398" s="4" t="str">
        <f>IF($B398="","",IF(Z398&lt;=ROUNDUP(COUNTA($B$5:$B$504)*Settings!$B$10,0),"Top 20%",""))</f>
        <v/>
      </c>
    </row>
    <row r="399" spans="1:27" ht="16" x14ac:dyDescent="0.2">
      <c r="A399" s="7"/>
      <c r="B399" s="10"/>
      <c r="C399" s="10"/>
      <c r="D399" s="10"/>
      <c r="E399" s="10"/>
      <c r="F399" s="7"/>
      <c r="G399" s="7"/>
      <c r="H399" s="7"/>
      <c r="I399" s="4" t="str">
        <f t="shared" si="36"/>
        <v/>
      </c>
      <c r="J399" s="7"/>
      <c r="K399" s="7"/>
      <c r="L399" s="7"/>
      <c r="M399" s="4" t="str">
        <f t="shared" si="37"/>
        <v/>
      </c>
      <c r="N399" s="7"/>
      <c r="O399" s="7"/>
      <c r="P399" s="7"/>
      <c r="Q399" s="4" t="str">
        <f t="shared" si="38"/>
        <v/>
      </c>
      <c r="R399" s="7"/>
      <c r="S399" s="7"/>
      <c r="T399" s="7"/>
      <c r="U399" s="4" t="str">
        <f t="shared" si="39"/>
        <v/>
      </c>
      <c r="V399" s="4" t="str">
        <f>IF($B399="","",ROUND((I399*Settings!$B$4 + M399*Settings!$B$5 + Q399*Settings!$B$6)*20,1))</f>
        <v/>
      </c>
      <c r="W399" s="4" t="str">
        <f>IF($B399="","",(5-U399)*Settings!$B$7)</f>
        <v/>
      </c>
      <c r="X399" s="4" t="str">
        <f t="shared" si="40"/>
        <v/>
      </c>
      <c r="Y399" s="4" t="str">
        <f>IF($B399="","",IF(AND(Settings!$B$18=1,U399&lt;Settings!$B$19),IF(X399&gt;=Settings!$B$9,"Pilot (gated - risk)","Defer/Redesign (risk)"),IF(X399&gt;=Settings!$B$8,"Scale candidate",IF(X399&gt;=Settings!$B$9,"Pilot (gated)","Defer/Redesign"))))</f>
        <v/>
      </c>
      <c r="Z399" s="4" t="str">
        <f t="shared" si="41"/>
        <v/>
      </c>
      <c r="AA399" s="4" t="str">
        <f>IF($B399="","",IF(Z399&lt;=ROUNDUP(COUNTA($B$5:$B$504)*Settings!$B$10,0),"Top 20%",""))</f>
        <v/>
      </c>
    </row>
    <row r="400" spans="1:27" ht="16" x14ac:dyDescent="0.2">
      <c r="A400" s="7"/>
      <c r="B400" s="10"/>
      <c r="C400" s="10"/>
      <c r="D400" s="10"/>
      <c r="E400" s="10"/>
      <c r="F400" s="7"/>
      <c r="G400" s="7"/>
      <c r="H400" s="7"/>
      <c r="I400" s="4" t="str">
        <f t="shared" si="36"/>
        <v/>
      </c>
      <c r="J400" s="7"/>
      <c r="K400" s="7"/>
      <c r="L400" s="7"/>
      <c r="M400" s="4" t="str">
        <f t="shared" si="37"/>
        <v/>
      </c>
      <c r="N400" s="7"/>
      <c r="O400" s="7"/>
      <c r="P400" s="7"/>
      <c r="Q400" s="4" t="str">
        <f t="shared" si="38"/>
        <v/>
      </c>
      <c r="R400" s="7"/>
      <c r="S400" s="7"/>
      <c r="T400" s="7"/>
      <c r="U400" s="4" t="str">
        <f t="shared" si="39"/>
        <v/>
      </c>
      <c r="V400" s="4" t="str">
        <f>IF($B400="","",ROUND((I400*Settings!$B$4 + M400*Settings!$B$5 + Q400*Settings!$B$6)*20,1))</f>
        <v/>
      </c>
      <c r="W400" s="4" t="str">
        <f>IF($B400="","",(5-U400)*Settings!$B$7)</f>
        <v/>
      </c>
      <c r="X400" s="4" t="str">
        <f t="shared" si="40"/>
        <v/>
      </c>
      <c r="Y400" s="4" t="str">
        <f>IF($B400="","",IF(AND(Settings!$B$18=1,U400&lt;Settings!$B$19),IF(X400&gt;=Settings!$B$9,"Pilot (gated - risk)","Defer/Redesign (risk)"),IF(X400&gt;=Settings!$B$8,"Scale candidate",IF(X400&gt;=Settings!$B$9,"Pilot (gated)","Defer/Redesign"))))</f>
        <v/>
      </c>
      <c r="Z400" s="4" t="str">
        <f t="shared" si="41"/>
        <v/>
      </c>
      <c r="AA400" s="4" t="str">
        <f>IF($B400="","",IF(Z400&lt;=ROUNDUP(COUNTA($B$5:$B$504)*Settings!$B$10,0),"Top 20%",""))</f>
        <v/>
      </c>
    </row>
    <row r="401" spans="1:27" ht="16" x14ac:dyDescent="0.2">
      <c r="A401" s="7"/>
      <c r="B401" s="10"/>
      <c r="C401" s="10"/>
      <c r="D401" s="10"/>
      <c r="E401" s="10"/>
      <c r="F401" s="7"/>
      <c r="G401" s="7"/>
      <c r="H401" s="7"/>
      <c r="I401" s="4" t="str">
        <f t="shared" si="36"/>
        <v/>
      </c>
      <c r="J401" s="7"/>
      <c r="K401" s="7"/>
      <c r="L401" s="7"/>
      <c r="M401" s="4" t="str">
        <f t="shared" si="37"/>
        <v/>
      </c>
      <c r="N401" s="7"/>
      <c r="O401" s="7"/>
      <c r="P401" s="7"/>
      <c r="Q401" s="4" t="str">
        <f t="shared" si="38"/>
        <v/>
      </c>
      <c r="R401" s="7"/>
      <c r="S401" s="7"/>
      <c r="T401" s="7"/>
      <c r="U401" s="4" t="str">
        <f t="shared" si="39"/>
        <v/>
      </c>
      <c r="V401" s="4" t="str">
        <f>IF($B401="","",ROUND((I401*Settings!$B$4 + M401*Settings!$B$5 + Q401*Settings!$B$6)*20,1))</f>
        <v/>
      </c>
      <c r="W401" s="4" t="str">
        <f>IF($B401="","",(5-U401)*Settings!$B$7)</f>
        <v/>
      </c>
      <c r="X401" s="4" t="str">
        <f t="shared" si="40"/>
        <v/>
      </c>
      <c r="Y401" s="4" t="str">
        <f>IF($B401="","",IF(AND(Settings!$B$18=1,U401&lt;Settings!$B$19),IF(X401&gt;=Settings!$B$9,"Pilot (gated - risk)","Defer/Redesign (risk)"),IF(X401&gt;=Settings!$B$8,"Scale candidate",IF(X401&gt;=Settings!$B$9,"Pilot (gated)","Defer/Redesign"))))</f>
        <v/>
      </c>
      <c r="Z401" s="4" t="str">
        <f t="shared" si="41"/>
        <v/>
      </c>
      <c r="AA401" s="4" t="str">
        <f>IF($B401="","",IF(Z401&lt;=ROUNDUP(COUNTA($B$5:$B$504)*Settings!$B$10,0),"Top 20%",""))</f>
        <v/>
      </c>
    </row>
    <row r="402" spans="1:27" ht="16" x14ac:dyDescent="0.2">
      <c r="A402" s="7"/>
      <c r="B402" s="10"/>
      <c r="C402" s="10"/>
      <c r="D402" s="10"/>
      <c r="E402" s="10"/>
      <c r="F402" s="7"/>
      <c r="G402" s="7"/>
      <c r="H402" s="7"/>
      <c r="I402" s="4" t="str">
        <f t="shared" si="36"/>
        <v/>
      </c>
      <c r="J402" s="7"/>
      <c r="K402" s="7"/>
      <c r="L402" s="7"/>
      <c r="M402" s="4" t="str">
        <f t="shared" si="37"/>
        <v/>
      </c>
      <c r="N402" s="7"/>
      <c r="O402" s="7"/>
      <c r="P402" s="7"/>
      <c r="Q402" s="4" t="str">
        <f t="shared" si="38"/>
        <v/>
      </c>
      <c r="R402" s="7"/>
      <c r="S402" s="7"/>
      <c r="T402" s="7"/>
      <c r="U402" s="4" t="str">
        <f t="shared" si="39"/>
        <v/>
      </c>
      <c r="V402" s="4" t="str">
        <f>IF($B402="","",ROUND((I402*Settings!$B$4 + M402*Settings!$B$5 + Q402*Settings!$B$6)*20,1))</f>
        <v/>
      </c>
      <c r="W402" s="4" t="str">
        <f>IF($B402="","",(5-U402)*Settings!$B$7)</f>
        <v/>
      </c>
      <c r="X402" s="4" t="str">
        <f t="shared" si="40"/>
        <v/>
      </c>
      <c r="Y402" s="4" t="str">
        <f>IF($B402="","",IF(AND(Settings!$B$18=1,U402&lt;Settings!$B$19),IF(X402&gt;=Settings!$B$9,"Pilot (gated - risk)","Defer/Redesign (risk)"),IF(X402&gt;=Settings!$B$8,"Scale candidate",IF(X402&gt;=Settings!$B$9,"Pilot (gated)","Defer/Redesign"))))</f>
        <v/>
      </c>
      <c r="Z402" s="4" t="str">
        <f t="shared" si="41"/>
        <v/>
      </c>
      <c r="AA402" s="4" t="str">
        <f>IF($B402="","",IF(Z402&lt;=ROUNDUP(COUNTA($B$5:$B$504)*Settings!$B$10,0),"Top 20%",""))</f>
        <v/>
      </c>
    </row>
    <row r="403" spans="1:27" ht="16" x14ac:dyDescent="0.2">
      <c r="A403" s="7"/>
      <c r="B403" s="10"/>
      <c r="C403" s="10"/>
      <c r="D403" s="10"/>
      <c r="E403" s="10"/>
      <c r="F403" s="7"/>
      <c r="G403" s="7"/>
      <c r="H403" s="7"/>
      <c r="I403" s="4" t="str">
        <f t="shared" si="36"/>
        <v/>
      </c>
      <c r="J403" s="7"/>
      <c r="K403" s="7"/>
      <c r="L403" s="7"/>
      <c r="M403" s="4" t="str">
        <f t="shared" si="37"/>
        <v/>
      </c>
      <c r="N403" s="7"/>
      <c r="O403" s="7"/>
      <c r="P403" s="7"/>
      <c r="Q403" s="4" t="str">
        <f t="shared" si="38"/>
        <v/>
      </c>
      <c r="R403" s="7"/>
      <c r="S403" s="7"/>
      <c r="T403" s="7"/>
      <c r="U403" s="4" t="str">
        <f t="shared" si="39"/>
        <v/>
      </c>
      <c r="V403" s="4" t="str">
        <f>IF($B403="","",ROUND((I403*Settings!$B$4 + M403*Settings!$B$5 + Q403*Settings!$B$6)*20,1))</f>
        <v/>
      </c>
      <c r="W403" s="4" t="str">
        <f>IF($B403="","",(5-U403)*Settings!$B$7)</f>
        <v/>
      </c>
      <c r="X403" s="4" t="str">
        <f t="shared" si="40"/>
        <v/>
      </c>
      <c r="Y403" s="4" t="str">
        <f>IF($B403="","",IF(AND(Settings!$B$18=1,U403&lt;Settings!$B$19),IF(X403&gt;=Settings!$B$9,"Pilot (gated - risk)","Defer/Redesign (risk)"),IF(X403&gt;=Settings!$B$8,"Scale candidate",IF(X403&gt;=Settings!$B$9,"Pilot (gated)","Defer/Redesign"))))</f>
        <v/>
      </c>
      <c r="Z403" s="4" t="str">
        <f t="shared" si="41"/>
        <v/>
      </c>
      <c r="AA403" s="4" t="str">
        <f>IF($B403="","",IF(Z403&lt;=ROUNDUP(COUNTA($B$5:$B$504)*Settings!$B$10,0),"Top 20%",""))</f>
        <v/>
      </c>
    </row>
    <row r="404" spans="1:27" ht="16" x14ac:dyDescent="0.2">
      <c r="A404" s="7"/>
      <c r="B404" s="10"/>
      <c r="C404" s="10"/>
      <c r="D404" s="10"/>
      <c r="E404" s="10"/>
      <c r="F404" s="7"/>
      <c r="G404" s="7"/>
      <c r="H404" s="7"/>
      <c r="I404" s="4" t="str">
        <f t="shared" si="36"/>
        <v/>
      </c>
      <c r="J404" s="7"/>
      <c r="K404" s="7"/>
      <c r="L404" s="7"/>
      <c r="M404" s="4" t="str">
        <f t="shared" si="37"/>
        <v/>
      </c>
      <c r="N404" s="7"/>
      <c r="O404" s="7"/>
      <c r="P404" s="7"/>
      <c r="Q404" s="4" t="str">
        <f t="shared" si="38"/>
        <v/>
      </c>
      <c r="R404" s="7"/>
      <c r="S404" s="7"/>
      <c r="T404" s="7"/>
      <c r="U404" s="4" t="str">
        <f t="shared" si="39"/>
        <v/>
      </c>
      <c r="V404" s="4" t="str">
        <f>IF($B404="","",ROUND((I404*Settings!$B$4 + M404*Settings!$B$5 + Q404*Settings!$B$6)*20,1))</f>
        <v/>
      </c>
      <c r="W404" s="4" t="str">
        <f>IF($B404="","",(5-U404)*Settings!$B$7)</f>
        <v/>
      </c>
      <c r="X404" s="4" t="str">
        <f t="shared" si="40"/>
        <v/>
      </c>
      <c r="Y404" s="4" t="str">
        <f>IF($B404="","",IF(AND(Settings!$B$18=1,U404&lt;Settings!$B$19),IF(X404&gt;=Settings!$B$9,"Pilot (gated - risk)","Defer/Redesign (risk)"),IF(X404&gt;=Settings!$B$8,"Scale candidate",IF(X404&gt;=Settings!$B$9,"Pilot (gated)","Defer/Redesign"))))</f>
        <v/>
      </c>
      <c r="Z404" s="4" t="str">
        <f t="shared" si="41"/>
        <v/>
      </c>
      <c r="AA404" s="4" t="str">
        <f>IF($B404="","",IF(Z404&lt;=ROUNDUP(COUNTA($B$5:$B$504)*Settings!$B$10,0),"Top 20%",""))</f>
        <v/>
      </c>
    </row>
    <row r="405" spans="1:27" ht="16" x14ac:dyDescent="0.2">
      <c r="A405" s="7"/>
      <c r="B405" s="10"/>
      <c r="C405" s="10"/>
      <c r="D405" s="10"/>
      <c r="E405" s="10"/>
      <c r="F405" s="7"/>
      <c r="G405" s="7"/>
      <c r="H405" s="7"/>
      <c r="I405" s="4" t="str">
        <f t="shared" si="36"/>
        <v/>
      </c>
      <c r="J405" s="7"/>
      <c r="K405" s="7"/>
      <c r="L405" s="7"/>
      <c r="M405" s="4" t="str">
        <f t="shared" si="37"/>
        <v/>
      </c>
      <c r="N405" s="7"/>
      <c r="O405" s="7"/>
      <c r="P405" s="7"/>
      <c r="Q405" s="4" t="str">
        <f t="shared" si="38"/>
        <v/>
      </c>
      <c r="R405" s="7"/>
      <c r="S405" s="7"/>
      <c r="T405" s="7"/>
      <c r="U405" s="4" t="str">
        <f t="shared" si="39"/>
        <v/>
      </c>
      <c r="V405" s="4" t="str">
        <f>IF($B405="","",ROUND((I405*Settings!$B$4 + M405*Settings!$B$5 + Q405*Settings!$B$6)*20,1))</f>
        <v/>
      </c>
      <c r="W405" s="4" t="str">
        <f>IF($B405="","",(5-U405)*Settings!$B$7)</f>
        <v/>
      </c>
      <c r="X405" s="4" t="str">
        <f t="shared" si="40"/>
        <v/>
      </c>
      <c r="Y405" s="4" t="str">
        <f>IF($B405="","",IF(AND(Settings!$B$18=1,U405&lt;Settings!$B$19),IF(X405&gt;=Settings!$B$9,"Pilot (gated - risk)","Defer/Redesign (risk)"),IF(X405&gt;=Settings!$B$8,"Scale candidate",IF(X405&gt;=Settings!$B$9,"Pilot (gated)","Defer/Redesign"))))</f>
        <v/>
      </c>
      <c r="Z405" s="4" t="str">
        <f t="shared" si="41"/>
        <v/>
      </c>
      <c r="AA405" s="4" t="str">
        <f>IF($B405="","",IF(Z405&lt;=ROUNDUP(COUNTA($B$5:$B$504)*Settings!$B$10,0),"Top 20%",""))</f>
        <v/>
      </c>
    </row>
    <row r="406" spans="1:27" ht="16" x14ac:dyDescent="0.2">
      <c r="A406" s="7"/>
      <c r="B406" s="10"/>
      <c r="C406" s="10"/>
      <c r="D406" s="10"/>
      <c r="E406" s="10"/>
      <c r="F406" s="7"/>
      <c r="G406" s="7"/>
      <c r="H406" s="7"/>
      <c r="I406" s="4" t="str">
        <f t="shared" si="36"/>
        <v/>
      </c>
      <c r="J406" s="7"/>
      <c r="K406" s="7"/>
      <c r="L406" s="7"/>
      <c r="M406" s="4" t="str">
        <f t="shared" si="37"/>
        <v/>
      </c>
      <c r="N406" s="7"/>
      <c r="O406" s="7"/>
      <c r="P406" s="7"/>
      <c r="Q406" s="4" t="str">
        <f t="shared" si="38"/>
        <v/>
      </c>
      <c r="R406" s="7"/>
      <c r="S406" s="7"/>
      <c r="T406" s="7"/>
      <c r="U406" s="4" t="str">
        <f t="shared" si="39"/>
        <v/>
      </c>
      <c r="V406" s="4" t="str">
        <f>IF($B406="","",ROUND((I406*Settings!$B$4 + M406*Settings!$B$5 + Q406*Settings!$B$6)*20,1))</f>
        <v/>
      </c>
      <c r="W406" s="4" t="str">
        <f>IF($B406="","",(5-U406)*Settings!$B$7)</f>
        <v/>
      </c>
      <c r="X406" s="4" t="str">
        <f t="shared" si="40"/>
        <v/>
      </c>
      <c r="Y406" s="4" t="str">
        <f>IF($B406="","",IF(AND(Settings!$B$18=1,U406&lt;Settings!$B$19),IF(X406&gt;=Settings!$B$9,"Pilot (gated - risk)","Defer/Redesign (risk)"),IF(X406&gt;=Settings!$B$8,"Scale candidate",IF(X406&gt;=Settings!$B$9,"Pilot (gated)","Defer/Redesign"))))</f>
        <v/>
      </c>
      <c r="Z406" s="4" t="str">
        <f t="shared" si="41"/>
        <v/>
      </c>
      <c r="AA406" s="4" t="str">
        <f>IF($B406="","",IF(Z406&lt;=ROUNDUP(COUNTA($B$5:$B$504)*Settings!$B$10,0),"Top 20%",""))</f>
        <v/>
      </c>
    </row>
    <row r="407" spans="1:27" ht="16" x14ac:dyDescent="0.2">
      <c r="A407" s="7"/>
      <c r="B407" s="10"/>
      <c r="C407" s="10"/>
      <c r="D407" s="10"/>
      <c r="E407" s="10"/>
      <c r="F407" s="7"/>
      <c r="G407" s="7"/>
      <c r="H407" s="7"/>
      <c r="I407" s="4" t="str">
        <f t="shared" si="36"/>
        <v/>
      </c>
      <c r="J407" s="7"/>
      <c r="K407" s="7"/>
      <c r="L407" s="7"/>
      <c r="M407" s="4" t="str">
        <f t="shared" si="37"/>
        <v/>
      </c>
      <c r="N407" s="7"/>
      <c r="O407" s="7"/>
      <c r="P407" s="7"/>
      <c r="Q407" s="4" t="str">
        <f t="shared" si="38"/>
        <v/>
      </c>
      <c r="R407" s="7"/>
      <c r="S407" s="7"/>
      <c r="T407" s="7"/>
      <c r="U407" s="4" t="str">
        <f t="shared" si="39"/>
        <v/>
      </c>
      <c r="V407" s="4" t="str">
        <f>IF($B407="","",ROUND((I407*Settings!$B$4 + M407*Settings!$B$5 + Q407*Settings!$B$6)*20,1))</f>
        <v/>
      </c>
      <c r="W407" s="4" t="str">
        <f>IF($B407="","",(5-U407)*Settings!$B$7)</f>
        <v/>
      </c>
      <c r="X407" s="4" t="str">
        <f t="shared" si="40"/>
        <v/>
      </c>
      <c r="Y407" s="4" t="str">
        <f>IF($B407="","",IF(AND(Settings!$B$18=1,U407&lt;Settings!$B$19),IF(X407&gt;=Settings!$B$9,"Pilot (gated - risk)","Defer/Redesign (risk)"),IF(X407&gt;=Settings!$B$8,"Scale candidate",IF(X407&gt;=Settings!$B$9,"Pilot (gated)","Defer/Redesign"))))</f>
        <v/>
      </c>
      <c r="Z407" s="4" t="str">
        <f t="shared" si="41"/>
        <v/>
      </c>
      <c r="AA407" s="4" t="str">
        <f>IF($B407="","",IF(Z407&lt;=ROUNDUP(COUNTA($B$5:$B$504)*Settings!$B$10,0),"Top 20%",""))</f>
        <v/>
      </c>
    </row>
    <row r="408" spans="1:27" ht="16" x14ac:dyDescent="0.2">
      <c r="A408" s="7"/>
      <c r="B408" s="10"/>
      <c r="C408" s="10"/>
      <c r="D408" s="10"/>
      <c r="E408" s="10"/>
      <c r="F408" s="7"/>
      <c r="G408" s="7"/>
      <c r="H408" s="7"/>
      <c r="I408" s="4" t="str">
        <f t="shared" si="36"/>
        <v/>
      </c>
      <c r="J408" s="7"/>
      <c r="K408" s="7"/>
      <c r="L408" s="7"/>
      <c r="M408" s="4" t="str">
        <f t="shared" si="37"/>
        <v/>
      </c>
      <c r="N408" s="7"/>
      <c r="O408" s="7"/>
      <c r="P408" s="7"/>
      <c r="Q408" s="4" t="str">
        <f t="shared" si="38"/>
        <v/>
      </c>
      <c r="R408" s="7"/>
      <c r="S408" s="7"/>
      <c r="T408" s="7"/>
      <c r="U408" s="4" t="str">
        <f t="shared" si="39"/>
        <v/>
      </c>
      <c r="V408" s="4" t="str">
        <f>IF($B408="","",ROUND((I408*Settings!$B$4 + M408*Settings!$B$5 + Q408*Settings!$B$6)*20,1))</f>
        <v/>
      </c>
      <c r="W408" s="4" t="str">
        <f>IF($B408="","",(5-U408)*Settings!$B$7)</f>
        <v/>
      </c>
      <c r="X408" s="4" t="str">
        <f t="shared" si="40"/>
        <v/>
      </c>
      <c r="Y408" s="4" t="str">
        <f>IF($B408="","",IF(AND(Settings!$B$18=1,U408&lt;Settings!$B$19),IF(X408&gt;=Settings!$B$9,"Pilot (gated - risk)","Defer/Redesign (risk)"),IF(X408&gt;=Settings!$B$8,"Scale candidate",IF(X408&gt;=Settings!$B$9,"Pilot (gated)","Defer/Redesign"))))</f>
        <v/>
      </c>
      <c r="Z408" s="4" t="str">
        <f t="shared" si="41"/>
        <v/>
      </c>
      <c r="AA408" s="4" t="str">
        <f>IF($B408="","",IF(Z408&lt;=ROUNDUP(COUNTA($B$5:$B$504)*Settings!$B$10,0),"Top 20%",""))</f>
        <v/>
      </c>
    </row>
    <row r="409" spans="1:27" ht="16" x14ac:dyDescent="0.2">
      <c r="A409" s="7"/>
      <c r="B409" s="10"/>
      <c r="C409" s="10"/>
      <c r="D409" s="10"/>
      <c r="E409" s="10"/>
      <c r="F409" s="7"/>
      <c r="G409" s="7"/>
      <c r="H409" s="7"/>
      <c r="I409" s="4" t="str">
        <f t="shared" si="36"/>
        <v/>
      </c>
      <c r="J409" s="7"/>
      <c r="K409" s="7"/>
      <c r="L409" s="7"/>
      <c r="M409" s="4" t="str">
        <f t="shared" si="37"/>
        <v/>
      </c>
      <c r="N409" s="7"/>
      <c r="O409" s="7"/>
      <c r="P409" s="7"/>
      <c r="Q409" s="4" t="str">
        <f t="shared" si="38"/>
        <v/>
      </c>
      <c r="R409" s="7"/>
      <c r="S409" s="7"/>
      <c r="T409" s="7"/>
      <c r="U409" s="4" t="str">
        <f t="shared" si="39"/>
        <v/>
      </c>
      <c r="V409" s="4" t="str">
        <f>IF($B409="","",ROUND((I409*Settings!$B$4 + M409*Settings!$B$5 + Q409*Settings!$B$6)*20,1))</f>
        <v/>
      </c>
      <c r="W409" s="4" t="str">
        <f>IF($B409="","",(5-U409)*Settings!$B$7)</f>
        <v/>
      </c>
      <c r="X409" s="4" t="str">
        <f t="shared" si="40"/>
        <v/>
      </c>
      <c r="Y409" s="4" t="str">
        <f>IF($B409="","",IF(AND(Settings!$B$18=1,U409&lt;Settings!$B$19),IF(X409&gt;=Settings!$B$9,"Pilot (gated - risk)","Defer/Redesign (risk)"),IF(X409&gt;=Settings!$B$8,"Scale candidate",IF(X409&gt;=Settings!$B$9,"Pilot (gated)","Defer/Redesign"))))</f>
        <v/>
      </c>
      <c r="Z409" s="4" t="str">
        <f t="shared" si="41"/>
        <v/>
      </c>
      <c r="AA409" s="4" t="str">
        <f>IF($B409="","",IF(Z409&lt;=ROUNDUP(COUNTA($B$5:$B$504)*Settings!$B$10,0),"Top 20%",""))</f>
        <v/>
      </c>
    </row>
    <row r="410" spans="1:27" ht="16" x14ac:dyDescent="0.2">
      <c r="A410" s="7"/>
      <c r="B410" s="10"/>
      <c r="C410" s="10"/>
      <c r="D410" s="10"/>
      <c r="E410" s="10"/>
      <c r="F410" s="7"/>
      <c r="G410" s="7"/>
      <c r="H410" s="7"/>
      <c r="I410" s="4" t="str">
        <f t="shared" si="36"/>
        <v/>
      </c>
      <c r="J410" s="7"/>
      <c r="K410" s="7"/>
      <c r="L410" s="7"/>
      <c r="M410" s="4" t="str">
        <f t="shared" si="37"/>
        <v/>
      </c>
      <c r="N410" s="7"/>
      <c r="O410" s="7"/>
      <c r="P410" s="7"/>
      <c r="Q410" s="4" t="str">
        <f t="shared" si="38"/>
        <v/>
      </c>
      <c r="R410" s="7"/>
      <c r="S410" s="7"/>
      <c r="T410" s="7"/>
      <c r="U410" s="4" t="str">
        <f t="shared" si="39"/>
        <v/>
      </c>
      <c r="V410" s="4" t="str">
        <f>IF($B410="","",ROUND((I410*Settings!$B$4 + M410*Settings!$B$5 + Q410*Settings!$B$6)*20,1))</f>
        <v/>
      </c>
      <c r="W410" s="4" t="str">
        <f>IF($B410="","",(5-U410)*Settings!$B$7)</f>
        <v/>
      </c>
      <c r="X410" s="4" t="str">
        <f t="shared" si="40"/>
        <v/>
      </c>
      <c r="Y410" s="4" t="str">
        <f>IF($B410="","",IF(AND(Settings!$B$18=1,U410&lt;Settings!$B$19),IF(X410&gt;=Settings!$B$9,"Pilot (gated - risk)","Defer/Redesign (risk)"),IF(X410&gt;=Settings!$B$8,"Scale candidate",IF(X410&gt;=Settings!$B$9,"Pilot (gated)","Defer/Redesign"))))</f>
        <v/>
      </c>
      <c r="Z410" s="4" t="str">
        <f t="shared" si="41"/>
        <v/>
      </c>
      <c r="AA410" s="4" t="str">
        <f>IF($B410="","",IF(Z410&lt;=ROUNDUP(COUNTA($B$5:$B$504)*Settings!$B$10,0),"Top 20%",""))</f>
        <v/>
      </c>
    </row>
    <row r="411" spans="1:27" ht="16" x14ac:dyDescent="0.2">
      <c r="A411" s="7"/>
      <c r="B411" s="10"/>
      <c r="C411" s="10"/>
      <c r="D411" s="10"/>
      <c r="E411" s="10"/>
      <c r="F411" s="7"/>
      <c r="G411" s="7"/>
      <c r="H411" s="7"/>
      <c r="I411" s="4" t="str">
        <f t="shared" si="36"/>
        <v/>
      </c>
      <c r="J411" s="7"/>
      <c r="K411" s="7"/>
      <c r="L411" s="7"/>
      <c r="M411" s="4" t="str">
        <f t="shared" si="37"/>
        <v/>
      </c>
      <c r="N411" s="7"/>
      <c r="O411" s="7"/>
      <c r="P411" s="7"/>
      <c r="Q411" s="4" t="str">
        <f t="shared" si="38"/>
        <v/>
      </c>
      <c r="R411" s="7"/>
      <c r="S411" s="7"/>
      <c r="T411" s="7"/>
      <c r="U411" s="4" t="str">
        <f t="shared" si="39"/>
        <v/>
      </c>
      <c r="V411" s="4" t="str">
        <f>IF($B411="","",ROUND((I411*Settings!$B$4 + M411*Settings!$B$5 + Q411*Settings!$B$6)*20,1))</f>
        <v/>
      </c>
      <c r="W411" s="4" t="str">
        <f>IF($B411="","",(5-U411)*Settings!$B$7)</f>
        <v/>
      </c>
      <c r="X411" s="4" t="str">
        <f t="shared" si="40"/>
        <v/>
      </c>
      <c r="Y411" s="4" t="str">
        <f>IF($B411="","",IF(AND(Settings!$B$18=1,U411&lt;Settings!$B$19),IF(X411&gt;=Settings!$B$9,"Pilot (gated - risk)","Defer/Redesign (risk)"),IF(X411&gt;=Settings!$B$8,"Scale candidate",IF(X411&gt;=Settings!$B$9,"Pilot (gated)","Defer/Redesign"))))</f>
        <v/>
      </c>
      <c r="Z411" s="4" t="str">
        <f t="shared" si="41"/>
        <v/>
      </c>
      <c r="AA411" s="4" t="str">
        <f>IF($B411="","",IF(Z411&lt;=ROUNDUP(COUNTA($B$5:$B$504)*Settings!$B$10,0),"Top 20%",""))</f>
        <v/>
      </c>
    </row>
    <row r="412" spans="1:27" ht="16" x14ac:dyDescent="0.2">
      <c r="A412" s="7"/>
      <c r="B412" s="10"/>
      <c r="C412" s="10"/>
      <c r="D412" s="10"/>
      <c r="E412" s="10"/>
      <c r="F412" s="7"/>
      <c r="G412" s="7"/>
      <c r="H412" s="7"/>
      <c r="I412" s="4" t="str">
        <f t="shared" si="36"/>
        <v/>
      </c>
      <c r="J412" s="7"/>
      <c r="K412" s="7"/>
      <c r="L412" s="7"/>
      <c r="M412" s="4" t="str">
        <f t="shared" si="37"/>
        <v/>
      </c>
      <c r="N412" s="7"/>
      <c r="O412" s="7"/>
      <c r="P412" s="7"/>
      <c r="Q412" s="4" t="str">
        <f t="shared" si="38"/>
        <v/>
      </c>
      <c r="R412" s="7"/>
      <c r="S412" s="7"/>
      <c r="T412" s="7"/>
      <c r="U412" s="4" t="str">
        <f t="shared" si="39"/>
        <v/>
      </c>
      <c r="V412" s="4" t="str">
        <f>IF($B412="","",ROUND((I412*Settings!$B$4 + M412*Settings!$B$5 + Q412*Settings!$B$6)*20,1))</f>
        <v/>
      </c>
      <c r="W412" s="4" t="str">
        <f>IF($B412="","",(5-U412)*Settings!$B$7)</f>
        <v/>
      </c>
      <c r="X412" s="4" t="str">
        <f t="shared" si="40"/>
        <v/>
      </c>
      <c r="Y412" s="4" t="str">
        <f>IF($B412="","",IF(AND(Settings!$B$18=1,U412&lt;Settings!$B$19),IF(X412&gt;=Settings!$B$9,"Pilot (gated - risk)","Defer/Redesign (risk)"),IF(X412&gt;=Settings!$B$8,"Scale candidate",IF(X412&gt;=Settings!$B$9,"Pilot (gated)","Defer/Redesign"))))</f>
        <v/>
      </c>
      <c r="Z412" s="4" t="str">
        <f t="shared" si="41"/>
        <v/>
      </c>
      <c r="AA412" s="4" t="str">
        <f>IF($B412="","",IF(Z412&lt;=ROUNDUP(COUNTA($B$5:$B$504)*Settings!$B$10,0),"Top 20%",""))</f>
        <v/>
      </c>
    </row>
    <row r="413" spans="1:27" ht="16" x14ac:dyDescent="0.2">
      <c r="A413" s="7"/>
      <c r="B413" s="10"/>
      <c r="C413" s="10"/>
      <c r="D413" s="10"/>
      <c r="E413" s="10"/>
      <c r="F413" s="7"/>
      <c r="G413" s="7"/>
      <c r="H413" s="7"/>
      <c r="I413" s="4" t="str">
        <f t="shared" si="36"/>
        <v/>
      </c>
      <c r="J413" s="7"/>
      <c r="K413" s="7"/>
      <c r="L413" s="7"/>
      <c r="M413" s="4" t="str">
        <f t="shared" si="37"/>
        <v/>
      </c>
      <c r="N413" s="7"/>
      <c r="O413" s="7"/>
      <c r="P413" s="7"/>
      <c r="Q413" s="4" t="str">
        <f t="shared" si="38"/>
        <v/>
      </c>
      <c r="R413" s="7"/>
      <c r="S413" s="7"/>
      <c r="T413" s="7"/>
      <c r="U413" s="4" t="str">
        <f t="shared" si="39"/>
        <v/>
      </c>
      <c r="V413" s="4" t="str">
        <f>IF($B413="","",ROUND((I413*Settings!$B$4 + M413*Settings!$B$5 + Q413*Settings!$B$6)*20,1))</f>
        <v/>
      </c>
      <c r="W413" s="4" t="str">
        <f>IF($B413="","",(5-U413)*Settings!$B$7)</f>
        <v/>
      </c>
      <c r="X413" s="4" t="str">
        <f t="shared" si="40"/>
        <v/>
      </c>
      <c r="Y413" s="4" t="str">
        <f>IF($B413="","",IF(AND(Settings!$B$18=1,U413&lt;Settings!$B$19),IF(X413&gt;=Settings!$B$9,"Pilot (gated - risk)","Defer/Redesign (risk)"),IF(X413&gt;=Settings!$B$8,"Scale candidate",IF(X413&gt;=Settings!$B$9,"Pilot (gated)","Defer/Redesign"))))</f>
        <v/>
      </c>
      <c r="Z413" s="4" t="str">
        <f t="shared" si="41"/>
        <v/>
      </c>
      <c r="AA413" s="4" t="str">
        <f>IF($B413="","",IF(Z413&lt;=ROUNDUP(COUNTA($B$5:$B$504)*Settings!$B$10,0),"Top 20%",""))</f>
        <v/>
      </c>
    </row>
    <row r="414" spans="1:27" ht="16" x14ac:dyDescent="0.2">
      <c r="A414" s="7"/>
      <c r="B414" s="10"/>
      <c r="C414" s="10"/>
      <c r="D414" s="10"/>
      <c r="E414" s="10"/>
      <c r="F414" s="7"/>
      <c r="G414" s="7"/>
      <c r="H414" s="7"/>
      <c r="I414" s="4" t="str">
        <f t="shared" si="36"/>
        <v/>
      </c>
      <c r="J414" s="7"/>
      <c r="K414" s="7"/>
      <c r="L414" s="7"/>
      <c r="M414" s="4" t="str">
        <f t="shared" si="37"/>
        <v/>
      </c>
      <c r="N414" s="7"/>
      <c r="O414" s="7"/>
      <c r="P414" s="7"/>
      <c r="Q414" s="4" t="str">
        <f t="shared" si="38"/>
        <v/>
      </c>
      <c r="R414" s="7"/>
      <c r="S414" s="7"/>
      <c r="T414" s="7"/>
      <c r="U414" s="4" t="str">
        <f t="shared" si="39"/>
        <v/>
      </c>
      <c r="V414" s="4" t="str">
        <f>IF($B414="","",ROUND((I414*Settings!$B$4 + M414*Settings!$B$5 + Q414*Settings!$B$6)*20,1))</f>
        <v/>
      </c>
      <c r="W414" s="4" t="str">
        <f>IF($B414="","",(5-U414)*Settings!$B$7)</f>
        <v/>
      </c>
      <c r="X414" s="4" t="str">
        <f t="shared" si="40"/>
        <v/>
      </c>
      <c r="Y414" s="4" t="str">
        <f>IF($B414="","",IF(AND(Settings!$B$18=1,U414&lt;Settings!$B$19),IF(X414&gt;=Settings!$B$9,"Pilot (gated - risk)","Defer/Redesign (risk)"),IF(X414&gt;=Settings!$B$8,"Scale candidate",IF(X414&gt;=Settings!$B$9,"Pilot (gated)","Defer/Redesign"))))</f>
        <v/>
      </c>
      <c r="Z414" s="4" t="str">
        <f t="shared" si="41"/>
        <v/>
      </c>
      <c r="AA414" s="4" t="str">
        <f>IF($B414="","",IF(Z414&lt;=ROUNDUP(COUNTA($B$5:$B$504)*Settings!$B$10,0),"Top 20%",""))</f>
        <v/>
      </c>
    </row>
    <row r="415" spans="1:27" ht="16" x14ac:dyDescent="0.2">
      <c r="A415" s="7"/>
      <c r="B415" s="10"/>
      <c r="C415" s="10"/>
      <c r="D415" s="10"/>
      <c r="E415" s="10"/>
      <c r="F415" s="7"/>
      <c r="G415" s="7"/>
      <c r="H415" s="7"/>
      <c r="I415" s="4" t="str">
        <f t="shared" si="36"/>
        <v/>
      </c>
      <c r="J415" s="7"/>
      <c r="K415" s="7"/>
      <c r="L415" s="7"/>
      <c r="M415" s="4" t="str">
        <f t="shared" si="37"/>
        <v/>
      </c>
      <c r="N415" s="7"/>
      <c r="O415" s="7"/>
      <c r="P415" s="7"/>
      <c r="Q415" s="4" t="str">
        <f t="shared" si="38"/>
        <v/>
      </c>
      <c r="R415" s="7"/>
      <c r="S415" s="7"/>
      <c r="T415" s="7"/>
      <c r="U415" s="4" t="str">
        <f t="shared" si="39"/>
        <v/>
      </c>
      <c r="V415" s="4" t="str">
        <f>IF($B415="","",ROUND((I415*Settings!$B$4 + M415*Settings!$B$5 + Q415*Settings!$B$6)*20,1))</f>
        <v/>
      </c>
      <c r="W415" s="4" t="str">
        <f>IF($B415="","",(5-U415)*Settings!$B$7)</f>
        <v/>
      </c>
      <c r="X415" s="4" t="str">
        <f t="shared" si="40"/>
        <v/>
      </c>
      <c r="Y415" s="4" t="str">
        <f>IF($B415="","",IF(AND(Settings!$B$18=1,U415&lt;Settings!$B$19),IF(X415&gt;=Settings!$B$9,"Pilot (gated - risk)","Defer/Redesign (risk)"),IF(X415&gt;=Settings!$B$8,"Scale candidate",IF(X415&gt;=Settings!$B$9,"Pilot (gated)","Defer/Redesign"))))</f>
        <v/>
      </c>
      <c r="Z415" s="4" t="str">
        <f t="shared" si="41"/>
        <v/>
      </c>
      <c r="AA415" s="4" t="str">
        <f>IF($B415="","",IF(Z415&lt;=ROUNDUP(COUNTA($B$5:$B$504)*Settings!$B$10,0),"Top 20%",""))</f>
        <v/>
      </c>
    </row>
    <row r="416" spans="1:27" ht="16" x14ac:dyDescent="0.2">
      <c r="A416" s="7"/>
      <c r="B416" s="10"/>
      <c r="C416" s="10"/>
      <c r="D416" s="10"/>
      <c r="E416" s="10"/>
      <c r="F416" s="7"/>
      <c r="G416" s="7"/>
      <c r="H416" s="7"/>
      <c r="I416" s="4" t="str">
        <f t="shared" si="36"/>
        <v/>
      </c>
      <c r="J416" s="7"/>
      <c r="K416" s="7"/>
      <c r="L416" s="7"/>
      <c r="M416" s="4" t="str">
        <f t="shared" si="37"/>
        <v/>
      </c>
      <c r="N416" s="7"/>
      <c r="O416" s="7"/>
      <c r="P416" s="7"/>
      <c r="Q416" s="4" t="str">
        <f t="shared" si="38"/>
        <v/>
      </c>
      <c r="R416" s="7"/>
      <c r="S416" s="7"/>
      <c r="T416" s="7"/>
      <c r="U416" s="4" t="str">
        <f t="shared" si="39"/>
        <v/>
      </c>
      <c r="V416" s="4" t="str">
        <f>IF($B416="","",ROUND((I416*Settings!$B$4 + M416*Settings!$B$5 + Q416*Settings!$B$6)*20,1))</f>
        <v/>
      </c>
      <c r="W416" s="4" t="str">
        <f>IF($B416="","",(5-U416)*Settings!$B$7)</f>
        <v/>
      </c>
      <c r="X416" s="4" t="str">
        <f t="shared" si="40"/>
        <v/>
      </c>
      <c r="Y416" s="4" t="str">
        <f>IF($B416="","",IF(AND(Settings!$B$18=1,U416&lt;Settings!$B$19),IF(X416&gt;=Settings!$B$9,"Pilot (gated - risk)","Defer/Redesign (risk)"),IF(X416&gt;=Settings!$B$8,"Scale candidate",IF(X416&gt;=Settings!$B$9,"Pilot (gated)","Defer/Redesign"))))</f>
        <v/>
      </c>
      <c r="Z416" s="4" t="str">
        <f t="shared" si="41"/>
        <v/>
      </c>
      <c r="AA416" s="4" t="str">
        <f>IF($B416="","",IF(Z416&lt;=ROUNDUP(COUNTA($B$5:$B$504)*Settings!$B$10,0),"Top 20%",""))</f>
        <v/>
      </c>
    </row>
    <row r="417" spans="1:27" ht="16" x14ac:dyDescent="0.2">
      <c r="A417" s="7"/>
      <c r="B417" s="10"/>
      <c r="C417" s="10"/>
      <c r="D417" s="10"/>
      <c r="E417" s="10"/>
      <c r="F417" s="7"/>
      <c r="G417" s="7"/>
      <c r="H417" s="7"/>
      <c r="I417" s="4" t="str">
        <f t="shared" si="36"/>
        <v/>
      </c>
      <c r="J417" s="7"/>
      <c r="K417" s="7"/>
      <c r="L417" s="7"/>
      <c r="M417" s="4" t="str">
        <f t="shared" si="37"/>
        <v/>
      </c>
      <c r="N417" s="7"/>
      <c r="O417" s="7"/>
      <c r="P417" s="7"/>
      <c r="Q417" s="4" t="str">
        <f t="shared" si="38"/>
        <v/>
      </c>
      <c r="R417" s="7"/>
      <c r="S417" s="7"/>
      <c r="T417" s="7"/>
      <c r="U417" s="4" t="str">
        <f t="shared" si="39"/>
        <v/>
      </c>
      <c r="V417" s="4" t="str">
        <f>IF($B417="","",ROUND((I417*Settings!$B$4 + M417*Settings!$B$5 + Q417*Settings!$B$6)*20,1))</f>
        <v/>
      </c>
      <c r="W417" s="4" t="str">
        <f>IF($B417="","",(5-U417)*Settings!$B$7)</f>
        <v/>
      </c>
      <c r="X417" s="4" t="str">
        <f t="shared" si="40"/>
        <v/>
      </c>
      <c r="Y417" s="4" t="str">
        <f>IF($B417="","",IF(AND(Settings!$B$18=1,U417&lt;Settings!$B$19),IF(X417&gt;=Settings!$B$9,"Pilot (gated - risk)","Defer/Redesign (risk)"),IF(X417&gt;=Settings!$B$8,"Scale candidate",IF(X417&gt;=Settings!$B$9,"Pilot (gated)","Defer/Redesign"))))</f>
        <v/>
      </c>
      <c r="Z417" s="4" t="str">
        <f t="shared" si="41"/>
        <v/>
      </c>
      <c r="AA417" s="4" t="str">
        <f>IF($B417="","",IF(Z417&lt;=ROUNDUP(COUNTA($B$5:$B$504)*Settings!$B$10,0),"Top 20%",""))</f>
        <v/>
      </c>
    </row>
    <row r="418" spans="1:27" ht="16" x14ac:dyDescent="0.2">
      <c r="A418" s="7"/>
      <c r="B418" s="10"/>
      <c r="C418" s="10"/>
      <c r="D418" s="10"/>
      <c r="E418" s="10"/>
      <c r="F418" s="7"/>
      <c r="G418" s="7"/>
      <c r="H418" s="7"/>
      <c r="I418" s="4" t="str">
        <f t="shared" si="36"/>
        <v/>
      </c>
      <c r="J418" s="7"/>
      <c r="K418" s="7"/>
      <c r="L418" s="7"/>
      <c r="M418" s="4" t="str">
        <f t="shared" si="37"/>
        <v/>
      </c>
      <c r="N418" s="7"/>
      <c r="O418" s="7"/>
      <c r="P418" s="7"/>
      <c r="Q418" s="4" t="str">
        <f t="shared" si="38"/>
        <v/>
      </c>
      <c r="R418" s="7"/>
      <c r="S418" s="7"/>
      <c r="T418" s="7"/>
      <c r="U418" s="4" t="str">
        <f t="shared" si="39"/>
        <v/>
      </c>
      <c r="V418" s="4" t="str">
        <f>IF($B418="","",ROUND((I418*Settings!$B$4 + M418*Settings!$B$5 + Q418*Settings!$B$6)*20,1))</f>
        <v/>
      </c>
      <c r="W418" s="4" t="str">
        <f>IF($B418="","",(5-U418)*Settings!$B$7)</f>
        <v/>
      </c>
      <c r="X418" s="4" t="str">
        <f t="shared" si="40"/>
        <v/>
      </c>
      <c r="Y418" s="4" t="str">
        <f>IF($B418="","",IF(AND(Settings!$B$18=1,U418&lt;Settings!$B$19),IF(X418&gt;=Settings!$B$9,"Pilot (gated - risk)","Defer/Redesign (risk)"),IF(X418&gt;=Settings!$B$8,"Scale candidate",IF(X418&gt;=Settings!$B$9,"Pilot (gated)","Defer/Redesign"))))</f>
        <v/>
      </c>
      <c r="Z418" s="4" t="str">
        <f t="shared" si="41"/>
        <v/>
      </c>
      <c r="AA418" s="4" t="str">
        <f>IF($B418="","",IF(Z418&lt;=ROUNDUP(COUNTA($B$5:$B$504)*Settings!$B$10,0),"Top 20%",""))</f>
        <v/>
      </c>
    </row>
    <row r="419" spans="1:27" ht="16" x14ac:dyDescent="0.2">
      <c r="A419" s="7"/>
      <c r="B419" s="10"/>
      <c r="C419" s="10"/>
      <c r="D419" s="10"/>
      <c r="E419" s="10"/>
      <c r="F419" s="7"/>
      <c r="G419" s="7"/>
      <c r="H419" s="7"/>
      <c r="I419" s="4" t="str">
        <f t="shared" si="36"/>
        <v/>
      </c>
      <c r="J419" s="7"/>
      <c r="K419" s="7"/>
      <c r="L419" s="7"/>
      <c r="M419" s="4" t="str">
        <f t="shared" si="37"/>
        <v/>
      </c>
      <c r="N419" s="7"/>
      <c r="O419" s="7"/>
      <c r="P419" s="7"/>
      <c r="Q419" s="4" t="str">
        <f t="shared" si="38"/>
        <v/>
      </c>
      <c r="R419" s="7"/>
      <c r="S419" s="7"/>
      <c r="T419" s="7"/>
      <c r="U419" s="4" t="str">
        <f t="shared" si="39"/>
        <v/>
      </c>
      <c r="V419" s="4" t="str">
        <f>IF($B419="","",ROUND((I419*Settings!$B$4 + M419*Settings!$B$5 + Q419*Settings!$B$6)*20,1))</f>
        <v/>
      </c>
      <c r="W419" s="4" t="str">
        <f>IF($B419="","",(5-U419)*Settings!$B$7)</f>
        <v/>
      </c>
      <c r="X419" s="4" t="str">
        <f t="shared" si="40"/>
        <v/>
      </c>
      <c r="Y419" s="4" t="str">
        <f>IF($B419="","",IF(AND(Settings!$B$18=1,U419&lt;Settings!$B$19),IF(X419&gt;=Settings!$B$9,"Pilot (gated - risk)","Defer/Redesign (risk)"),IF(X419&gt;=Settings!$B$8,"Scale candidate",IF(X419&gt;=Settings!$B$9,"Pilot (gated)","Defer/Redesign"))))</f>
        <v/>
      </c>
      <c r="Z419" s="4" t="str">
        <f t="shared" si="41"/>
        <v/>
      </c>
      <c r="AA419" s="4" t="str">
        <f>IF($B419="","",IF(Z419&lt;=ROUNDUP(COUNTA($B$5:$B$504)*Settings!$B$10,0),"Top 20%",""))</f>
        <v/>
      </c>
    </row>
    <row r="420" spans="1:27" ht="16" x14ac:dyDescent="0.2">
      <c r="A420" s="7"/>
      <c r="B420" s="10"/>
      <c r="C420" s="10"/>
      <c r="D420" s="10"/>
      <c r="E420" s="10"/>
      <c r="F420" s="7"/>
      <c r="G420" s="7"/>
      <c r="H420" s="7"/>
      <c r="I420" s="4" t="str">
        <f t="shared" si="36"/>
        <v/>
      </c>
      <c r="J420" s="7"/>
      <c r="K420" s="7"/>
      <c r="L420" s="7"/>
      <c r="M420" s="4" t="str">
        <f t="shared" si="37"/>
        <v/>
      </c>
      <c r="N420" s="7"/>
      <c r="O420" s="7"/>
      <c r="P420" s="7"/>
      <c r="Q420" s="4" t="str">
        <f t="shared" si="38"/>
        <v/>
      </c>
      <c r="R420" s="7"/>
      <c r="S420" s="7"/>
      <c r="T420" s="7"/>
      <c r="U420" s="4" t="str">
        <f t="shared" si="39"/>
        <v/>
      </c>
      <c r="V420" s="4" t="str">
        <f>IF($B420="","",ROUND((I420*Settings!$B$4 + M420*Settings!$B$5 + Q420*Settings!$B$6)*20,1))</f>
        <v/>
      </c>
      <c r="W420" s="4" t="str">
        <f>IF($B420="","",(5-U420)*Settings!$B$7)</f>
        <v/>
      </c>
      <c r="X420" s="4" t="str">
        <f t="shared" si="40"/>
        <v/>
      </c>
      <c r="Y420" s="4" t="str">
        <f>IF($B420="","",IF(AND(Settings!$B$18=1,U420&lt;Settings!$B$19),IF(X420&gt;=Settings!$B$9,"Pilot (gated - risk)","Defer/Redesign (risk)"),IF(X420&gt;=Settings!$B$8,"Scale candidate",IF(X420&gt;=Settings!$B$9,"Pilot (gated)","Defer/Redesign"))))</f>
        <v/>
      </c>
      <c r="Z420" s="4" t="str">
        <f t="shared" si="41"/>
        <v/>
      </c>
      <c r="AA420" s="4" t="str">
        <f>IF($B420="","",IF(Z420&lt;=ROUNDUP(COUNTA($B$5:$B$504)*Settings!$B$10,0),"Top 20%",""))</f>
        <v/>
      </c>
    </row>
    <row r="421" spans="1:27" ht="16" x14ac:dyDescent="0.2">
      <c r="A421" s="7"/>
      <c r="B421" s="10"/>
      <c r="C421" s="10"/>
      <c r="D421" s="10"/>
      <c r="E421" s="10"/>
      <c r="F421" s="7"/>
      <c r="G421" s="7"/>
      <c r="H421" s="7"/>
      <c r="I421" s="4" t="str">
        <f t="shared" si="36"/>
        <v/>
      </c>
      <c r="J421" s="7"/>
      <c r="K421" s="7"/>
      <c r="L421" s="7"/>
      <c r="M421" s="4" t="str">
        <f t="shared" si="37"/>
        <v/>
      </c>
      <c r="N421" s="7"/>
      <c r="O421" s="7"/>
      <c r="P421" s="7"/>
      <c r="Q421" s="4" t="str">
        <f t="shared" si="38"/>
        <v/>
      </c>
      <c r="R421" s="7"/>
      <c r="S421" s="7"/>
      <c r="T421" s="7"/>
      <c r="U421" s="4" t="str">
        <f t="shared" si="39"/>
        <v/>
      </c>
      <c r="V421" s="4" t="str">
        <f>IF($B421="","",ROUND((I421*Settings!$B$4 + M421*Settings!$B$5 + Q421*Settings!$B$6)*20,1))</f>
        <v/>
      </c>
      <c r="W421" s="4" t="str">
        <f>IF($B421="","",(5-U421)*Settings!$B$7)</f>
        <v/>
      </c>
      <c r="X421" s="4" t="str">
        <f t="shared" si="40"/>
        <v/>
      </c>
      <c r="Y421" s="4" t="str">
        <f>IF($B421="","",IF(AND(Settings!$B$18=1,U421&lt;Settings!$B$19),IF(X421&gt;=Settings!$B$9,"Pilot (gated - risk)","Defer/Redesign (risk)"),IF(X421&gt;=Settings!$B$8,"Scale candidate",IF(X421&gt;=Settings!$B$9,"Pilot (gated)","Defer/Redesign"))))</f>
        <v/>
      </c>
      <c r="Z421" s="4" t="str">
        <f t="shared" si="41"/>
        <v/>
      </c>
      <c r="AA421" s="4" t="str">
        <f>IF($B421="","",IF(Z421&lt;=ROUNDUP(COUNTA($B$5:$B$504)*Settings!$B$10,0),"Top 20%",""))</f>
        <v/>
      </c>
    </row>
    <row r="422" spans="1:27" ht="16" x14ac:dyDescent="0.2">
      <c r="A422" s="7"/>
      <c r="B422" s="10"/>
      <c r="C422" s="10"/>
      <c r="D422" s="10"/>
      <c r="E422" s="10"/>
      <c r="F422" s="7"/>
      <c r="G422" s="7"/>
      <c r="H422" s="7"/>
      <c r="I422" s="4" t="str">
        <f t="shared" si="36"/>
        <v/>
      </c>
      <c r="J422" s="7"/>
      <c r="K422" s="7"/>
      <c r="L422" s="7"/>
      <c r="M422" s="4" t="str">
        <f t="shared" si="37"/>
        <v/>
      </c>
      <c r="N422" s="7"/>
      <c r="O422" s="7"/>
      <c r="P422" s="7"/>
      <c r="Q422" s="4" t="str">
        <f t="shared" si="38"/>
        <v/>
      </c>
      <c r="R422" s="7"/>
      <c r="S422" s="7"/>
      <c r="T422" s="7"/>
      <c r="U422" s="4" t="str">
        <f t="shared" si="39"/>
        <v/>
      </c>
      <c r="V422" s="4" t="str">
        <f>IF($B422="","",ROUND((I422*Settings!$B$4 + M422*Settings!$B$5 + Q422*Settings!$B$6)*20,1))</f>
        <v/>
      </c>
      <c r="W422" s="4" t="str">
        <f>IF($B422="","",(5-U422)*Settings!$B$7)</f>
        <v/>
      </c>
      <c r="X422" s="4" t="str">
        <f t="shared" si="40"/>
        <v/>
      </c>
      <c r="Y422" s="4" t="str">
        <f>IF($B422="","",IF(AND(Settings!$B$18=1,U422&lt;Settings!$B$19),IF(X422&gt;=Settings!$B$9,"Pilot (gated - risk)","Defer/Redesign (risk)"),IF(X422&gt;=Settings!$B$8,"Scale candidate",IF(X422&gt;=Settings!$B$9,"Pilot (gated)","Defer/Redesign"))))</f>
        <v/>
      </c>
      <c r="Z422" s="4" t="str">
        <f t="shared" si="41"/>
        <v/>
      </c>
      <c r="AA422" s="4" t="str">
        <f>IF($B422="","",IF(Z422&lt;=ROUNDUP(COUNTA($B$5:$B$504)*Settings!$B$10,0),"Top 20%",""))</f>
        <v/>
      </c>
    </row>
    <row r="423" spans="1:27" ht="16" x14ac:dyDescent="0.2">
      <c r="A423" s="7"/>
      <c r="B423" s="10"/>
      <c r="C423" s="10"/>
      <c r="D423" s="10"/>
      <c r="E423" s="10"/>
      <c r="F423" s="7"/>
      <c r="G423" s="7"/>
      <c r="H423" s="7"/>
      <c r="I423" s="4" t="str">
        <f t="shared" si="36"/>
        <v/>
      </c>
      <c r="J423" s="7"/>
      <c r="K423" s="7"/>
      <c r="L423" s="7"/>
      <c r="M423" s="4" t="str">
        <f t="shared" si="37"/>
        <v/>
      </c>
      <c r="N423" s="7"/>
      <c r="O423" s="7"/>
      <c r="P423" s="7"/>
      <c r="Q423" s="4" t="str">
        <f t="shared" si="38"/>
        <v/>
      </c>
      <c r="R423" s="7"/>
      <c r="S423" s="7"/>
      <c r="T423" s="7"/>
      <c r="U423" s="4" t="str">
        <f t="shared" si="39"/>
        <v/>
      </c>
      <c r="V423" s="4" t="str">
        <f>IF($B423="","",ROUND((I423*Settings!$B$4 + M423*Settings!$B$5 + Q423*Settings!$B$6)*20,1))</f>
        <v/>
      </c>
      <c r="W423" s="4" t="str">
        <f>IF($B423="","",(5-U423)*Settings!$B$7)</f>
        <v/>
      </c>
      <c r="X423" s="4" t="str">
        <f t="shared" si="40"/>
        <v/>
      </c>
      <c r="Y423" s="4" t="str">
        <f>IF($B423="","",IF(AND(Settings!$B$18=1,U423&lt;Settings!$B$19),IF(X423&gt;=Settings!$B$9,"Pilot (gated - risk)","Defer/Redesign (risk)"),IF(X423&gt;=Settings!$B$8,"Scale candidate",IF(X423&gt;=Settings!$B$9,"Pilot (gated)","Defer/Redesign"))))</f>
        <v/>
      </c>
      <c r="Z423" s="4" t="str">
        <f t="shared" si="41"/>
        <v/>
      </c>
      <c r="AA423" s="4" t="str">
        <f>IF($B423="","",IF(Z423&lt;=ROUNDUP(COUNTA($B$5:$B$504)*Settings!$B$10,0),"Top 20%",""))</f>
        <v/>
      </c>
    </row>
    <row r="424" spans="1:27" ht="16" x14ac:dyDescent="0.2">
      <c r="A424" s="7"/>
      <c r="B424" s="10"/>
      <c r="C424" s="10"/>
      <c r="D424" s="10"/>
      <c r="E424" s="10"/>
      <c r="F424" s="7"/>
      <c r="G424" s="7"/>
      <c r="H424" s="7"/>
      <c r="I424" s="4" t="str">
        <f t="shared" si="36"/>
        <v/>
      </c>
      <c r="J424" s="7"/>
      <c r="K424" s="7"/>
      <c r="L424" s="7"/>
      <c r="M424" s="4" t="str">
        <f t="shared" si="37"/>
        <v/>
      </c>
      <c r="N424" s="7"/>
      <c r="O424" s="7"/>
      <c r="P424" s="7"/>
      <c r="Q424" s="4" t="str">
        <f t="shared" si="38"/>
        <v/>
      </c>
      <c r="R424" s="7"/>
      <c r="S424" s="7"/>
      <c r="T424" s="7"/>
      <c r="U424" s="4" t="str">
        <f t="shared" si="39"/>
        <v/>
      </c>
      <c r="V424" s="4" t="str">
        <f>IF($B424="","",ROUND((I424*Settings!$B$4 + M424*Settings!$B$5 + Q424*Settings!$B$6)*20,1))</f>
        <v/>
      </c>
      <c r="W424" s="4" t="str">
        <f>IF($B424="","",(5-U424)*Settings!$B$7)</f>
        <v/>
      </c>
      <c r="X424" s="4" t="str">
        <f t="shared" si="40"/>
        <v/>
      </c>
      <c r="Y424" s="4" t="str">
        <f>IF($B424="","",IF(AND(Settings!$B$18=1,U424&lt;Settings!$B$19),IF(X424&gt;=Settings!$B$9,"Pilot (gated - risk)","Defer/Redesign (risk)"),IF(X424&gt;=Settings!$B$8,"Scale candidate",IF(X424&gt;=Settings!$B$9,"Pilot (gated)","Defer/Redesign"))))</f>
        <v/>
      </c>
      <c r="Z424" s="4" t="str">
        <f t="shared" si="41"/>
        <v/>
      </c>
      <c r="AA424" s="4" t="str">
        <f>IF($B424="","",IF(Z424&lt;=ROUNDUP(COUNTA($B$5:$B$504)*Settings!$B$10,0),"Top 20%",""))</f>
        <v/>
      </c>
    </row>
    <row r="425" spans="1:27" ht="16" x14ac:dyDescent="0.2">
      <c r="A425" s="7"/>
      <c r="B425" s="10"/>
      <c r="C425" s="10"/>
      <c r="D425" s="10"/>
      <c r="E425" s="10"/>
      <c r="F425" s="7"/>
      <c r="G425" s="7"/>
      <c r="H425" s="7"/>
      <c r="I425" s="4" t="str">
        <f t="shared" si="36"/>
        <v/>
      </c>
      <c r="J425" s="7"/>
      <c r="K425" s="7"/>
      <c r="L425" s="7"/>
      <c r="M425" s="4" t="str">
        <f t="shared" si="37"/>
        <v/>
      </c>
      <c r="N425" s="7"/>
      <c r="O425" s="7"/>
      <c r="P425" s="7"/>
      <c r="Q425" s="4" t="str">
        <f t="shared" si="38"/>
        <v/>
      </c>
      <c r="R425" s="7"/>
      <c r="S425" s="7"/>
      <c r="T425" s="7"/>
      <c r="U425" s="4" t="str">
        <f t="shared" si="39"/>
        <v/>
      </c>
      <c r="V425" s="4" t="str">
        <f>IF($B425="","",ROUND((I425*Settings!$B$4 + M425*Settings!$B$5 + Q425*Settings!$B$6)*20,1))</f>
        <v/>
      </c>
      <c r="W425" s="4" t="str">
        <f>IF($B425="","",(5-U425)*Settings!$B$7)</f>
        <v/>
      </c>
      <c r="X425" s="4" t="str">
        <f t="shared" si="40"/>
        <v/>
      </c>
      <c r="Y425" s="4" t="str">
        <f>IF($B425="","",IF(AND(Settings!$B$18=1,U425&lt;Settings!$B$19),IF(X425&gt;=Settings!$B$9,"Pilot (gated - risk)","Defer/Redesign (risk)"),IF(X425&gt;=Settings!$B$8,"Scale candidate",IF(X425&gt;=Settings!$B$9,"Pilot (gated)","Defer/Redesign"))))</f>
        <v/>
      </c>
      <c r="Z425" s="4" t="str">
        <f t="shared" si="41"/>
        <v/>
      </c>
      <c r="AA425" s="4" t="str">
        <f>IF($B425="","",IF(Z425&lt;=ROUNDUP(COUNTA($B$5:$B$504)*Settings!$B$10,0),"Top 20%",""))</f>
        <v/>
      </c>
    </row>
    <row r="426" spans="1:27" ht="16" x14ac:dyDescent="0.2">
      <c r="A426" s="7"/>
      <c r="B426" s="10"/>
      <c r="C426" s="10"/>
      <c r="D426" s="10"/>
      <c r="E426" s="10"/>
      <c r="F426" s="7"/>
      <c r="G426" s="7"/>
      <c r="H426" s="7"/>
      <c r="I426" s="4" t="str">
        <f t="shared" si="36"/>
        <v/>
      </c>
      <c r="J426" s="7"/>
      <c r="K426" s="7"/>
      <c r="L426" s="7"/>
      <c r="M426" s="4" t="str">
        <f t="shared" si="37"/>
        <v/>
      </c>
      <c r="N426" s="7"/>
      <c r="O426" s="7"/>
      <c r="P426" s="7"/>
      <c r="Q426" s="4" t="str">
        <f t="shared" si="38"/>
        <v/>
      </c>
      <c r="R426" s="7"/>
      <c r="S426" s="7"/>
      <c r="T426" s="7"/>
      <c r="U426" s="4" t="str">
        <f t="shared" si="39"/>
        <v/>
      </c>
      <c r="V426" s="4" t="str">
        <f>IF($B426="","",ROUND((I426*Settings!$B$4 + M426*Settings!$B$5 + Q426*Settings!$B$6)*20,1))</f>
        <v/>
      </c>
      <c r="W426" s="4" t="str">
        <f>IF($B426="","",(5-U426)*Settings!$B$7)</f>
        <v/>
      </c>
      <c r="X426" s="4" t="str">
        <f t="shared" si="40"/>
        <v/>
      </c>
      <c r="Y426" s="4" t="str">
        <f>IF($B426="","",IF(AND(Settings!$B$18=1,U426&lt;Settings!$B$19),IF(X426&gt;=Settings!$B$9,"Pilot (gated - risk)","Defer/Redesign (risk)"),IF(X426&gt;=Settings!$B$8,"Scale candidate",IF(X426&gt;=Settings!$B$9,"Pilot (gated)","Defer/Redesign"))))</f>
        <v/>
      </c>
      <c r="Z426" s="4" t="str">
        <f t="shared" si="41"/>
        <v/>
      </c>
      <c r="AA426" s="4" t="str">
        <f>IF($B426="","",IF(Z426&lt;=ROUNDUP(COUNTA($B$5:$B$504)*Settings!$B$10,0),"Top 20%",""))</f>
        <v/>
      </c>
    </row>
    <row r="427" spans="1:27" ht="16" x14ac:dyDescent="0.2">
      <c r="A427" s="7"/>
      <c r="B427" s="10"/>
      <c r="C427" s="10"/>
      <c r="D427" s="10"/>
      <c r="E427" s="10"/>
      <c r="F427" s="7"/>
      <c r="G427" s="7"/>
      <c r="H427" s="7"/>
      <c r="I427" s="4" t="str">
        <f t="shared" si="36"/>
        <v/>
      </c>
      <c r="J427" s="7"/>
      <c r="K427" s="7"/>
      <c r="L427" s="7"/>
      <c r="M427" s="4" t="str">
        <f t="shared" si="37"/>
        <v/>
      </c>
      <c r="N427" s="7"/>
      <c r="O427" s="7"/>
      <c r="P427" s="7"/>
      <c r="Q427" s="4" t="str">
        <f t="shared" si="38"/>
        <v/>
      </c>
      <c r="R427" s="7"/>
      <c r="S427" s="7"/>
      <c r="T427" s="7"/>
      <c r="U427" s="4" t="str">
        <f t="shared" si="39"/>
        <v/>
      </c>
      <c r="V427" s="4" t="str">
        <f>IF($B427="","",ROUND((I427*Settings!$B$4 + M427*Settings!$B$5 + Q427*Settings!$B$6)*20,1))</f>
        <v/>
      </c>
      <c r="W427" s="4" t="str">
        <f>IF($B427="","",(5-U427)*Settings!$B$7)</f>
        <v/>
      </c>
      <c r="X427" s="4" t="str">
        <f t="shared" si="40"/>
        <v/>
      </c>
      <c r="Y427" s="4" t="str">
        <f>IF($B427="","",IF(AND(Settings!$B$18=1,U427&lt;Settings!$B$19),IF(X427&gt;=Settings!$B$9,"Pilot (gated - risk)","Defer/Redesign (risk)"),IF(X427&gt;=Settings!$B$8,"Scale candidate",IF(X427&gt;=Settings!$B$9,"Pilot (gated)","Defer/Redesign"))))</f>
        <v/>
      </c>
      <c r="Z427" s="4" t="str">
        <f t="shared" si="41"/>
        <v/>
      </c>
      <c r="AA427" s="4" t="str">
        <f>IF($B427="","",IF(Z427&lt;=ROUNDUP(COUNTA($B$5:$B$504)*Settings!$B$10,0),"Top 20%",""))</f>
        <v/>
      </c>
    </row>
    <row r="428" spans="1:27" ht="16" x14ac:dyDescent="0.2">
      <c r="A428" s="7"/>
      <c r="B428" s="10"/>
      <c r="C428" s="10"/>
      <c r="D428" s="10"/>
      <c r="E428" s="10"/>
      <c r="F428" s="7"/>
      <c r="G428" s="7"/>
      <c r="H428" s="7"/>
      <c r="I428" s="4" t="str">
        <f t="shared" si="36"/>
        <v/>
      </c>
      <c r="J428" s="7"/>
      <c r="K428" s="7"/>
      <c r="L428" s="7"/>
      <c r="M428" s="4" t="str">
        <f t="shared" si="37"/>
        <v/>
      </c>
      <c r="N428" s="7"/>
      <c r="O428" s="7"/>
      <c r="P428" s="7"/>
      <c r="Q428" s="4" t="str">
        <f t="shared" si="38"/>
        <v/>
      </c>
      <c r="R428" s="7"/>
      <c r="S428" s="7"/>
      <c r="T428" s="7"/>
      <c r="U428" s="4" t="str">
        <f t="shared" si="39"/>
        <v/>
      </c>
      <c r="V428" s="4" t="str">
        <f>IF($B428="","",ROUND((I428*Settings!$B$4 + M428*Settings!$B$5 + Q428*Settings!$B$6)*20,1))</f>
        <v/>
      </c>
      <c r="W428" s="4" t="str">
        <f>IF($B428="","",(5-U428)*Settings!$B$7)</f>
        <v/>
      </c>
      <c r="X428" s="4" t="str">
        <f t="shared" si="40"/>
        <v/>
      </c>
      <c r="Y428" s="4" t="str">
        <f>IF($B428="","",IF(AND(Settings!$B$18=1,U428&lt;Settings!$B$19),IF(X428&gt;=Settings!$B$9,"Pilot (gated - risk)","Defer/Redesign (risk)"),IF(X428&gt;=Settings!$B$8,"Scale candidate",IF(X428&gt;=Settings!$B$9,"Pilot (gated)","Defer/Redesign"))))</f>
        <v/>
      </c>
      <c r="Z428" s="4" t="str">
        <f t="shared" si="41"/>
        <v/>
      </c>
      <c r="AA428" s="4" t="str">
        <f>IF($B428="","",IF(Z428&lt;=ROUNDUP(COUNTA($B$5:$B$504)*Settings!$B$10,0),"Top 20%",""))</f>
        <v/>
      </c>
    </row>
    <row r="429" spans="1:27" ht="16" x14ac:dyDescent="0.2">
      <c r="A429" s="7"/>
      <c r="B429" s="10"/>
      <c r="C429" s="10"/>
      <c r="D429" s="10"/>
      <c r="E429" s="10"/>
      <c r="F429" s="7"/>
      <c r="G429" s="7"/>
      <c r="H429" s="7"/>
      <c r="I429" s="4" t="str">
        <f t="shared" si="36"/>
        <v/>
      </c>
      <c r="J429" s="7"/>
      <c r="K429" s="7"/>
      <c r="L429" s="7"/>
      <c r="M429" s="4" t="str">
        <f t="shared" si="37"/>
        <v/>
      </c>
      <c r="N429" s="7"/>
      <c r="O429" s="7"/>
      <c r="P429" s="7"/>
      <c r="Q429" s="4" t="str">
        <f t="shared" si="38"/>
        <v/>
      </c>
      <c r="R429" s="7"/>
      <c r="S429" s="7"/>
      <c r="T429" s="7"/>
      <c r="U429" s="4" t="str">
        <f t="shared" si="39"/>
        <v/>
      </c>
      <c r="V429" s="4" t="str">
        <f>IF($B429="","",ROUND((I429*Settings!$B$4 + M429*Settings!$B$5 + Q429*Settings!$B$6)*20,1))</f>
        <v/>
      </c>
      <c r="W429" s="4" t="str">
        <f>IF($B429="","",(5-U429)*Settings!$B$7)</f>
        <v/>
      </c>
      <c r="X429" s="4" t="str">
        <f t="shared" si="40"/>
        <v/>
      </c>
      <c r="Y429" s="4" t="str">
        <f>IF($B429="","",IF(AND(Settings!$B$18=1,U429&lt;Settings!$B$19),IF(X429&gt;=Settings!$B$9,"Pilot (gated - risk)","Defer/Redesign (risk)"),IF(X429&gt;=Settings!$B$8,"Scale candidate",IF(X429&gt;=Settings!$B$9,"Pilot (gated)","Defer/Redesign"))))</f>
        <v/>
      </c>
      <c r="Z429" s="4" t="str">
        <f t="shared" si="41"/>
        <v/>
      </c>
      <c r="AA429" s="4" t="str">
        <f>IF($B429="","",IF(Z429&lt;=ROUNDUP(COUNTA($B$5:$B$504)*Settings!$B$10,0),"Top 20%",""))</f>
        <v/>
      </c>
    </row>
    <row r="430" spans="1:27" ht="16" x14ac:dyDescent="0.2">
      <c r="A430" s="7"/>
      <c r="B430" s="10"/>
      <c r="C430" s="10"/>
      <c r="D430" s="10"/>
      <c r="E430" s="10"/>
      <c r="F430" s="7"/>
      <c r="G430" s="7"/>
      <c r="H430" s="7"/>
      <c r="I430" s="4" t="str">
        <f t="shared" si="36"/>
        <v/>
      </c>
      <c r="J430" s="7"/>
      <c r="K430" s="7"/>
      <c r="L430" s="7"/>
      <c r="M430" s="4" t="str">
        <f t="shared" si="37"/>
        <v/>
      </c>
      <c r="N430" s="7"/>
      <c r="O430" s="7"/>
      <c r="P430" s="7"/>
      <c r="Q430" s="4" t="str">
        <f t="shared" si="38"/>
        <v/>
      </c>
      <c r="R430" s="7"/>
      <c r="S430" s="7"/>
      <c r="T430" s="7"/>
      <c r="U430" s="4" t="str">
        <f t="shared" si="39"/>
        <v/>
      </c>
      <c r="V430" s="4" t="str">
        <f>IF($B430="","",ROUND((I430*Settings!$B$4 + M430*Settings!$B$5 + Q430*Settings!$B$6)*20,1))</f>
        <v/>
      </c>
      <c r="W430" s="4" t="str">
        <f>IF($B430="","",(5-U430)*Settings!$B$7)</f>
        <v/>
      </c>
      <c r="X430" s="4" t="str">
        <f t="shared" si="40"/>
        <v/>
      </c>
      <c r="Y430" s="4" t="str">
        <f>IF($B430="","",IF(AND(Settings!$B$18=1,U430&lt;Settings!$B$19),IF(X430&gt;=Settings!$B$9,"Pilot (gated - risk)","Defer/Redesign (risk)"),IF(X430&gt;=Settings!$B$8,"Scale candidate",IF(X430&gt;=Settings!$B$9,"Pilot (gated)","Defer/Redesign"))))</f>
        <v/>
      </c>
      <c r="Z430" s="4" t="str">
        <f t="shared" si="41"/>
        <v/>
      </c>
      <c r="AA430" s="4" t="str">
        <f>IF($B430="","",IF(Z430&lt;=ROUNDUP(COUNTA($B$5:$B$504)*Settings!$B$10,0),"Top 20%",""))</f>
        <v/>
      </c>
    </row>
    <row r="431" spans="1:27" ht="16" x14ac:dyDescent="0.2">
      <c r="A431" s="7"/>
      <c r="B431" s="10"/>
      <c r="C431" s="10"/>
      <c r="D431" s="10"/>
      <c r="E431" s="10"/>
      <c r="F431" s="7"/>
      <c r="G431" s="7"/>
      <c r="H431" s="7"/>
      <c r="I431" s="4" t="str">
        <f t="shared" si="36"/>
        <v/>
      </c>
      <c r="J431" s="7"/>
      <c r="K431" s="7"/>
      <c r="L431" s="7"/>
      <c r="M431" s="4" t="str">
        <f t="shared" si="37"/>
        <v/>
      </c>
      <c r="N431" s="7"/>
      <c r="O431" s="7"/>
      <c r="P431" s="7"/>
      <c r="Q431" s="4" t="str">
        <f t="shared" si="38"/>
        <v/>
      </c>
      <c r="R431" s="7"/>
      <c r="S431" s="7"/>
      <c r="T431" s="7"/>
      <c r="U431" s="4" t="str">
        <f t="shared" si="39"/>
        <v/>
      </c>
      <c r="V431" s="4" t="str">
        <f>IF($B431="","",ROUND((I431*Settings!$B$4 + M431*Settings!$B$5 + Q431*Settings!$B$6)*20,1))</f>
        <v/>
      </c>
      <c r="W431" s="4" t="str">
        <f>IF($B431="","",(5-U431)*Settings!$B$7)</f>
        <v/>
      </c>
      <c r="X431" s="4" t="str">
        <f t="shared" si="40"/>
        <v/>
      </c>
      <c r="Y431" s="4" t="str">
        <f>IF($B431="","",IF(AND(Settings!$B$18=1,U431&lt;Settings!$B$19),IF(X431&gt;=Settings!$B$9,"Pilot (gated - risk)","Defer/Redesign (risk)"),IF(X431&gt;=Settings!$B$8,"Scale candidate",IF(X431&gt;=Settings!$B$9,"Pilot (gated)","Defer/Redesign"))))</f>
        <v/>
      </c>
      <c r="Z431" s="4" t="str">
        <f t="shared" si="41"/>
        <v/>
      </c>
      <c r="AA431" s="4" t="str">
        <f>IF($B431="","",IF(Z431&lt;=ROUNDUP(COUNTA($B$5:$B$504)*Settings!$B$10,0),"Top 20%",""))</f>
        <v/>
      </c>
    </row>
    <row r="432" spans="1:27" ht="16" x14ac:dyDescent="0.2">
      <c r="A432" s="7"/>
      <c r="B432" s="10"/>
      <c r="C432" s="10"/>
      <c r="D432" s="10"/>
      <c r="E432" s="10"/>
      <c r="F432" s="7"/>
      <c r="G432" s="7"/>
      <c r="H432" s="7"/>
      <c r="I432" s="4" t="str">
        <f t="shared" si="36"/>
        <v/>
      </c>
      <c r="J432" s="7"/>
      <c r="K432" s="7"/>
      <c r="L432" s="7"/>
      <c r="M432" s="4" t="str">
        <f t="shared" si="37"/>
        <v/>
      </c>
      <c r="N432" s="7"/>
      <c r="O432" s="7"/>
      <c r="P432" s="7"/>
      <c r="Q432" s="4" t="str">
        <f t="shared" si="38"/>
        <v/>
      </c>
      <c r="R432" s="7"/>
      <c r="S432" s="7"/>
      <c r="T432" s="7"/>
      <c r="U432" s="4" t="str">
        <f t="shared" si="39"/>
        <v/>
      </c>
      <c r="V432" s="4" t="str">
        <f>IF($B432="","",ROUND((I432*Settings!$B$4 + M432*Settings!$B$5 + Q432*Settings!$B$6)*20,1))</f>
        <v/>
      </c>
      <c r="W432" s="4" t="str">
        <f>IF($B432="","",(5-U432)*Settings!$B$7)</f>
        <v/>
      </c>
      <c r="X432" s="4" t="str">
        <f t="shared" si="40"/>
        <v/>
      </c>
      <c r="Y432" s="4" t="str">
        <f>IF($B432="","",IF(AND(Settings!$B$18=1,U432&lt;Settings!$B$19),IF(X432&gt;=Settings!$B$9,"Pilot (gated - risk)","Defer/Redesign (risk)"),IF(X432&gt;=Settings!$B$8,"Scale candidate",IF(X432&gt;=Settings!$B$9,"Pilot (gated)","Defer/Redesign"))))</f>
        <v/>
      </c>
      <c r="Z432" s="4" t="str">
        <f t="shared" si="41"/>
        <v/>
      </c>
      <c r="AA432" s="4" t="str">
        <f>IF($B432="","",IF(Z432&lt;=ROUNDUP(COUNTA($B$5:$B$504)*Settings!$B$10,0),"Top 20%",""))</f>
        <v/>
      </c>
    </row>
    <row r="433" spans="1:27" ht="16" x14ac:dyDescent="0.2">
      <c r="A433" s="7"/>
      <c r="B433" s="10"/>
      <c r="C433" s="10"/>
      <c r="D433" s="10"/>
      <c r="E433" s="10"/>
      <c r="F433" s="7"/>
      <c r="G433" s="7"/>
      <c r="H433" s="7"/>
      <c r="I433" s="4" t="str">
        <f t="shared" si="36"/>
        <v/>
      </c>
      <c r="J433" s="7"/>
      <c r="K433" s="7"/>
      <c r="L433" s="7"/>
      <c r="M433" s="4" t="str">
        <f t="shared" si="37"/>
        <v/>
      </c>
      <c r="N433" s="7"/>
      <c r="O433" s="7"/>
      <c r="P433" s="7"/>
      <c r="Q433" s="4" t="str">
        <f t="shared" si="38"/>
        <v/>
      </c>
      <c r="R433" s="7"/>
      <c r="S433" s="7"/>
      <c r="T433" s="7"/>
      <c r="U433" s="4" t="str">
        <f t="shared" si="39"/>
        <v/>
      </c>
      <c r="V433" s="4" t="str">
        <f>IF($B433="","",ROUND((I433*Settings!$B$4 + M433*Settings!$B$5 + Q433*Settings!$B$6)*20,1))</f>
        <v/>
      </c>
      <c r="W433" s="4" t="str">
        <f>IF($B433="","",(5-U433)*Settings!$B$7)</f>
        <v/>
      </c>
      <c r="X433" s="4" t="str">
        <f t="shared" si="40"/>
        <v/>
      </c>
      <c r="Y433" s="4" t="str">
        <f>IF($B433="","",IF(AND(Settings!$B$18=1,U433&lt;Settings!$B$19),IF(X433&gt;=Settings!$B$9,"Pilot (gated - risk)","Defer/Redesign (risk)"),IF(X433&gt;=Settings!$B$8,"Scale candidate",IF(X433&gt;=Settings!$B$9,"Pilot (gated)","Defer/Redesign"))))</f>
        <v/>
      </c>
      <c r="Z433" s="4" t="str">
        <f t="shared" si="41"/>
        <v/>
      </c>
      <c r="AA433" s="4" t="str">
        <f>IF($B433="","",IF(Z433&lt;=ROUNDUP(COUNTA($B$5:$B$504)*Settings!$B$10,0),"Top 20%",""))</f>
        <v/>
      </c>
    </row>
    <row r="434" spans="1:27" ht="16" x14ac:dyDescent="0.2">
      <c r="A434" s="7"/>
      <c r="B434" s="10"/>
      <c r="C434" s="10"/>
      <c r="D434" s="10"/>
      <c r="E434" s="10"/>
      <c r="F434" s="7"/>
      <c r="G434" s="7"/>
      <c r="H434" s="7"/>
      <c r="I434" s="4" t="str">
        <f t="shared" si="36"/>
        <v/>
      </c>
      <c r="J434" s="7"/>
      <c r="K434" s="7"/>
      <c r="L434" s="7"/>
      <c r="M434" s="4" t="str">
        <f t="shared" si="37"/>
        <v/>
      </c>
      <c r="N434" s="7"/>
      <c r="O434" s="7"/>
      <c r="P434" s="7"/>
      <c r="Q434" s="4" t="str">
        <f t="shared" si="38"/>
        <v/>
      </c>
      <c r="R434" s="7"/>
      <c r="S434" s="7"/>
      <c r="T434" s="7"/>
      <c r="U434" s="4" t="str">
        <f t="shared" si="39"/>
        <v/>
      </c>
      <c r="V434" s="4" t="str">
        <f>IF($B434="","",ROUND((I434*Settings!$B$4 + M434*Settings!$B$5 + Q434*Settings!$B$6)*20,1))</f>
        <v/>
      </c>
      <c r="W434" s="4" t="str">
        <f>IF($B434="","",(5-U434)*Settings!$B$7)</f>
        <v/>
      </c>
      <c r="X434" s="4" t="str">
        <f t="shared" si="40"/>
        <v/>
      </c>
      <c r="Y434" s="4" t="str">
        <f>IF($B434="","",IF(AND(Settings!$B$18=1,U434&lt;Settings!$B$19),IF(X434&gt;=Settings!$B$9,"Pilot (gated - risk)","Defer/Redesign (risk)"),IF(X434&gt;=Settings!$B$8,"Scale candidate",IF(X434&gt;=Settings!$B$9,"Pilot (gated)","Defer/Redesign"))))</f>
        <v/>
      </c>
      <c r="Z434" s="4" t="str">
        <f t="shared" si="41"/>
        <v/>
      </c>
      <c r="AA434" s="4" t="str">
        <f>IF($B434="","",IF(Z434&lt;=ROUNDUP(COUNTA($B$5:$B$504)*Settings!$B$10,0),"Top 20%",""))</f>
        <v/>
      </c>
    </row>
    <row r="435" spans="1:27" ht="16" x14ac:dyDescent="0.2">
      <c r="A435" s="7"/>
      <c r="B435" s="10"/>
      <c r="C435" s="10"/>
      <c r="D435" s="10"/>
      <c r="E435" s="10"/>
      <c r="F435" s="7"/>
      <c r="G435" s="7"/>
      <c r="H435" s="7"/>
      <c r="I435" s="4" t="str">
        <f t="shared" si="36"/>
        <v/>
      </c>
      <c r="J435" s="7"/>
      <c r="K435" s="7"/>
      <c r="L435" s="7"/>
      <c r="M435" s="4" t="str">
        <f t="shared" si="37"/>
        <v/>
      </c>
      <c r="N435" s="7"/>
      <c r="O435" s="7"/>
      <c r="P435" s="7"/>
      <c r="Q435" s="4" t="str">
        <f t="shared" si="38"/>
        <v/>
      </c>
      <c r="R435" s="7"/>
      <c r="S435" s="7"/>
      <c r="T435" s="7"/>
      <c r="U435" s="4" t="str">
        <f t="shared" si="39"/>
        <v/>
      </c>
      <c r="V435" s="4" t="str">
        <f>IF($B435="","",ROUND((I435*Settings!$B$4 + M435*Settings!$B$5 + Q435*Settings!$B$6)*20,1))</f>
        <v/>
      </c>
      <c r="W435" s="4" t="str">
        <f>IF($B435="","",(5-U435)*Settings!$B$7)</f>
        <v/>
      </c>
      <c r="X435" s="4" t="str">
        <f t="shared" si="40"/>
        <v/>
      </c>
      <c r="Y435" s="4" t="str">
        <f>IF($B435="","",IF(AND(Settings!$B$18=1,U435&lt;Settings!$B$19),IF(X435&gt;=Settings!$B$9,"Pilot (gated - risk)","Defer/Redesign (risk)"),IF(X435&gt;=Settings!$B$8,"Scale candidate",IF(X435&gt;=Settings!$B$9,"Pilot (gated)","Defer/Redesign"))))</f>
        <v/>
      </c>
      <c r="Z435" s="4" t="str">
        <f t="shared" si="41"/>
        <v/>
      </c>
      <c r="AA435" s="4" t="str">
        <f>IF($B435="","",IF(Z435&lt;=ROUNDUP(COUNTA($B$5:$B$504)*Settings!$B$10,0),"Top 20%",""))</f>
        <v/>
      </c>
    </row>
    <row r="436" spans="1:27" ht="16" x14ac:dyDescent="0.2">
      <c r="A436" s="7"/>
      <c r="B436" s="10"/>
      <c r="C436" s="10"/>
      <c r="D436" s="10"/>
      <c r="E436" s="10"/>
      <c r="F436" s="7"/>
      <c r="G436" s="7"/>
      <c r="H436" s="7"/>
      <c r="I436" s="4" t="str">
        <f t="shared" si="36"/>
        <v/>
      </c>
      <c r="J436" s="7"/>
      <c r="K436" s="7"/>
      <c r="L436" s="7"/>
      <c r="M436" s="4" t="str">
        <f t="shared" si="37"/>
        <v/>
      </c>
      <c r="N436" s="7"/>
      <c r="O436" s="7"/>
      <c r="P436" s="7"/>
      <c r="Q436" s="4" t="str">
        <f t="shared" si="38"/>
        <v/>
      </c>
      <c r="R436" s="7"/>
      <c r="S436" s="7"/>
      <c r="T436" s="7"/>
      <c r="U436" s="4" t="str">
        <f t="shared" si="39"/>
        <v/>
      </c>
      <c r="V436" s="4" t="str">
        <f>IF($B436="","",ROUND((I436*Settings!$B$4 + M436*Settings!$B$5 + Q436*Settings!$B$6)*20,1))</f>
        <v/>
      </c>
      <c r="W436" s="4" t="str">
        <f>IF($B436="","",(5-U436)*Settings!$B$7)</f>
        <v/>
      </c>
      <c r="X436" s="4" t="str">
        <f t="shared" si="40"/>
        <v/>
      </c>
      <c r="Y436" s="4" t="str">
        <f>IF($B436="","",IF(AND(Settings!$B$18=1,U436&lt;Settings!$B$19),IF(X436&gt;=Settings!$B$9,"Pilot (gated - risk)","Defer/Redesign (risk)"),IF(X436&gt;=Settings!$B$8,"Scale candidate",IF(X436&gt;=Settings!$B$9,"Pilot (gated)","Defer/Redesign"))))</f>
        <v/>
      </c>
      <c r="Z436" s="4" t="str">
        <f t="shared" si="41"/>
        <v/>
      </c>
      <c r="AA436" s="4" t="str">
        <f>IF($B436="","",IF(Z436&lt;=ROUNDUP(COUNTA($B$5:$B$504)*Settings!$B$10,0),"Top 20%",""))</f>
        <v/>
      </c>
    </row>
    <row r="437" spans="1:27" ht="16" x14ac:dyDescent="0.2">
      <c r="A437" s="7"/>
      <c r="B437" s="10"/>
      <c r="C437" s="10"/>
      <c r="D437" s="10"/>
      <c r="E437" s="10"/>
      <c r="F437" s="7"/>
      <c r="G437" s="7"/>
      <c r="H437" s="7"/>
      <c r="I437" s="4" t="str">
        <f t="shared" si="36"/>
        <v/>
      </c>
      <c r="J437" s="7"/>
      <c r="K437" s="7"/>
      <c r="L437" s="7"/>
      <c r="M437" s="4" t="str">
        <f t="shared" si="37"/>
        <v/>
      </c>
      <c r="N437" s="7"/>
      <c r="O437" s="7"/>
      <c r="P437" s="7"/>
      <c r="Q437" s="4" t="str">
        <f t="shared" si="38"/>
        <v/>
      </c>
      <c r="R437" s="7"/>
      <c r="S437" s="7"/>
      <c r="T437" s="7"/>
      <c r="U437" s="4" t="str">
        <f t="shared" si="39"/>
        <v/>
      </c>
      <c r="V437" s="4" t="str">
        <f>IF($B437="","",ROUND((I437*Settings!$B$4 + M437*Settings!$B$5 + Q437*Settings!$B$6)*20,1))</f>
        <v/>
      </c>
      <c r="W437" s="4" t="str">
        <f>IF($B437="","",(5-U437)*Settings!$B$7)</f>
        <v/>
      </c>
      <c r="X437" s="4" t="str">
        <f t="shared" si="40"/>
        <v/>
      </c>
      <c r="Y437" s="4" t="str">
        <f>IF($B437="","",IF(AND(Settings!$B$18=1,U437&lt;Settings!$B$19),IF(X437&gt;=Settings!$B$9,"Pilot (gated - risk)","Defer/Redesign (risk)"),IF(X437&gt;=Settings!$B$8,"Scale candidate",IF(X437&gt;=Settings!$B$9,"Pilot (gated)","Defer/Redesign"))))</f>
        <v/>
      </c>
      <c r="Z437" s="4" t="str">
        <f t="shared" si="41"/>
        <v/>
      </c>
      <c r="AA437" s="4" t="str">
        <f>IF($B437="","",IF(Z437&lt;=ROUNDUP(COUNTA($B$5:$B$504)*Settings!$B$10,0),"Top 20%",""))</f>
        <v/>
      </c>
    </row>
    <row r="438" spans="1:27" ht="16" x14ac:dyDescent="0.2">
      <c r="A438" s="7"/>
      <c r="B438" s="10"/>
      <c r="C438" s="10"/>
      <c r="D438" s="10"/>
      <c r="E438" s="10"/>
      <c r="F438" s="7"/>
      <c r="G438" s="7"/>
      <c r="H438" s="7"/>
      <c r="I438" s="4" t="str">
        <f t="shared" si="36"/>
        <v/>
      </c>
      <c r="J438" s="7"/>
      <c r="K438" s="7"/>
      <c r="L438" s="7"/>
      <c r="M438" s="4" t="str">
        <f t="shared" si="37"/>
        <v/>
      </c>
      <c r="N438" s="7"/>
      <c r="O438" s="7"/>
      <c r="P438" s="7"/>
      <c r="Q438" s="4" t="str">
        <f t="shared" si="38"/>
        <v/>
      </c>
      <c r="R438" s="7"/>
      <c r="S438" s="7"/>
      <c r="T438" s="7"/>
      <c r="U438" s="4" t="str">
        <f t="shared" si="39"/>
        <v/>
      </c>
      <c r="V438" s="4" t="str">
        <f>IF($B438="","",ROUND((I438*Settings!$B$4 + M438*Settings!$B$5 + Q438*Settings!$B$6)*20,1))</f>
        <v/>
      </c>
      <c r="W438" s="4" t="str">
        <f>IF($B438="","",(5-U438)*Settings!$B$7)</f>
        <v/>
      </c>
      <c r="X438" s="4" t="str">
        <f t="shared" si="40"/>
        <v/>
      </c>
      <c r="Y438" s="4" t="str">
        <f>IF($B438="","",IF(AND(Settings!$B$18=1,U438&lt;Settings!$B$19),IF(X438&gt;=Settings!$B$9,"Pilot (gated - risk)","Defer/Redesign (risk)"),IF(X438&gt;=Settings!$B$8,"Scale candidate",IF(X438&gt;=Settings!$B$9,"Pilot (gated)","Defer/Redesign"))))</f>
        <v/>
      </c>
      <c r="Z438" s="4" t="str">
        <f t="shared" si="41"/>
        <v/>
      </c>
      <c r="AA438" s="4" t="str">
        <f>IF($B438="","",IF(Z438&lt;=ROUNDUP(COUNTA($B$5:$B$504)*Settings!$B$10,0),"Top 20%",""))</f>
        <v/>
      </c>
    </row>
    <row r="439" spans="1:27" ht="16" x14ac:dyDescent="0.2">
      <c r="A439" s="7"/>
      <c r="B439" s="10"/>
      <c r="C439" s="10"/>
      <c r="D439" s="10"/>
      <c r="E439" s="10"/>
      <c r="F439" s="7"/>
      <c r="G439" s="7"/>
      <c r="H439" s="7"/>
      <c r="I439" s="4" t="str">
        <f t="shared" si="36"/>
        <v/>
      </c>
      <c r="J439" s="7"/>
      <c r="K439" s="7"/>
      <c r="L439" s="7"/>
      <c r="M439" s="4" t="str">
        <f t="shared" si="37"/>
        <v/>
      </c>
      <c r="N439" s="7"/>
      <c r="O439" s="7"/>
      <c r="P439" s="7"/>
      <c r="Q439" s="4" t="str">
        <f t="shared" si="38"/>
        <v/>
      </c>
      <c r="R439" s="7"/>
      <c r="S439" s="7"/>
      <c r="T439" s="7"/>
      <c r="U439" s="4" t="str">
        <f t="shared" si="39"/>
        <v/>
      </c>
      <c r="V439" s="4" t="str">
        <f>IF($B439="","",ROUND((I439*Settings!$B$4 + M439*Settings!$B$5 + Q439*Settings!$B$6)*20,1))</f>
        <v/>
      </c>
      <c r="W439" s="4" t="str">
        <f>IF($B439="","",(5-U439)*Settings!$B$7)</f>
        <v/>
      </c>
      <c r="X439" s="4" t="str">
        <f t="shared" si="40"/>
        <v/>
      </c>
      <c r="Y439" s="4" t="str">
        <f>IF($B439="","",IF(AND(Settings!$B$18=1,U439&lt;Settings!$B$19),IF(X439&gt;=Settings!$B$9,"Pilot (gated - risk)","Defer/Redesign (risk)"),IF(X439&gt;=Settings!$B$8,"Scale candidate",IF(X439&gt;=Settings!$B$9,"Pilot (gated)","Defer/Redesign"))))</f>
        <v/>
      </c>
      <c r="Z439" s="4" t="str">
        <f t="shared" si="41"/>
        <v/>
      </c>
      <c r="AA439" s="4" t="str">
        <f>IF($B439="","",IF(Z439&lt;=ROUNDUP(COUNTA($B$5:$B$504)*Settings!$B$10,0),"Top 20%",""))</f>
        <v/>
      </c>
    </row>
    <row r="440" spans="1:27" ht="16" x14ac:dyDescent="0.2">
      <c r="A440" s="7"/>
      <c r="B440" s="10"/>
      <c r="C440" s="10"/>
      <c r="D440" s="10"/>
      <c r="E440" s="10"/>
      <c r="F440" s="7"/>
      <c r="G440" s="7"/>
      <c r="H440" s="7"/>
      <c r="I440" s="4" t="str">
        <f t="shared" si="36"/>
        <v/>
      </c>
      <c r="J440" s="7"/>
      <c r="K440" s="7"/>
      <c r="L440" s="7"/>
      <c r="M440" s="4" t="str">
        <f t="shared" si="37"/>
        <v/>
      </c>
      <c r="N440" s="7"/>
      <c r="O440" s="7"/>
      <c r="P440" s="7"/>
      <c r="Q440" s="4" t="str">
        <f t="shared" si="38"/>
        <v/>
      </c>
      <c r="R440" s="7"/>
      <c r="S440" s="7"/>
      <c r="T440" s="7"/>
      <c r="U440" s="4" t="str">
        <f t="shared" si="39"/>
        <v/>
      </c>
      <c r="V440" s="4" t="str">
        <f>IF($B440="","",ROUND((I440*Settings!$B$4 + M440*Settings!$B$5 + Q440*Settings!$B$6)*20,1))</f>
        <v/>
      </c>
      <c r="W440" s="4" t="str">
        <f>IF($B440="","",(5-U440)*Settings!$B$7)</f>
        <v/>
      </c>
      <c r="X440" s="4" t="str">
        <f t="shared" si="40"/>
        <v/>
      </c>
      <c r="Y440" s="4" t="str">
        <f>IF($B440="","",IF(AND(Settings!$B$18=1,U440&lt;Settings!$B$19),IF(X440&gt;=Settings!$B$9,"Pilot (gated - risk)","Defer/Redesign (risk)"),IF(X440&gt;=Settings!$B$8,"Scale candidate",IF(X440&gt;=Settings!$B$9,"Pilot (gated)","Defer/Redesign"))))</f>
        <v/>
      </c>
      <c r="Z440" s="4" t="str">
        <f t="shared" si="41"/>
        <v/>
      </c>
      <c r="AA440" s="4" t="str">
        <f>IF($B440="","",IF(Z440&lt;=ROUNDUP(COUNTA($B$5:$B$504)*Settings!$B$10,0),"Top 20%",""))</f>
        <v/>
      </c>
    </row>
    <row r="441" spans="1:27" ht="16" x14ac:dyDescent="0.2">
      <c r="A441" s="7"/>
      <c r="B441" s="10"/>
      <c r="C441" s="10"/>
      <c r="D441" s="10"/>
      <c r="E441" s="10"/>
      <c r="F441" s="7"/>
      <c r="G441" s="7"/>
      <c r="H441" s="7"/>
      <c r="I441" s="4" t="str">
        <f t="shared" si="36"/>
        <v/>
      </c>
      <c r="J441" s="7"/>
      <c r="K441" s="7"/>
      <c r="L441" s="7"/>
      <c r="M441" s="4" t="str">
        <f t="shared" si="37"/>
        <v/>
      </c>
      <c r="N441" s="7"/>
      <c r="O441" s="7"/>
      <c r="P441" s="7"/>
      <c r="Q441" s="4" t="str">
        <f t="shared" si="38"/>
        <v/>
      </c>
      <c r="R441" s="7"/>
      <c r="S441" s="7"/>
      <c r="T441" s="7"/>
      <c r="U441" s="4" t="str">
        <f t="shared" si="39"/>
        <v/>
      </c>
      <c r="V441" s="4" t="str">
        <f>IF($B441="","",ROUND((I441*Settings!$B$4 + M441*Settings!$B$5 + Q441*Settings!$B$6)*20,1))</f>
        <v/>
      </c>
      <c r="W441" s="4" t="str">
        <f>IF($B441="","",(5-U441)*Settings!$B$7)</f>
        <v/>
      </c>
      <c r="X441" s="4" t="str">
        <f t="shared" si="40"/>
        <v/>
      </c>
      <c r="Y441" s="4" t="str">
        <f>IF($B441="","",IF(AND(Settings!$B$18=1,U441&lt;Settings!$B$19),IF(X441&gt;=Settings!$B$9,"Pilot (gated - risk)","Defer/Redesign (risk)"),IF(X441&gt;=Settings!$B$8,"Scale candidate",IF(X441&gt;=Settings!$B$9,"Pilot (gated)","Defer/Redesign"))))</f>
        <v/>
      </c>
      <c r="Z441" s="4" t="str">
        <f t="shared" si="41"/>
        <v/>
      </c>
      <c r="AA441" s="4" t="str">
        <f>IF($B441="","",IF(Z441&lt;=ROUNDUP(COUNTA($B$5:$B$504)*Settings!$B$10,0),"Top 20%",""))</f>
        <v/>
      </c>
    </row>
    <row r="442" spans="1:27" ht="16" x14ac:dyDescent="0.2">
      <c r="A442" s="7"/>
      <c r="B442" s="10"/>
      <c r="C442" s="10"/>
      <c r="D442" s="10"/>
      <c r="E442" s="10"/>
      <c r="F442" s="7"/>
      <c r="G442" s="7"/>
      <c r="H442" s="7"/>
      <c r="I442" s="4" t="str">
        <f t="shared" si="36"/>
        <v/>
      </c>
      <c r="J442" s="7"/>
      <c r="K442" s="7"/>
      <c r="L442" s="7"/>
      <c r="M442" s="4" t="str">
        <f t="shared" si="37"/>
        <v/>
      </c>
      <c r="N442" s="7"/>
      <c r="O442" s="7"/>
      <c r="P442" s="7"/>
      <c r="Q442" s="4" t="str">
        <f t="shared" si="38"/>
        <v/>
      </c>
      <c r="R442" s="7"/>
      <c r="S442" s="7"/>
      <c r="T442" s="7"/>
      <c r="U442" s="4" t="str">
        <f t="shared" si="39"/>
        <v/>
      </c>
      <c r="V442" s="4" t="str">
        <f>IF($B442="","",ROUND((I442*Settings!$B$4 + M442*Settings!$B$5 + Q442*Settings!$B$6)*20,1))</f>
        <v/>
      </c>
      <c r="W442" s="4" t="str">
        <f>IF($B442="","",(5-U442)*Settings!$B$7)</f>
        <v/>
      </c>
      <c r="X442" s="4" t="str">
        <f t="shared" si="40"/>
        <v/>
      </c>
      <c r="Y442" s="4" t="str">
        <f>IF($B442="","",IF(AND(Settings!$B$18=1,U442&lt;Settings!$B$19),IF(X442&gt;=Settings!$B$9,"Pilot (gated - risk)","Defer/Redesign (risk)"),IF(X442&gt;=Settings!$B$8,"Scale candidate",IF(X442&gt;=Settings!$B$9,"Pilot (gated)","Defer/Redesign"))))</f>
        <v/>
      </c>
      <c r="Z442" s="4" t="str">
        <f t="shared" si="41"/>
        <v/>
      </c>
      <c r="AA442" s="4" t="str">
        <f>IF($B442="","",IF(Z442&lt;=ROUNDUP(COUNTA($B$5:$B$504)*Settings!$B$10,0),"Top 20%",""))</f>
        <v/>
      </c>
    </row>
    <row r="443" spans="1:27" ht="16" x14ac:dyDescent="0.2">
      <c r="A443" s="7"/>
      <c r="B443" s="10"/>
      <c r="C443" s="10"/>
      <c r="D443" s="10"/>
      <c r="E443" s="10"/>
      <c r="F443" s="7"/>
      <c r="G443" s="7"/>
      <c r="H443" s="7"/>
      <c r="I443" s="4" t="str">
        <f t="shared" si="36"/>
        <v/>
      </c>
      <c r="J443" s="7"/>
      <c r="K443" s="7"/>
      <c r="L443" s="7"/>
      <c r="M443" s="4" t="str">
        <f t="shared" si="37"/>
        <v/>
      </c>
      <c r="N443" s="7"/>
      <c r="O443" s="7"/>
      <c r="P443" s="7"/>
      <c r="Q443" s="4" t="str">
        <f t="shared" si="38"/>
        <v/>
      </c>
      <c r="R443" s="7"/>
      <c r="S443" s="7"/>
      <c r="T443" s="7"/>
      <c r="U443" s="4" t="str">
        <f t="shared" si="39"/>
        <v/>
      </c>
      <c r="V443" s="4" t="str">
        <f>IF($B443="","",ROUND((I443*Settings!$B$4 + M443*Settings!$B$5 + Q443*Settings!$B$6)*20,1))</f>
        <v/>
      </c>
      <c r="W443" s="4" t="str">
        <f>IF($B443="","",(5-U443)*Settings!$B$7)</f>
        <v/>
      </c>
      <c r="X443" s="4" t="str">
        <f t="shared" si="40"/>
        <v/>
      </c>
      <c r="Y443" s="4" t="str">
        <f>IF($B443="","",IF(AND(Settings!$B$18=1,U443&lt;Settings!$B$19),IF(X443&gt;=Settings!$B$9,"Pilot (gated - risk)","Defer/Redesign (risk)"),IF(X443&gt;=Settings!$B$8,"Scale candidate",IF(X443&gt;=Settings!$B$9,"Pilot (gated)","Defer/Redesign"))))</f>
        <v/>
      </c>
      <c r="Z443" s="4" t="str">
        <f t="shared" si="41"/>
        <v/>
      </c>
      <c r="AA443" s="4" t="str">
        <f>IF($B443="","",IF(Z443&lt;=ROUNDUP(COUNTA($B$5:$B$504)*Settings!$B$10,0),"Top 20%",""))</f>
        <v/>
      </c>
    </row>
    <row r="444" spans="1:27" ht="16" x14ac:dyDescent="0.2">
      <c r="A444" s="7"/>
      <c r="B444" s="10"/>
      <c r="C444" s="10"/>
      <c r="D444" s="10"/>
      <c r="E444" s="10"/>
      <c r="F444" s="7"/>
      <c r="G444" s="7"/>
      <c r="H444" s="7"/>
      <c r="I444" s="4" t="str">
        <f t="shared" si="36"/>
        <v/>
      </c>
      <c r="J444" s="7"/>
      <c r="K444" s="7"/>
      <c r="L444" s="7"/>
      <c r="M444" s="4" t="str">
        <f t="shared" si="37"/>
        <v/>
      </c>
      <c r="N444" s="7"/>
      <c r="O444" s="7"/>
      <c r="P444" s="7"/>
      <c r="Q444" s="4" t="str">
        <f t="shared" si="38"/>
        <v/>
      </c>
      <c r="R444" s="7"/>
      <c r="S444" s="7"/>
      <c r="T444" s="7"/>
      <c r="U444" s="4" t="str">
        <f t="shared" si="39"/>
        <v/>
      </c>
      <c r="V444" s="4" t="str">
        <f>IF($B444="","",ROUND((I444*Settings!$B$4 + M444*Settings!$B$5 + Q444*Settings!$B$6)*20,1))</f>
        <v/>
      </c>
      <c r="W444" s="4" t="str">
        <f>IF($B444="","",(5-U444)*Settings!$B$7)</f>
        <v/>
      </c>
      <c r="X444" s="4" t="str">
        <f t="shared" si="40"/>
        <v/>
      </c>
      <c r="Y444" s="4" t="str">
        <f>IF($B444="","",IF(AND(Settings!$B$18=1,U444&lt;Settings!$B$19),IF(X444&gt;=Settings!$B$9,"Pilot (gated - risk)","Defer/Redesign (risk)"),IF(X444&gt;=Settings!$B$8,"Scale candidate",IF(X444&gt;=Settings!$B$9,"Pilot (gated)","Defer/Redesign"))))</f>
        <v/>
      </c>
      <c r="Z444" s="4" t="str">
        <f t="shared" si="41"/>
        <v/>
      </c>
      <c r="AA444" s="4" t="str">
        <f>IF($B444="","",IF(Z444&lt;=ROUNDUP(COUNTA($B$5:$B$504)*Settings!$B$10,0),"Top 20%",""))</f>
        <v/>
      </c>
    </row>
    <row r="445" spans="1:27" ht="16" x14ac:dyDescent="0.2">
      <c r="A445" s="7"/>
      <c r="B445" s="10"/>
      <c r="C445" s="10"/>
      <c r="D445" s="10"/>
      <c r="E445" s="10"/>
      <c r="F445" s="7"/>
      <c r="G445" s="7"/>
      <c r="H445" s="7"/>
      <c r="I445" s="4" t="str">
        <f t="shared" si="36"/>
        <v/>
      </c>
      <c r="J445" s="7"/>
      <c r="K445" s="7"/>
      <c r="L445" s="7"/>
      <c r="M445" s="4" t="str">
        <f t="shared" si="37"/>
        <v/>
      </c>
      <c r="N445" s="7"/>
      <c r="O445" s="7"/>
      <c r="P445" s="7"/>
      <c r="Q445" s="4" t="str">
        <f t="shared" si="38"/>
        <v/>
      </c>
      <c r="R445" s="7"/>
      <c r="S445" s="7"/>
      <c r="T445" s="7"/>
      <c r="U445" s="4" t="str">
        <f t="shared" si="39"/>
        <v/>
      </c>
      <c r="V445" s="4" t="str">
        <f>IF($B445="","",ROUND((I445*Settings!$B$4 + M445*Settings!$B$5 + Q445*Settings!$B$6)*20,1))</f>
        <v/>
      </c>
      <c r="W445" s="4" t="str">
        <f>IF($B445="","",(5-U445)*Settings!$B$7)</f>
        <v/>
      </c>
      <c r="X445" s="4" t="str">
        <f t="shared" si="40"/>
        <v/>
      </c>
      <c r="Y445" s="4" t="str">
        <f>IF($B445="","",IF(AND(Settings!$B$18=1,U445&lt;Settings!$B$19),IF(X445&gt;=Settings!$B$9,"Pilot (gated - risk)","Defer/Redesign (risk)"),IF(X445&gt;=Settings!$B$8,"Scale candidate",IF(X445&gt;=Settings!$B$9,"Pilot (gated)","Defer/Redesign"))))</f>
        <v/>
      </c>
      <c r="Z445" s="4" t="str">
        <f t="shared" si="41"/>
        <v/>
      </c>
      <c r="AA445" s="4" t="str">
        <f>IF($B445="","",IF(Z445&lt;=ROUNDUP(COUNTA($B$5:$B$504)*Settings!$B$10,0),"Top 20%",""))</f>
        <v/>
      </c>
    </row>
    <row r="446" spans="1:27" ht="16" x14ac:dyDescent="0.2">
      <c r="A446" s="7"/>
      <c r="B446" s="10"/>
      <c r="C446" s="10"/>
      <c r="D446" s="10"/>
      <c r="E446" s="10"/>
      <c r="F446" s="7"/>
      <c r="G446" s="7"/>
      <c r="H446" s="7"/>
      <c r="I446" s="4" t="str">
        <f t="shared" si="36"/>
        <v/>
      </c>
      <c r="J446" s="7"/>
      <c r="K446" s="7"/>
      <c r="L446" s="7"/>
      <c r="M446" s="4" t="str">
        <f t="shared" si="37"/>
        <v/>
      </c>
      <c r="N446" s="7"/>
      <c r="O446" s="7"/>
      <c r="P446" s="7"/>
      <c r="Q446" s="4" t="str">
        <f t="shared" si="38"/>
        <v/>
      </c>
      <c r="R446" s="7"/>
      <c r="S446" s="7"/>
      <c r="T446" s="7"/>
      <c r="U446" s="4" t="str">
        <f t="shared" si="39"/>
        <v/>
      </c>
      <c r="V446" s="4" t="str">
        <f>IF($B446="","",ROUND((I446*Settings!$B$4 + M446*Settings!$B$5 + Q446*Settings!$B$6)*20,1))</f>
        <v/>
      </c>
      <c r="W446" s="4" t="str">
        <f>IF($B446="","",(5-U446)*Settings!$B$7)</f>
        <v/>
      </c>
      <c r="X446" s="4" t="str">
        <f t="shared" si="40"/>
        <v/>
      </c>
      <c r="Y446" s="4" t="str">
        <f>IF($B446="","",IF(AND(Settings!$B$18=1,U446&lt;Settings!$B$19),IF(X446&gt;=Settings!$B$9,"Pilot (gated - risk)","Defer/Redesign (risk)"),IF(X446&gt;=Settings!$B$8,"Scale candidate",IF(X446&gt;=Settings!$B$9,"Pilot (gated)","Defer/Redesign"))))</f>
        <v/>
      </c>
      <c r="Z446" s="4" t="str">
        <f t="shared" si="41"/>
        <v/>
      </c>
      <c r="AA446" s="4" t="str">
        <f>IF($B446="","",IF(Z446&lt;=ROUNDUP(COUNTA($B$5:$B$504)*Settings!$B$10,0),"Top 20%",""))</f>
        <v/>
      </c>
    </row>
    <row r="447" spans="1:27" ht="16" x14ac:dyDescent="0.2">
      <c r="A447" s="7"/>
      <c r="B447" s="10"/>
      <c r="C447" s="10"/>
      <c r="D447" s="10"/>
      <c r="E447" s="10"/>
      <c r="F447" s="7"/>
      <c r="G447" s="7"/>
      <c r="H447" s="7"/>
      <c r="I447" s="4" t="str">
        <f t="shared" si="36"/>
        <v/>
      </c>
      <c r="J447" s="7"/>
      <c r="K447" s="7"/>
      <c r="L447" s="7"/>
      <c r="M447" s="4" t="str">
        <f t="shared" si="37"/>
        <v/>
      </c>
      <c r="N447" s="7"/>
      <c r="O447" s="7"/>
      <c r="P447" s="7"/>
      <c r="Q447" s="4" t="str">
        <f t="shared" si="38"/>
        <v/>
      </c>
      <c r="R447" s="7"/>
      <c r="S447" s="7"/>
      <c r="T447" s="7"/>
      <c r="U447" s="4" t="str">
        <f t="shared" si="39"/>
        <v/>
      </c>
      <c r="V447" s="4" t="str">
        <f>IF($B447="","",ROUND((I447*Settings!$B$4 + M447*Settings!$B$5 + Q447*Settings!$B$6)*20,1))</f>
        <v/>
      </c>
      <c r="W447" s="4" t="str">
        <f>IF($B447="","",(5-U447)*Settings!$B$7)</f>
        <v/>
      </c>
      <c r="X447" s="4" t="str">
        <f t="shared" si="40"/>
        <v/>
      </c>
      <c r="Y447" s="4" t="str">
        <f>IF($B447="","",IF(AND(Settings!$B$18=1,U447&lt;Settings!$B$19),IF(X447&gt;=Settings!$B$9,"Pilot (gated - risk)","Defer/Redesign (risk)"),IF(X447&gt;=Settings!$B$8,"Scale candidate",IF(X447&gt;=Settings!$B$9,"Pilot (gated)","Defer/Redesign"))))</f>
        <v/>
      </c>
      <c r="Z447" s="4" t="str">
        <f t="shared" si="41"/>
        <v/>
      </c>
      <c r="AA447" s="4" t="str">
        <f>IF($B447="","",IF(Z447&lt;=ROUNDUP(COUNTA($B$5:$B$504)*Settings!$B$10,0),"Top 20%",""))</f>
        <v/>
      </c>
    </row>
    <row r="448" spans="1:27" ht="16" x14ac:dyDescent="0.2">
      <c r="A448" s="7"/>
      <c r="B448" s="10"/>
      <c r="C448" s="10"/>
      <c r="D448" s="10"/>
      <c r="E448" s="10"/>
      <c r="F448" s="7"/>
      <c r="G448" s="7"/>
      <c r="H448" s="7"/>
      <c r="I448" s="4" t="str">
        <f t="shared" si="36"/>
        <v/>
      </c>
      <c r="J448" s="7"/>
      <c r="K448" s="7"/>
      <c r="L448" s="7"/>
      <c r="M448" s="4" t="str">
        <f t="shared" si="37"/>
        <v/>
      </c>
      <c r="N448" s="7"/>
      <c r="O448" s="7"/>
      <c r="P448" s="7"/>
      <c r="Q448" s="4" t="str">
        <f t="shared" si="38"/>
        <v/>
      </c>
      <c r="R448" s="7"/>
      <c r="S448" s="7"/>
      <c r="T448" s="7"/>
      <c r="U448" s="4" t="str">
        <f t="shared" si="39"/>
        <v/>
      </c>
      <c r="V448" s="4" t="str">
        <f>IF($B448="","",ROUND((I448*Settings!$B$4 + M448*Settings!$B$5 + Q448*Settings!$B$6)*20,1))</f>
        <v/>
      </c>
      <c r="W448" s="4" t="str">
        <f>IF($B448="","",(5-U448)*Settings!$B$7)</f>
        <v/>
      </c>
      <c r="X448" s="4" t="str">
        <f t="shared" si="40"/>
        <v/>
      </c>
      <c r="Y448" s="4" t="str">
        <f>IF($B448="","",IF(AND(Settings!$B$18=1,U448&lt;Settings!$B$19),IF(X448&gt;=Settings!$B$9,"Pilot (gated - risk)","Defer/Redesign (risk)"),IF(X448&gt;=Settings!$B$8,"Scale candidate",IF(X448&gt;=Settings!$B$9,"Pilot (gated)","Defer/Redesign"))))</f>
        <v/>
      </c>
      <c r="Z448" s="4" t="str">
        <f t="shared" si="41"/>
        <v/>
      </c>
      <c r="AA448" s="4" t="str">
        <f>IF($B448="","",IF(Z448&lt;=ROUNDUP(COUNTA($B$5:$B$504)*Settings!$B$10,0),"Top 20%",""))</f>
        <v/>
      </c>
    </row>
    <row r="449" spans="1:27" ht="16" x14ac:dyDescent="0.2">
      <c r="A449" s="7"/>
      <c r="B449" s="10"/>
      <c r="C449" s="10"/>
      <c r="D449" s="10"/>
      <c r="E449" s="10"/>
      <c r="F449" s="7"/>
      <c r="G449" s="7"/>
      <c r="H449" s="7"/>
      <c r="I449" s="4" t="str">
        <f t="shared" si="36"/>
        <v/>
      </c>
      <c r="J449" s="7"/>
      <c r="K449" s="7"/>
      <c r="L449" s="7"/>
      <c r="M449" s="4" t="str">
        <f t="shared" si="37"/>
        <v/>
      </c>
      <c r="N449" s="7"/>
      <c r="O449" s="7"/>
      <c r="P449" s="7"/>
      <c r="Q449" s="4" t="str">
        <f t="shared" si="38"/>
        <v/>
      </c>
      <c r="R449" s="7"/>
      <c r="S449" s="7"/>
      <c r="T449" s="7"/>
      <c r="U449" s="4" t="str">
        <f t="shared" si="39"/>
        <v/>
      </c>
      <c r="V449" s="4" t="str">
        <f>IF($B449="","",ROUND((I449*Settings!$B$4 + M449*Settings!$B$5 + Q449*Settings!$B$6)*20,1))</f>
        <v/>
      </c>
      <c r="W449" s="4" t="str">
        <f>IF($B449="","",(5-U449)*Settings!$B$7)</f>
        <v/>
      </c>
      <c r="X449" s="4" t="str">
        <f t="shared" si="40"/>
        <v/>
      </c>
      <c r="Y449" s="4" t="str">
        <f>IF($B449="","",IF(AND(Settings!$B$18=1,U449&lt;Settings!$B$19),IF(X449&gt;=Settings!$B$9,"Pilot (gated - risk)","Defer/Redesign (risk)"),IF(X449&gt;=Settings!$B$8,"Scale candidate",IF(X449&gt;=Settings!$B$9,"Pilot (gated)","Defer/Redesign"))))</f>
        <v/>
      </c>
      <c r="Z449" s="4" t="str">
        <f t="shared" si="41"/>
        <v/>
      </c>
      <c r="AA449" s="4" t="str">
        <f>IF($B449="","",IF(Z449&lt;=ROUNDUP(COUNTA($B$5:$B$504)*Settings!$B$10,0),"Top 20%",""))</f>
        <v/>
      </c>
    </row>
    <row r="450" spans="1:27" ht="16" x14ac:dyDescent="0.2">
      <c r="A450" s="7"/>
      <c r="B450" s="10"/>
      <c r="C450" s="10"/>
      <c r="D450" s="10"/>
      <c r="E450" s="10"/>
      <c r="F450" s="7"/>
      <c r="G450" s="7"/>
      <c r="H450" s="7"/>
      <c r="I450" s="4" t="str">
        <f t="shared" si="36"/>
        <v/>
      </c>
      <c r="J450" s="7"/>
      <c r="K450" s="7"/>
      <c r="L450" s="7"/>
      <c r="M450" s="4" t="str">
        <f t="shared" si="37"/>
        <v/>
      </c>
      <c r="N450" s="7"/>
      <c r="O450" s="7"/>
      <c r="P450" s="7"/>
      <c r="Q450" s="4" t="str">
        <f t="shared" si="38"/>
        <v/>
      </c>
      <c r="R450" s="7"/>
      <c r="S450" s="7"/>
      <c r="T450" s="7"/>
      <c r="U450" s="4" t="str">
        <f t="shared" si="39"/>
        <v/>
      </c>
      <c r="V450" s="4" t="str">
        <f>IF($B450="","",ROUND((I450*Settings!$B$4 + M450*Settings!$B$5 + Q450*Settings!$B$6)*20,1))</f>
        <v/>
      </c>
      <c r="W450" s="4" t="str">
        <f>IF($B450="","",(5-U450)*Settings!$B$7)</f>
        <v/>
      </c>
      <c r="X450" s="4" t="str">
        <f t="shared" si="40"/>
        <v/>
      </c>
      <c r="Y450" s="4" t="str">
        <f>IF($B450="","",IF(AND(Settings!$B$18=1,U450&lt;Settings!$B$19),IF(X450&gt;=Settings!$B$9,"Pilot (gated - risk)","Defer/Redesign (risk)"),IF(X450&gt;=Settings!$B$8,"Scale candidate",IF(X450&gt;=Settings!$B$9,"Pilot (gated)","Defer/Redesign"))))</f>
        <v/>
      </c>
      <c r="Z450" s="4" t="str">
        <f t="shared" si="41"/>
        <v/>
      </c>
      <c r="AA450" s="4" t="str">
        <f>IF($B450="","",IF(Z450&lt;=ROUNDUP(COUNTA($B$5:$B$504)*Settings!$B$10,0),"Top 20%",""))</f>
        <v/>
      </c>
    </row>
    <row r="451" spans="1:27" ht="16" x14ac:dyDescent="0.2">
      <c r="A451" s="7"/>
      <c r="B451" s="10"/>
      <c r="C451" s="10"/>
      <c r="D451" s="10"/>
      <c r="E451" s="10"/>
      <c r="F451" s="7"/>
      <c r="G451" s="7"/>
      <c r="H451" s="7"/>
      <c r="I451" s="4" t="str">
        <f t="shared" si="36"/>
        <v/>
      </c>
      <c r="J451" s="7"/>
      <c r="K451" s="7"/>
      <c r="L451" s="7"/>
      <c r="M451" s="4" t="str">
        <f t="shared" si="37"/>
        <v/>
      </c>
      <c r="N451" s="7"/>
      <c r="O451" s="7"/>
      <c r="P451" s="7"/>
      <c r="Q451" s="4" t="str">
        <f t="shared" si="38"/>
        <v/>
      </c>
      <c r="R451" s="7"/>
      <c r="S451" s="7"/>
      <c r="T451" s="7"/>
      <c r="U451" s="4" t="str">
        <f t="shared" si="39"/>
        <v/>
      </c>
      <c r="V451" s="4" t="str">
        <f>IF($B451="","",ROUND((I451*Settings!$B$4 + M451*Settings!$B$5 + Q451*Settings!$B$6)*20,1))</f>
        <v/>
      </c>
      <c r="W451" s="4" t="str">
        <f>IF($B451="","",(5-U451)*Settings!$B$7)</f>
        <v/>
      </c>
      <c r="X451" s="4" t="str">
        <f t="shared" si="40"/>
        <v/>
      </c>
      <c r="Y451" s="4" t="str">
        <f>IF($B451="","",IF(AND(Settings!$B$18=1,U451&lt;Settings!$B$19),IF(X451&gt;=Settings!$B$9,"Pilot (gated - risk)","Defer/Redesign (risk)"),IF(X451&gt;=Settings!$B$8,"Scale candidate",IF(X451&gt;=Settings!$B$9,"Pilot (gated)","Defer/Redesign"))))</f>
        <v/>
      </c>
      <c r="Z451" s="4" t="str">
        <f t="shared" si="41"/>
        <v/>
      </c>
      <c r="AA451" s="4" t="str">
        <f>IF($B451="","",IF(Z451&lt;=ROUNDUP(COUNTA($B$5:$B$504)*Settings!$B$10,0),"Top 20%",""))</f>
        <v/>
      </c>
    </row>
    <row r="452" spans="1:27" ht="16" x14ac:dyDescent="0.2">
      <c r="A452" s="7"/>
      <c r="B452" s="10"/>
      <c r="C452" s="10"/>
      <c r="D452" s="10"/>
      <c r="E452" s="10"/>
      <c r="F452" s="7"/>
      <c r="G452" s="7"/>
      <c r="H452" s="7"/>
      <c r="I452" s="4" t="str">
        <f t="shared" si="36"/>
        <v/>
      </c>
      <c r="J452" s="7"/>
      <c r="K452" s="7"/>
      <c r="L452" s="7"/>
      <c r="M452" s="4" t="str">
        <f t="shared" si="37"/>
        <v/>
      </c>
      <c r="N452" s="7"/>
      <c r="O452" s="7"/>
      <c r="P452" s="7"/>
      <c r="Q452" s="4" t="str">
        <f t="shared" si="38"/>
        <v/>
      </c>
      <c r="R452" s="7"/>
      <c r="S452" s="7"/>
      <c r="T452" s="7"/>
      <c r="U452" s="4" t="str">
        <f t="shared" si="39"/>
        <v/>
      </c>
      <c r="V452" s="4" t="str">
        <f>IF($B452="","",ROUND((I452*Settings!$B$4 + M452*Settings!$B$5 + Q452*Settings!$B$6)*20,1))</f>
        <v/>
      </c>
      <c r="W452" s="4" t="str">
        <f>IF($B452="","",(5-U452)*Settings!$B$7)</f>
        <v/>
      </c>
      <c r="X452" s="4" t="str">
        <f t="shared" si="40"/>
        <v/>
      </c>
      <c r="Y452" s="4" t="str">
        <f>IF($B452="","",IF(AND(Settings!$B$18=1,U452&lt;Settings!$B$19),IF(X452&gt;=Settings!$B$9,"Pilot (gated - risk)","Defer/Redesign (risk)"),IF(X452&gt;=Settings!$B$8,"Scale candidate",IF(X452&gt;=Settings!$B$9,"Pilot (gated)","Defer/Redesign"))))</f>
        <v/>
      </c>
      <c r="Z452" s="4" t="str">
        <f t="shared" si="41"/>
        <v/>
      </c>
      <c r="AA452" s="4" t="str">
        <f>IF($B452="","",IF(Z452&lt;=ROUNDUP(COUNTA($B$5:$B$504)*Settings!$B$10,0),"Top 20%",""))</f>
        <v/>
      </c>
    </row>
    <row r="453" spans="1:27" ht="16" x14ac:dyDescent="0.2">
      <c r="A453" s="7"/>
      <c r="B453" s="10"/>
      <c r="C453" s="10"/>
      <c r="D453" s="10"/>
      <c r="E453" s="10"/>
      <c r="F453" s="7"/>
      <c r="G453" s="7"/>
      <c r="H453" s="7"/>
      <c r="I453" s="4" t="str">
        <f t="shared" ref="I453:I504" si="42">IF($B453="","",AVERAGE($F453:$H453))</f>
        <v/>
      </c>
      <c r="J453" s="7"/>
      <c r="K453" s="7"/>
      <c r="L453" s="7"/>
      <c r="M453" s="4" t="str">
        <f t="shared" ref="M453:M504" si="43">IF($B453="","",AVERAGE($J453:$L453))</f>
        <v/>
      </c>
      <c r="N453" s="7"/>
      <c r="O453" s="7"/>
      <c r="P453" s="7"/>
      <c r="Q453" s="4" t="str">
        <f t="shared" ref="Q453:Q504" si="44">IF($B453="","",AVERAGE($N453:$P453))</f>
        <v/>
      </c>
      <c r="R453" s="7"/>
      <c r="S453" s="7"/>
      <c r="T453" s="7"/>
      <c r="U453" s="4" t="str">
        <f t="shared" ref="U453:U504" si="45">IF($B453="","",AVERAGE($R453:$T453))</f>
        <v/>
      </c>
      <c r="V453" s="4" t="str">
        <f>IF($B453="","",ROUND((I453*Settings!$B$4 + M453*Settings!$B$5 + Q453*Settings!$B$6)*20,1))</f>
        <v/>
      </c>
      <c r="W453" s="4" t="str">
        <f>IF($B453="","",(5-U453)*Settings!$B$7)</f>
        <v/>
      </c>
      <c r="X453" s="4" t="str">
        <f t="shared" ref="X453:X516" si="46">IF($B453="","",MAX(0,MIN(100,ROUND(V453-W453,1))))</f>
        <v/>
      </c>
      <c r="Y453" s="4" t="str">
        <f>IF($B453="","",IF(AND(Settings!$B$18=1,U453&lt;Settings!$B$19),IF(X453&gt;=Settings!$B$9,"Pilot (gated - risk)","Defer/Redesign (risk)"),IF(X453&gt;=Settings!$B$8,"Scale candidate",IF(X453&gt;=Settings!$B$9,"Pilot (gated)","Defer/Redesign"))))</f>
        <v/>
      </c>
      <c r="Z453" s="4" t="str">
        <f t="shared" ref="Z453:Z504" si="47">IF($B453="","",1+SUMPRODUCT(($X$5:$X$504&gt;X453)*($B$5:$B$504&lt;&gt;"")))</f>
        <v/>
      </c>
      <c r="AA453" s="4" t="str">
        <f>IF($B453="","",IF(Z453&lt;=ROUNDUP(COUNTA($B$5:$B$504)*Settings!$B$10,0),"Top 20%",""))</f>
        <v/>
      </c>
    </row>
    <row r="454" spans="1:27" ht="16" x14ac:dyDescent="0.2">
      <c r="A454" s="7"/>
      <c r="B454" s="10"/>
      <c r="C454" s="10"/>
      <c r="D454" s="10"/>
      <c r="E454" s="10"/>
      <c r="F454" s="7"/>
      <c r="G454" s="7"/>
      <c r="H454" s="7"/>
      <c r="I454" s="4" t="str">
        <f t="shared" si="42"/>
        <v/>
      </c>
      <c r="J454" s="7"/>
      <c r="K454" s="7"/>
      <c r="L454" s="7"/>
      <c r="M454" s="4" t="str">
        <f t="shared" si="43"/>
        <v/>
      </c>
      <c r="N454" s="7"/>
      <c r="O454" s="7"/>
      <c r="P454" s="7"/>
      <c r="Q454" s="4" t="str">
        <f t="shared" si="44"/>
        <v/>
      </c>
      <c r="R454" s="7"/>
      <c r="S454" s="7"/>
      <c r="T454" s="7"/>
      <c r="U454" s="4" t="str">
        <f t="shared" si="45"/>
        <v/>
      </c>
      <c r="V454" s="4" t="str">
        <f>IF($B454="","",ROUND((I454*Settings!$B$4 + M454*Settings!$B$5 + Q454*Settings!$B$6)*20,1))</f>
        <v/>
      </c>
      <c r="W454" s="4" t="str">
        <f>IF($B454="","",(5-U454)*Settings!$B$7)</f>
        <v/>
      </c>
      <c r="X454" s="4" t="str">
        <f t="shared" si="46"/>
        <v/>
      </c>
      <c r="Y454" s="4" t="str">
        <f>IF($B454="","",IF(AND(Settings!$B$18=1,U454&lt;Settings!$B$19),IF(X454&gt;=Settings!$B$9,"Pilot (gated - risk)","Defer/Redesign (risk)"),IF(X454&gt;=Settings!$B$8,"Scale candidate",IF(X454&gt;=Settings!$B$9,"Pilot (gated)","Defer/Redesign"))))</f>
        <v/>
      </c>
      <c r="Z454" s="4" t="str">
        <f t="shared" si="47"/>
        <v/>
      </c>
      <c r="AA454" s="4" t="str">
        <f>IF($B454="","",IF(Z454&lt;=ROUNDUP(COUNTA($B$5:$B$504)*Settings!$B$10,0),"Top 20%",""))</f>
        <v/>
      </c>
    </row>
    <row r="455" spans="1:27" ht="16" x14ac:dyDescent="0.2">
      <c r="A455" s="7"/>
      <c r="B455" s="10"/>
      <c r="C455" s="10"/>
      <c r="D455" s="10"/>
      <c r="E455" s="10"/>
      <c r="F455" s="7"/>
      <c r="G455" s="7"/>
      <c r="H455" s="7"/>
      <c r="I455" s="4" t="str">
        <f t="shared" si="42"/>
        <v/>
      </c>
      <c r="J455" s="7"/>
      <c r="K455" s="7"/>
      <c r="L455" s="7"/>
      <c r="M455" s="4" t="str">
        <f t="shared" si="43"/>
        <v/>
      </c>
      <c r="N455" s="7"/>
      <c r="O455" s="7"/>
      <c r="P455" s="7"/>
      <c r="Q455" s="4" t="str">
        <f t="shared" si="44"/>
        <v/>
      </c>
      <c r="R455" s="7"/>
      <c r="S455" s="7"/>
      <c r="T455" s="7"/>
      <c r="U455" s="4" t="str">
        <f t="shared" si="45"/>
        <v/>
      </c>
      <c r="V455" s="4" t="str">
        <f>IF($B455="","",ROUND((I455*Settings!$B$4 + M455*Settings!$B$5 + Q455*Settings!$B$6)*20,1))</f>
        <v/>
      </c>
      <c r="W455" s="4" t="str">
        <f>IF($B455="","",(5-U455)*Settings!$B$7)</f>
        <v/>
      </c>
      <c r="X455" s="4" t="str">
        <f t="shared" si="46"/>
        <v/>
      </c>
      <c r="Y455" s="4" t="str">
        <f>IF($B455="","",IF(AND(Settings!$B$18=1,U455&lt;Settings!$B$19),IF(X455&gt;=Settings!$B$9,"Pilot (gated - risk)","Defer/Redesign (risk)"),IF(X455&gt;=Settings!$B$8,"Scale candidate",IF(X455&gt;=Settings!$B$9,"Pilot (gated)","Defer/Redesign"))))</f>
        <v/>
      </c>
      <c r="Z455" s="4" t="str">
        <f t="shared" si="47"/>
        <v/>
      </c>
      <c r="AA455" s="4" t="str">
        <f>IF($B455="","",IF(Z455&lt;=ROUNDUP(COUNTA($B$5:$B$504)*Settings!$B$10,0),"Top 20%",""))</f>
        <v/>
      </c>
    </row>
    <row r="456" spans="1:27" ht="16" x14ac:dyDescent="0.2">
      <c r="A456" s="7"/>
      <c r="B456" s="10"/>
      <c r="C456" s="10"/>
      <c r="D456" s="10"/>
      <c r="E456" s="10"/>
      <c r="F456" s="7"/>
      <c r="G456" s="7"/>
      <c r="H456" s="7"/>
      <c r="I456" s="4" t="str">
        <f t="shared" si="42"/>
        <v/>
      </c>
      <c r="J456" s="7"/>
      <c r="K456" s="7"/>
      <c r="L456" s="7"/>
      <c r="M456" s="4" t="str">
        <f t="shared" si="43"/>
        <v/>
      </c>
      <c r="N456" s="7"/>
      <c r="O456" s="7"/>
      <c r="P456" s="7"/>
      <c r="Q456" s="4" t="str">
        <f t="shared" si="44"/>
        <v/>
      </c>
      <c r="R456" s="7"/>
      <c r="S456" s="7"/>
      <c r="T456" s="7"/>
      <c r="U456" s="4" t="str">
        <f t="shared" si="45"/>
        <v/>
      </c>
      <c r="V456" s="4" t="str">
        <f>IF($B456="","",ROUND((I456*Settings!$B$4 + M456*Settings!$B$5 + Q456*Settings!$B$6)*20,1))</f>
        <v/>
      </c>
      <c r="W456" s="4" t="str">
        <f>IF($B456="","",(5-U456)*Settings!$B$7)</f>
        <v/>
      </c>
      <c r="X456" s="4" t="str">
        <f t="shared" si="46"/>
        <v/>
      </c>
      <c r="Y456" s="4" t="str">
        <f>IF($B456="","",IF(AND(Settings!$B$18=1,U456&lt;Settings!$B$19),IF(X456&gt;=Settings!$B$9,"Pilot (gated - risk)","Defer/Redesign (risk)"),IF(X456&gt;=Settings!$B$8,"Scale candidate",IF(X456&gt;=Settings!$B$9,"Pilot (gated)","Defer/Redesign"))))</f>
        <v/>
      </c>
      <c r="Z456" s="4" t="str">
        <f t="shared" si="47"/>
        <v/>
      </c>
      <c r="AA456" s="4" t="str">
        <f>IF($B456="","",IF(Z456&lt;=ROUNDUP(COUNTA($B$5:$B$504)*Settings!$B$10,0),"Top 20%",""))</f>
        <v/>
      </c>
    </row>
    <row r="457" spans="1:27" ht="16" x14ac:dyDescent="0.2">
      <c r="A457" s="7"/>
      <c r="B457" s="10"/>
      <c r="C457" s="10"/>
      <c r="D457" s="10"/>
      <c r="E457" s="10"/>
      <c r="F457" s="7"/>
      <c r="G457" s="7"/>
      <c r="H457" s="7"/>
      <c r="I457" s="4" t="str">
        <f t="shared" si="42"/>
        <v/>
      </c>
      <c r="J457" s="7"/>
      <c r="K457" s="7"/>
      <c r="L457" s="7"/>
      <c r="M457" s="4" t="str">
        <f t="shared" si="43"/>
        <v/>
      </c>
      <c r="N457" s="7"/>
      <c r="O457" s="7"/>
      <c r="P457" s="7"/>
      <c r="Q457" s="4" t="str">
        <f t="shared" si="44"/>
        <v/>
      </c>
      <c r="R457" s="7"/>
      <c r="S457" s="7"/>
      <c r="T457" s="7"/>
      <c r="U457" s="4" t="str">
        <f t="shared" si="45"/>
        <v/>
      </c>
      <c r="V457" s="4" t="str">
        <f>IF($B457="","",ROUND((I457*Settings!$B$4 + M457*Settings!$B$5 + Q457*Settings!$B$6)*20,1))</f>
        <v/>
      </c>
      <c r="W457" s="4" t="str">
        <f>IF($B457="","",(5-U457)*Settings!$B$7)</f>
        <v/>
      </c>
      <c r="X457" s="4" t="str">
        <f t="shared" si="46"/>
        <v/>
      </c>
      <c r="Y457" s="4" t="str">
        <f>IF($B457="","",IF(AND(Settings!$B$18=1,U457&lt;Settings!$B$19),IF(X457&gt;=Settings!$B$9,"Pilot (gated - risk)","Defer/Redesign (risk)"),IF(X457&gt;=Settings!$B$8,"Scale candidate",IF(X457&gt;=Settings!$B$9,"Pilot (gated)","Defer/Redesign"))))</f>
        <v/>
      </c>
      <c r="Z457" s="4" t="str">
        <f t="shared" si="47"/>
        <v/>
      </c>
      <c r="AA457" s="4" t="str">
        <f>IF($B457="","",IF(Z457&lt;=ROUNDUP(COUNTA($B$5:$B$504)*Settings!$B$10,0),"Top 20%",""))</f>
        <v/>
      </c>
    </row>
    <row r="458" spans="1:27" ht="16" x14ac:dyDescent="0.2">
      <c r="A458" s="7"/>
      <c r="B458" s="10"/>
      <c r="C458" s="10"/>
      <c r="D458" s="10"/>
      <c r="E458" s="10"/>
      <c r="F458" s="7"/>
      <c r="G458" s="7"/>
      <c r="H458" s="7"/>
      <c r="I458" s="4" t="str">
        <f t="shared" si="42"/>
        <v/>
      </c>
      <c r="J458" s="7"/>
      <c r="K458" s="7"/>
      <c r="L458" s="7"/>
      <c r="M458" s="4" t="str">
        <f t="shared" si="43"/>
        <v/>
      </c>
      <c r="N458" s="7"/>
      <c r="O458" s="7"/>
      <c r="P458" s="7"/>
      <c r="Q458" s="4" t="str">
        <f t="shared" si="44"/>
        <v/>
      </c>
      <c r="R458" s="7"/>
      <c r="S458" s="7"/>
      <c r="T458" s="7"/>
      <c r="U458" s="4" t="str">
        <f t="shared" si="45"/>
        <v/>
      </c>
      <c r="V458" s="4" t="str">
        <f>IF($B458="","",ROUND((I458*Settings!$B$4 + M458*Settings!$B$5 + Q458*Settings!$B$6)*20,1))</f>
        <v/>
      </c>
      <c r="W458" s="4" t="str">
        <f>IF($B458="","",(5-U458)*Settings!$B$7)</f>
        <v/>
      </c>
      <c r="X458" s="4" t="str">
        <f t="shared" si="46"/>
        <v/>
      </c>
      <c r="Y458" s="4" t="str">
        <f>IF($B458="","",IF(AND(Settings!$B$18=1,U458&lt;Settings!$B$19),IF(X458&gt;=Settings!$B$9,"Pilot (gated - risk)","Defer/Redesign (risk)"),IF(X458&gt;=Settings!$B$8,"Scale candidate",IF(X458&gt;=Settings!$B$9,"Pilot (gated)","Defer/Redesign"))))</f>
        <v/>
      </c>
      <c r="Z458" s="4" t="str">
        <f t="shared" si="47"/>
        <v/>
      </c>
      <c r="AA458" s="4" t="str">
        <f>IF($B458="","",IF(Z458&lt;=ROUNDUP(COUNTA($B$5:$B$504)*Settings!$B$10,0),"Top 20%",""))</f>
        <v/>
      </c>
    </row>
    <row r="459" spans="1:27" ht="16" x14ac:dyDescent="0.2">
      <c r="A459" s="7"/>
      <c r="B459" s="10"/>
      <c r="C459" s="10"/>
      <c r="D459" s="10"/>
      <c r="E459" s="10"/>
      <c r="F459" s="7"/>
      <c r="G459" s="7"/>
      <c r="H459" s="7"/>
      <c r="I459" s="4" t="str">
        <f t="shared" si="42"/>
        <v/>
      </c>
      <c r="J459" s="7"/>
      <c r="K459" s="7"/>
      <c r="L459" s="7"/>
      <c r="M459" s="4" t="str">
        <f t="shared" si="43"/>
        <v/>
      </c>
      <c r="N459" s="7"/>
      <c r="O459" s="7"/>
      <c r="P459" s="7"/>
      <c r="Q459" s="4" t="str">
        <f t="shared" si="44"/>
        <v/>
      </c>
      <c r="R459" s="7"/>
      <c r="S459" s="7"/>
      <c r="T459" s="7"/>
      <c r="U459" s="4" t="str">
        <f t="shared" si="45"/>
        <v/>
      </c>
      <c r="V459" s="4" t="str">
        <f>IF($B459="","",ROUND((I459*Settings!$B$4 + M459*Settings!$B$5 + Q459*Settings!$B$6)*20,1))</f>
        <v/>
      </c>
      <c r="W459" s="4" t="str">
        <f>IF($B459="","",(5-U459)*Settings!$B$7)</f>
        <v/>
      </c>
      <c r="X459" s="4" t="str">
        <f t="shared" si="46"/>
        <v/>
      </c>
      <c r="Y459" s="4" t="str">
        <f>IF($B459="","",IF(AND(Settings!$B$18=1,U459&lt;Settings!$B$19),IF(X459&gt;=Settings!$B$9,"Pilot (gated - risk)","Defer/Redesign (risk)"),IF(X459&gt;=Settings!$B$8,"Scale candidate",IF(X459&gt;=Settings!$B$9,"Pilot (gated)","Defer/Redesign"))))</f>
        <v/>
      </c>
      <c r="Z459" s="4" t="str">
        <f t="shared" si="47"/>
        <v/>
      </c>
      <c r="AA459" s="4" t="str">
        <f>IF($B459="","",IF(Z459&lt;=ROUNDUP(COUNTA($B$5:$B$504)*Settings!$B$10,0),"Top 20%",""))</f>
        <v/>
      </c>
    </row>
    <row r="460" spans="1:27" ht="16" x14ac:dyDescent="0.2">
      <c r="A460" s="7"/>
      <c r="B460" s="10"/>
      <c r="C460" s="10"/>
      <c r="D460" s="10"/>
      <c r="E460" s="10"/>
      <c r="F460" s="7"/>
      <c r="G460" s="7"/>
      <c r="H460" s="7"/>
      <c r="I460" s="4" t="str">
        <f t="shared" si="42"/>
        <v/>
      </c>
      <c r="J460" s="7"/>
      <c r="K460" s="7"/>
      <c r="L460" s="7"/>
      <c r="M460" s="4" t="str">
        <f t="shared" si="43"/>
        <v/>
      </c>
      <c r="N460" s="7"/>
      <c r="O460" s="7"/>
      <c r="P460" s="7"/>
      <c r="Q460" s="4" t="str">
        <f t="shared" si="44"/>
        <v/>
      </c>
      <c r="R460" s="7"/>
      <c r="S460" s="7"/>
      <c r="T460" s="7"/>
      <c r="U460" s="4" t="str">
        <f t="shared" si="45"/>
        <v/>
      </c>
      <c r="V460" s="4" t="str">
        <f>IF($B460="","",ROUND((I460*Settings!$B$4 + M460*Settings!$B$5 + Q460*Settings!$B$6)*20,1))</f>
        <v/>
      </c>
      <c r="W460" s="4" t="str">
        <f>IF($B460="","",(5-U460)*Settings!$B$7)</f>
        <v/>
      </c>
      <c r="X460" s="4" t="str">
        <f t="shared" si="46"/>
        <v/>
      </c>
      <c r="Y460" s="4" t="str">
        <f>IF($B460="","",IF(AND(Settings!$B$18=1,U460&lt;Settings!$B$19),IF(X460&gt;=Settings!$B$9,"Pilot (gated - risk)","Defer/Redesign (risk)"),IF(X460&gt;=Settings!$B$8,"Scale candidate",IF(X460&gt;=Settings!$B$9,"Pilot (gated)","Defer/Redesign"))))</f>
        <v/>
      </c>
      <c r="Z460" s="4" t="str">
        <f t="shared" si="47"/>
        <v/>
      </c>
      <c r="AA460" s="4" t="str">
        <f>IF($B460="","",IF(Z460&lt;=ROUNDUP(COUNTA($B$5:$B$504)*Settings!$B$10,0),"Top 20%",""))</f>
        <v/>
      </c>
    </row>
    <row r="461" spans="1:27" ht="16" x14ac:dyDescent="0.2">
      <c r="A461" s="7"/>
      <c r="B461" s="10"/>
      <c r="C461" s="10"/>
      <c r="D461" s="10"/>
      <c r="E461" s="10"/>
      <c r="F461" s="7"/>
      <c r="G461" s="7"/>
      <c r="H461" s="7"/>
      <c r="I461" s="4" t="str">
        <f t="shared" si="42"/>
        <v/>
      </c>
      <c r="J461" s="7"/>
      <c r="K461" s="7"/>
      <c r="L461" s="7"/>
      <c r="M461" s="4" t="str">
        <f t="shared" si="43"/>
        <v/>
      </c>
      <c r="N461" s="7"/>
      <c r="O461" s="7"/>
      <c r="P461" s="7"/>
      <c r="Q461" s="4" t="str">
        <f t="shared" si="44"/>
        <v/>
      </c>
      <c r="R461" s="7"/>
      <c r="S461" s="7"/>
      <c r="T461" s="7"/>
      <c r="U461" s="4" t="str">
        <f t="shared" si="45"/>
        <v/>
      </c>
      <c r="V461" s="4" t="str">
        <f>IF($B461="","",ROUND((I461*Settings!$B$4 + M461*Settings!$B$5 + Q461*Settings!$B$6)*20,1))</f>
        <v/>
      </c>
      <c r="W461" s="4" t="str">
        <f>IF($B461="","",(5-U461)*Settings!$B$7)</f>
        <v/>
      </c>
      <c r="X461" s="4" t="str">
        <f t="shared" si="46"/>
        <v/>
      </c>
      <c r="Y461" s="4" t="str">
        <f>IF($B461="","",IF(AND(Settings!$B$18=1,U461&lt;Settings!$B$19),IF(X461&gt;=Settings!$B$9,"Pilot (gated - risk)","Defer/Redesign (risk)"),IF(X461&gt;=Settings!$B$8,"Scale candidate",IF(X461&gt;=Settings!$B$9,"Pilot (gated)","Defer/Redesign"))))</f>
        <v/>
      </c>
      <c r="Z461" s="4" t="str">
        <f t="shared" si="47"/>
        <v/>
      </c>
      <c r="AA461" s="4" t="str">
        <f>IF($B461="","",IF(Z461&lt;=ROUNDUP(COUNTA($B$5:$B$504)*Settings!$B$10,0),"Top 20%",""))</f>
        <v/>
      </c>
    </row>
    <row r="462" spans="1:27" ht="16" x14ac:dyDescent="0.2">
      <c r="A462" s="7"/>
      <c r="B462" s="10"/>
      <c r="C462" s="10"/>
      <c r="D462" s="10"/>
      <c r="E462" s="10"/>
      <c r="F462" s="7"/>
      <c r="G462" s="7"/>
      <c r="H462" s="7"/>
      <c r="I462" s="4" t="str">
        <f t="shared" si="42"/>
        <v/>
      </c>
      <c r="J462" s="7"/>
      <c r="K462" s="7"/>
      <c r="L462" s="7"/>
      <c r="M462" s="4" t="str">
        <f t="shared" si="43"/>
        <v/>
      </c>
      <c r="N462" s="7"/>
      <c r="O462" s="7"/>
      <c r="P462" s="7"/>
      <c r="Q462" s="4" t="str">
        <f t="shared" si="44"/>
        <v/>
      </c>
      <c r="R462" s="7"/>
      <c r="S462" s="7"/>
      <c r="T462" s="7"/>
      <c r="U462" s="4" t="str">
        <f t="shared" si="45"/>
        <v/>
      </c>
      <c r="V462" s="4" t="str">
        <f>IF($B462="","",ROUND((I462*Settings!$B$4 + M462*Settings!$B$5 + Q462*Settings!$B$6)*20,1))</f>
        <v/>
      </c>
      <c r="W462" s="4" t="str">
        <f>IF($B462="","",(5-U462)*Settings!$B$7)</f>
        <v/>
      </c>
      <c r="X462" s="4" t="str">
        <f t="shared" si="46"/>
        <v/>
      </c>
      <c r="Y462" s="4" t="str">
        <f>IF($B462="","",IF(AND(Settings!$B$18=1,U462&lt;Settings!$B$19),IF(X462&gt;=Settings!$B$9,"Pilot (gated - risk)","Defer/Redesign (risk)"),IF(X462&gt;=Settings!$B$8,"Scale candidate",IF(X462&gt;=Settings!$B$9,"Pilot (gated)","Defer/Redesign"))))</f>
        <v/>
      </c>
      <c r="Z462" s="4" t="str">
        <f t="shared" si="47"/>
        <v/>
      </c>
      <c r="AA462" s="4" t="str">
        <f>IF($B462="","",IF(Z462&lt;=ROUNDUP(COUNTA($B$5:$B$504)*Settings!$B$10,0),"Top 20%",""))</f>
        <v/>
      </c>
    </row>
    <row r="463" spans="1:27" ht="16" x14ac:dyDescent="0.2">
      <c r="A463" s="7"/>
      <c r="B463" s="10"/>
      <c r="C463" s="10"/>
      <c r="D463" s="10"/>
      <c r="E463" s="10"/>
      <c r="F463" s="7"/>
      <c r="G463" s="7"/>
      <c r="H463" s="7"/>
      <c r="I463" s="4" t="str">
        <f t="shared" si="42"/>
        <v/>
      </c>
      <c r="J463" s="7"/>
      <c r="K463" s="7"/>
      <c r="L463" s="7"/>
      <c r="M463" s="4" t="str">
        <f t="shared" si="43"/>
        <v/>
      </c>
      <c r="N463" s="7"/>
      <c r="O463" s="7"/>
      <c r="P463" s="7"/>
      <c r="Q463" s="4" t="str">
        <f t="shared" si="44"/>
        <v/>
      </c>
      <c r="R463" s="7"/>
      <c r="S463" s="7"/>
      <c r="T463" s="7"/>
      <c r="U463" s="4" t="str">
        <f t="shared" si="45"/>
        <v/>
      </c>
      <c r="V463" s="4" t="str">
        <f>IF($B463="","",ROUND((I463*Settings!$B$4 + M463*Settings!$B$5 + Q463*Settings!$B$6)*20,1))</f>
        <v/>
      </c>
      <c r="W463" s="4" t="str">
        <f>IF($B463="","",(5-U463)*Settings!$B$7)</f>
        <v/>
      </c>
      <c r="X463" s="4" t="str">
        <f t="shared" si="46"/>
        <v/>
      </c>
      <c r="Y463" s="4" t="str">
        <f>IF($B463="","",IF(AND(Settings!$B$18=1,U463&lt;Settings!$B$19),IF(X463&gt;=Settings!$B$9,"Pilot (gated - risk)","Defer/Redesign (risk)"),IF(X463&gt;=Settings!$B$8,"Scale candidate",IF(X463&gt;=Settings!$B$9,"Pilot (gated)","Defer/Redesign"))))</f>
        <v/>
      </c>
      <c r="Z463" s="4" t="str">
        <f t="shared" si="47"/>
        <v/>
      </c>
      <c r="AA463" s="4" t="str">
        <f>IF($B463="","",IF(Z463&lt;=ROUNDUP(COUNTA($B$5:$B$504)*Settings!$B$10,0),"Top 20%",""))</f>
        <v/>
      </c>
    </row>
    <row r="464" spans="1:27" ht="16" x14ac:dyDescent="0.2">
      <c r="A464" s="7"/>
      <c r="B464" s="10"/>
      <c r="C464" s="10"/>
      <c r="D464" s="10"/>
      <c r="E464" s="10"/>
      <c r="F464" s="7"/>
      <c r="G464" s="7"/>
      <c r="H464" s="7"/>
      <c r="I464" s="4" t="str">
        <f t="shared" si="42"/>
        <v/>
      </c>
      <c r="J464" s="7"/>
      <c r="K464" s="7"/>
      <c r="L464" s="7"/>
      <c r="M464" s="4" t="str">
        <f t="shared" si="43"/>
        <v/>
      </c>
      <c r="N464" s="7"/>
      <c r="O464" s="7"/>
      <c r="P464" s="7"/>
      <c r="Q464" s="4" t="str">
        <f t="shared" si="44"/>
        <v/>
      </c>
      <c r="R464" s="7"/>
      <c r="S464" s="7"/>
      <c r="T464" s="7"/>
      <c r="U464" s="4" t="str">
        <f t="shared" si="45"/>
        <v/>
      </c>
      <c r="V464" s="4" t="str">
        <f>IF($B464="","",ROUND((I464*Settings!$B$4 + M464*Settings!$B$5 + Q464*Settings!$B$6)*20,1))</f>
        <v/>
      </c>
      <c r="W464" s="4" t="str">
        <f>IF($B464="","",(5-U464)*Settings!$B$7)</f>
        <v/>
      </c>
      <c r="X464" s="4" t="str">
        <f t="shared" si="46"/>
        <v/>
      </c>
      <c r="Y464" s="4" t="str">
        <f>IF($B464="","",IF(AND(Settings!$B$18=1,U464&lt;Settings!$B$19),IF(X464&gt;=Settings!$B$9,"Pilot (gated - risk)","Defer/Redesign (risk)"),IF(X464&gt;=Settings!$B$8,"Scale candidate",IF(X464&gt;=Settings!$B$9,"Pilot (gated)","Defer/Redesign"))))</f>
        <v/>
      </c>
      <c r="Z464" s="4" t="str">
        <f t="shared" si="47"/>
        <v/>
      </c>
      <c r="AA464" s="4" t="str">
        <f>IF($B464="","",IF(Z464&lt;=ROUNDUP(COUNTA($B$5:$B$504)*Settings!$B$10,0),"Top 20%",""))</f>
        <v/>
      </c>
    </row>
    <row r="465" spans="1:27" ht="16" x14ac:dyDescent="0.2">
      <c r="A465" s="7"/>
      <c r="B465" s="10"/>
      <c r="C465" s="10"/>
      <c r="D465" s="10"/>
      <c r="E465" s="10"/>
      <c r="F465" s="7"/>
      <c r="G465" s="7"/>
      <c r="H465" s="7"/>
      <c r="I465" s="4" t="str">
        <f t="shared" si="42"/>
        <v/>
      </c>
      <c r="J465" s="7"/>
      <c r="K465" s="7"/>
      <c r="L465" s="7"/>
      <c r="M465" s="4" t="str">
        <f t="shared" si="43"/>
        <v/>
      </c>
      <c r="N465" s="7"/>
      <c r="O465" s="7"/>
      <c r="P465" s="7"/>
      <c r="Q465" s="4" t="str">
        <f t="shared" si="44"/>
        <v/>
      </c>
      <c r="R465" s="7"/>
      <c r="S465" s="7"/>
      <c r="T465" s="7"/>
      <c r="U465" s="4" t="str">
        <f t="shared" si="45"/>
        <v/>
      </c>
      <c r="V465" s="4" t="str">
        <f>IF($B465="","",ROUND((I465*Settings!$B$4 + M465*Settings!$B$5 + Q465*Settings!$B$6)*20,1))</f>
        <v/>
      </c>
      <c r="W465" s="4" t="str">
        <f>IF($B465="","",(5-U465)*Settings!$B$7)</f>
        <v/>
      </c>
      <c r="X465" s="4" t="str">
        <f t="shared" si="46"/>
        <v/>
      </c>
      <c r="Y465" s="4" t="str">
        <f>IF($B465="","",IF(AND(Settings!$B$18=1,U465&lt;Settings!$B$19),IF(X465&gt;=Settings!$B$9,"Pilot (gated - risk)","Defer/Redesign (risk)"),IF(X465&gt;=Settings!$B$8,"Scale candidate",IF(X465&gt;=Settings!$B$9,"Pilot (gated)","Defer/Redesign"))))</f>
        <v/>
      </c>
      <c r="Z465" s="4" t="str">
        <f t="shared" si="47"/>
        <v/>
      </c>
      <c r="AA465" s="4" t="str">
        <f>IF($B465="","",IF(Z465&lt;=ROUNDUP(COUNTA($B$5:$B$504)*Settings!$B$10,0),"Top 20%",""))</f>
        <v/>
      </c>
    </row>
    <row r="466" spans="1:27" ht="16" x14ac:dyDescent="0.2">
      <c r="A466" s="7"/>
      <c r="B466" s="10"/>
      <c r="C466" s="10"/>
      <c r="D466" s="10"/>
      <c r="E466" s="10"/>
      <c r="F466" s="7"/>
      <c r="G466" s="7"/>
      <c r="H466" s="7"/>
      <c r="I466" s="4" t="str">
        <f t="shared" si="42"/>
        <v/>
      </c>
      <c r="J466" s="7"/>
      <c r="K466" s="7"/>
      <c r="L466" s="7"/>
      <c r="M466" s="4" t="str">
        <f t="shared" si="43"/>
        <v/>
      </c>
      <c r="N466" s="7"/>
      <c r="O466" s="7"/>
      <c r="P466" s="7"/>
      <c r="Q466" s="4" t="str">
        <f t="shared" si="44"/>
        <v/>
      </c>
      <c r="R466" s="7"/>
      <c r="S466" s="7"/>
      <c r="T466" s="7"/>
      <c r="U466" s="4" t="str">
        <f t="shared" si="45"/>
        <v/>
      </c>
      <c r="V466" s="4" t="str">
        <f>IF($B466="","",ROUND((I466*Settings!$B$4 + M466*Settings!$B$5 + Q466*Settings!$B$6)*20,1))</f>
        <v/>
      </c>
      <c r="W466" s="4" t="str">
        <f>IF($B466="","",(5-U466)*Settings!$B$7)</f>
        <v/>
      </c>
      <c r="X466" s="4" t="str">
        <f t="shared" si="46"/>
        <v/>
      </c>
      <c r="Y466" s="4" t="str">
        <f>IF($B466="","",IF(AND(Settings!$B$18=1,U466&lt;Settings!$B$19),IF(X466&gt;=Settings!$B$9,"Pilot (gated - risk)","Defer/Redesign (risk)"),IF(X466&gt;=Settings!$B$8,"Scale candidate",IF(X466&gt;=Settings!$B$9,"Pilot (gated)","Defer/Redesign"))))</f>
        <v/>
      </c>
      <c r="Z466" s="4" t="str">
        <f t="shared" si="47"/>
        <v/>
      </c>
      <c r="AA466" s="4" t="str">
        <f>IF($B466="","",IF(Z466&lt;=ROUNDUP(COUNTA($B$5:$B$504)*Settings!$B$10,0),"Top 20%",""))</f>
        <v/>
      </c>
    </row>
    <row r="467" spans="1:27" ht="16" x14ac:dyDescent="0.2">
      <c r="A467" s="7"/>
      <c r="B467" s="10"/>
      <c r="C467" s="10"/>
      <c r="D467" s="10"/>
      <c r="E467" s="10"/>
      <c r="F467" s="7"/>
      <c r="G467" s="7"/>
      <c r="H467" s="7"/>
      <c r="I467" s="4" t="str">
        <f t="shared" si="42"/>
        <v/>
      </c>
      <c r="J467" s="7"/>
      <c r="K467" s="7"/>
      <c r="L467" s="7"/>
      <c r="M467" s="4" t="str">
        <f t="shared" si="43"/>
        <v/>
      </c>
      <c r="N467" s="7"/>
      <c r="O467" s="7"/>
      <c r="P467" s="7"/>
      <c r="Q467" s="4" t="str">
        <f t="shared" si="44"/>
        <v/>
      </c>
      <c r="R467" s="7"/>
      <c r="S467" s="7"/>
      <c r="T467" s="7"/>
      <c r="U467" s="4" t="str">
        <f t="shared" si="45"/>
        <v/>
      </c>
      <c r="V467" s="4" t="str">
        <f>IF($B467="","",ROUND((I467*Settings!$B$4 + M467*Settings!$B$5 + Q467*Settings!$B$6)*20,1))</f>
        <v/>
      </c>
      <c r="W467" s="4" t="str">
        <f>IF($B467="","",(5-U467)*Settings!$B$7)</f>
        <v/>
      </c>
      <c r="X467" s="4" t="str">
        <f t="shared" si="46"/>
        <v/>
      </c>
      <c r="Y467" s="4" t="str">
        <f>IF($B467="","",IF(AND(Settings!$B$18=1,U467&lt;Settings!$B$19),IF(X467&gt;=Settings!$B$9,"Pilot (gated - risk)","Defer/Redesign (risk)"),IF(X467&gt;=Settings!$B$8,"Scale candidate",IF(X467&gt;=Settings!$B$9,"Pilot (gated)","Defer/Redesign"))))</f>
        <v/>
      </c>
      <c r="Z467" s="4" t="str">
        <f t="shared" si="47"/>
        <v/>
      </c>
      <c r="AA467" s="4" t="str">
        <f>IF($B467="","",IF(Z467&lt;=ROUNDUP(COUNTA($B$5:$B$504)*Settings!$B$10,0),"Top 20%",""))</f>
        <v/>
      </c>
    </row>
    <row r="468" spans="1:27" ht="16" x14ac:dyDescent="0.2">
      <c r="A468" s="7"/>
      <c r="B468" s="10"/>
      <c r="C468" s="10"/>
      <c r="D468" s="10"/>
      <c r="E468" s="10"/>
      <c r="F468" s="7"/>
      <c r="G468" s="7"/>
      <c r="H468" s="7"/>
      <c r="I468" s="4" t="str">
        <f t="shared" si="42"/>
        <v/>
      </c>
      <c r="J468" s="7"/>
      <c r="K468" s="7"/>
      <c r="L468" s="7"/>
      <c r="M468" s="4" t="str">
        <f t="shared" si="43"/>
        <v/>
      </c>
      <c r="N468" s="7"/>
      <c r="O468" s="7"/>
      <c r="P468" s="7"/>
      <c r="Q468" s="4" t="str">
        <f t="shared" si="44"/>
        <v/>
      </c>
      <c r="R468" s="7"/>
      <c r="S468" s="7"/>
      <c r="T468" s="7"/>
      <c r="U468" s="4" t="str">
        <f t="shared" si="45"/>
        <v/>
      </c>
      <c r="V468" s="4" t="str">
        <f>IF($B468="","",ROUND((I468*Settings!$B$4 + M468*Settings!$B$5 + Q468*Settings!$B$6)*20,1))</f>
        <v/>
      </c>
      <c r="W468" s="4" t="str">
        <f>IF($B468="","",(5-U468)*Settings!$B$7)</f>
        <v/>
      </c>
      <c r="X468" s="4" t="str">
        <f t="shared" si="46"/>
        <v/>
      </c>
      <c r="Y468" s="4" t="str">
        <f>IF($B468="","",IF(AND(Settings!$B$18=1,U468&lt;Settings!$B$19),IF(X468&gt;=Settings!$B$9,"Pilot (gated - risk)","Defer/Redesign (risk)"),IF(X468&gt;=Settings!$B$8,"Scale candidate",IF(X468&gt;=Settings!$B$9,"Pilot (gated)","Defer/Redesign"))))</f>
        <v/>
      </c>
      <c r="Z468" s="4" t="str">
        <f t="shared" si="47"/>
        <v/>
      </c>
      <c r="AA468" s="4" t="str">
        <f>IF($B468="","",IF(Z468&lt;=ROUNDUP(COUNTA($B$5:$B$504)*Settings!$B$10,0),"Top 20%",""))</f>
        <v/>
      </c>
    </row>
    <row r="469" spans="1:27" ht="16" x14ac:dyDescent="0.2">
      <c r="A469" s="7"/>
      <c r="B469" s="10"/>
      <c r="C469" s="10"/>
      <c r="D469" s="10"/>
      <c r="E469" s="10"/>
      <c r="F469" s="7"/>
      <c r="G469" s="7"/>
      <c r="H469" s="7"/>
      <c r="I469" s="4" t="str">
        <f t="shared" si="42"/>
        <v/>
      </c>
      <c r="J469" s="7"/>
      <c r="K469" s="7"/>
      <c r="L469" s="7"/>
      <c r="M469" s="4" t="str">
        <f t="shared" si="43"/>
        <v/>
      </c>
      <c r="N469" s="7"/>
      <c r="O469" s="7"/>
      <c r="P469" s="7"/>
      <c r="Q469" s="4" t="str">
        <f t="shared" si="44"/>
        <v/>
      </c>
      <c r="R469" s="7"/>
      <c r="S469" s="7"/>
      <c r="T469" s="7"/>
      <c r="U469" s="4" t="str">
        <f t="shared" si="45"/>
        <v/>
      </c>
      <c r="V469" s="4" t="str">
        <f>IF($B469="","",ROUND((I469*Settings!$B$4 + M469*Settings!$B$5 + Q469*Settings!$B$6)*20,1))</f>
        <v/>
      </c>
      <c r="W469" s="4" t="str">
        <f>IF($B469="","",(5-U469)*Settings!$B$7)</f>
        <v/>
      </c>
      <c r="X469" s="4" t="str">
        <f t="shared" si="46"/>
        <v/>
      </c>
      <c r="Y469" s="4" t="str">
        <f>IF($B469="","",IF(AND(Settings!$B$18=1,U469&lt;Settings!$B$19),IF(X469&gt;=Settings!$B$9,"Pilot (gated - risk)","Defer/Redesign (risk)"),IF(X469&gt;=Settings!$B$8,"Scale candidate",IF(X469&gt;=Settings!$B$9,"Pilot (gated)","Defer/Redesign"))))</f>
        <v/>
      </c>
      <c r="Z469" s="4" t="str">
        <f t="shared" si="47"/>
        <v/>
      </c>
      <c r="AA469" s="4" t="str">
        <f>IF($B469="","",IF(Z469&lt;=ROUNDUP(COUNTA($B$5:$B$504)*Settings!$B$10,0),"Top 20%",""))</f>
        <v/>
      </c>
    </row>
    <row r="470" spans="1:27" ht="16" x14ac:dyDescent="0.2">
      <c r="A470" s="7"/>
      <c r="B470" s="10"/>
      <c r="C470" s="10"/>
      <c r="D470" s="10"/>
      <c r="E470" s="10"/>
      <c r="F470" s="7"/>
      <c r="G470" s="7"/>
      <c r="H470" s="7"/>
      <c r="I470" s="4" t="str">
        <f t="shared" si="42"/>
        <v/>
      </c>
      <c r="J470" s="7"/>
      <c r="K470" s="7"/>
      <c r="L470" s="7"/>
      <c r="M470" s="4" t="str">
        <f t="shared" si="43"/>
        <v/>
      </c>
      <c r="N470" s="7"/>
      <c r="O470" s="7"/>
      <c r="P470" s="7"/>
      <c r="Q470" s="4" t="str">
        <f t="shared" si="44"/>
        <v/>
      </c>
      <c r="R470" s="7"/>
      <c r="S470" s="7"/>
      <c r="T470" s="7"/>
      <c r="U470" s="4" t="str">
        <f t="shared" si="45"/>
        <v/>
      </c>
      <c r="V470" s="4" t="str">
        <f>IF($B470="","",ROUND((I470*Settings!$B$4 + M470*Settings!$B$5 + Q470*Settings!$B$6)*20,1))</f>
        <v/>
      </c>
      <c r="W470" s="4" t="str">
        <f>IF($B470="","",(5-U470)*Settings!$B$7)</f>
        <v/>
      </c>
      <c r="X470" s="4" t="str">
        <f t="shared" si="46"/>
        <v/>
      </c>
      <c r="Y470" s="4" t="str">
        <f>IF($B470="","",IF(AND(Settings!$B$18=1,U470&lt;Settings!$B$19),IF(X470&gt;=Settings!$B$9,"Pilot (gated - risk)","Defer/Redesign (risk)"),IF(X470&gt;=Settings!$B$8,"Scale candidate",IF(X470&gt;=Settings!$B$9,"Pilot (gated)","Defer/Redesign"))))</f>
        <v/>
      </c>
      <c r="Z470" s="4" t="str">
        <f t="shared" si="47"/>
        <v/>
      </c>
      <c r="AA470" s="4" t="str">
        <f>IF($B470="","",IF(Z470&lt;=ROUNDUP(COUNTA($B$5:$B$504)*Settings!$B$10,0),"Top 20%",""))</f>
        <v/>
      </c>
    </row>
    <row r="471" spans="1:27" ht="16" x14ac:dyDescent="0.2">
      <c r="A471" s="7"/>
      <c r="B471" s="10"/>
      <c r="C471" s="10"/>
      <c r="D471" s="10"/>
      <c r="E471" s="10"/>
      <c r="F471" s="7"/>
      <c r="G471" s="7"/>
      <c r="H471" s="7"/>
      <c r="I471" s="4" t="str">
        <f t="shared" si="42"/>
        <v/>
      </c>
      <c r="J471" s="7"/>
      <c r="K471" s="7"/>
      <c r="L471" s="7"/>
      <c r="M471" s="4" t="str">
        <f t="shared" si="43"/>
        <v/>
      </c>
      <c r="N471" s="7"/>
      <c r="O471" s="7"/>
      <c r="P471" s="7"/>
      <c r="Q471" s="4" t="str">
        <f t="shared" si="44"/>
        <v/>
      </c>
      <c r="R471" s="7"/>
      <c r="S471" s="7"/>
      <c r="T471" s="7"/>
      <c r="U471" s="4" t="str">
        <f t="shared" si="45"/>
        <v/>
      </c>
      <c r="V471" s="4" t="str">
        <f>IF($B471="","",ROUND((I471*Settings!$B$4 + M471*Settings!$B$5 + Q471*Settings!$B$6)*20,1))</f>
        <v/>
      </c>
      <c r="W471" s="4" t="str">
        <f>IF($B471="","",(5-U471)*Settings!$B$7)</f>
        <v/>
      </c>
      <c r="X471" s="4" t="str">
        <f t="shared" si="46"/>
        <v/>
      </c>
      <c r="Y471" s="4" t="str">
        <f>IF($B471="","",IF(AND(Settings!$B$18=1,U471&lt;Settings!$B$19),IF(X471&gt;=Settings!$B$9,"Pilot (gated - risk)","Defer/Redesign (risk)"),IF(X471&gt;=Settings!$B$8,"Scale candidate",IF(X471&gt;=Settings!$B$9,"Pilot (gated)","Defer/Redesign"))))</f>
        <v/>
      </c>
      <c r="Z471" s="4" t="str">
        <f t="shared" si="47"/>
        <v/>
      </c>
      <c r="AA471" s="4" t="str">
        <f>IF($B471="","",IF(Z471&lt;=ROUNDUP(COUNTA($B$5:$B$504)*Settings!$B$10,0),"Top 20%",""))</f>
        <v/>
      </c>
    </row>
    <row r="472" spans="1:27" ht="16" x14ac:dyDescent="0.2">
      <c r="A472" s="7"/>
      <c r="B472" s="10"/>
      <c r="C472" s="10"/>
      <c r="D472" s="10"/>
      <c r="E472" s="10"/>
      <c r="F472" s="7"/>
      <c r="G472" s="7"/>
      <c r="H472" s="7"/>
      <c r="I472" s="4" t="str">
        <f t="shared" si="42"/>
        <v/>
      </c>
      <c r="J472" s="7"/>
      <c r="K472" s="7"/>
      <c r="L472" s="7"/>
      <c r="M472" s="4" t="str">
        <f t="shared" si="43"/>
        <v/>
      </c>
      <c r="N472" s="7"/>
      <c r="O472" s="7"/>
      <c r="P472" s="7"/>
      <c r="Q472" s="4" t="str">
        <f t="shared" si="44"/>
        <v/>
      </c>
      <c r="R472" s="7"/>
      <c r="S472" s="7"/>
      <c r="T472" s="7"/>
      <c r="U472" s="4" t="str">
        <f t="shared" si="45"/>
        <v/>
      </c>
      <c r="V472" s="4" t="str">
        <f>IF($B472="","",ROUND((I472*Settings!$B$4 + M472*Settings!$B$5 + Q472*Settings!$B$6)*20,1))</f>
        <v/>
      </c>
      <c r="W472" s="4" t="str">
        <f>IF($B472="","",(5-U472)*Settings!$B$7)</f>
        <v/>
      </c>
      <c r="X472" s="4" t="str">
        <f t="shared" si="46"/>
        <v/>
      </c>
      <c r="Y472" s="4" t="str">
        <f>IF($B472="","",IF(AND(Settings!$B$18=1,U472&lt;Settings!$B$19),IF(X472&gt;=Settings!$B$9,"Pilot (gated - risk)","Defer/Redesign (risk)"),IF(X472&gt;=Settings!$B$8,"Scale candidate",IF(X472&gt;=Settings!$B$9,"Pilot (gated)","Defer/Redesign"))))</f>
        <v/>
      </c>
      <c r="Z472" s="4" t="str">
        <f t="shared" si="47"/>
        <v/>
      </c>
      <c r="AA472" s="4" t="str">
        <f>IF($B472="","",IF(Z472&lt;=ROUNDUP(COUNTA($B$5:$B$504)*Settings!$B$10,0),"Top 20%",""))</f>
        <v/>
      </c>
    </row>
    <row r="473" spans="1:27" ht="16" x14ac:dyDescent="0.2">
      <c r="A473" s="7"/>
      <c r="B473" s="10"/>
      <c r="C473" s="10"/>
      <c r="D473" s="10"/>
      <c r="E473" s="10"/>
      <c r="F473" s="7"/>
      <c r="G473" s="7"/>
      <c r="H473" s="7"/>
      <c r="I473" s="4" t="str">
        <f t="shared" si="42"/>
        <v/>
      </c>
      <c r="J473" s="7"/>
      <c r="K473" s="7"/>
      <c r="L473" s="7"/>
      <c r="M473" s="4" t="str">
        <f t="shared" si="43"/>
        <v/>
      </c>
      <c r="N473" s="7"/>
      <c r="O473" s="7"/>
      <c r="P473" s="7"/>
      <c r="Q473" s="4" t="str">
        <f t="shared" si="44"/>
        <v/>
      </c>
      <c r="R473" s="7"/>
      <c r="S473" s="7"/>
      <c r="T473" s="7"/>
      <c r="U473" s="4" t="str">
        <f t="shared" si="45"/>
        <v/>
      </c>
      <c r="V473" s="4" t="str">
        <f>IF($B473="","",ROUND((I473*Settings!$B$4 + M473*Settings!$B$5 + Q473*Settings!$B$6)*20,1))</f>
        <v/>
      </c>
      <c r="W473" s="4" t="str">
        <f>IF($B473="","",(5-U473)*Settings!$B$7)</f>
        <v/>
      </c>
      <c r="X473" s="4" t="str">
        <f t="shared" si="46"/>
        <v/>
      </c>
      <c r="Y473" s="4" t="str">
        <f>IF($B473="","",IF(AND(Settings!$B$18=1,U473&lt;Settings!$B$19),IF(X473&gt;=Settings!$B$9,"Pilot (gated - risk)","Defer/Redesign (risk)"),IF(X473&gt;=Settings!$B$8,"Scale candidate",IF(X473&gt;=Settings!$B$9,"Pilot (gated)","Defer/Redesign"))))</f>
        <v/>
      </c>
      <c r="Z473" s="4" t="str">
        <f t="shared" si="47"/>
        <v/>
      </c>
      <c r="AA473" s="4" t="str">
        <f>IF($B473="","",IF(Z473&lt;=ROUNDUP(COUNTA($B$5:$B$504)*Settings!$B$10,0),"Top 20%",""))</f>
        <v/>
      </c>
    </row>
    <row r="474" spans="1:27" ht="16" x14ac:dyDescent="0.2">
      <c r="A474" s="7"/>
      <c r="B474" s="10"/>
      <c r="C474" s="10"/>
      <c r="D474" s="10"/>
      <c r="E474" s="10"/>
      <c r="F474" s="7"/>
      <c r="G474" s="7"/>
      <c r="H474" s="7"/>
      <c r="I474" s="4" t="str">
        <f t="shared" si="42"/>
        <v/>
      </c>
      <c r="J474" s="7"/>
      <c r="K474" s="7"/>
      <c r="L474" s="7"/>
      <c r="M474" s="4" t="str">
        <f t="shared" si="43"/>
        <v/>
      </c>
      <c r="N474" s="7"/>
      <c r="O474" s="7"/>
      <c r="P474" s="7"/>
      <c r="Q474" s="4" t="str">
        <f t="shared" si="44"/>
        <v/>
      </c>
      <c r="R474" s="7"/>
      <c r="S474" s="7"/>
      <c r="T474" s="7"/>
      <c r="U474" s="4" t="str">
        <f t="shared" si="45"/>
        <v/>
      </c>
      <c r="V474" s="4" t="str">
        <f>IF($B474="","",ROUND((I474*Settings!$B$4 + M474*Settings!$B$5 + Q474*Settings!$B$6)*20,1))</f>
        <v/>
      </c>
      <c r="W474" s="4" t="str">
        <f>IF($B474="","",(5-U474)*Settings!$B$7)</f>
        <v/>
      </c>
      <c r="X474" s="4" t="str">
        <f t="shared" si="46"/>
        <v/>
      </c>
      <c r="Y474" s="4" t="str">
        <f>IF($B474="","",IF(AND(Settings!$B$18=1,U474&lt;Settings!$B$19),IF(X474&gt;=Settings!$B$9,"Pilot (gated - risk)","Defer/Redesign (risk)"),IF(X474&gt;=Settings!$B$8,"Scale candidate",IF(X474&gt;=Settings!$B$9,"Pilot (gated)","Defer/Redesign"))))</f>
        <v/>
      </c>
      <c r="Z474" s="4" t="str">
        <f t="shared" si="47"/>
        <v/>
      </c>
      <c r="AA474" s="4" t="str">
        <f>IF($B474="","",IF(Z474&lt;=ROUNDUP(COUNTA($B$5:$B$504)*Settings!$B$10,0),"Top 20%",""))</f>
        <v/>
      </c>
    </row>
    <row r="475" spans="1:27" ht="16" x14ac:dyDescent="0.2">
      <c r="A475" s="7"/>
      <c r="B475" s="10"/>
      <c r="C475" s="10"/>
      <c r="D475" s="10"/>
      <c r="E475" s="10"/>
      <c r="F475" s="7"/>
      <c r="G475" s="7"/>
      <c r="H475" s="7"/>
      <c r="I475" s="4" t="str">
        <f t="shared" si="42"/>
        <v/>
      </c>
      <c r="J475" s="7"/>
      <c r="K475" s="7"/>
      <c r="L475" s="7"/>
      <c r="M475" s="4" t="str">
        <f t="shared" si="43"/>
        <v/>
      </c>
      <c r="N475" s="7"/>
      <c r="O475" s="7"/>
      <c r="P475" s="7"/>
      <c r="Q475" s="4" t="str">
        <f t="shared" si="44"/>
        <v/>
      </c>
      <c r="R475" s="7"/>
      <c r="S475" s="7"/>
      <c r="T475" s="7"/>
      <c r="U475" s="4" t="str">
        <f t="shared" si="45"/>
        <v/>
      </c>
      <c r="V475" s="4" t="str">
        <f>IF($B475="","",ROUND((I475*Settings!$B$4 + M475*Settings!$B$5 + Q475*Settings!$B$6)*20,1))</f>
        <v/>
      </c>
      <c r="W475" s="4" t="str">
        <f>IF($B475="","",(5-U475)*Settings!$B$7)</f>
        <v/>
      </c>
      <c r="X475" s="4" t="str">
        <f t="shared" si="46"/>
        <v/>
      </c>
      <c r="Y475" s="4" t="str">
        <f>IF($B475="","",IF(AND(Settings!$B$18=1,U475&lt;Settings!$B$19),IF(X475&gt;=Settings!$B$9,"Pilot (gated - risk)","Defer/Redesign (risk)"),IF(X475&gt;=Settings!$B$8,"Scale candidate",IF(X475&gt;=Settings!$B$9,"Pilot (gated)","Defer/Redesign"))))</f>
        <v/>
      </c>
      <c r="Z475" s="4" t="str">
        <f t="shared" si="47"/>
        <v/>
      </c>
      <c r="AA475" s="4" t="str">
        <f>IF($B475="","",IF(Z475&lt;=ROUNDUP(COUNTA($B$5:$B$504)*Settings!$B$10,0),"Top 20%",""))</f>
        <v/>
      </c>
    </row>
    <row r="476" spans="1:27" ht="16" x14ac:dyDescent="0.2">
      <c r="A476" s="7"/>
      <c r="B476" s="10"/>
      <c r="C476" s="10"/>
      <c r="D476" s="10"/>
      <c r="E476" s="10"/>
      <c r="F476" s="7"/>
      <c r="G476" s="7"/>
      <c r="H476" s="7"/>
      <c r="I476" s="4" t="str">
        <f t="shared" si="42"/>
        <v/>
      </c>
      <c r="J476" s="7"/>
      <c r="K476" s="7"/>
      <c r="L476" s="7"/>
      <c r="M476" s="4" t="str">
        <f t="shared" si="43"/>
        <v/>
      </c>
      <c r="N476" s="7"/>
      <c r="O476" s="7"/>
      <c r="P476" s="7"/>
      <c r="Q476" s="4" t="str">
        <f t="shared" si="44"/>
        <v/>
      </c>
      <c r="R476" s="7"/>
      <c r="S476" s="7"/>
      <c r="T476" s="7"/>
      <c r="U476" s="4" t="str">
        <f t="shared" si="45"/>
        <v/>
      </c>
      <c r="V476" s="4" t="str">
        <f>IF($B476="","",ROUND((I476*Settings!$B$4 + M476*Settings!$B$5 + Q476*Settings!$B$6)*20,1))</f>
        <v/>
      </c>
      <c r="W476" s="4" t="str">
        <f>IF($B476="","",(5-U476)*Settings!$B$7)</f>
        <v/>
      </c>
      <c r="X476" s="4" t="str">
        <f t="shared" si="46"/>
        <v/>
      </c>
      <c r="Y476" s="4" t="str">
        <f>IF($B476="","",IF(AND(Settings!$B$18=1,U476&lt;Settings!$B$19),IF(X476&gt;=Settings!$B$9,"Pilot (gated - risk)","Defer/Redesign (risk)"),IF(X476&gt;=Settings!$B$8,"Scale candidate",IF(X476&gt;=Settings!$B$9,"Pilot (gated)","Defer/Redesign"))))</f>
        <v/>
      </c>
      <c r="Z476" s="4" t="str">
        <f t="shared" si="47"/>
        <v/>
      </c>
      <c r="AA476" s="4" t="str">
        <f>IF($B476="","",IF(Z476&lt;=ROUNDUP(COUNTA($B$5:$B$504)*Settings!$B$10,0),"Top 20%",""))</f>
        <v/>
      </c>
    </row>
    <row r="477" spans="1:27" ht="16" x14ac:dyDescent="0.2">
      <c r="A477" s="7"/>
      <c r="B477" s="10"/>
      <c r="C477" s="10"/>
      <c r="D477" s="10"/>
      <c r="E477" s="10"/>
      <c r="F477" s="7"/>
      <c r="G477" s="7"/>
      <c r="H477" s="7"/>
      <c r="I477" s="4" t="str">
        <f t="shared" si="42"/>
        <v/>
      </c>
      <c r="J477" s="7"/>
      <c r="K477" s="7"/>
      <c r="L477" s="7"/>
      <c r="M477" s="4" t="str">
        <f t="shared" si="43"/>
        <v/>
      </c>
      <c r="N477" s="7"/>
      <c r="O477" s="7"/>
      <c r="P477" s="7"/>
      <c r="Q477" s="4" t="str">
        <f t="shared" si="44"/>
        <v/>
      </c>
      <c r="R477" s="7"/>
      <c r="S477" s="7"/>
      <c r="T477" s="7"/>
      <c r="U477" s="4" t="str">
        <f t="shared" si="45"/>
        <v/>
      </c>
      <c r="V477" s="4" t="str">
        <f>IF($B477="","",ROUND((I477*Settings!$B$4 + M477*Settings!$B$5 + Q477*Settings!$B$6)*20,1))</f>
        <v/>
      </c>
      <c r="W477" s="4" t="str">
        <f>IF($B477="","",(5-U477)*Settings!$B$7)</f>
        <v/>
      </c>
      <c r="X477" s="4" t="str">
        <f t="shared" si="46"/>
        <v/>
      </c>
      <c r="Y477" s="4" t="str">
        <f>IF($B477="","",IF(AND(Settings!$B$18=1,U477&lt;Settings!$B$19),IF(X477&gt;=Settings!$B$9,"Pilot (gated - risk)","Defer/Redesign (risk)"),IF(X477&gt;=Settings!$B$8,"Scale candidate",IF(X477&gt;=Settings!$B$9,"Pilot (gated)","Defer/Redesign"))))</f>
        <v/>
      </c>
      <c r="Z477" s="4" t="str">
        <f t="shared" si="47"/>
        <v/>
      </c>
      <c r="AA477" s="4" t="str">
        <f>IF($B477="","",IF(Z477&lt;=ROUNDUP(COUNTA($B$5:$B$504)*Settings!$B$10,0),"Top 20%",""))</f>
        <v/>
      </c>
    </row>
    <row r="478" spans="1:27" ht="16" x14ac:dyDescent="0.2">
      <c r="A478" s="7"/>
      <c r="B478" s="10"/>
      <c r="C478" s="10"/>
      <c r="D478" s="10"/>
      <c r="E478" s="10"/>
      <c r="F478" s="7"/>
      <c r="G478" s="7"/>
      <c r="H478" s="7"/>
      <c r="I478" s="4" t="str">
        <f t="shared" si="42"/>
        <v/>
      </c>
      <c r="J478" s="7"/>
      <c r="K478" s="7"/>
      <c r="L478" s="7"/>
      <c r="M478" s="4" t="str">
        <f t="shared" si="43"/>
        <v/>
      </c>
      <c r="N478" s="7"/>
      <c r="O478" s="7"/>
      <c r="P478" s="7"/>
      <c r="Q478" s="4" t="str">
        <f t="shared" si="44"/>
        <v/>
      </c>
      <c r="R478" s="7"/>
      <c r="S478" s="7"/>
      <c r="T478" s="7"/>
      <c r="U478" s="4" t="str">
        <f t="shared" si="45"/>
        <v/>
      </c>
      <c r="V478" s="4" t="str">
        <f>IF($B478="","",ROUND((I478*Settings!$B$4 + M478*Settings!$B$5 + Q478*Settings!$B$6)*20,1))</f>
        <v/>
      </c>
      <c r="W478" s="4" t="str">
        <f>IF($B478="","",(5-U478)*Settings!$B$7)</f>
        <v/>
      </c>
      <c r="X478" s="4" t="str">
        <f t="shared" si="46"/>
        <v/>
      </c>
      <c r="Y478" s="4" t="str">
        <f>IF($B478="","",IF(AND(Settings!$B$18=1,U478&lt;Settings!$B$19),IF(X478&gt;=Settings!$B$9,"Pilot (gated - risk)","Defer/Redesign (risk)"),IF(X478&gt;=Settings!$B$8,"Scale candidate",IF(X478&gt;=Settings!$B$9,"Pilot (gated)","Defer/Redesign"))))</f>
        <v/>
      </c>
      <c r="Z478" s="4" t="str">
        <f t="shared" si="47"/>
        <v/>
      </c>
      <c r="AA478" s="4" t="str">
        <f>IF($B478="","",IF(Z478&lt;=ROUNDUP(COUNTA($B$5:$B$504)*Settings!$B$10,0),"Top 20%",""))</f>
        <v/>
      </c>
    </row>
    <row r="479" spans="1:27" ht="16" x14ac:dyDescent="0.2">
      <c r="A479" s="7"/>
      <c r="B479" s="10"/>
      <c r="C479" s="10"/>
      <c r="D479" s="10"/>
      <c r="E479" s="10"/>
      <c r="F479" s="7"/>
      <c r="G479" s="7"/>
      <c r="H479" s="7"/>
      <c r="I479" s="4" t="str">
        <f t="shared" si="42"/>
        <v/>
      </c>
      <c r="J479" s="7"/>
      <c r="K479" s="7"/>
      <c r="L479" s="7"/>
      <c r="M479" s="4" t="str">
        <f t="shared" si="43"/>
        <v/>
      </c>
      <c r="N479" s="7"/>
      <c r="O479" s="7"/>
      <c r="P479" s="7"/>
      <c r="Q479" s="4" t="str">
        <f t="shared" si="44"/>
        <v/>
      </c>
      <c r="R479" s="7"/>
      <c r="S479" s="7"/>
      <c r="T479" s="7"/>
      <c r="U479" s="4" t="str">
        <f t="shared" si="45"/>
        <v/>
      </c>
      <c r="V479" s="4" t="str">
        <f>IF($B479="","",ROUND((I479*Settings!$B$4 + M479*Settings!$B$5 + Q479*Settings!$B$6)*20,1))</f>
        <v/>
      </c>
      <c r="W479" s="4" t="str">
        <f>IF($B479="","",(5-U479)*Settings!$B$7)</f>
        <v/>
      </c>
      <c r="X479" s="4" t="str">
        <f t="shared" si="46"/>
        <v/>
      </c>
      <c r="Y479" s="4" t="str">
        <f>IF($B479="","",IF(AND(Settings!$B$18=1,U479&lt;Settings!$B$19),IF(X479&gt;=Settings!$B$9,"Pilot (gated - risk)","Defer/Redesign (risk)"),IF(X479&gt;=Settings!$B$8,"Scale candidate",IF(X479&gt;=Settings!$B$9,"Pilot (gated)","Defer/Redesign"))))</f>
        <v/>
      </c>
      <c r="Z479" s="4" t="str">
        <f t="shared" si="47"/>
        <v/>
      </c>
      <c r="AA479" s="4" t="str">
        <f>IF($B479="","",IF(Z479&lt;=ROUNDUP(COUNTA($B$5:$B$504)*Settings!$B$10,0),"Top 20%",""))</f>
        <v/>
      </c>
    </row>
    <row r="480" spans="1:27" ht="16" x14ac:dyDescent="0.2">
      <c r="A480" s="7"/>
      <c r="B480" s="10"/>
      <c r="C480" s="10"/>
      <c r="D480" s="10"/>
      <c r="E480" s="10"/>
      <c r="F480" s="7"/>
      <c r="G480" s="7"/>
      <c r="H480" s="7"/>
      <c r="I480" s="4" t="str">
        <f t="shared" si="42"/>
        <v/>
      </c>
      <c r="J480" s="7"/>
      <c r="K480" s="7"/>
      <c r="L480" s="7"/>
      <c r="M480" s="4" t="str">
        <f t="shared" si="43"/>
        <v/>
      </c>
      <c r="N480" s="7"/>
      <c r="O480" s="7"/>
      <c r="P480" s="7"/>
      <c r="Q480" s="4" t="str">
        <f t="shared" si="44"/>
        <v/>
      </c>
      <c r="R480" s="7"/>
      <c r="S480" s="7"/>
      <c r="T480" s="7"/>
      <c r="U480" s="4" t="str">
        <f t="shared" si="45"/>
        <v/>
      </c>
      <c r="V480" s="4" t="str">
        <f>IF($B480="","",ROUND((I480*Settings!$B$4 + M480*Settings!$B$5 + Q480*Settings!$B$6)*20,1))</f>
        <v/>
      </c>
      <c r="W480" s="4" t="str">
        <f>IF($B480="","",(5-U480)*Settings!$B$7)</f>
        <v/>
      </c>
      <c r="X480" s="4" t="str">
        <f t="shared" si="46"/>
        <v/>
      </c>
      <c r="Y480" s="4" t="str">
        <f>IF($B480="","",IF(AND(Settings!$B$18=1,U480&lt;Settings!$B$19),IF(X480&gt;=Settings!$B$9,"Pilot (gated - risk)","Defer/Redesign (risk)"),IF(X480&gt;=Settings!$B$8,"Scale candidate",IF(X480&gt;=Settings!$B$9,"Pilot (gated)","Defer/Redesign"))))</f>
        <v/>
      </c>
      <c r="Z480" s="4" t="str">
        <f t="shared" si="47"/>
        <v/>
      </c>
      <c r="AA480" s="4" t="str">
        <f>IF($B480="","",IF(Z480&lt;=ROUNDUP(COUNTA($B$5:$B$504)*Settings!$B$10,0),"Top 20%",""))</f>
        <v/>
      </c>
    </row>
    <row r="481" spans="1:27" ht="16" x14ac:dyDescent="0.2">
      <c r="A481" s="7"/>
      <c r="B481" s="10"/>
      <c r="C481" s="10"/>
      <c r="D481" s="10"/>
      <c r="E481" s="10"/>
      <c r="F481" s="7"/>
      <c r="G481" s="7"/>
      <c r="H481" s="7"/>
      <c r="I481" s="4" t="str">
        <f t="shared" si="42"/>
        <v/>
      </c>
      <c r="J481" s="7"/>
      <c r="K481" s="7"/>
      <c r="L481" s="7"/>
      <c r="M481" s="4" t="str">
        <f t="shared" si="43"/>
        <v/>
      </c>
      <c r="N481" s="7"/>
      <c r="O481" s="7"/>
      <c r="P481" s="7"/>
      <c r="Q481" s="4" t="str">
        <f t="shared" si="44"/>
        <v/>
      </c>
      <c r="R481" s="7"/>
      <c r="S481" s="7"/>
      <c r="T481" s="7"/>
      <c r="U481" s="4" t="str">
        <f t="shared" si="45"/>
        <v/>
      </c>
      <c r="V481" s="4" t="str">
        <f>IF($B481="","",ROUND((I481*Settings!$B$4 + M481*Settings!$B$5 + Q481*Settings!$B$6)*20,1))</f>
        <v/>
      </c>
      <c r="W481" s="4" t="str">
        <f>IF($B481="","",(5-U481)*Settings!$B$7)</f>
        <v/>
      </c>
      <c r="X481" s="4" t="str">
        <f t="shared" si="46"/>
        <v/>
      </c>
      <c r="Y481" s="4" t="str">
        <f>IF($B481="","",IF(AND(Settings!$B$18=1,U481&lt;Settings!$B$19),IF(X481&gt;=Settings!$B$9,"Pilot (gated - risk)","Defer/Redesign (risk)"),IF(X481&gt;=Settings!$B$8,"Scale candidate",IF(X481&gt;=Settings!$B$9,"Pilot (gated)","Defer/Redesign"))))</f>
        <v/>
      </c>
      <c r="Z481" s="4" t="str">
        <f t="shared" si="47"/>
        <v/>
      </c>
      <c r="AA481" s="4" t="str">
        <f>IF($B481="","",IF(Z481&lt;=ROUNDUP(COUNTA($B$5:$B$504)*Settings!$B$10,0),"Top 20%",""))</f>
        <v/>
      </c>
    </row>
    <row r="482" spans="1:27" ht="16" x14ac:dyDescent="0.2">
      <c r="A482" s="7"/>
      <c r="B482" s="10"/>
      <c r="C482" s="10"/>
      <c r="D482" s="10"/>
      <c r="E482" s="10"/>
      <c r="F482" s="7"/>
      <c r="G482" s="7"/>
      <c r="H482" s="7"/>
      <c r="I482" s="4" t="str">
        <f t="shared" si="42"/>
        <v/>
      </c>
      <c r="J482" s="7"/>
      <c r="K482" s="7"/>
      <c r="L482" s="7"/>
      <c r="M482" s="4" t="str">
        <f t="shared" si="43"/>
        <v/>
      </c>
      <c r="N482" s="7"/>
      <c r="O482" s="7"/>
      <c r="P482" s="7"/>
      <c r="Q482" s="4" t="str">
        <f t="shared" si="44"/>
        <v/>
      </c>
      <c r="R482" s="7"/>
      <c r="S482" s="7"/>
      <c r="T482" s="7"/>
      <c r="U482" s="4" t="str">
        <f t="shared" si="45"/>
        <v/>
      </c>
      <c r="V482" s="4" t="str">
        <f>IF($B482="","",ROUND((I482*Settings!$B$4 + M482*Settings!$B$5 + Q482*Settings!$B$6)*20,1))</f>
        <v/>
      </c>
      <c r="W482" s="4" t="str">
        <f>IF($B482="","",(5-U482)*Settings!$B$7)</f>
        <v/>
      </c>
      <c r="X482" s="4" t="str">
        <f t="shared" si="46"/>
        <v/>
      </c>
      <c r="Y482" s="4" t="str">
        <f>IF($B482="","",IF(AND(Settings!$B$18=1,U482&lt;Settings!$B$19),IF(X482&gt;=Settings!$B$9,"Pilot (gated - risk)","Defer/Redesign (risk)"),IF(X482&gt;=Settings!$B$8,"Scale candidate",IF(X482&gt;=Settings!$B$9,"Pilot (gated)","Defer/Redesign"))))</f>
        <v/>
      </c>
      <c r="Z482" s="4" t="str">
        <f t="shared" si="47"/>
        <v/>
      </c>
      <c r="AA482" s="4" t="str">
        <f>IF($B482="","",IF(Z482&lt;=ROUNDUP(COUNTA($B$5:$B$504)*Settings!$B$10,0),"Top 20%",""))</f>
        <v/>
      </c>
    </row>
    <row r="483" spans="1:27" ht="16" x14ac:dyDescent="0.2">
      <c r="A483" s="7"/>
      <c r="B483" s="10"/>
      <c r="C483" s="10"/>
      <c r="D483" s="10"/>
      <c r="E483" s="10"/>
      <c r="F483" s="7"/>
      <c r="G483" s="7"/>
      <c r="H483" s="7"/>
      <c r="I483" s="4" t="str">
        <f t="shared" si="42"/>
        <v/>
      </c>
      <c r="J483" s="7"/>
      <c r="K483" s="7"/>
      <c r="L483" s="7"/>
      <c r="M483" s="4" t="str">
        <f t="shared" si="43"/>
        <v/>
      </c>
      <c r="N483" s="7"/>
      <c r="O483" s="7"/>
      <c r="P483" s="7"/>
      <c r="Q483" s="4" t="str">
        <f t="shared" si="44"/>
        <v/>
      </c>
      <c r="R483" s="7"/>
      <c r="S483" s="7"/>
      <c r="T483" s="7"/>
      <c r="U483" s="4" t="str">
        <f t="shared" si="45"/>
        <v/>
      </c>
      <c r="V483" s="4" t="str">
        <f>IF($B483="","",ROUND((I483*Settings!$B$4 + M483*Settings!$B$5 + Q483*Settings!$B$6)*20,1))</f>
        <v/>
      </c>
      <c r="W483" s="4" t="str">
        <f>IF($B483="","",(5-U483)*Settings!$B$7)</f>
        <v/>
      </c>
      <c r="X483" s="4" t="str">
        <f t="shared" si="46"/>
        <v/>
      </c>
      <c r="Y483" s="4" t="str">
        <f>IF($B483="","",IF(AND(Settings!$B$18=1,U483&lt;Settings!$B$19),IF(X483&gt;=Settings!$B$9,"Pilot (gated - risk)","Defer/Redesign (risk)"),IF(X483&gt;=Settings!$B$8,"Scale candidate",IF(X483&gt;=Settings!$B$9,"Pilot (gated)","Defer/Redesign"))))</f>
        <v/>
      </c>
      <c r="Z483" s="4" t="str">
        <f t="shared" si="47"/>
        <v/>
      </c>
      <c r="AA483" s="4" t="str">
        <f>IF($B483="","",IF(Z483&lt;=ROUNDUP(COUNTA($B$5:$B$504)*Settings!$B$10,0),"Top 20%",""))</f>
        <v/>
      </c>
    </row>
    <row r="484" spans="1:27" ht="16" x14ac:dyDescent="0.2">
      <c r="A484" s="7"/>
      <c r="B484" s="10"/>
      <c r="C484" s="10"/>
      <c r="D484" s="10"/>
      <c r="E484" s="10"/>
      <c r="F484" s="7"/>
      <c r="G484" s="7"/>
      <c r="H484" s="7"/>
      <c r="I484" s="4" t="str">
        <f t="shared" si="42"/>
        <v/>
      </c>
      <c r="J484" s="7"/>
      <c r="K484" s="7"/>
      <c r="L484" s="7"/>
      <c r="M484" s="4" t="str">
        <f t="shared" si="43"/>
        <v/>
      </c>
      <c r="N484" s="7"/>
      <c r="O484" s="7"/>
      <c r="P484" s="7"/>
      <c r="Q484" s="4" t="str">
        <f t="shared" si="44"/>
        <v/>
      </c>
      <c r="R484" s="7"/>
      <c r="S484" s="7"/>
      <c r="T484" s="7"/>
      <c r="U484" s="4" t="str">
        <f t="shared" si="45"/>
        <v/>
      </c>
      <c r="V484" s="4" t="str">
        <f>IF($B484="","",ROUND((I484*Settings!$B$4 + M484*Settings!$B$5 + Q484*Settings!$B$6)*20,1))</f>
        <v/>
      </c>
      <c r="W484" s="4" t="str">
        <f>IF($B484="","",(5-U484)*Settings!$B$7)</f>
        <v/>
      </c>
      <c r="X484" s="4" t="str">
        <f t="shared" si="46"/>
        <v/>
      </c>
      <c r="Y484" s="4" t="str">
        <f>IF($B484="","",IF(AND(Settings!$B$18=1,U484&lt;Settings!$B$19),IF(X484&gt;=Settings!$B$9,"Pilot (gated - risk)","Defer/Redesign (risk)"),IF(X484&gt;=Settings!$B$8,"Scale candidate",IF(X484&gt;=Settings!$B$9,"Pilot (gated)","Defer/Redesign"))))</f>
        <v/>
      </c>
      <c r="Z484" s="4" t="str">
        <f t="shared" si="47"/>
        <v/>
      </c>
      <c r="AA484" s="4" t="str">
        <f>IF($B484="","",IF(Z484&lt;=ROUNDUP(COUNTA($B$5:$B$504)*Settings!$B$10,0),"Top 20%",""))</f>
        <v/>
      </c>
    </row>
    <row r="485" spans="1:27" ht="16" x14ac:dyDescent="0.2">
      <c r="A485" s="7"/>
      <c r="B485" s="10"/>
      <c r="C485" s="10"/>
      <c r="D485" s="10"/>
      <c r="E485" s="10"/>
      <c r="F485" s="7"/>
      <c r="G485" s="7"/>
      <c r="H485" s="7"/>
      <c r="I485" s="4" t="str">
        <f t="shared" si="42"/>
        <v/>
      </c>
      <c r="J485" s="7"/>
      <c r="K485" s="7"/>
      <c r="L485" s="7"/>
      <c r="M485" s="4" t="str">
        <f t="shared" si="43"/>
        <v/>
      </c>
      <c r="N485" s="7"/>
      <c r="O485" s="7"/>
      <c r="P485" s="7"/>
      <c r="Q485" s="4" t="str">
        <f t="shared" si="44"/>
        <v/>
      </c>
      <c r="R485" s="7"/>
      <c r="S485" s="7"/>
      <c r="T485" s="7"/>
      <c r="U485" s="4" t="str">
        <f t="shared" si="45"/>
        <v/>
      </c>
      <c r="V485" s="4" t="str">
        <f>IF($B485="","",ROUND((I485*Settings!$B$4 + M485*Settings!$B$5 + Q485*Settings!$B$6)*20,1))</f>
        <v/>
      </c>
      <c r="W485" s="4" t="str">
        <f>IF($B485="","",(5-U485)*Settings!$B$7)</f>
        <v/>
      </c>
      <c r="X485" s="4" t="str">
        <f t="shared" si="46"/>
        <v/>
      </c>
      <c r="Y485" s="4" t="str">
        <f>IF($B485="","",IF(AND(Settings!$B$18=1,U485&lt;Settings!$B$19),IF(X485&gt;=Settings!$B$9,"Pilot (gated - risk)","Defer/Redesign (risk)"),IF(X485&gt;=Settings!$B$8,"Scale candidate",IF(X485&gt;=Settings!$B$9,"Pilot (gated)","Defer/Redesign"))))</f>
        <v/>
      </c>
      <c r="Z485" s="4" t="str">
        <f t="shared" si="47"/>
        <v/>
      </c>
      <c r="AA485" s="4" t="str">
        <f>IF($B485="","",IF(Z485&lt;=ROUNDUP(COUNTA($B$5:$B$504)*Settings!$B$10,0),"Top 20%",""))</f>
        <v/>
      </c>
    </row>
    <row r="486" spans="1:27" ht="16" x14ac:dyDescent="0.2">
      <c r="A486" s="7"/>
      <c r="B486" s="10"/>
      <c r="C486" s="10"/>
      <c r="D486" s="10"/>
      <c r="E486" s="10"/>
      <c r="F486" s="7"/>
      <c r="G486" s="7"/>
      <c r="H486" s="7"/>
      <c r="I486" s="4" t="str">
        <f t="shared" si="42"/>
        <v/>
      </c>
      <c r="J486" s="7"/>
      <c r="K486" s="7"/>
      <c r="L486" s="7"/>
      <c r="M486" s="4" t="str">
        <f t="shared" si="43"/>
        <v/>
      </c>
      <c r="N486" s="7"/>
      <c r="O486" s="7"/>
      <c r="P486" s="7"/>
      <c r="Q486" s="4" t="str">
        <f t="shared" si="44"/>
        <v/>
      </c>
      <c r="R486" s="7"/>
      <c r="S486" s="7"/>
      <c r="T486" s="7"/>
      <c r="U486" s="4" t="str">
        <f t="shared" si="45"/>
        <v/>
      </c>
      <c r="V486" s="4" t="str">
        <f>IF($B486="","",ROUND((I486*Settings!$B$4 + M486*Settings!$B$5 + Q486*Settings!$B$6)*20,1))</f>
        <v/>
      </c>
      <c r="W486" s="4" t="str">
        <f>IF($B486="","",(5-U486)*Settings!$B$7)</f>
        <v/>
      </c>
      <c r="X486" s="4" t="str">
        <f t="shared" si="46"/>
        <v/>
      </c>
      <c r="Y486" s="4" t="str">
        <f>IF($B486="","",IF(AND(Settings!$B$18=1,U486&lt;Settings!$B$19),IF(X486&gt;=Settings!$B$9,"Pilot (gated - risk)","Defer/Redesign (risk)"),IF(X486&gt;=Settings!$B$8,"Scale candidate",IF(X486&gt;=Settings!$B$9,"Pilot (gated)","Defer/Redesign"))))</f>
        <v/>
      </c>
      <c r="Z486" s="4" t="str">
        <f t="shared" si="47"/>
        <v/>
      </c>
      <c r="AA486" s="4" t="str">
        <f>IF($B486="","",IF(Z486&lt;=ROUNDUP(COUNTA($B$5:$B$504)*Settings!$B$10,0),"Top 20%",""))</f>
        <v/>
      </c>
    </row>
    <row r="487" spans="1:27" ht="16" x14ac:dyDescent="0.2">
      <c r="A487" s="7"/>
      <c r="B487" s="10"/>
      <c r="C487" s="10"/>
      <c r="D487" s="10"/>
      <c r="E487" s="10"/>
      <c r="F487" s="7"/>
      <c r="G487" s="7"/>
      <c r="H487" s="7"/>
      <c r="I487" s="4" t="str">
        <f t="shared" si="42"/>
        <v/>
      </c>
      <c r="J487" s="7"/>
      <c r="K487" s="7"/>
      <c r="L487" s="7"/>
      <c r="M487" s="4" t="str">
        <f t="shared" si="43"/>
        <v/>
      </c>
      <c r="N487" s="7"/>
      <c r="O487" s="7"/>
      <c r="P487" s="7"/>
      <c r="Q487" s="4" t="str">
        <f t="shared" si="44"/>
        <v/>
      </c>
      <c r="R487" s="7"/>
      <c r="S487" s="7"/>
      <c r="T487" s="7"/>
      <c r="U487" s="4" t="str">
        <f t="shared" si="45"/>
        <v/>
      </c>
      <c r="V487" s="4" t="str">
        <f>IF($B487="","",ROUND((I487*Settings!$B$4 + M487*Settings!$B$5 + Q487*Settings!$B$6)*20,1))</f>
        <v/>
      </c>
      <c r="W487" s="4" t="str">
        <f>IF($B487="","",(5-U487)*Settings!$B$7)</f>
        <v/>
      </c>
      <c r="X487" s="4" t="str">
        <f t="shared" si="46"/>
        <v/>
      </c>
      <c r="Y487" s="4" t="str">
        <f>IF($B487="","",IF(AND(Settings!$B$18=1,U487&lt;Settings!$B$19),IF(X487&gt;=Settings!$B$9,"Pilot (gated - risk)","Defer/Redesign (risk)"),IF(X487&gt;=Settings!$B$8,"Scale candidate",IF(X487&gt;=Settings!$B$9,"Pilot (gated)","Defer/Redesign"))))</f>
        <v/>
      </c>
      <c r="Z487" s="4" t="str">
        <f t="shared" si="47"/>
        <v/>
      </c>
      <c r="AA487" s="4" t="str">
        <f>IF($B487="","",IF(Z487&lt;=ROUNDUP(COUNTA($B$5:$B$504)*Settings!$B$10,0),"Top 20%",""))</f>
        <v/>
      </c>
    </row>
    <row r="488" spans="1:27" ht="16" x14ac:dyDescent="0.2">
      <c r="A488" s="7"/>
      <c r="B488" s="10"/>
      <c r="C488" s="10"/>
      <c r="D488" s="10"/>
      <c r="E488" s="10"/>
      <c r="F488" s="7"/>
      <c r="G488" s="7"/>
      <c r="H488" s="7"/>
      <c r="I488" s="4" t="str">
        <f t="shared" si="42"/>
        <v/>
      </c>
      <c r="J488" s="7"/>
      <c r="K488" s="7"/>
      <c r="L488" s="7"/>
      <c r="M488" s="4" t="str">
        <f t="shared" si="43"/>
        <v/>
      </c>
      <c r="N488" s="7"/>
      <c r="O488" s="7"/>
      <c r="P488" s="7"/>
      <c r="Q488" s="4" t="str">
        <f t="shared" si="44"/>
        <v/>
      </c>
      <c r="R488" s="7"/>
      <c r="S488" s="7"/>
      <c r="T488" s="7"/>
      <c r="U488" s="4" t="str">
        <f t="shared" si="45"/>
        <v/>
      </c>
      <c r="V488" s="4" t="str">
        <f>IF($B488="","",ROUND((I488*Settings!$B$4 + M488*Settings!$B$5 + Q488*Settings!$B$6)*20,1))</f>
        <v/>
      </c>
      <c r="W488" s="4" t="str">
        <f>IF($B488="","",(5-U488)*Settings!$B$7)</f>
        <v/>
      </c>
      <c r="X488" s="4" t="str">
        <f t="shared" si="46"/>
        <v/>
      </c>
      <c r="Y488" s="4" t="str">
        <f>IF($B488="","",IF(AND(Settings!$B$18=1,U488&lt;Settings!$B$19),IF(X488&gt;=Settings!$B$9,"Pilot (gated - risk)","Defer/Redesign (risk)"),IF(X488&gt;=Settings!$B$8,"Scale candidate",IF(X488&gt;=Settings!$B$9,"Pilot (gated)","Defer/Redesign"))))</f>
        <v/>
      </c>
      <c r="Z488" s="4" t="str">
        <f t="shared" si="47"/>
        <v/>
      </c>
      <c r="AA488" s="4" t="str">
        <f>IF($B488="","",IF(Z488&lt;=ROUNDUP(COUNTA($B$5:$B$504)*Settings!$B$10,0),"Top 20%",""))</f>
        <v/>
      </c>
    </row>
    <row r="489" spans="1:27" ht="16" x14ac:dyDescent="0.2">
      <c r="A489" s="7"/>
      <c r="B489" s="10"/>
      <c r="C489" s="10"/>
      <c r="D489" s="10"/>
      <c r="E489" s="10"/>
      <c r="F489" s="7"/>
      <c r="G489" s="7"/>
      <c r="H489" s="7"/>
      <c r="I489" s="4" t="str">
        <f t="shared" si="42"/>
        <v/>
      </c>
      <c r="J489" s="7"/>
      <c r="K489" s="7"/>
      <c r="L489" s="7"/>
      <c r="M489" s="4" t="str">
        <f t="shared" si="43"/>
        <v/>
      </c>
      <c r="N489" s="7"/>
      <c r="O489" s="7"/>
      <c r="P489" s="7"/>
      <c r="Q489" s="4" t="str">
        <f t="shared" si="44"/>
        <v/>
      </c>
      <c r="R489" s="7"/>
      <c r="S489" s="7"/>
      <c r="T489" s="7"/>
      <c r="U489" s="4" t="str">
        <f t="shared" si="45"/>
        <v/>
      </c>
      <c r="V489" s="4" t="str">
        <f>IF($B489="","",ROUND((I489*Settings!$B$4 + M489*Settings!$B$5 + Q489*Settings!$B$6)*20,1))</f>
        <v/>
      </c>
      <c r="W489" s="4" t="str">
        <f>IF($B489="","",(5-U489)*Settings!$B$7)</f>
        <v/>
      </c>
      <c r="X489" s="4" t="str">
        <f t="shared" si="46"/>
        <v/>
      </c>
      <c r="Y489" s="4" t="str">
        <f>IF($B489="","",IF(AND(Settings!$B$18=1,U489&lt;Settings!$B$19),IF(X489&gt;=Settings!$B$9,"Pilot (gated - risk)","Defer/Redesign (risk)"),IF(X489&gt;=Settings!$B$8,"Scale candidate",IF(X489&gt;=Settings!$B$9,"Pilot (gated)","Defer/Redesign"))))</f>
        <v/>
      </c>
      <c r="Z489" s="4" t="str">
        <f t="shared" si="47"/>
        <v/>
      </c>
      <c r="AA489" s="4" t="str">
        <f>IF($B489="","",IF(Z489&lt;=ROUNDUP(COUNTA($B$5:$B$504)*Settings!$B$10,0),"Top 20%",""))</f>
        <v/>
      </c>
    </row>
    <row r="490" spans="1:27" ht="16" x14ac:dyDescent="0.2">
      <c r="A490" s="7"/>
      <c r="B490" s="10"/>
      <c r="C490" s="10"/>
      <c r="D490" s="10"/>
      <c r="E490" s="10"/>
      <c r="F490" s="7"/>
      <c r="G490" s="7"/>
      <c r="H490" s="7"/>
      <c r="I490" s="4" t="str">
        <f t="shared" si="42"/>
        <v/>
      </c>
      <c r="J490" s="7"/>
      <c r="K490" s="7"/>
      <c r="L490" s="7"/>
      <c r="M490" s="4" t="str">
        <f t="shared" si="43"/>
        <v/>
      </c>
      <c r="N490" s="7"/>
      <c r="O490" s="7"/>
      <c r="P490" s="7"/>
      <c r="Q490" s="4" t="str">
        <f t="shared" si="44"/>
        <v/>
      </c>
      <c r="R490" s="7"/>
      <c r="S490" s="7"/>
      <c r="T490" s="7"/>
      <c r="U490" s="4" t="str">
        <f t="shared" si="45"/>
        <v/>
      </c>
      <c r="V490" s="4" t="str">
        <f>IF($B490="","",ROUND((I490*Settings!$B$4 + M490*Settings!$B$5 + Q490*Settings!$B$6)*20,1))</f>
        <v/>
      </c>
      <c r="W490" s="4" t="str">
        <f>IF($B490="","",(5-U490)*Settings!$B$7)</f>
        <v/>
      </c>
      <c r="X490" s="4" t="str">
        <f t="shared" si="46"/>
        <v/>
      </c>
      <c r="Y490" s="4" t="str">
        <f>IF($B490="","",IF(AND(Settings!$B$18=1,U490&lt;Settings!$B$19),IF(X490&gt;=Settings!$B$9,"Pilot (gated - risk)","Defer/Redesign (risk)"),IF(X490&gt;=Settings!$B$8,"Scale candidate",IF(X490&gt;=Settings!$B$9,"Pilot (gated)","Defer/Redesign"))))</f>
        <v/>
      </c>
      <c r="Z490" s="4" t="str">
        <f t="shared" si="47"/>
        <v/>
      </c>
      <c r="AA490" s="4" t="str">
        <f>IF($B490="","",IF(Z490&lt;=ROUNDUP(COUNTA($B$5:$B$504)*Settings!$B$10,0),"Top 20%",""))</f>
        <v/>
      </c>
    </row>
    <row r="491" spans="1:27" ht="16" x14ac:dyDescent="0.2">
      <c r="A491" s="7"/>
      <c r="B491" s="10"/>
      <c r="C491" s="10"/>
      <c r="D491" s="10"/>
      <c r="E491" s="10"/>
      <c r="F491" s="7"/>
      <c r="G491" s="7"/>
      <c r="H491" s="7"/>
      <c r="I491" s="4" t="str">
        <f t="shared" si="42"/>
        <v/>
      </c>
      <c r="J491" s="7"/>
      <c r="K491" s="7"/>
      <c r="L491" s="7"/>
      <c r="M491" s="4" t="str">
        <f t="shared" si="43"/>
        <v/>
      </c>
      <c r="N491" s="7"/>
      <c r="O491" s="7"/>
      <c r="P491" s="7"/>
      <c r="Q491" s="4" t="str">
        <f t="shared" si="44"/>
        <v/>
      </c>
      <c r="R491" s="7"/>
      <c r="S491" s="7"/>
      <c r="T491" s="7"/>
      <c r="U491" s="4" t="str">
        <f t="shared" si="45"/>
        <v/>
      </c>
      <c r="V491" s="4" t="str">
        <f>IF($B491="","",ROUND((I491*Settings!$B$4 + M491*Settings!$B$5 + Q491*Settings!$B$6)*20,1))</f>
        <v/>
      </c>
      <c r="W491" s="4" t="str">
        <f>IF($B491="","",(5-U491)*Settings!$B$7)</f>
        <v/>
      </c>
      <c r="X491" s="4" t="str">
        <f t="shared" si="46"/>
        <v/>
      </c>
      <c r="Y491" s="4" t="str">
        <f>IF($B491="","",IF(AND(Settings!$B$18=1,U491&lt;Settings!$B$19),IF(X491&gt;=Settings!$B$9,"Pilot (gated - risk)","Defer/Redesign (risk)"),IF(X491&gt;=Settings!$B$8,"Scale candidate",IF(X491&gt;=Settings!$B$9,"Pilot (gated)","Defer/Redesign"))))</f>
        <v/>
      </c>
      <c r="Z491" s="4" t="str">
        <f t="shared" si="47"/>
        <v/>
      </c>
      <c r="AA491" s="4" t="str">
        <f>IF($B491="","",IF(Z491&lt;=ROUNDUP(COUNTA($B$5:$B$504)*Settings!$B$10,0),"Top 20%",""))</f>
        <v/>
      </c>
    </row>
    <row r="492" spans="1:27" ht="16" x14ac:dyDescent="0.2">
      <c r="A492" s="7"/>
      <c r="B492" s="10"/>
      <c r="C492" s="10"/>
      <c r="D492" s="10"/>
      <c r="E492" s="10"/>
      <c r="F492" s="7"/>
      <c r="G492" s="7"/>
      <c r="H492" s="7"/>
      <c r="I492" s="4" t="str">
        <f t="shared" si="42"/>
        <v/>
      </c>
      <c r="J492" s="7"/>
      <c r="K492" s="7"/>
      <c r="L492" s="7"/>
      <c r="M492" s="4" t="str">
        <f t="shared" si="43"/>
        <v/>
      </c>
      <c r="N492" s="7"/>
      <c r="O492" s="7"/>
      <c r="P492" s="7"/>
      <c r="Q492" s="4" t="str">
        <f t="shared" si="44"/>
        <v/>
      </c>
      <c r="R492" s="7"/>
      <c r="S492" s="7"/>
      <c r="T492" s="7"/>
      <c r="U492" s="4" t="str">
        <f t="shared" si="45"/>
        <v/>
      </c>
      <c r="V492" s="4" t="str">
        <f>IF($B492="","",ROUND((I492*Settings!$B$4 + M492*Settings!$B$5 + Q492*Settings!$B$6)*20,1))</f>
        <v/>
      </c>
      <c r="W492" s="4" t="str">
        <f>IF($B492="","",(5-U492)*Settings!$B$7)</f>
        <v/>
      </c>
      <c r="X492" s="4" t="str">
        <f t="shared" si="46"/>
        <v/>
      </c>
      <c r="Y492" s="4" t="str">
        <f>IF($B492="","",IF(AND(Settings!$B$18=1,U492&lt;Settings!$B$19),IF(X492&gt;=Settings!$B$9,"Pilot (gated - risk)","Defer/Redesign (risk)"),IF(X492&gt;=Settings!$B$8,"Scale candidate",IF(X492&gt;=Settings!$B$9,"Pilot (gated)","Defer/Redesign"))))</f>
        <v/>
      </c>
      <c r="Z492" s="4" t="str">
        <f t="shared" si="47"/>
        <v/>
      </c>
      <c r="AA492" s="4" t="str">
        <f>IF($B492="","",IF(Z492&lt;=ROUNDUP(COUNTA($B$5:$B$504)*Settings!$B$10,0),"Top 20%",""))</f>
        <v/>
      </c>
    </row>
    <row r="493" spans="1:27" ht="16" x14ac:dyDescent="0.2">
      <c r="A493" s="7"/>
      <c r="B493" s="10"/>
      <c r="C493" s="10"/>
      <c r="D493" s="10"/>
      <c r="E493" s="10"/>
      <c r="F493" s="7"/>
      <c r="G493" s="7"/>
      <c r="H493" s="7"/>
      <c r="I493" s="4" t="str">
        <f t="shared" si="42"/>
        <v/>
      </c>
      <c r="J493" s="7"/>
      <c r="K493" s="7"/>
      <c r="L493" s="7"/>
      <c r="M493" s="4" t="str">
        <f t="shared" si="43"/>
        <v/>
      </c>
      <c r="N493" s="7"/>
      <c r="O493" s="7"/>
      <c r="P493" s="7"/>
      <c r="Q493" s="4" t="str">
        <f t="shared" si="44"/>
        <v/>
      </c>
      <c r="R493" s="7"/>
      <c r="S493" s="7"/>
      <c r="T493" s="7"/>
      <c r="U493" s="4" t="str">
        <f t="shared" si="45"/>
        <v/>
      </c>
      <c r="V493" s="4" t="str">
        <f>IF($B493="","",ROUND((I493*Settings!$B$4 + M493*Settings!$B$5 + Q493*Settings!$B$6)*20,1))</f>
        <v/>
      </c>
      <c r="W493" s="4" t="str">
        <f>IF($B493="","",(5-U493)*Settings!$B$7)</f>
        <v/>
      </c>
      <c r="X493" s="4" t="str">
        <f t="shared" si="46"/>
        <v/>
      </c>
      <c r="Y493" s="4" t="str">
        <f>IF($B493="","",IF(AND(Settings!$B$18=1,U493&lt;Settings!$B$19),IF(X493&gt;=Settings!$B$9,"Pilot (gated - risk)","Defer/Redesign (risk)"),IF(X493&gt;=Settings!$B$8,"Scale candidate",IF(X493&gt;=Settings!$B$9,"Pilot (gated)","Defer/Redesign"))))</f>
        <v/>
      </c>
      <c r="Z493" s="4" t="str">
        <f t="shared" si="47"/>
        <v/>
      </c>
      <c r="AA493" s="4" t="str">
        <f>IF($B493="","",IF(Z493&lt;=ROUNDUP(COUNTA($B$5:$B$504)*Settings!$B$10,0),"Top 20%",""))</f>
        <v/>
      </c>
    </row>
    <row r="494" spans="1:27" ht="16" x14ac:dyDescent="0.2">
      <c r="A494" s="7"/>
      <c r="B494" s="10"/>
      <c r="C494" s="10"/>
      <c r="D494" s="10"/>
      <c r="E494" s="10"/>
      <c r="F494" s="7"/>
      <c r="G494" s="7"/>
      <c r="H494" s="7"/>
      <c r="I494" s="4" t="str">
        <f t="shared" si="42"/>
        <v/>
      </c>
      <c r="J494" s="7"/>
      <c r="K494" s="7"/>
      <c r="L494" s="7"/>
      <c r="M494" s="4" t="str">
        <f t="shared" si="43"/>
        <v/>
      </c>
      <c r="N494" s="7"/>
      <c r="O494" s="7"/>
      <c r="P494" s="7"/>
      <c r="Q494" s="4" t="str">
        <f t="shared" si="44"/>
        <v/>
      </c>
      <c r="R494" s="7"/>
      <c r="S494" s="7"/>
      <c r="T494" s="7"/>
      <c r="U494" s="4" t="str">
        <f t="shared" si="45"/>
        <v/>
      </c>
      <c r="V494" s="4" t="str">
        <f>IF($B494="","",ROUND((I494*Settings!$B$4 + M494*Settings!$B$5 + Q494*Settings!$B$6)*20,1))</f>
        <v/>
      </c>
      <c r="W494" s="4" t="str">
        <f>IF($B494="","",(5-U494)*Settings!$B$7)</f>
        <v/>
      </c>
      <c r="X494" s="4" t="str">
        <f t="shared" si="46"/>
        <v/>
      </c>
      <c r="Y494" s="4" t="str">
        <f>IF($B494="","",IF(AND(Settings!$B$18=1,U494&lt;Settings!$B$19),IF(X494&gt;=Settings!$B$9,"Pilot (gated - risk)","Defer/Redesign (risk)"),IF(X494&gt;=Settings!$B$8,"Scale candidate",IF(X494&gt;=Settings!$B$9,"Pilot (gated)","Defer/Redesign"))))</f>
        <v/>
      </c>
      <c r="Z494" s="4" t="str">
        <f t="shared" si="47"/>
        <v/>
      </c>
      <c r="AA494" s="4" t="str">
        <f>IF($B494="","",IF(Z494&lt;=ROUNDUP(COUNTA($B$5:$B$504)*Settings!$B$10,0),"Top 20%",""))</f>
        <v/>
      </c>
    </row>
    <row r="495" spans="1:27" ht="16" x14ac:dyDescent="0.2">
      <c r="A495" s="7"/>
      <c r="B495" s="10"/>
      <c r="C495" s="10"/>
      <c r="D495" s="10"/>
      <c r="E495" s="10"/>
      <c r="F495" s="7"/>
      <c r="G495" s="7"/>
      <c r="H495" s="7"/>
      <c r="I495" s="4" t="str">
        <f t="shared" si="42"/>
        <v/>
      </c>
      <c r="J495" s="7"/>
      <c r="K495" s="7"/>
      <c r="L495" s="7"/>
      <c r="M495" s="4" t="str">
        <f t="shared" si="43"/>
        <v/>
      </c>
      <c r="N495" s="7"/>
      <c r="O495" s="7"/>
      <c r="P495" s="7"/>
      <c r="Q495" s="4" t="str">
        <f t="shared" si="44"/>
        <v/>
      </c>
      <c r="R495" s="7"/>
      <c r="S495" s="7"/>
      <c r="T495" s="7"/>
      <c r="U495" s="4" t="str">
        <f t="shared" si="45"/>
        <v/>
      </c>
      <c r="V495" s="4" t="str">
        <f>IF($B495="","",ROUND((I495*Settings!$B$4 + M495*Settings!$B$5 + Q495*Settings!$B$6)*20,1))</f>
        <v/>
      </c>
      <c r="W495" s="4" t="str">
        <f>IF($B495="","",(5-U495)*Settings!$B$7)</f>
        <v/>
      </c>
      <c r="X495" s="4" t="str">
        <f t="shared" si="46"/>
        <v/>
      </c>
      <c r="Y495" s="4" t="str">
        <f>IF($B495="","",IF(AND(Settings!$B$18=1,U495&lt;Settings!$B$19),IF(X495&gt;=Settings!$B$9,"Pilot (gated - risk)","Defer/Redesign (risk)"),IF(X495&gt;=Settings!$B$8,"Scale candidate",IF(X495&gt;=Settings!$B$9,"Pilot (gated)","Defer/Redesign"))))</f>
        <v/>
      </c>
      <c r="Z495" s="4" t="str">
        <f t="shared" si="47"/>
        <v/>
      </c>
      <c r="AA495" s="4" t="str">
        <f>IF($B495="","",IF(Z495&lt;=ROUNDUP(COUNTA($B$5:$B$504)*Settings!$B$10,0),"Top 20%",""))</f>
        <v/>
      </c>
    </row>
    <row r="496" spans="1:27" ht="16" x14ac:dyDescent="0.2">
      <c r="A496" s="7"/>
      <c r="B496" s="10"/>
      <c r="C496" s="10"/>
      <c r="D496" s="10"/>
      <c r="E496" s="10"/>
      <c r="F496" s="7"/>
      <c r="G496" s="7"/>
      <c r="H496" s="7"/>
      <c r="I496" s="4" t="str">
        <f t="shared" si="42"/>
        <v/>
      </c>
      <c r="J496" s="7"/>
      <c r="K496" s="7"/>
      <c r="L496" s="7"/>
      <c r="M496" s="4" t="str">
        <f t="shared" si="43"/>
        <v/>
      </c>
      <c r="N496" s="7"/>
      <c r="O496" s="7"/>
      <c r="P496" s="7"/>
      <c r="Q496" s="4" t="str">
        <f t="shared" si="44"/>
        <v/>
      </c>
      <c r="R496" s="7"/>
      <c r="S496" s="7"/>
      <c r="T496" s="7"/>
      <c r="U496" s="4" t="str">
        <f t="shared" si="45"/>
        <v/>
      </c>
      <c r="V496" s="4" t="str">
        <f>IF($B496="","",ROUND((I496*Settings!$B$4 + M496*Settings!$B$5 + Q496*Settings!$B$6)*20,1))</f>
        <v/>
      </c>
      <c r="W496" s="4" t="str">
        <f>IF($B496="","",(5-U496)*Settings!$B$7)</f>
        <v/>
      </c>
      <c r="X496" s="4" t="str">
        <f t="shared" si="46"/>
        <v/>
      </c>
      <c r="Y496" s="4" t="str">
        <f>IF($B496="","",IF(AND(Settings!$B$18=1,U496&lt;Settings!$B$19),IF(X496&gt;=Settings!$B$9,"Pilot (gated - risk)","Defer/Redesign (risk)"),IF(X496&gt;=Settings!$B$8,"Scale candidate",IF(X496&gt;=Settings!$B$9,"Pilot (gated)","Defer/Redesign"))))</f>
        <v/>
      </c>
      <c r="Z496" s="4" t="str">
        <f t="shared" si="47"/>
        <v/>
      </c>
      <c r="AA496" s="4" t="str">
        <f>IF($B496="","",IF(Z496&lt;=ROUNDUP(COUNTA($B$5:$B$504)*Settings!$B$10,0),"Top 20%",""))</f>
        <v/>
      </c>
    </row>
    <row r="497" spans="1:27" ht="16" x14ac:dyDescent="0.2">
      <c r="A497" s="7"/>
      <c r="B497" s="10"/>
      <c r="C497" s="10"/>
      <c r="D497" s="10"/>
      <c r="E497" s="10"/>
      <c r="F497" s="7"/>
      <c r="G497" s="7"/>
      <c r="H497" s="7"/>
      <c r="I497" s="4" t="str">
        <f t="shared" si="42"/>
        <v/>
      </c>
      <c r="J497" s="7"/>
      <c r="K497" s="7"/>
      <c r="L497" s="7"/>
      <c r="M497" s="4" t="str">
        <f t="shared" si="43"/>
        <v/>
      </c>
      <c r="N497" s="7"/>
      <c r="O497" s="7"/>
      <c r="P497" s="7"/>
      <c r="Q497" s="4" t="str">
        <f t="shared" si="44"/>
        <v/>
      </c>
      <c r="R497" s="7"/>
      <c r="S497" s="7"/>
      <c r="T497" s="7"/>
      <c r="U497" s="4" t="str">
        <f t="shared" si="45"/>
        <v/>
      </c>
      <c r="V497" s="4" t="str">
        <f>IF($B497="","",ROUND((I497*Settings!$B$4 + M497*Settings!$B$5 + Q497*Settings!$B$6)*20,1))</f>
        <v/>
      </c>
      <c r="W497" s="4" t="str">
        <f>IF($B497="","",(5-U497)*Settings!$B$7)</f>
        <v/>
      </c>
      <c r="X497" s="4" t="str">
        <f t="shared" si="46"/>
        <v/>
      </c>
      <c r="Y497" s="4" t="str">
        <f>IF($B497="","",IF(AND(Settings!$B$18=1,U497&lt;Settings!$B$19),IF(X497&gt;=Settings!$B$9,"Pilot (gated - risk)","Defer/Redesign (risk)"),IF(X497&gt;=Settings!$B$8,"Scale candidate",IF(X497&gt;=Settings!$B$9,"Pilot (gated)","Defer/Redesign"))))</f>
        <v/>
      </c>
      <c r="Z497" s="4" t="str">
        <f t="shared" si="47"/>
        <v/>
      </c>
      <c r="AA497" s="4" t="str">
        <f>IF($B497="","",IF(Z497&lt;=ROUNDUP(COUNTA($B$5:$B$504)*Settings!$B$10,0),"Top 20%",""))</f>
        <v/>
      </c>
    </row>
    <row r="498" spans="1:27" ht="16" x14ac:dyDescent="0.2">
      <c r="A498" s="7"/>
      <c r="B498" s="10"/>
      <c r="C498" s="10"/>
      <c r="D498" s="10"/>
      <c r="E498" s="10"/>
      <c r="F498" s="7"/>
      <c r="G498" s="7"/>
      <c r="H498" s="7"/>
      <c r="I498" s="4" t="str">
        <f t="shared" si="42"/>
        <v/>
      </c>
      <c r="J498" s="7"/>
      <c r="K498" s="7"/>
      <c r="L498" s="7"/>
      <c r="M498" s="4" t="str">
        <f t="shared" si="43"/>
        <v/>
      </c>
      <c r="N498" s="7"/>
      <c r="O498" s="7"/>
      <c r="P498" s="7"/>
      <c r="Q498" s="4" t="str">
        <f t="shared" si="44"/>
        <v/>
      </c>
      <c r="R498" s="7"/>
      <c r="S498" s="7"/>
      <c r="T498" s="7"/>
      <c r="U498" s="4" t="str">
        <f t="shared" si="45"/>
        <v/>
      </c>
      <c r="V498" s="4" t="str">
        <f>IF($B498="","",ROUND((I498*Settings!$B$4 + M498*Settings!$B$5 + Q498*Settings!$B$6)*20,1))</f>
        <v/>
      </c>
      <c r="W498" s="4" t="str">
        <f>IF($B498="","",(5-U498)*Settings!$B$7)</f>
        <v/>
      </c>
      <c r="X498" s="4" t="str">
        <f t="shared" si="46"/>
        <v/>
      </c>
      <c r="Y498" s="4" t="str">
        <f>IF($B498="","",IF(AND(Settings!$B$18=1,U498&lt;Settings!$B$19),IF(X498&gt;=Settings!$B$9,"Pilot (gated - risk)","Defer/Redesign (risk)"),IF(X498&gt;=Settings!$B$8,"Scale candidate",IF(X498&gt;=Settings!$B$9,"Pilot (gated)","Defer/Redesign"))))</f>
        <v/>
      </c>
      <c r="Z498" s="4" t="str">
        <f t="shared" si="47"/>
        <v/>
      </c>
      <c r="AA498" s="4" t="str">
        <f>IF($B498="","",IF(Z498&lt;=ROUNDUP(COUNTA($B$5:$B$504)*Settings!$B$10,0),"Top 20%",""))</f>
        <v/>
      </c>
    </row>
    <row r="499" spans="1:27" ht="16" x14ac:dyDescent="0.2">
      <c r="A499" s="7"/>
      <c r="B499" s="10"/>
      <c r="C499" s="10"/>
      <c r="D499" s="10"/>
      <c r="E499" s="10"/>
      <c r="F499" s="7"/>
      <c r="G499" s="7"/>
      <c r="H499" s="7"/>
      <c r="I499" s="4" t="str">
        <f t="shared" si="42"/>
        <v/>
      </c>
      <c r="J499" s="7"/>
      <c r="K499" s="7"/>
      <c r="L499" s="7"/>
      <c r="M499" s="4" t="str">
        <f t="shared" si="43"/>
        <v/>
      </c>
      <c r="N499" s="7"/>
      <c r="O499" s="7"/>
      <c r="P499" s="7"/>
      <c r="Q499" s="4" t="str">
        <f t="shared" si="44"/>
        <v/>
      </c>
      <c r="R499" s="7"/>
      <c r="S499" s="7"/>
      <c r="T499" s="7"/>
      <c r="U499" s="4" t="str">
        <f t="shared" si="45"/>
        <v/>
      </c>
      <c r="V499" s="4" t="str">
        <f>IF($B499="","",ROUND((I499*Settings!$B$4 + M499*Settings!$B$5 + Q499*Settings!$B$6)*20,1))</f>
        <v/>
      </c>
      <c r="W499" s="4" t="str">
        <f>IF($B499="","",(5-U499)*Settings!$B$7)</f>
        <v/>
      </c>
      <c r="X499" s="4" t="str">
        <f t="shared" si="46"/>
        <v/>
      </c>
      <c r="Y499" s="4" t="str">
        <f>IF($B499="","",IF(AND(Settings!$B$18=1,U499&lt;Settings!$B$19),IF(X499&gt;=Settings!$B$9,"Pilot (gated - risk)","Defer/Redesign (risk)"),IF(X499&gt;=Settings!$B$8,"Scale candidate",IF(X499&gt;=Settings!$B$9,"Pilot (gated)","Defer/Redesign"))))</f>
        <v/>
      </c>
      <c r="Z499" s="4" t="str">
        <f t="shared" si="47"/>
        <v/>
      </c>
      <c r="AA499" s="4" t="str">
        <f>IF($B499="","",IF(Z499&lt;=ROUNDUP(COUNTA($B$5:$B$504)*Settings!$B$10,0),"Top 20%",""))</f>
        <v/>
      </c>
    </row>
    <row r="500" spans="1:27" ht="16" x14ac:dyDescent="0.2">
      <c r="A500" s="7"/>
      <c r="B500" s="10"/>
      <c r="C500" s="10"/>
      <c r="D500" s="10"/>
      <c r="E500" s="10"/>
      <c r="F500" s="7"/>
      <c r="G500" s="7"/>
      <c r="H500" s="7"/>
      <c r="I500" s="4" t="str">
        <f t="shared" si="42"/>
        <v/>
      </c>
      <c r="J500" s="7"/>
      <c r="K500" s="7"/>
      <c r="L500" s="7"/>
      <c r="M500" s="4" t="str">
        <f t="shared" si="43"/>
        <v/>
      </c>
      <c r="N500" s="7"/>
      <c r="O500" s="7"/>
      <c r="P500" s="7"/>
      <c r="Q500" s="4" t="str">
        <f t="shared" si="44"/>
        <v/>
      </c>
      <c r="R500" s="7"/>
      <c r="S500" s="7"/>
      <c r="T500" s="7"/>
      <c r="U500" s="4" t="str">
        <f t="shared" si="45"/>
        <v/>
      </c>
      <c r="V500" s="4" t="str">
        <f>IF($B500="","",ROUND((I500*Settings!$B$4 + M500*Settings!$B$5 + Q500*Settings!$B$6)*20,1))</f>
        <v/>
      </c>
      <c r="W500" s="4" t="str">
        <f>IF($B500="","",(5-U500)*Settings!$B$7)</f>
        <v/>
      </c>
      <c r="X500" s="4" t="str">
        <f t="shared" si="46"/>
        <v/>
      </c>
      <c r="Y500" s="4" t="str">
        <f>IF($B500="","",IF(AND(Settings!$B$18=1,U500&lt;Settings!$B$19),IF(X500&gt;=Settings!$B$9,"Pilot (gated - risk)","Defer/Redesign (risk)"),IF(X500&gt;=Settings!$B$8,"Scale candidate",IF(X500&gt;=Settings!$B$9,"Pilot (gated)","Defer/Redesign"))))</f>
        <v/>
      </c>
      <c r="Z500" s="4" t="str">
        <f t="shared" si="47"/>
        <v/>
      </c>
      <c r="AA500" s="4" t="str">
        <f>IF($B500="","",IF(Z500&lt;=ROUNDUP(COUNTA($B$5:$B$504)*Settings!$B$10,0),"Top 20%",""))</f>
        <v/>
      </c>
    </row>
    <row r="501" spans="1:27" ht="16" x14ac:dyDescent="0.2">
      <c r="A501" s="7"/>
      <c r="B501" s="10"/>
      <c r="C501" s="10"/>
      <c r="D501" s="10"/>
      <c r="E501" s="10"/>
      <c r="F501" s="7"/>
      <c r="G501" s="7"/>
      <c r="H501" s="7"/>
      <c r="I501" s="4" t="str">
        <f t="shared" si="42"/>
        <v/>
      </c>
      <c r="J501" s="7"/>
      <c r="K501" s="7"/>
      <c r="L501" s="7"/>
      <c r="M501" s="4" t="str">
        <f t="shared" si="43"/>
        <v/>
      </c>
      <c r="N501" s="7"/>
      <c r="O501" s="7"/>
      <c r="P501" s="7"/>
      <c r="Q501" s="4" t="str">
        <f t="shared" si="44"/>
        <v/>
      </c>
      <c r="R501" s="7"/>
      <c r="S501" s="7"/>
      <c r="T501" s="7"/>
      <c r="U501" s="4" t="str">
        <f t="shared" si="45"/>
        <v/>
      </c>
      <c r="V501" s="4" t="str">
        <f>IF($B501="","",ROUND((I501*Settings!$B$4 + M501*Settings!$B$5 + Q501*Settings!$B$6)*20,1))</f>
        <v/>
      </c>
      <c r="W501" s="4" t="str">
        <f>IF($B501="","",(5-U501)*Settings!$B$7)</f>
        <v/>
      </c>
      <c r="X501" s="4" t="str">
        <f t="shared" si="46"/>
        <v/>
      </c>
      <c r="Y501" s="4" t="str">
        <f>IF($B501="","",IF(AND(Settings!$B$18=1,U501&lt;Settings!$B$19),IF(X501&gt;=Settings!$B$9,"Pilot (gated - risk)","Defer/Redesign (risk)"),IF(X501&gt;=Settings!$B$8,"Scale candidate",IF(X501&gt;=Settings!$B$9,"Pilot (gated)","Defer/Redesign"))))</f>
        <v/>
      </c>
      <c r="Z501" s="4" t="str">
        <f t="shared" si="47"/>
        <v/>
      </c>
      <c r="AA501" s="4" t="str">
        <f>IF($B501="","",IF(Z501&lt;=ROUNDUP(COUNTA($B$5:$B$504)*Settings!$B$10,0),"Top 20%",""))</f>
        <v/>
      </c>
    </row>
    <row r="502" spans="1:27" ht="16" x14ac:dyDescent="0.2">
      <c r="A502" s="7"/>
      <c r="B502" s="10"/>
      <c r="C502" s="10"/>
      <c r="D502" s="10"/>
      <c r="E502" s="10"/>
      <c r="F502" s="7"/>
      <c r="G502" s="7"/>
      <c r="H502" s="7"/>
      <c r="I502" s="4" t="str">
        <f t="shared" si="42"/>
        <v/>
      </c>
      <c r="J502" s="7"/>
      <c r="K502" s="7"/>
      <c r="L502" s="7"/>
      <c r="M502" s="4" t="str">
        <f t="shared" si="43"/>
        <v/>
      </c>
      <c r="N502" s="7"/>
      <c r="O502" s="7"/>
      <c r="P502" s="7"/>
      <c r="Q502" s="4" t="str">
        <f t="shared" si="44"/>
        <v/>
      </c>
      <c r="R502" s="7"/>
      <c r="S502" s="7"/>
      <c r="T502" s="7"/>
      <c r="U502" s="4" t="str">
        <f t="shared" si="45"/>
        <v/>
      </c>
      <c r="V502" s="4" t="str">
        <f>IF($B502="","",ROUND((I502*Settings!$B$4 + M502*Settings!$B$5 + Q502*Settings!$B$6)*20,1))</f>
        <v/>
      </c>
      <c r="W502" s="4" t="str">
        <f>IF($B502="","",(5-U502)*Settings!$B$7)</f>
        <v/>
      </c>
      <c r="X502" s="4" t="str">
        <f t="shared" si="46"/>
        <v/>
      </c>
      <c r="Y502" s="4" t="str">
        <f>IF($B502="","",IF(AND(Settings!$B$18=1,U502&lt;Settings!$B$19),IF(X502&gt;=Settings!$B$9,"Pilot (gated - risk)","Defer/Redesign (risk)"),IF(X502&gt;=Settings!$B$8,"Scale candidate",IF(X502&gt;=Settings!$B$9,"Pilot (gated)","Defer/Redesign"))))</f>
        <v/>
      </c>
      <c r="Z502" s="4" t="str">
        <f t="shared" si="47"/>
        <v/>
      </c>
      <c r="AA502" s="4" t="str">
        <f>IF($B502="","",IF(Z502&lt;=ROUNDUP(COUNTA($B$5:$B$504)*Settings!$B$10,0),"Top 20%",""))</f>
        <v/>
      </c>
    </row>
    <row r="503" spans="1:27" ht="16" x14ac:dyDescent="0.2">
      <c r="A503" s="7"/>
      <c r="B503" s="10"/>
      <c r="C503" s="10"/>
      <c r="D503" s="10"/>
      <c r="E503" s="10"/>
      <c r="F503" s="7"/>
      <c r="G503" s="7"/>
      <c r="H503" s="7"/>
      <c r="I503" s="4" t="str">
        <f t="shared" si="42"/>
        <v/>
      </c>
      <c r="J503" s="7"/>
      <c r="K503" s="7"/>
      <c r="L503" s="7"/>
      <c r="M503" s="4" t="str">
        <f t="shared" si="43"/>
        <v/>
      </c>
      <c r="N503" s="7"/>
      <c r="O503" s="7"/>
      <c r="P503" s="7"/>
      <c r="Q503" s="4" t="str">
        <f t="shared" si="44"/>
        <v/>
      </c>
      <c r="R503" s="7"/>
      <c r="S503" s="7"/>
      <c r="T503" s="7"/>
      <c r="U503" s="4" t="str">
        <f t="shared" si="45"/>
        <v/>
      </c>
      <c r="V503" s="4" t="str">
        <f>IF($B503="","",ROUND((I503*Settings!$B$4 + M503*Settings!$B$5 + Q503*Settings!$B$6)*20,1))</f>
        <v/>
      </c>
      <c r="W503" s="4" t="str">
        <f>IF($B503="","",(5-U503)*Settings!$B$7)</f>
        <v/>
      </c>
      <c r="X503" s="4" t="str">
        <f t="shared" si="46"/>
        <v/>
      </c>
      <c r="Y503" s="4" t="str">
        <f>IF($B503="","",IF(AND(Settings!$B$18=1,U503&lt;Settings!$B$19),IF(X503&gt;=Settings!$B$9,"Pilot (gated - risk)","Defer/Redesign (risk)"),IF(X503&gt;=Settings!$B$8,"Scale candidate",IF(X503&gt;=Settings!$B$9,"Pilot (gated)","Defer/Redesign"))))</f>
        <v/>
      </c>
      <c r="Z503" s="4" t="str">
        <f t="shared" si="47"/>
        <v/>
      </c>
      <c r="AA503" s="4" t="str">
        <f>IF($B503="","",IF(Z503&lt;=ROUNDUP(COUNTA($B$5:$B$504)*Settings!$B$10,0),"Top 20%",""))</f>
        <v/>
      </c>
    </row>
    <row r="504" spans="1:27" ht="16" x14ac:dyDescent="0.2">
      <c r="A504" s="7"/>
      <c r="B504" s="10"/>
      <c r="C504" s="10"/>
      <c r="D504" s="10"/>
      <c r="E504" s="10"/>
      <c r="F504" s="7"/>
      <c r="G504" s="7"/>
      <c r="H504" s="7"/>
      <c r="I504" s="4" t="str">
        <f t="shared" si="42"/>
        <v/>
      </c>
      <c r="J504" s="7"/>
      <c r="K504" s="7"/>
      <c r="L504" s="7"/>
      <c r="M504" s="4" t="str">
        <f t="shared" si="43"/>
        <v/>
      </c>
      <c r="N504" s="7"/>
      <c r="O504" s="7"/>
      <c r="P504" s="7"/>
      <c r="Q504" s="4" t="str">
        <f t="shared" si="44"/>
        <v/>
      </c>
      <c r="R504" s="7"/>
      <c r="S504" s="7"/>
      <c r="T504" s="7"/>
      <c r="U504" s="4" t="str">
        <f t="shared" si="45"/>
        <v/>
      </c>
      <c r="V504" s="4" t="str">
        <f>IF($B504="","",ROUND((I504*Settings!$B$4 + M504*Settings!$B$5 + Q504*Settings!$B$6)*20,1))</f>
        <v/>
      </c>
      <c r="W504" s="4" t="str">
        <f>IF($B504="","",(5-U504)*Settings!$B$7)</f>
        <v/>
      </c>
      <c r="X504" s="4" t="str">
        <f t="shared" si="46"/>
        <v/>
      </c>
      <c r="Y504" s="4" t="str">
        <f>IF($B504="","",IF(AND(Settings!$B$18=1,U504&lt;Settings!$B$19),IF(X504&gt;=Settings!$B$9,"Pilot (gated - risk)","Defer/Redesign (risk)"),IF(X504&gt;=Settings!$B$8,"Scale candidate",IF(X504&gt;=Settings!$B$9,"Pilot (gated)","Defer/Redesign"))))</f>
        <v/>
      </c>
      <c r="Z504" s="4" t="str">
        <f t="shared" si="47"/>
        <v/>
      </c>
      <c r="AA504" s="4" t="str">
        <f>IF($B504="","",IF(Z504&lt;=ROUNDUP(COUNTA($B$5:$B$504)*Settings!$B$10,0),"Top 20%",""))</f>
        <v/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OrEqual" id="{00000000-000E-0000-0300-000001000000}">
            <xm:f>Settings!$B$8</xm:f>
            <x14:dxf>
              <fill>
                <patternFill>
                  <bgColor rgb="FFC6EFCE"/>
                </patternFill>
              </fill>
            </x14:dxf>
          </x14:cfRule>
          <x14:cfRule type="cellIs" priority="2" operator="between" id="{00000000-000E-0000-0300-000002000000}">
            <xm:f>Settings!$B$9</xm:f>
            <xm:f>Settings!$B$8-0.0001</xm:f>
            <x14:dxf>
              <fill>
                <patternFill>
                  <bgColor rgb="FFFFEB9C"/>
                </patternFill>
              </fill>
            </x14:dxf>
          </x14:cfRule>
          <x14:cfRule type="cellIs" priority="3" operator="lessThan" id="{00000000-000E-0000-0300-000003000000}">
            <xm:f>Settings!$B$9</xm:f>
            <x14:dxf>
              <fill>
                <patternFill>
                  <bgColor rgb="FFFFC7CE"/>
                </patternFill>
              </fill>
            </x14:dxf>
          </x14:cfRule>
          <xm:sqref>X5:X54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5"/>
  <sheetViews>
    <sheetView showGridLines="0" workbookViewId="0"/>
  </sheetViews>
  <sheetFormatPr baseColWidth="10" defaultColWidth="8.83203125" defaultRowHeight="15" x14ac:dyDescent="0.2"/>
  <cols>
    <col min="1" max="1" width="10" customWidth="1"/>
    <col min="2" max="2" width="24" customWidth="1"/>
    <col min="3" max="3" width="12" customWidth="1"/>
    <col min="4" max="4" width="18" customWidth="1"/>
    <col min="5" max="5" width="16" customWidth="1"/>
    <col min="6" max="7" width="11" customWidth="1"/>
    <col min="8" max="8" width="9" customWidth="1"/>
    <col min="9" max="9" width="18" customWidth="1"/>
    <col min="10" max="10" width="12" customWidth="1"/>
    <col min="11" max="13" width="14" customWidth="1"/>
    <col min="14" max="14" width="11" customWidth="1"/>
    <col min="15" max="16" width="18" customWidth="1"/>
    <col min="17" max="19" width="14" customWidth="1"/>
    <col min="20" max="21" width="12" customWidth="1"/>
    <col min="22" max="24" width="14" customWidth="1"/>
    <col min="25" max="26" width="12" customWidth="1"/>
  </cols>
  <sheetData>
    <row r="1" spans="1:26" ht="19" x14ac:dyDescent="0.25">
      <c r="A1" s="1" t="s">
        <v>132</v>
      </c>
    </row>
    <row r="3" spans="1:26" ht="30" customHeight="1" x14ac:dyDescent="0.2">
      <c r="A3" s="8" t="s">
        <v>133</v>
      </c>
      <c r="B3" s="8" t="s">
        <v>157</v>
      </c>
      <c r="C3" s="8" t="s">
        <v>158</v>
      </c>
      <c r="D3" s="8" t="s">
        <v>159</v>
      </c>
      <c r="E3" s="8" t="s">
        <v>160</v>
      </c>
      <c r="F3" s="8" t="s">
        <v>161</v>
      </c>
      <c r="G3" s="8" t="s">
        <v>162</v>
      </c>
      <c r="H3" s="8" t="s">
        <v>163</v>
      </c>
      <c r="I3" s="8" t="s">
        <v>164</v>
      </c>
      <c r="J3" s="8" t="s">
        <v>165</v>
      </c>
      <c r="K3" s="8" t="s">
        <v>166</v>
      </c>
      <c r="L3" s="8" t="s">
        <v>167</v>
      </c>
      <c r="M3" s="8" t="s">
        <v>168</v>
      </c>
      <c r="N3" s="8" t="s">
        <v>169</v>
      </c>
      <c r="O3" s="8" t="s">
        <v>170</v>
      </c>
      <c r="P3" s="8" t="s">
        <v>171</v>
      </c>
      <c r="Q3" s="8" t="s">
        <v>172</v>
      </c>
      <c r="R3" s="8" t="s">
        <v>173</v>
      </c>
      <c r="S3" s="8" t="s">
        <v>174</v>
      </c>
      <c r="T3" s="8" t="s">
        <v>175</v>
      </c>
      <c r="U3" s="8" t="s">
        <v>176</v>
      </c>
    </row>
    <row r="4" spans="1:26" ht="16" x14ac:dyDescent="0.2">
      <c r="A4" s="7" t="s">
        <v>55</v>
      </c>
      <c r="B4" s="10" t="s">
        <v>55</v>
      </c>
      <c r="C4" s="7" t="s">
        <v>55</v>
      </c>
      <c r="D4" s="10" t="s">
        <v>55</v>
      </c>
      <c r="E4" s="10" t="s">
        <v>55</v>
      </c>
      <c r="F4" s="7" t="s">
        <v>55</v>
      </c>
      <c r="G4" s="7" t="s">
        <v>55</v>
      </c>
      <c r="H4" s="11" t="str">
        <f t="shared" ref="H4:H35" si="0">IFERROR((G4-F4)/F4,"")</f>
        <v/>
      </c>
      <c r="I4" s="7" t="s">
        <v>55</v>
      </c>
      <c r="J4" s="7" t="s">
        <v>55</v>
      </c>
      <c r="K4" s="7" t="s">
        <v>55</v>
      </c>
      <c r="L4" s="7" t="s">
        <v>55</v>
      </c>
      <c r="M4" s="7" t="s">
        <v>55</v>
      </c>
      <c r="N4" s="12" t="str">
        <f t="shared" ref="N4:N35" si="1">IFERROR(L4/M4,"")</f>
        <v/>
      </c>
      <c r="O4" s="7" t="s">
        <v>55</v>
      </c>
      <c r="P4" s="7" t="s">
        <v>55</v>
      </c>
      <c r="Q4" s="10" t="s">
        <v>55</v>
      </c>
      <c r="R4" s="10" t="s">
        <v>55</v>
      </c>
      <c r="S4" s="10" t="s">
        <v>55</v>
      </c>
      <c r="T4" s="7" t="s">
        <v>55</v>
      </c>
      <c r="U4" s="7" t="s">
        <v>55</v>
      </c>
    </row>
    <row r="5" spans="1:26" ht="48" x14ac:dyDescent="0.2">
      <c r="A5" s="7" t="s">
        <v>134</v>
      </c>
      <c r="B5" s="10" t="s">
        <v>135</v>
      </c>
      <c r="C5" s="7" t="s">
        <v>136</v>
      </c>
      <c r="D5" s="10" t="s">
        <v>137</v>
      </c>
      <c r="E5" s="10" t="s">
        <v>138</v>
      </c>
      <c r="F5" s="7" t="s">
        <v>139</v>
      </c>
      <c r="G5" s="7" t="s">
        <v>140</v>
      </c>
      <c r="H5" s="11" t="str">
        <f t="shared" si="0"/>
        <v/>
      </c>
      <c r="I5" s="7" t="s">
        <v>141</v>
      </c>
      <c r="J5" s="7" t="s">
        <v>142</v>
      </c>
      <c r="K5" s="7" t="s">
        <v>143</v>
      </c>
      <c r="L5" s="7" t="s">
        <v>144</v>
      </c>
      <c r="M5" s="7" t="s">
        <v>145</v>
      </c>
      <c r="N5" s="12" t="str">
        <f t="shared" si="1"/>
        <v/>
      </c>
      <c r="O5" s="7" t="s">
        <v>146</v>
      </c>
      <c r="P5" s="7" t="s">
        <v>147</v>
      </c>
      <c r="Q5" s="7" t="s">
        <v>148</v>
      </c>
      <c r="R5" s="7" t="s">
        <v>149</v>
      </c>
      <c r="S5" s="10" t="s">
        <v>31</v>
      </c>
      <c r="T5" s="7" t="s">
        <v>150</v>
      </c>
      <c r="U5" s="10" t="s">
        <v>151</v>
      </c>
      <c r="V5" s="10" t="s">
        <v>152</v>
      </c>
      <c r="W5" s="10" t="s">
        <v>153</v>
      </c>
      <c r="X5" s="10" t="s">
        <v>154</v>
      </c>
      <c r="Y5" s="10" t="s">
        <v>155</v>
      </c>
      <c r="Z5" s="10" t="s">
        <v>156</v>
      </c>
    </row>
    <row r="6" spans="1:26" ht="16" x14ac:dyDescent="0.2">
      <c r="A6" s="7" t="s">
        <v>55</v>
      </c>
      <c r="B6" s="14" t="str">
        <f>IF($A6="","",IFERROR(INDEX(Backlog_Scoring!$B$5:$B$504,MATCH($A6,Backlog_Scoring!$A$5:$A$504,0)),""))</f>
        <v/>
      </c>
      <c r="C6" s="16" t="s">
        <v>55</v>
      </c>
      <c r="D6" s="17" t="s">
        <v>55</v>
      </c>
      <c r="E6" s="14" t="str">
        <f>IF($A6="","",IFERROR(INDEX(Backlog_Scoring!$AB$5:$AB$504,MATCH($A6,Backlog_Scoring!$A$5:$A$504,0)),""))</f>
        <v/>
      </c>
      <c r="F6" s="4" t="str">
        <f>IF($A6="","",IFERROR(INDEX(Backlog_Scoring!$AC$5:$AC$504,MATCH($A6,Backlog_Scoring!$A$5:$A$504,0)),""))</f>
        <v/>
      </c>
      <c r="G6" s="7" t="s">
        <v>55</v>
      </c>
      <c r="H6" s="11" t="str">
        <f t="shared" si="0"/>
        <v/>
      </c>
      <c r="I6" s="18" t="s">
        <v>55</v>
      </c>
      <c r="J6" s="7" t="s">
        <v>55</v>
      </c>
      <c r="K6" s="7" t="s">
        <v>55</v>
      </c>
      <c r="L6" s="7" t="s">
        <v>55</v>
      </c>
      <c r="M6" s="7" t="s">
        <v>55</v>
      </c>
      <c r="N6" s="12" t="str">
        <f t="shared" si="1"/>
        <v/>
      </c>
      <c r="O6" s="4" t="str">
        <f>IF($A6="","",IFERROR(INDEX(Backlog_Scoring!$E$5:$E$504,MATCH($A6,Backlog_Scoring!$A$5:$A$504,0)),""))</f>
        <v/>
      </c>
      <c r="P6" s="4" t="str">
        <f>IF($A6="","",IFERROR(INDEX(Backlog_Scoring!$Y$5:$Y$504,MATCH($A6,Backlog_Scoring!$A$5:$A$504,0)),""))</f>
        <v/>
      </c>
      <c r="Q6" s="14" t="str">
        <f>IF($A6="","",IFERROR(INDEX(Backlog_Scoring!$X$5:$X$504,MATCH($A6,Backlog_Scoring!$A$5:$A$504,0)),""))</f>
        <v/>
      </c>
      <c r="R6" s="14" t="str">
        <f>IF($A6="","",IFERROR(INDEX(Backlog_Scoring!$U$5:$U$504,MATCH($A6,Backlog_Scoring!$A$5:$A$504,0)),""))</f>
        <v/>
      </c>
      <c r="S6" s="10" t="s">
        <v>55</v>
      </c>
      <c r="T6" s="16" t="s">
        <v>55</v>
      </c>
      <c r="U6" s="16" t="str">
        <f>IF(Settings!$B$23=0,"",IF($C6="","",IF($D6="Day 14",$C6+Settings!$B$24,IF($D6="Week 6",$C6+Settings!$B$25,IF($D6="Monthly",EDATE($C6,Settings!$B$26),"")))))</f>
        <v/>
      </c>
      <c r="V6" s="17"/>
      <c r="W6" s="17"/>
      <c r="X6" s="17"/>
      <c r="Y6" s="19"/>
      <c r="Z6" s="19"/>
    </row>
    <row r="7" spans="1:26" ht="16" x14ac:dyDescent="0.2">
      <c r="A7" s="7" t="s">
        <v>55</v>
      </c>
      <c r="B7" s="14" t="str">
        <f>IF($A7="","",IFERROR(INDEX(Backlog_Scoring!$B$5:$B$504,MATCH($A7,Backlog_Scoring!$A$5:$A$504,0)),""))</f>
        <v/>
      </c>
      <c r="C7" s="16" t="s">
        <v>55</v>
      </c>
      <c r="D7" s="17" t="s">
        <v>55</v>
      </c>
      <c r="E7" s="14" t="str">
        <f>IF($A7="","",IFERROR(INDEX(Backlog_Scoring!$AB$5:$AB$504,MATCH($A7,Backlog_Scoring!$A$5:$A$504,0)),""))</f>
        <v/>
      </c>
      <c r="F7" s="4" t="str">
        <f>IF($A7="","",IFERROR(INDEX(Backlog_Scoring!$AC$5:$AC$504,MATCH($A7,Backlog_Scoring!$A$5:$A$504,0)),""))</f>
        <v/>
      </c>
      <c r="G7" s="7" t="s">
        <v>55</v>
      </c>
      <c r="H7" s="11" t="str">
        <f t="shared" si="0"/>
        <v/>
      </c>
      <c r="I7" s="18" t="s">
        <v>55</v>
      </c>
      <c r="J7" s="7" t="s">
        <v>55</v>
      </c>
      <c r="K7" s="7" t="s">
        <v>55</v>
      </c>
      <c r="L7" s="7" t="s">
        <v>55</v>
      </c>
      <c r="M7" s="7" t="s">
        <v>55</v>
      </c>
      <c r="N7" s="12" t="str">
        <f t="shared" si="1"/>
        <v/>
      </c>
      <c r="O7" s="4" t="str">
        <f>IF($A7="","",IFERROR(INDEX(Backlog_Scoring!$E$5:$E$504,MATCH($A7,Backlog_Scoring!$A$5:$A$504,0)),""))</f>
        <v/>
      </c>
      <c r="P7" s="4" t="str">
        <f>IF($A7="","",IFERROR(INDEX(Backlog_Scoring!$Y$5:$Y$504,MATCH($A7,Backlog_Scoring!$A$5:$A$504,0)),""))</f>
        <v/>
      </c>
      <c r="Q7" s="14" t="str">
        <f>IF($A7="","",IFERROR(INDEX(Backlog_Scoring!$X$5:$X$504,MATCH($A7,Backlog_Scoring!$A$5:$A$504,0)),""))</f>
        <v/>
      </c>
      <c r="R7" s="14" t="str">
        <f>IF($A7="","",IFERROR(INDEX(Backlog_Scoring!$U$5:$U$504,MATCH($A7,Backlog_Scoring!$A$5:$A$504,0)),""))</f>
        <v/>
      </c>
      <c r="S7" s="10" t="s">
        <v>55</v>
      </c>
      <c r="T7" s="16" t="s">
        <v>55</v>
      </c>
      <c r="U7" s="16" t="str">
        <f>IF(Settings!$B$23=0,"",IF($C7="","",IF($D7="Day 14",$C7+Settings!$B$24,IF($D7="Week 6",$C7+Settings!$B$25,IF($D7="Monthly",EDATE($C7,Settings!$B$26),"")))))</f>
        <v/>
      </c>
      <c r="V7" s="17"/>
      <c r="W7" s="17"/>
      <c r="X7" s="17"/>
      <c r="Y7" s="19"/>
      <c r="Z7" s="19"/>
    </row>
    <row r="8" spans="1:26" ht="16" x14ac:dyDescent="0.2">
      <c r="A8" s="7" t="s">
        <v>55</v>
      </c>
      <c r="B8" s="14" t="str">
        <f>IF($A8="","",IFERROR(INDEX(Backlog_Scoring!$B$5:$B$504,MATCH($A8,Backlog_Scoring!$A$5:$A$504,0)),""))</f>
        <v/>
      </c>
      <c r="C8" s="16" t="s">
        <v>55</v>
      </c>
      <c r="D8" s="17" t="s">
        <v>55</v>
      </c>
      <c r="E8" s="14" t="str">
        <f>IF($A8="","",IFERROR(INDEX(Backlog_Scoring!$AB$5:$AB$504,MATCH($A8,Backlog_Scoring!$A$5:$A$504,0)),""))</f>
        <v/>
      </c>
      <c r="F8" s="4" t="str">
        <f>IF($A8="","",IFERROR(INDEX(Backlog_Scoring!$AC$5:$AC$504,MATCH($A8,Backlog_Scoring!$A$5:$A$504,0)),""))</f>
        <v/>
      </c>
      <c r="G8" s="7" t="s">
        <v>55</v>
      </c>
      <c r="H8" s="11" t="str">
        <f t="shared" si="0"/>
        <v/>
      </c>
      <c r="I8" s="18" t="s">
        <v>55</v>
      </c>
      <c r="J8" s="7" t="s">
        <v>55</v>
      </c>
      <c r="K8" s="7" t="s">
        <v>55</v>
      </c>
      <c r="L8" s="7" t="s">
        <v>55</v>
      </c>
      <c r="M8" s="7" t="s">
        <v>55</v>
      </c>
      <c r="N8" s="12" t="str">
        <f t="shared" si="1"/>
        <v/>
      </c>
      <c r="O8" s="4" t="str">
        <f>IF($A8="","",IFERROR(INDEX(Backlog_Scoring!$E$5:$E$504,MATCH($A8,Backlog_Scoring!$A$5:$A$504,0)),""))</f>
        <v/>
      </c>
      <c r="P8" s="4" t="str">
        <f>IF($A8="","",IFERROR(INDEX(Backlog_Scoring!$Y$5:$Y$504,MATCH($A8,Backlog_Scoring!$A$5:$A$504,0)),""))</f>
        <v/>
      </c>
      <c r="Q8" s="14" t="str">
        <f>IF($A8="","",IFERROR(INDEX(Backlog_Scoring!$X$5:$X$504,MATCH($A8,Backlog_Scoring!$A$5:$A$504,0)),""))</f>
        <v/>
      </c>
      <c r="R8" s="14" t="str">
        <f>IF($A8="","",IFERROR(INDEX(Backlog_Scoring!$U$5:$U$504,MATCH($A8,Backlog_Scoring!$A$5:$A$504,0)),""))</f>
        <v/>
      </c>
      <c r="S8" s="10" t="s">
        <v>55</v>
      </c>
      <c r="T8" s="16" t="s">
        <v>55</v>
      </c>
      <c r="U8" s="16" t="str">
        <f>IF(Settings!$B$23=0,"",IF($C8="","",IF($D8="Day 14",$C8+Settings!$B$24,IF($D8="Week 6",$C8+Settings!$B$25,IF($D8="Monthly",EDATE($C8,Settings!$B$26),"")))))</f>
        <v/>
      </c>
      <c r="V8" s="17"/>
      <c r="W8" s="17"/>
      <c r="X8" s="17"/>
      <c r="Y8" s="19"/>
      <c r="Z8" s="19"/>
    </row>
    <row r="9" spans="1:26" ht="16" x14ac:dyDescent="0.2">
      <c r="A9" s="7" t="s">
        <v>55</v>
      </c>
      <c r="B9" s="14" t="str">
        <f>IF($A9="","",IFERROR(INDEX(Backlog_Scoring!$B$5:$B$504,MATCH($A9,Backlog_Scoring!$A$5:$A$504,0)),""))</f>
        <v/>
      </c>
      <c r="C9" s="16" t="s">
        <v>55</v>
      </c>
      <c r="D9" s="17" t="s">
        <v>55</v>
      </c>
      <c r="E9" s="14" t="str">
        <f>IF($A9="","",IFERROR(INDEX(Backlog_Scoring!$AB$5:$AB$504,MATCH($A9,Backlog_Scoring!$A$5:$A$504,0)),""))</f>
        <v/>
      </c>
      <c r="F9" s="4" t="str">
        <f>IF($A9="","",IFERROR(INDEX(Backlog_Scoring!$AC$5:$AC$504,MATCH($A9,Backlog_Scoring!$A$5:$A$504,0)),""))</f>
        <v/>
      </c>
      <c r="G9" s="7" t="s">
        <v>55</v>
      </c>
      <c r="H9" s="11" t="str">
        <f t="shared" si="0"/>
        <v/>
      </c>
      <c r="I9" s="18" t="s">
        <v>55</v>
      </c>
      <c r="J9" s="7" t="s">
        <v>55</v>
      </c>
      <c r="K9" s="7" t="s">
        <v>55</v>
      </c>
      <c r="L9" s="7" t="s">
        <v>55</v>
      </c>
      <c r="M9" s="7" t="s">
        <v>55</v>
      </c>
      <c r="N9" s="12" t="str">
        <f t="shared" si="1"/>
        <v/>
      </c>
      <c r="O9" s="4" t="str">
        <f>IF($A9="","",IFERROR(INDEX(Backlog_Scoring!$E$5:$E$504,MATCH($A9,Backlog_Scoring!$A$5:$A$504,0)),""))</f>
        <v/>
      </c>
      <c r="P9" s="4" t="str">
        <f>IF($A9="","",IFERROR(INDEX(Backlog_Scoring!$Y$5:$Y$504,MATCH($A9,Backlog_Scoring!$A$5:$A$504,0)),""))</f>
        <v/>
      </c>
      <c r="Q9" s="14" t="str">
        <f>IF($A9="","",IFERROR(INDEX(Backlog_Scoring!$X$5:$X$504,MATCH($A9,Backlog_Scoring!$A$5:$A$504,0)),""))</f>
        <v/>
      </c>
      <c r="R9" s="14" t="str">
        <f>IF($A9="","",IFERROR(INDEX(Backlog_Scoring!$U$5:$U$504,MATCH($A9,Backlog_Scoring!$A$5:$A$504,0)),""))</f>
        <v/>
      </c>
      <c r="S9" s="10" t="s">
        <v>55</v>
      </c>
      <c r="T9" s="16" t="s">
        <v>55</v>
      </c>
      <c r="U9" s="16" t="str">
        <f>IF(Settings!$B$23=0,"",IF($C9="","",IF($D9="Day 14",$C9+Settings!$B$24,IF($D9="Week 6",$C9+Settings!$B$25,IF($D9="Monthly",EDATE($C9,Settings!$B$26),"")))))</f>
        <v/>
      </c>
      <c r="V9" s="17"/>
      <c r="W9" s="17"/>
      <c r="X9" s="17"/>
      <c r="Y9" s="19"/>
      <c r="Z9" s="19"/>
    </row>
    <row r="10" spans="1:26" ht="16" x14ac:dyDescent="0.2">
      <c r="A10" s="7" t="s">
        <v>55</v>
      </c>
      <c r="B10" s="14" t="str">
        <f>IF($A10="","",IFERROR(INDEX(Backlog_Scoring!$B$5:$B$504,MATCH($A10,Backlog_Scoring!$A$5:$A$504,0)),""))</f>
        <v/>
      </c>
      <c r="C10" s="16" t="s">
        <v>55</v>
      </c>
      <c r="D10" s="17" t="s">
        <v>55</v>
      </c>
      <c r="E10" s="14" t="str">
        <f>IF($A10="","",IFERROR(INDEX(Backlog_Scoring!$AB$5:$AB$504,MATCH($A10,Backlog_Scoring!$A$5:$A$504,0)),""))</f>
        <v/>
      </c>
      <c r="F10" s="4" t="str">
        <f>IF($A10="","",IFERROR(INDEX(Backlog_Scoring!$AC$5:$AC$504,MATCH($A10,Backlog_Scoring!$A$5:$A$504,0)),""))</f>
        <v/>
      </c>
      <c r="G10" s="7" t="s">
        <v>55</v>
      </c>
      <c r="H10" s="11" t="str">
        <f t="shared" si="0"/>
        <v/>
      </c>
      <c r="I10" s="18" t="s">
        <v>55</v>
      </c>
      <c r="J10" s="7" t="s">
        <v>55</v>
      </c>
      <c r="K10" s="7" t="s">
        <v>55</v>
      </c>
      <c r="L10" s="7" t="s">
        <v>55</v>
      </c>
      <c r="M10" s="7" t="s">
        <v>55</v>
      </c>
      <c r="N10" s="12" t="str">
        <f t="shared" si="1"/>
        <v/>
      </c>
      <c r="O10" s="4" t="str">
        <f>IF($A10="","",IFERROR(INDEX(Backlog_Scoring!$E$5:$E$504,MATCH($A10,Backlog_Scoring!$A$5:$A$504,0)),""))</f>
        <v/>
      </c>
      <c r="P10" s="4" t="str">
        <f>IF($A10="","",IFERROR(INDEX(Backlog_Scoring!$Y$5:$Y$504,MATCH($A10,Backlog_Scoring!$A$5:$A$504,0)),""))</f>
        <v/>
      </c>
      <c r="Q10" s="14" t="str">
        <f>IF($A10="","",IFERROR(INDEX(Backlog_Scoring!$X$5:$X$504,MATCH($A10,Backlog_Scoring!$A$5:$A$504,0)),""))</f>
        <v/>
      </c>
      <c r="R10" s="14" t="str">
        <f>IF($A10="","",IFERROR(INDEX(Backlog_Scoring!$U$5:$U$504,MATCH($A10,Backlog_Scoring!$A$5:$A$504,0)),""))</f>
        <v/>
      </c>
      <c r="S10" s="10" t="s">
        <v>55</v>
      </c>
      <c r="T10" s="16" t="s">
        <v>55</v>
      </c>
      <c r="U10" s="16" t="str">
        <f>IF(Settings!$B$23=0,"",IF($C10="","",IF($D10="Day 14",$C10+Settings!$B$24,IF($D10="Week 6",$C10+Settings!$B$25,IF($D10="Monthly",EDATE($C10,Settings!$B$26),"")))))</f>
        <v/>
      </c>
      <c r="V10" s="17"/>
      <c r="W10" s="17"/>
      <c r="X10" s="17"/>
      <c r="Y10" s="19"/>
      <c r="Z10" s="19"/>
    </row>
    <row r="11" spans="1:26" ht="16" x14ac:dyDescent="0.2">
      <c r="A11" s="7" t="s">
        <v>55</v>
      </c>
      <c r="B11" s="14" t="str">
        <f>IF($A11="","",IFERROR(INDEX(Backlog_Scoring!$B$5:$B$504,MATCH($A11,Backlog_Scoring!$A$5:$A$504,0)),""))</f>
        <v/>
      </c>
      <c r="C11" s="16" t="s">
        <v>55</v>
      </c>
      <c r="D11" s="17" t="s">
        <v>55</v>
      </c>
      <c r="E11" s="14" t="str">
        <f>IF($A11="","",IFERROR(INDEX(Backlog_Scoring!$AB$5:$AB$504,MATCH($A11,Backlog_Scoring!$A$5:$A$504,0)),""))</f>
        <v/>
      </c>
      <c r="F11" s="4" t="str">
        <f>IF($A11="","",IFERROR(INDEX(Backlog_Scoring!$AC$5:$AC$504,MATCH($A11,Backlog_Scoring!$A$5:$A$504,0)),""))</f>
        <v/>
      </c>
      <c r="G11" s="7" t="s">
        <v>55</v>
      </c>
      <c r="H11" s="11" t="str">
        <f t="shared" si="0"/>
        <v/>
      </c>
      <c r="I11" s="18" t="s">
        <v>55</v>
      </c>
      <c r="J11" s="7" t="s">
        <v>55</v>
      </c>
      <c r="K11" s="7" t="s">
        <v>55</v>
      </c>
      <c r="L11" s="7" t="s">
        <v>55</v>
      </c>
      <c r="M11" s="7" t="s">
        <v>55</v>
      </c>
      <c r="N11" s="12" t="str">
        <f t="shared" si="1"/>
        <v/>
      </c>
      <c r="O11" s="4" t="str">
        <f>IF($A11="","",IFERROR(INDEX(Backlog_Scoring!$E$5:$E$504,MATCH($A11,Backlog_Scoring!$A$5:$A$504,0)),""))</f>
        <v/>
      </c>
      <c r="P11" s="4" t="str">
        <f>IF($A11="","",IFERROR(INDEX(Backlog_Scoring!$Y$5:$Y$504,MATCH($A11,Backlog_Scoring!$A$5:$A$504,0)),""))</f>
        <v/>
      </c>
      <c r="Q11" s="14" t="str">
        <f>IF($A11="","",IFERROR(INDEX(Backlog_Scoring!$X$5:$X$504,MATCH($A11,Backlog_Scoring!$A$5:$A$504,0)),""))</f>
        <v/>
      </c>
      <c r="R11" s="14" t="str">
        <f>IF($A11="","",IFERROR(INDEX(Backlog_Scoring!$U$5:$U$504,MATCH($A11,Backlog_Scoring!$A$5:$A$504,0)),""))</f>
        <v/>
      </c>
      <c r="S11" s="10" t="s">
        <v>55</v>
      </c>
      <c r="T11" s="16" t="s">
        <v>55</v>
      </c>
      <c r="U11" s="16" t="str">
        <f>IF(Settings!$B$23=0,"",IF($C11="","",IF($D11="Day 14",$C11+Settings!$B$24,IF($D11="Week 6",$C11+Settings!$B$25,IF($D11="Monthly",EDATE($C11,Settings!$B$26),"")))))</f>
        <v/>
      </c>
      <c r="V11" s="17"/>
      <c r="W11" s="17"/>
      <c r="X11" s="17"/>
      <c r="Y11" s="19"/>
      <c r="Z11" s="19"/>
    </row>
    <row r="12" spans="1:26" ht="16" x14ac:dyDescent="0.2">
      <c r="A12" s="7" t="s">
        <v>55</v>
      </c>
      <c r="B12" s="14" t="str">
        <f>IF($A12="","",IFERROR(INDEX(Backlog_Scoring!$B$5:$B$504,MATCH($A12,Backlog_Scoring!$A$5:$A$504,0)),""))</f>
        <v/>
      </c>
      <c r="C12" s="16" t="s">
        <v>55</v>
      </c>
      <c r="D12" s="17" t="s">
        <v>55</v>
      </c>
      <c r="E12" s="14" t="str">
        <f>IF($A12="","",IFERROR(INDEX(Backlog_Scoring!$AB$5:$AB$504,MATCH($A12,Backlog_Scoring!$A$5:$A$504,0)),""))</f>
        <v/>
      </c>
      <c r="F12" s="4" t="str">
        <f>IF($A12="","",IFERROR(INDEX(Backlog_Scoring!$AC$5:$AC$504,MATCH($A12,Backlog_Scoring!$A$5:$A$504,0)),""))</f>
        <v/>
      </c>
      <c r="G12" s="7" t="s">
        <v>55</v>
      </c>
      <c r="H12" s="11" t="str">
        <f t="shared" si="0"/>
        <v/>
      </c>
      <c r="I12" s="18" t="s">
        <v>55</v>
      </c>
      <c r="J12" s="7" t="s">
        <v>55</v>
      </c>
      <c r="K12" s="7" t="s">
        <v>55</v>
      </c>
      <c r="L12" s="7" t="s">
        <v>55</v>
      </c>
      <c r="M12" s="7" t="s">
        <v>55</v>
      </c>
      <c r="N12" s="12" t="str">
        <f t="shared" si="1"/>
        <v/>
      </c>
      <c r="O12" s="4" t="str">
        <f>IF($A12="","",IFERROR(INDEX(Backlog_Scoring!$E$5:$E$504,MATCH($A12,Backlog_Scoring!$A$5:$A$504,0)),""))</f>
        <v/>
      </c>
      <c r="P12" s="4" t="str">
        <f>IF($A12="","",IFERROR(INDEX(Backlog_Scoring!$Y$5:$Y$504,MATCH($A12,Backlog_Scoring!$A$5:$A$504,0)),""))</f>
        <v/>
      </c>
      <c r="Q12" s="14" t="str">
        <f>IF($A12="","",IFERROR(INDEX(Backlog_Scoring!$X$5:$X$504,MATCH($A12,Backlog_Scoring!$A$5:$A$504,0)),""))</f>
        <v/>
      </c>
      <c r="R12" s="14" t="str">
        <f>IF($A12="","",IFERROR(INDEX(Backlog_Scoring!$U$5:$U$504,MATCH($A12,Backlog_Scoring!$A$5:$A$504,0)),""))</f>
        <v/>
      </c>
      <c r="S12" s="10" t="s">
        <v>55</v>
      </c>
      <c r="T12" s="16" t="s">
        <v>55</v>
      </c>
      <c r="U12" s="16" t="str">
        <f>IF(Settings!$B$23=0,"",IF($C12="","",IF($D12="Day 14",$C12+Settings!$B$24,IF($D12="Week 6",$C12+Settings!$B$25,IF($D12="Monthly",EDATE($C12,Settings!$B$26),"")))))</f>
        <v/>
      </c>
      <c r="V12" s="17"/>
      <c r="W12" s="17"/>
      <c r="X12" s="17"/>
      <c r="Y12" s="19"/>
      <c r="Z12" s="19"/>
    </row>
    <row r="13" spans="1:26" ht="16" x14ac:dyDescent="0.2">
      <c r="A13" s="7" t="s">
        <v>55</v>
      </c>
      <c r="B13" s="14" t="str">
        <f>IF($A13="","",IFERROR(INDEX(Backlog_Scoring!$B$5:$B$504,MATCH($A13,Backlog_Scoring!$A$5:$A$504,0)),""))</f>
        <v/>
      </c>
      <c r="C13" s="16" t="s">
        <v>55</v>
      </c>
      <c r="D13" s="17" t="s">
        <v>55</v>
      </c>
      <c r="E13" s="14" t="str">
        <f>IF($A13="","",IFERROR(INDEX(Backlog_Scoring!$AB$5:$AB$504,MATCH($A13,Backlog_Scoring!$A$5:$A$504,0)),""))</f>
        <v/>
      </c>
      <c r="F13" s="4" t="str">
        <f>IF($A13="","",IFERROR(INDEX(Backlog_Scoring!$AC$5:$AC$504,MATCH($A13,Backlog_Scoring!$A$5:$A$504,0)),""))</f>
        <v/>
      </c>
      <c r="G13" s="7" t="s">
        <v>55</v>
      </c>
      <c r="H13" s="11" t="str">
        <f t="shared" si="0"/>
        <v/>
      </c>
      <c r="I13" s="18" t="s">
        <v>55</v>
      </c>
      <c r="J13" s="7" t="s">
        <v>55</v>
      </c>
      <c r="K13" s="7" t="s">
        <v>55</v>
      </c>
      <c r="L13" s="7" t="s">
        <v>55</v>
      </c>
      <c r="M13" s="7" t="s">
        <v>55</v>
      </c>
      <c r="N13" s="12" t="str">
        <f t="shared" si="1"/>
        <v/>
      </c>
      <c r="O13" s="4" t="str">
        <f>IF($A13="","",IFERROR(INDEX(Backlog_Scoring!$E$5:$E$504,MATCH($A13,Backlog_Scoring!$A$5:$A$504,0)),""))</f>
        <v/>
      </c>
      <c r="P13" s="4" t="str">
        <f>IF($A13="","",IFERROR(INDEX(Backlog_Scoring!$Y$5:$Y$504,MATCH($A13,Backlog_Scoring!$A$5:$A$504,0)),""))</f>
        <v/>
      </c>
      <c r="Q13" s="14" t="str">
        <f>IF($A13="","",IFERROR(INDEX(Backlog_Scoring!$X$5:$X$504,MATCH($A13,Backlog_Scoring!$A$5:$A$504,0)),""))</f>
        <v/>
      </c>
      <c r="R13" s="14" t="str">
        <f>IF($A13="","",IFERROR(INDEX(Backlog_Scoring!$U$5:$U$504,MATCH($A13,Backlog_Scoring!$A$5:$A$504,0)),""))</f>
        <v/>
      </c>
      <c r="S13" s="10" t="s">
        <v>55</v>
      </c>
      <c r="T13" s="16" t="s">
        <v>55</v>
      </c>
      <c r="U13" s="16" t="str">
        <f>IF(Settings!$B$23=0,"",IF($C13="","",IF($D13="Day 14",$C13+Settings!$B$24,IF($D13="Week 6",$C13+Settings!$B$25,IF($D13="Monthly",EDATE($C13,Settings!$B$26),"")))))</f>
        <v/>
      </c>
      <c r="V13" s="17"/>
      <c r="W13" s="17"/>
      <c r="X13" s="17"/>
      <c r="Y13" s="19"/>
      <c r="Z13" s="19"/>
    </row>
    <row r="14" spans="1:26" ht="16" x14ac:dyDescent="0.2">
      <c r="A14" s="7" t="s">
        <v>55</v>
      </c>
      <c r="B14" s="14" t="str">
        <f>IF($A14="","",IFERROR(INDEX(Backlog_Scoring!$B$5:$B$504,MATCH($A14,Backlog_Scoring!$A$5:$A$504,0)),""))</f>
        <v/>
      </c>
      <c r="C14" s="16" t="s">
        <v>55</v>
      </c>
      <c r="D14" s="17" t="s">
        <v>55</v>
      </c>
      <c r="E14" s="14" t="str">
        <f>IF($A14="","",IFERROR(INDEX(Backlog_Scoring!$AB$5:$AB$504,MATCH($A14,Backlog_Scoring!$A$5:$A$504,0)),""))</f>
        <v/>
      </c>
      <c r="F14" s="4" t="str">
        <f>IF($A14="","",IFERROR(INDEX(Backlog_Scoring!$AC$5:$AC$504,MATCH($A14,Backlog_Scoring!$A$5:$A$504,0)),""))</f>
        <v/>
      </c>
      <c r="G14" s="7" t="s">
        <v>55</v>
      </c>
      <c r="H14" s="11" t="str">
        <f t="shared" si="0"/>
        <v/>
      </c>
      <c r="I14" s="18" t="s">
        <v>55</v>
      </c>
      <c r="J14" s="7" t="s">
        <v>55</v>
      </c>
      <c r="K14" s="7" t="s">
        <v>55</v>
      </c>
      <c r="L14" s="7" t="s">
        <v>55</v>
      </c>
      <c r="M14" s="7" t="s">
        <v>55</v>
      </c>
      <c r="N14" s="12" t="str">
        <f t="shared" si="1"/>
        <v/>
      </c>
      <c r="O14" s="4" t="str">
        <f>IF($A14="","",IFERROR(INDEX(Backlog_Scoring!$E$5:$E$504,MATCH($A14,Backlog_Scoring!$A$5:$A$504,0)),""))</f>
        <v/>
      </c>
      <c r="P14" s="4" t="str">
        <f>IF($A14="","",IFERROR(INDEX(Backlog_Scoring!$Y$5:$Y$504,MATCH($A14,Backlog_Scoring!$A$5:$A$504,0)),""))</f>
        <v/>
      </c>
      <c r="Q14" s="14" t="str">
        <f>IF($A14="","",IFERROR(INDEX(Backlog_Scoring!$X$5:$X$504,MATCH($A14,Backlog_Scoring!$A$5:$A$504,0)),""))</f>
        <v/>
      </c>
      <c r="R14" s="14" t="str">
        <f>IF($A14="","",IFERROR(INDEX(Backlog_Scoring!$U$5:$U$504,MATCH($A14,Backlog_Scoring!$A$5:$A$504,0)),""))</f>
        <v/>
      </c>
      <c r="S14" s="10" t="s">
        <v>55</v>
      </c>
      <c r="T14" s="16" t="s">
        <v>55</v>
      </c>
      <c r="U14" s="16" t="str">
        <f>IF(Settings!$B$23=0,"",IF($C14="","",IF($D14="Day 14",$C14+Settings!$B$24,IF($D14="Week 6",$C14+Settings!$B$25,IF($D14="Monthly",EDATE($C14,Settings!$B$26),"")))))</f>
        <v/>
      </c>
      <c r="V14" s="17"/>
      <c r="W14" s="17"/>
      <c r="X14" s="17"/>
      <c r="Y14" s="19"/>
      <c r="Z14" s="19"/>
    </row>
    <row r="15" spans="1:26" ht="16" x14ac:dyDescent="0.2">
      <c r="A15" s="7" t="s">
        <v>55</v>
      </c>
      <c r="B15" s="14" t="str">
        <f>IF($A15="","",IFERROR(INDEX(Backlog_Scoring!$B$5:$B$504,MATCH($A15,Backlog_Scoring!$A$5:$A$504,0)),""))</f>
        <v/>
      </c>
      <c r="C15" s="16" t="s">
        <v>55</v>
      </c>
      <c r="D15" s="17" t="s">
        <v>55</v>
      </c>
      <c r="E15" s="14" t="str">
        <f>IF($A15="","",IFERROR(INDEX(Backlog_Scoring!$AB$5:$AB$504,MATCH($A15,Backlog_Scoring!$A$5:$A$504,0)),""))</f>
        <v/>
      </c>
      <c r="F15" s="4" t="str">
        <f>IF($A15="","",IFERROR(INDEX(Backlog_Scoring!$AC$5:$AC$504,MATCH($A15,Backlog_Scoring!$A$5:$A$504,0)),""))</f>
        <v/>
      </c>
      <c r="G15" s="7" t="s">
        <v>55</v>
      </c>
      <c r="H15" s="11" t="str">
        <f t="shared" si="0"/>
        <v/>
      </c>
      <c r="I15" s="18" t="s">
        <v>55</v>
      </c>
      <c r="J15" s="7" t="s">
        <v>55</v>
      </c>
      <c r="K15" s="7" t="s">
        <v>55</v>
      </c>
      <c r="L15" s="7" t="s">
        <v>55</v>
      </c>
      <c r="M15" s="7" t="s">
        <v>55</v>
      </c>
      <c r="N15" s="12" t="str">
        <f t="shared" si="1"/>
        <v/>
      </c>
      <c r="O15" s="4" t="str">
        <f>IF($A15="","",IFERROR(INDEX(Backlog_Scoring!$E$5:$E$504,MATCH($A15,Backlog_Scoring!$A$5:$A$504,0)),""))</f>
        <v/>
      </c>
      <c r="P15" s="4" t="str">
        <f>IF($A15="","",IFERROR(INDEX(Backlog_Scoring!$Y$5:$Y$504,MATCH($A15,Backlog_Scoring!$A$5:$A$504,0)),""))</f>
        <v/>
      </c>
      <c r="Q15" s="14" t="str">
        <f>IF($A15="","",IFERROR(INDEX(Backlog_Scoring!$X$5:$X$504,MATCH($A15,Backlog_Scoring!$A$5:$A$504,0)),""))</f>
        <v/>
      </c>
      <c r="R15" s="14" t="str">
        <f>IF($A15="","",IFERROR(INDEX(Backlog_Scoring!$U$5:$U$504,MATCH($A15,Backlog_Scoring!$A$5:$A$504,0)),""))</f>
        <v/>
      </c>
      <c r="S15" s="10" t="s">
        <v>55</v>
      </c>
      <c r="T15" s="16" t="s">
        <v>55</v>
      </c>
      <c r="U15" s="16" t="str">
        <f>IF(Settings!$B$23=0,"",IF($C15="","",IF($D15="Day 14",$C15+Settings!$B$24,IF($D15="Week 6",$C15+Settings!$B$25,IF($D15="Monthly",EDATE($C15,Settings!$B$26),"")))))</f>
        <v/>
      </c>
      <c r="V15" s="17"/>
      <c r="W15" s="17"/>
      <c r="X15" s="17"/>
      <c r="Y15" s="19"/>
      <c r="Z15" s="19"/>
    </row>
    <row r="16" spans="1:26" ht="16" x14ac:dyDescent="0.2">
      <c r="A16" s="7" t="s">
        <v>55</v>
      </c>
      <c r="B16" s="14" t="str">
        <f>IF($A16="","",IFERROR(INDEX(Backlog_Scoring!$B$5:$B$504,MATCH($A16,Backlog_Scoring!$A$5:$A$504,0)),""))</f>
        <v/>
      </c>
      <c r="C16" s="16" t="s">
        <v>55</v>
      </c>
      <c r="D16" s="17" t="s">
        <v>55</v>
      </c>
      <c r="E16" s="14" t="str">
        <f>IF($A16="","",IFERROR(INDEX(Backlog_Scoring!$AB$5:$AB$504,MATCH($A16,Backlog_Scoring!$A$5:$A$504,0)),""))</f>
        <v/>
      </c>
      <c r="F16" s="4" t="str">
        <f>IF($A16="","",IFERROR(INDEX(Backlog_Scoring!$AC$5:$AC$504,MATCH($A16,Backlog_Scoring!$A$5:$A$504,0)),""))</f>
        <v/>
      </c>
      <c r="G16" s="7" t="s">
        <v>55</v>
      </c>
      <c r="H16" s="11" t="str">
        <f t="shared" si="0"/>
        <v/>
      </c>
      <c r="I16" s="18" t="s">
        <v>55</v>
      </c>
      <c r="J16" s="7" t="s">
        <v>55</v>
      </c>
      <c r="K16" s="7" t="s">
        <v>55</v>
      </c>
      <c r="L16" s="7" t="s">
        <v>55</v>
      </c>
      <c r="M16" s="7" t="s">
        <v>55</v>
      </c>
      <c r="N16" s="12" t="str">
        <f t="shared" si="1"/>
        <v/>
      </c>
      <c r="O16" s="4" t="str">
        <f>IF($A16="","",IFERROR(INDEX(Backlog_Scoring!$E$5:$E$504,MATCH($A16,Backlog_Scoring!$A$5:$A$504,0)),""))</f>
        <v/>
      </c>
      <c r="P16" s="4" t="str">
        <f>IF($A16="","",IFERROR(INDEX(Backlog_Scoring!$Y$5:$Y$504,MATCH($A16,Backlog_Scoring!$A$5:$A$504,0)),""))</f>
        <v/>
      </c>
      <c r="Q16" s="14" t="str">
        <f>IF($A16="","",IFERROR(INDEX(Backlog_Scoring!$X$5:$X$504,MATCH($A16,Backlog_Scoring!$A$5:$A$504,0)),""))</f>
        <v/>
      </c>
      <c r="R16" s="14" t="str">
        <f>IF($A16="","",IFERROR(INDEX(Backlog_Scoring!$U$5:$U$504,MATCH($A16,Backlog_Scoring!$A$5:$A$504,0)),""))</f>
        <v/>
      </c>
      <c r="S16" s="10" t="s">
        <v>55</v>
      </c>
      <c r="T16" s="16" t="s">
        <v>55</v>
      </c>
      <c r="U16" s="16" t="str">
        <f>IF(Settings!$B$23=0,"",IF($C16="","",IF($D16="Day 14",$C16+Settings!$B$24,IF($D16="Week 6",$C16+Settings!$B$25,IF($D16="Monthly",EDATE($C16,Settings!$B$26),"")))))</f>
        <v/>
      </c>
      <c r="V16" s="17"/>
      <c r="W16" s="17"/>
      <c r="X16" s="17"/>
      <c r="Y16" s="19"/>
      <c r="Z16" s="19"/>
    </row>
    <row r="17" spans="1:26" ht="16" x14ac:dyDescent="0.2">
      <c r="A17" s="7" t="s">
        <v>55</v>
      </c>
      <c r="B17" s="14" t="str">
        <f>IF($A17="","",IFERROR(INDEX(Backlog_Scoring!$B$5:$B$504,MATCH($A17,Backlog_Scoring!$A$5:$A$504,0)),""))</f>
        <v/>
      </c>
      <c r="C17" s="16" t="s">
        <v>55</v>
      </c>
      <c r="D17" s="17" t="s">
        <v>55</v>
      </c>
      <c r="E17" s="14" t="str">
        <f>IF($A17="","",IFERROR(INDEX(Backlog_Scoring!$AB$5:$AB$504,MATCH($A17,Backlog_Scoring!$A$5:$A$504,0)),""))</f>
        <v/>
      </c>
      <c r="F17" s="4" t="str">
        <f>IF($A17="","",IFERROR(INDEX(Backlog_Scoring!$AC$5:$AC$504,MATCH($A17,Backlog_Scoring!$A$5:$A$504,0)),""))</f>
        <v/>
      </c>
      <c r="G17" s="7" t="s">
        <v>55</v>
      </c>
      <c r="H17" s="11" t="str">
        <f t="shared" si="0"/>
        <v/>
      </c>
      <c r="I17" s="18" t="s">
        <v>55</v>
      </c>
      <c r="J17" s="7" t="s">
        <v>55</v>
      </c>
      <c r="K17" s="7" t="s">
        <v>55</v>
      </c>
      <c r="L17" s="7" t="s">
        <v>55</v>
      </c>
      <c r="M17" s="7" t="s">
        <v>55</v>
      </c>
      <c r="N17" s="12" t="str">
        <f t="shared" si="1"/>
        <v/>
      </c>
      <c r="O17" s="4" t="str">
        <f>IF($A17="","",IFERROR(INDEX(Backlog_Scoring!$E$5:$E$504,MATCH($A17,Backlog_Scoring!$A$5:$A$504,0)),""))</f>
        <v/>
      </c>
      <c r="P17" s="4" t="str">
        <f>IF($A17="","",IFERROR(INDEX(Backlog_Scoring!$Y$5:$Y$504,MATCH($A17,Backlog_Scoring!$A$5:$A$504,0)),""))</f>
        <v/>
      </c>
      <c r="Q17" s="14" t="str">
        <f>IF($A17="","",IFERROR(INDEX(Backlog_Scoring!$X$5:$X$504,MATCH($A17,Backlog_Scoring!$A$5:$A$504,0)),""))</f>
        <v/>
      </c>
      <c r="R17" s="14" t="str">
        <f>IF($A17="","",IFERROR(INDEX(Backlog_Scoring!$U$5:$U$504,MATCH($A17,Backlog_Scoring!$A$5:$A$504,0)),""))</f>
        <v/>
      </c>
      <c r="S17" s="10" t="s">
        <v>55</v>
      </c>
      <c r="T17" s="16" t="s">
        <v>55</v>
      </c>
      <c r="U17" s="16" t="str">
        <f>IF(Settings!$B$23=0,"",IF($C17="","",IF($D17="Day 14",$C17+Settings!$B$24,IF($D17="Week 6",$C17+Settings!$B$25,IF($D17="Monthly",EDATE($C17,Settings!$B$26),"")))))</f>
        <v/>
      </c>
      <c r="V17" s="17"/>
      <c r="W17" s="17"/>
      <c r="X17" s="17"/>
      <c r="Y17" s="19"/>
      <c r="Z17" s="19"/>
    </row>
    <row r="18" spans="1:26" ht="16" x14ac:dyDescent="0.2">
      <c r="A18" s="7" t="s">
        <v>55</v>
      </c>
      <c r="B18" s="14" t="str">
        <f>IF($A18="","",IFERROR(INDEX(Backlog_Scoring!$B$5:$B$504,MATCH($A18,Backlog_Scoring!$A$5:$A$504,0)),""))</f>
        <v/>
      </c>
      <c r="C18" s="16" t="s">
        <v>55</v>
      </c>
      <c r="D18" s="17" t="s">
        <v>55</v>
      </c>
      <c r="E18" s="14" t="str">
        <f>IF($A18="","",IFERROR(INDEX(Backlog_Scoring!$AB$5:$AB$504,MATCH($A18,Backlog_Scoring!$A$5:$A$504,0)),""))</f>
        <v/>
      </c>
      <c r="F18" s="4" t="str">
        <f>IF($A18="","",IFERROR(INDEX(Backlog_Scoring!$AC$5:$AC$504,MATCH($A18,Backlog_Scoring!$A$5:$A$504,0)),""))</f>
        <v/>
      </c>
      <c r="G18" s="7" t="s">
        <v>55</v>
      </c>
      <c r="H18" s="11" t="str">
        <f t="shared" si="0"/>
        <v/>
      </c>
      <c r="I18" s="18" t="s">
        <v>55</v>
      </c>
      <c r="J18" s="7" t="s">
        <v>55</v>
      </c>
      <c r="K18" s="7" t="s">
        <v>55</v>
      </c>
      <c r="L18" s="7" t="s">
        <v>55</v>
      </c>
      <c r="M18" s="7" t="s">
        <v>55</v>
      </c>
      <c r="N18" s="12" t="str">
        <f t="shared" si="1"/>
        <v/>
      </c>
      <c r="O18" s="4" t="str">
        <f>IF($A18="","",IFERROR(INDEX(Backlog_Scoring!$E$5:$E$504,MATCH($A18,Backlog_Scoring!$A$5:$A$504,0)),""))</f>
        <v/>
      </c>
      <c r="P18" s="4" t="str">
        <f>IF($A18="","",IFERROR(INDEX(Backlog_Scoring!$Y$5:$Y$504,MATCH($A18,Backlog_Scoring!$A$5:$A$504,0)),""))</f>
        <v/>
      </c>
      <c r="Q18" s="14" t="str">
        <f>IF($A18="","",IFERROR(INDEX(Backlog_Scoring!$X$5:$X$504,MATCH($A18,Backlog_Scoring!$A$5:$A$504,0)),""))</f>
        <v/>
      </c>
      <c r="R18" s="14" t="str">
        <f>IF($A18="","",IFERROR(INDEX(Backlog_Scoring!$U$5:$U$504,MATCH($A18,Backlog_Scoring!$A$5:$A$504,0)),""))</f>
        <v/>
      </c>
      <c r="S18" s="10" t="s">
        <v>55</v>
      </c>
      <c r="T18" s="16" t="s">
        <v>55</v>
      </c>
      <c r="U18" s="16" t="str">
        <f>IF(Settings!$B$23=0,"",IF($C18="","",IF($D18="Day 14",$C18+Settings!$B$24,IF($D18="Week 6",$C18+Settings!$B$25,IF($D18="Monthly",EDATE($C18,Settings!$B$26),"")))))</f>
        <v/>
      </c>
      <c r="V18" s="17"/>
      <c r="W18" s="17"/>
      <c r="X18" s="17"/>
      <c r="Y18" s="19"/>
      <c r="Z18" s="19"/>
    </row>
    <row r="19" spans="1:26" ht="16" x14ac:dyDescent="0.2">
      <c r="A19" s="7" t="s">
        <v>55</v>
      </c>
      <c r="B19" s="14" t="str">
        <f>IF($A19="","",IFERROR(INDEX(Backlog_Scoring!$B$5:$B$504,MATCH($A19,Backlog_Scoring!$A$5:$A$504,0)),""))</f>
        <v/>
      </c>
      <c r="C19" s="16" t="s">
        <v>55</v>
      </c>
      <c r="D19" s="17" t="s">
        <v>55</v>
      </c>
      <c r="E19" s="14" t="str">
        <f>IF($A19="","",IFERROR(INDEX(Backlog_Scoring!$AB$5:$AB$504,MATCH($A19,Backlog_Scoring!$A$5:$A$504,0)),""))</f>
        <v/>
      </c>
      <c r="F19" s="4" t="str">
        <f>IF($A19="","",IFERROR(INDEX(Backlog_Scoring!$AC$5:$AC$504,MATCH($A19,Backlog_Scoring!$A$5:$A$504,0)),""))</f>
        <v/>
      </c>
      <c r="G19" s="7" t="s">
        <v>55</v>
      </c>
      <c r="H19" s="11" t="str">
        <f t="shared" si="0"/>
        <v/>
      </c>
      <c r="I19" s="18" t="s">
        <v>55</v>
      </c>
      <c r="J19" s="7" t="s">
        <v>55</v>
      </c>
      <c r="K19" s="7" t="s">
        <v>55</v>
      </c>
      <c r="L19" s="7" t="s">
        <v>55</v>
      </c>
      <c r="M19" s="7" t="s">
        <v>55</v>
      </c>
      <c r="N19" s="12" t="str">
        <f t="shared" si="1"/>
        <v/>
      </c>
      <c r="O19" s="4" t="str">
        <f>IF($A19="","",IFERROR(INDEX(Backlog_Scoring!$E$5:$E$504,MATCH($A19,Backlog_Scoring!$A$5:$A$504,0)),""))</f>
        <v/>
      </c>
      <c r="P19" s="4" t="str">
        <f>IF($A19="","",IFERROR(INDEX(Backlog_Scoring!$Y$5:$Y$504,MATCH($A19,Backlog_Scoring!$A$5:$A$504,0)),""))</f>
        <v/>
      </c>
      <c r="Q19" s="14" t="str">
        <f>IF($A19="","",IFERROR(INDEX(Backlog_Scoring!$X$5:$X$504,MATCH($A19,Backlog_Scoring!$A$5:$A$504,0)),""))</f>
        <v/>
      </c>
      <c r="R19" s="14" t="str">
        <f>IF($A19="","",IFERROR(INDEX(Backlog_Scoring!$U$5:$U$504,MATCH($A19,Backlog_Scoring!$A$5:$A$504,0)),""))</f>
        <v/>
      </c>
      <c r="S19" s="10" t="s">
        <v>55</v>
      </c>
      <c r="T19" s="16" t="s">
        <v>55</v>
      </c>
      <c r="U19" s="16" t="str">
        <f>IF(Settings!$B$23=0,"",IF($C19="","",IF($D19="Day 14",$C19+Settings!$B$24,IF($D19="Week 6",$C19+Settings!$B$25,IF($D19="Monthly",EDATE($C19,Settings!$B$26),"")))))</f>
        <v/>
      </c>
      <c r="V19" s="17"/>
      <c r="W19" s="17"/>
      <c r="X19" s="17"/>
      <c r="Y19" s="19"/>
      <c r="Z19" s="19"/>
    </row>
    <row r="20" spans="1:26" ht="16" x14ac:dyDescent="0.2">
      <c r="A20" s="7" t="s">
        <v>55</v>
      </c>
      <c r="B20" s="14" t="str">
        <f>IF($A20="","",IFERROR(INDEX(Backlog_Scoring!$B$5:$B$504,MATCH($A20,Backlog_Scoring!$A$5:$A$504,0)),""))</f>
        <v/>
      </c>
      <c r="C20" s="16" t="s">
        <v>55</v>
      </c>
      <c r="D20" s="17" t="s">
        <v>55</v>
      </c>
      <c r="E20" s="14" t="str">
        <f>IF($A20="","",IFERROR(INDEX(Backlog_Scoring!$AB$5:$AB$504,MATCH($A20,Backlog_Scoring!$A$5:$A$504,0)),""))</f>
        <v/>
      </c>
      <c r="F20" s="4" t="str">
        <f>IF($A20="","",IFERROR(INDEX(Backlog_Scoring!$AC$5:$AC$504,MATCH($A20,Backlog_Scoring!$A$5:$A$504,0)),""))</f>
        <v/>
      </c>
      <c r="G20" s="7" t="s">
        <v>55</v>
      </c>
      <c r="H20" s="11" t="str">
        <f t="shared" si="0"/>
        <v/>
      </c>
      <c r="I20" s="18" t="s">
        <v>55</v>
      </c>
      <c r="J20" s="7" t="s">
        <v>55</v>
      </c>
      <c r="K20" s="7" t="s">
        <v>55</v>
      </c>
      <c r="L20" s="7" t="s">
        <v>55</v>
      </c>
      <c r="M20" s="7" t="s">
        <v>55</v>
      </c>
      <c r="N20" s="12" t="str">
        <f t="shared" si="1"/>
        <v/>
      </c>
      <c r="O20" s="4" t="str">
        <f>IF($A20="","",IFERROR(INDEX(Backlog_Scoring!$E$5:$E$504,MATCH($A20,Backlog_Scoring!$A$5:$A$504,0)),""))</f>
        <v/>
      </c>
      <c r="P20" s="4" t="str">
        <f>IF($A20="","",IFERROR(INDEX(Backlog_Scoring!$Y$5:$Y$504,MATCH($A20,Backlog_Scoring!$A$5:$A$504,0)),""))</f>
        <v/>
      </c>
      <c r="Q20" s="14" t="str">
        <f>IF($A20="","",IFERROR(INDEX(Backlog_Scoring!$X$5:$X$504,MATCH($A20,Backlog_Scoring!$A$5:$A$504,0)),""))</f>
        <v/>
      </c>
      <c r="R20" s="14" t="str">
        <f>IF($A20="","",IFERROR(INDEX(Backlog_Scoring!$U$5:$U$504,MATCH($A20,Backlog_Scoring!$A$5:$A$504,0)),""))</f>
        <v/>
      </c>
      <c r="S20" s="10" t="s">
        <v>55</v>
      </c>
      <c r="T20" s="16" t="s">
        <v>55</v>
      </c>
      <c r="U20" s="16" t="str">
        <f>IF(Settings!$B$23=0,"",IF($C20="","",IF($D20="Day 14",$C20+Settings!$B$24,IF($D20="Week 6",$C20+Settings!$B$25,IF($D20="Monthly",EDATE($C20,Settings!$B$26),"")))))</f>
        <v/>
      </c>
      <c r="V20" s="17"/>
      <c r="W20" s="17"/>
      <c r="X20" s="17"/>
      <c r="Y20" s="19"/>
      <c r="Z20" s="19"/>
    </row>
    <row r="21" spans="1:26" ht="16" x14ac:dyDescent="0.2">
      <c r="A21" s="7" t="s">
        <v>55</v>
      </c>
      <c r="B21" s="14" t="str">
        <f>IF($A21="","",IFERROR(INDEX(Backlog_Scoring!$B$5:$B$504,MATCH($A21,Backlog_Scoring!$A$5:$A$504,0)),""))</f>
        <v/>
      </c>
      <c r="C21" s="16" t="s">
        <v>55</v>
      </c>
      <c r="D21" s="17" t="s">
        <v>55</v>
      </c>
      <c r="E21" s="14" t="str">
        <f>IF($A21="","",IFERROR(INDEX(Backlog_Scoring!$AB$5:$AB$504,MATCH($A21,Backlog_Scoring!$A$5:$A$504,0)),""))</f>
        <v/>
      </c>
      <c r="F21" s="4" t="str">
        <f>IF($A21="","",IFERROR(INDEX(Backlog_Scoring!$AC$5:$AC$504,MATCH($A21,Backlog_Scoring!$A$5:$A$504,0)),""))</f>
        <v/>
      </c>
      <c r="G21" s="7" t="s">
        <v>55</v>
      </c>
      <c r="H21" s="11" t="str">
        <f t="shared" si="0"/>
        <v/>
      </c>
      <c r="I21" s="18" t="s">
        <v>55</v>
      </c>
      <c r="J21" s="7" t="s">
        <v>55</v>
      </c>
      <c r="K21" s="7" t="s">
        <v>55</v>
      </c>
      <c r="L21" s="7" t="s">
        <v>55</v>
      </c>
      <c r="M21" s="7" t="s">
        <v>55</v>
      </c>
      <c r="N21" s="12" t="str">
        <f t="shared" si="1"/>
        <v/>
      </c>
      <c r="O21" s="4" t="str">
        <f>IF($A21="","",IFERROR(INDEX(Backlog_Scoring!$E$5:$E$504,MATCH($A21,Backlog_Scoring!$A$5:$A$504,0)),""))</f>
        <v/>
      </c>
      <c r="P21" s="4" t="str">
        <f>IF($A21="","",IFERROR(INDEX(Backlog_Scoring!$Y$5:$Y$504,MATCH($A21,Backlog_Scoring!$A$5:$A$504,0)),""))</f>
        <v/>
      </c>
      <c r="Q21" s="14" t="str">
        <f>IF($A21="","",IFERROR(INDEX(Backlog_Scoring!$X$5:$X$504,MATCH($A21,Backlog_Scoring!$A$5:$A$504,0)),""))</f>
        <v/>
      </c>
      <c r="R21" s="14" t="str">
        <f>IF($A21="","",IFERROR(INDEX(Backlog_Scoring!$U$5:$U$504,MATCH($A21,Backlog_Scoring!$A$5:$A$504,0)),""))</f>
        <v/>
      </c>
      <c r="S21" s="10" t="s">
        <v>55</v>
      </c>
      <c r="T21" s="16" t="s">
        <v>55</v>
      </c>
      <c r="U21" s="16" t="str">
        <f>IF(Settings!$B$23=0,"",IF($C21="","",IF($D21="Day 14",$C21+Settings!$B$24,IF($D21="Week 6",$C21+Settings!$B$25,IF($D21="Monthly",EDATE($C21,Settings!$B$26),"")))))</f>
        <v/>
      </c>
      <c r="V21" s="17"/>
      <c r="W21" s="17"/>
      <c r="X21" s="17"/>
      <c r="Y21" s="19"/>
      <c r="Z21" s="19"/>
    </row>
    <row r="22" spans="1:26" ht="16" x14ac:dyDescent="0.2">
      <c r="A22" s="7" t="s">
        <v>55</v>
      </c>
      <c r="B22" s="14" t="str">
        <f>IF($A22="","",IFERROR(INDEX(Backlog_Scoring!$B$5:$B$504,MATCH($A22,Backlog_Scoring!$A$5:$A$504,0)),""))</f>
        <v/>
      </c>
      <c r="C22" s="16" t="s">
        <v>55</v>
      </c>
      <c r="D22" s="17" t="s">
        <v>55</v>
      </c>
      <c r="E22" s="14" t="str">
        <f>IF($A22="","",IFERROR(INDEX(Backlog_Scoring!$AB$5:$AB$504,MATCH($A22,Backlog_Scoring!$A$5:$A$504,0)),""))</f>
        <v/>
      </c>
      <c r="F22" s="4" t="str">
        <f>IF($A22="","",IFERROR(INDEX(Backlog_Scoring!$AC$5:$AC$504,MATCH($A22,Backlog_Scoring!$A$5:$A$504,0)),""))</f>
        <v/>
      </c>
      <c r="G22" s="7" t="s">
        <v>55</v>
      </c>
      <c r="H22" s="11" t="str">
        <f t="shared" si="0"/>
        <v/>
      </c>
      <c r="I22" s="18" t="s">
        <v>55</v>
      </c>
      <c r="J22" s="7" t="s">
        <v>55</v>
      </c>
      <c r="K22" s="7" t="s">
        <v>55</v>
      </c>
      <c r="L22" s="7" t="s">
        <v>55</v>
      </c>
      <c r="M22" s="7" t="s">
        <v>55</v>
      </c>
      <c r="N22" s="12" t="str">
        <f t="shared" si="1"/>
        <v/>
      </c>
      <c r="O22" s="4" t="str">
        <f>IF($A22="","",IFERROR(INDEX(Backlog_Scoring!$E$5:$E$504,MATCH($A22,Backlog_Scoring!$A$5:$A$504,0)),""))</f>
        <v/>
      </c>
      <c r="P22" s="4" t="str">
        <f>IF($A22="","",IFERROR(INDEX(Backlog_Scoring!$Y$5:$Y$504,MATCH($A22,Backlog_Scoring!$A$5:$A$504,0)),""))</f>
        <v/>
      </c>
      <c r="Q22" s="14" t="str">
        <f>IF($A22="","",IFERROR(INDEX(Backlog_Scoring!$X$5:$X$504,MATCH($A22,Backlog_Scoring!$A$5:$A$504,0)),""))</f>
        <v/>
      </c>
      <c r="R22" s="14" t="str">
        <f>IF($A22="","",IFERROR(INDEX(Backlog_Scoring!$U$5:$U$504,MATCH($A22,Backlog_Scoring!$A$5:$A$504,0)),""))</f>
        <v/>
      </c>
      <c r="S22" s="10" t="s">
        <v>55</v>
      </c>
      <c r="T22" s="16" t="s">
        <v>55</v>
      </c>
      <c r="U22" s="16" t="str">
        <f>IF(Settings!$B$23=0,"",IF($C22="","",IF($D22="Day 14",$C22+Settings!$B$24,IF($D22="Week 6",$C22+Settings!$B$25,IF($D22="Monthly",EDATE($C22,Settings!$B$26),"")))))</f>
        <v/>
      </c>
      <c r="V22" s="17"/>
      <c r="W22" s="17"/>
      <c r="X22" s="17"/>
      <c r="Y22" s="19"/>
      <c r="Z22" s="19"/>
    </row>
    <row r="23" spans="1:26" ht="16" x14ac:dyDescent="0.2">
      <c r="A23" s="7" t="s">
        <v>55</v>
      </c>
      <c r="B23" s="14" t="str">
        <f>IF($A23="","",IFERROR(INDEX(Backlog_Scoring!$B$5:$B$504,MATCH($A23,Backlog_Scoring!$A$5:$A$504,0)),""))</f>
        <v/>
      </c>
      <c r="C23" s="16" t="s">
        <v>55</v>
      </c>
      <c r="D23" s="17" t="s">
        <v>55</v>
      </c>
      <c r="E23" s="14" t="str">
        <f>IF($A23="","",IFERROR(INDEX(Backlog_Scoring!$AB$5:$AB$504,MATCH($A23,Backlog_Scoring!$A$5:$A$504,0)),""))</f>
        <v/>
      </c>
      <c r="F23" s="4" t="str">
        <f>IF($A23="","",IFERROR(INDEX(Backlog_Scoring!$AC$5:$AC$504,MATCH($A23,Backlog_Scoring!$A$5:$A$504,0)),""))</f>
        <v/>
      </c>
      <c r="G23" s="7" t="s">
        <v>55</v>
      </c>
      <c r="H23" s="11" t="str">
        <f t="shared" si="0"/>
        <v/>
      </c>
      <c r="I23" s="18" t="s">
        <v>55</v>
      </c>
      <c r="J23" s="7" t="s">
        <v>55</v>
      </c>
      <c r="K23" s="7" t="s">
        <v>55</v>
      </c>
      <c r="L23" s="7" t="s">
        <v>55</v>
      </c>
      <c r="M23" s="7" t="s">
        <v>55</v>
      </c>
      <c r="N23" s="12" t="str">
        <f t="shared" si="1"/>
        <v/>
      </c>
      <c r="O23" s="4" t="str">
        <f>IF($A23="","",IFERROR(INDEX(Backlog_Scoring!$E$5:$E$504,MATCH($A23,Backlog_Scoring!$A$5:$A$504,0)),""))</f>
        <v/>
      </c>
      <c r="P23" s="4" t="str">
        <f>IF($A23="","",IFERROR(INDEX(Backlog_Scoring!$Y$5:$Y$504,MATCH($A23,Backlog_Scoring!$A$5:$A$504,0)),""))</f>
        <v/>
      </c>
      <c r="Q23" s="14" t="str">
        <f>IF($A23="","",IFERROR(INDEX(Backlog_Scoring!$X$5:$X$504,MATCH($A23,Backlog_Scoring!$A$5:$A$504,0)),""))</f>
        <v/>
      </c>
      <c r="R23" s="14" t="str">
        <f>IF($A23="","",IFERROR(INDEX(Backlog_Scoring!$U$5:$U$504,MATCH($A23,Backlog_Scoring!$A$5:$A$504,0)),""))</f>
        <v/>
      </c>
      <c r="S23" s="10" t="s">
        <v>55</v>
      </c>
      <c r="T23" s="16" t="s">
        <v>55</v>
      </c>
      <c r="U23" s="16" t="str">
        <f>IF(Settings!$B$23=0,"",IF($C23="","",IF($D23="Day 14",$C23+Settings!$B$24,IF($D23="Week 6",$C23+Settings!$B$25,IF($D23="Monthly",EDATE($C23,Settings!$B$26),"")))))</f>
        <v/>
      </c>
      <c r="V23" s="17"/>
      <c r="W23" s="17"/>
      <c r="X23" s="17"/>
      <c r="Y23" s="19"/>
      <c r="Z23" s="19"/>
    </row>
    <row r="24" spans="1:26" ht="16" x14ac:dyDescent="0.2">
      <c r="A24" s="7" t="s">
        <v>55</v>
      </c>
      <c r="B24" s="14" t="str">
        <f>IF($A24="","",IFERROR(INDEX(Backlog_Scoring!$B$5:$B$504,MATCH($A24,Backlog_Scoring!$A$5:$A$504,0)),""))</f>
        <v/>
      </c>
      <c r="C24" s="16" t="s">
        <v>55</v>
      </c>
      <c r="D24" s="17" t="s">
        <v>55</v>
      </c>
      <c r="E24" s="14" t="str">
        <f>IF($A24="","",IFERROR(INDEX(Backlog_Scoring!$AB$5:$AB$504,MATCH($A24,Backlog_Scoring!$A$5:$A$504,0)),""))</f>
        <v/>
      </c>
      <c r="F24" s="4" t="str">
        <f>IF($A24="","",IFERROR(INDEX(Backlog_Scoring!$AC$5:$AC$504,MATCH($A24,Backlog_Scoring!$A$5:$A$504,0)),""))</f>
        <v/>
      </c>
      <c r="G24" s="7" t="s">
        <v>55</v>
      </c>
      <c r="H24" s="11" t="str">
        <f t="shared" si="0"/>
        <v/>
      </c>
      <c r="I24" s="18" t="s">
        <v>55</v>
      </c>
      <c r="J24" s="7" t="s">
        <v>55</v>
      </c>
      <c r="K24" s="7" t="s">
        <v>55</v>
      </c>
      <c r="L24" s="7" t="s">
        <v>55</v>
      </c>
      <c r="M24" s="7" t="s">
        <v>55</v>
      </c>
      <c r="N24" s="12" t="str">
        <f t="shared" si="1"/>
        <v/>
      </c>
      <c r="O24" s="4" t="str">
        <f>IF($A24="","",IFERROR(INDEX(Backlog_Scoring!$E$5:$E$504,MATCH($A24,Backlog_Scoring!$A$5:$A$504,0)),""))</f>
        <v/>
      </c>
      <c r="P24" s="4" t="str">
        <f>IF($A24="","",IFERROR(INDEX(Backlog_Scoring!$Y$5:$Y$504,MATCH($A24,Backlog_Scoring!$A$5:$A$504,0)),""))</f>
        <v/>
      </c>
      <c r="Q24" s="14" t="str">
        <f>IF($A24="","",IFERROR(INDEX(Backlog_Scoring!$X$5:$X$504,MATCH($A24,Backlog_Scoring!$A$5:$A$504,0)),""))</f>
        <v/>
      </c>
      <c r="R24" s="14" t="str">
        <f>IF($A24="","",IFERROR(INDEX(Backlog_Scoring!$U$5:$U$504,MATCH($A24,Backlog_Scoring!$A$5:$A$504,0)),""))</f>
        <v/>
      </c>
      <c r="S24" s="10" t="s">
        <v>55</v>
      </c>
      <c r="T24" s="16" t="s">
        <v>55</v>
      </c>
      <c r="U24" s="16" t="str">
        <f>IF(Settings!$B$23=0,"",IF($C24="","",IF($D24="Day 14",$C24+Settings!$B$24,IF($D24="Week 6",$C24+Settings!$B$25,IF($D24="Monthly",EDATE($C24,Settings!$B$26),"")))))</f>
        <v/>
      </c>
      <c r="V24" s="17"/>
      <c r="W24" s="17"/>
      <c r="X24" s="17"/>
      <c r="Y24" s="19"/>
      <c r="Z24" s="19"/>
    </row>
    <row r="25" spans="1:26" ht="16" x14ac:dyDescent="0.2">
      <c r="A25" s="7" t="s">
        <v>55</v>
      </c>
      <c r="B25" s="14" t="str">
        <f>IF($A25="","",IFERROR(INDEX(Backlog_Scoring!$B$5:$B$504,MATCH($A25,Backlog_Scoring!$A$5:$A$504,0)),""))</f>
        <v/>
      </c>
      <c r="C25" s="16" t="s">
        <v>55</v>
      </c>
      <c r="D25" s="17" t="s">
        <v>55</v>
      </c>
      <c r="E25" s="14" t="str">
        <f>IF($A25="","",IFERROR(INDEX(Backlog_Scoring!$AB$5:$AB$504,MATCH($A25,Backlog_Scoring!$A$5:$A$504,0)),""))</f>
        <v/>
      </c>
      <c r="F25" s="4" t="str">
        <f>IF($A25="","",IFERROR(INDEX(Backlog_Scoring!$AC$5:$AC$504,MATCH($A25,Backlog_Scoring!$A$5:$A$504,0)),""))</f>
        <v/>
      </c>
      <c r="G25" s="7" t="s">
        <v>55</v>
      </c>
      <c r="H25" s="11" t="str">
        <f t="shared" si="0"/>
        <v/>
      </c>
      <c r="I25" s="18" t="s">
        <v>55</v>
      </c>
      <c r="J25" s="7" t="s">
        <v>55</v>
      </c>
      <c r="K25" s="7" t="s">
        <v>55</v>
      </c>
      <c r="L25" s="7" t="s">
        <v>55</v>
      </c>
      <c r="M25" s="7" t="s">
        <v>55</v>
      </c>
      <c r="N25" s="12" t="str">
        <f t="shared" si="1"/>
        <v/>
      </c>
      <c r="O25" s="4" t="str">
        <f>IF($A25="","",IFERROR(INDEX(Backlog_Scoring!$E$5:$E$504,MATCH($A25,Backlog_Scoring!$A$5:$A$504,0)),""))</f>
        <v/>
      </c>
      <c r="P25" s="4" t="str">
        <f>IF($A25="","",IFERROR(INDEX(Backlog_Scoring!$Y$5:$Y$504,MATCH($A25,Backlog_Scoring!$A$5:$A$504,0)),""))</f>
        <v/>
      </c>
      <c r="Q25" s="14" t="str">
        <f>IF($A25="","",IFERROR(INDEX(Backlog_Scoring!$X$5:$X$504,MATCH($A25,Backlog_Scoring!$A$5:$A$504,0)),""))</f>
        <v/>
      </c>
      <c r="R25" s="14" t="str">
        <f>IF($A25="","",IFERROR(INDEX(Backlog_Scoring!$U$5:$U$504,MATCH($A25,Backlog_Scoring!$A$5:$A$504,0)),""))</f>
        <v/>
      </c>
      <c r="S25" s="10" t="s">
        <v>55</v>
      </c>
      <c r="T25" s="16" t="s">
        <v>55</v>
      </c>
      <c r="U25" s="16" t="str">
        <f>IF(Settings!$B$23=0,"",IF($C25="","",IF($D25="Day 14",$C25+Settings!$B$24,IF($D25="Week 6",$C25+Settings!$B$25,IF($D25="Monthly",EDATE($C25,Settings!$B$26),"")))))</f>
        <v/>
      </c>
      <c r="V25" s="17"/>
      <c r="W25" s="17"/>
      <c r="X25" s="17"/>
      <c r="Y25" s="19"/>
      <c r="Z25" s="19"/>
    </row>
    <row r="26" spans="1:26" ht="16" x14ac:dyDescent="0.2">
      <c r="A26" s="7" t="s">
        <v>55</v>
      </c>
      <c r="B26" s="14" t="str">
        <f>IF($A26="","",IFERROR(INDEX(Backlog_Scoring!$B$5:$B$504,MATCH($A26,Backlog_Scoring!$A$5:$A$504,0)),""))</f>
        <v/>
      </c>
      <c r="C26" s="16" t="s">
        <v>55</v>
      </c>
      <c r="D26" s="17" t="s">
        <v>55</v>
      </c>
      <c r="E26" s="14" t="str">
        <f>IF($A26="","",IFERROR(INDEX(Backlog_Scoring!$AB$5:$AB$504,MATCH($A26,Backlog_Scoring!$A$5:$A$504,0)),""))</f>
        <v/>
      </c>
      <c r="F26" s="4" t="str">
        <f>IF($A26="","",IFERROR(INDEX(Backlog_Scoring!$AC$5:$AC$504,MATCH($A26,Backlog_Scoring!$A$5:$A$504,0)),""))</f>
        <v/>
      </c>
      <c r="G26" s="7" t="s">
        <v>55</v>
      </c>
      <c r="H26" s="11" t="str">
        <f t="shared" si="0"/>
        <v/>
      </c>
      <c r="I26" s="18" t="s">
        <v>55</v>
      </c>
      <c r="J26" s="7" t="s">
        <v>55</v>
      </c>
      <c r="K26" s="7" t="s">
        <v>55</v>
      </c>
      <c r="L26" s="7" t="s">
        <v>55</v>
      </c>
      <c r="M26" s="7" t="s">
        <v>55</v>
      </c>
      <c r="N26" s="12" t="str">
        <f t="shared" si="1"/>
        <v/>
      </c>
      <c r="O26" s="4" t="str">
        <f>IF($A26="","",IFERROR(INDEX(Backlog_Scoring!$E$5:$E$504,MATCH($A26,Backlog_Scoring!$A$5:$A$504,0)),""))</f>
        <v/>
      </c>
      <c r="P26" s="4" t="str">
        <f>IF($A26="","",IFERROR(INDEX(Backlog_Scoring!$Y$5:$Y$504,MATCH($A26,Backlog_Scoring!$A$5:$A$504,0)),""))</f>
        <v/>
      </c>
      <c r="Q26" s="14" t="str">
        <f>IF($A26="","",IFERROR(INDEX(Backlog_Scoring!$X$5:$X$504,MATCH($A26,Backlog_Scoring!$A$5:$A$504,0)),""))</f>
        <v/>
      </c>
      <c r="R26" s="14" t="str">
        <f>IF($A26="","",IFERROR(INDEX(Backlog_Scoring!$U$5:$U$504,MATCH($A26,Backlog_Scoring!$A$5:$A$504,0)),""))</f>
        <v/>
      </c>
      <c r="S26" s="10" t="s">
        <v>55</v>
      </c>
      <c r="T26" s="16" t="s">
        <v>55</v>
      </c>
      <c r="U26" s="16" t="str">
        <f>IF(Settings!$B$23=0,"",IF($C26="","",IF($D26="Day 14",$C26+Settings!$B$24,IF($D26="Week 6",$C26+Settings!$B$25,IF($D26="Monthly",EDATE($C26,Settings!$B$26),"")))))</f>
        <v/>
      </c>
      <c r="V26" s="17"/>
      <c r="W26" s="17"/>
      <c r="X26" s="17"/>
      <c r="Y26" s="19"/>
      <c r="Z26" s="19"/>
    </row>
    <row r="27" spans="1:26" ht="16" x14ac:dyDescent="0.2">
      <c r="A27" s="7" t="s">
        <v>55</v>
      </c>
      <c r="B27" s="14" t="str">
        <f>IF($A27="","",IFERROR(INDEX(Backlog_Scoring!$B$5:$B$504,MATCH($A27,Backlog_Scoring!$A$5:$A$504,0)),""))</f>
        <v/>
      </c>
      <c r="C27" s="16" t="s">
        <v>55</v>
      </c>
      <c r="D27" s="17" t="s">
        <v>55</v>
      </c>
      <c r="E27" s="14" t="str">
        <f>IF($A27="","",IFERROR(INDEX(Backlog_Scoring!$AB$5:$AB$504,MATCH($A27,Backlog_Scoring!$A$5:$A$504,0)),""))</f>
        <v/>
      </c>
      <c r="F27" s="4" t="str">
        <f>IF($A27="","",IFERROR(INDEX(Backlog_Scoring!$AC$5:$AC$504,MATCH($A27,Backlog_Scoring!$A$5:$A$504,0)),""))</f>
        <v/>
      </c>
      <c r="G27" s="7" t="s">
        <v>55</v>
      </c>
      <c r="H27" s="11" t="str">
        <f t="shared" si="0"/>
        <v/>
      </c>
      <c r="I27" s="18" t="s">
        <v>55</v>
      </c>
      <c r="J27" s="7" t="s">
        <v>55</v>
      </c>
      <c r="K27" s="7" t="s">
        <v>55</v>
      </c>
      <c r="L27" s="7" t="s">
        <v>55</v>
      </c>
      <c r="M27" s="7" t="s">
        <v>55</v>
      </c>
      <c r="N27" s="12" t="str">
        <f t="shared" si="1"/>
        <v/>
      </c>
      <c r="O27" s="4" t="str">
        <f>IF($A27="","",IFERROR(INDEX(Backlog_Scoring!$E$5:$E$504,MATCH($A27,Backlog_Scoring!$A$5:$A$504,0)),""))</f>
        <v/>
      </c>
      <c r="P27" s="4" t="str">
        <f>IF($A27="","",IFERROR(INDEX(Backlog_Scoring!$Y$5:$Y$504,MATCH($A27,Backlog_Scoring!$A$5:$A$504,0)),""))</f>
        <v/>
      </c>
      <c r="Q27" s="14" t="str">
        <f>IF($A27="","",IFERROR(INDEX(Backlog_Scoring!$X$5:$X$504,MATCH($A27,Backlog_Scoring!$A$5:$A$504,0)),""))</f>
        <v/>
      </c>
      <c r="R27" s="14" t="str">
        <f>IF($A27="","",IFERROR(INDEX(Backlog_Scoring!$U$5:$U$504,MATCH($A27,Backlog_Scoring!$A$5:$A$504,0)),""))</f>
        <v/>
      </c>
      <c r="S27" s="10" t="s">
        <v>55</v>
      </c>
      <c r="T27" s="16" t="s">
        <v>55</v>
      </c>
      <c r="U27" s="16" t="str">
        <f>IF(Settings!$B$23=0,"",IF($C27="","",IF($D27="Day 14",$C27+Settings!$B$24,IF($D27="Week 6",$C27+Settings!$B$25,IF($D27="Monthly",EDATE($C27,Settings!$B$26),"")))))</f>
        <v/>
      </c>
      <c r="V27" s="17"/>
      <c r="W27" s="17"/>
      <c r="X27" s="17"/>
      <c r="Y27" s="19"/>
      <c r="Z27" s="19"/>
    </row>
    <row r="28" spans="1:26" ht="16" x14ac:dyDescent="0.2">
      <c r="A28" s="7" t="s">
        <v>55</v>
      </c>
      <c r="B28" s="14" t="str">
        <f>IF($A28="","",IFERROR(INDEX(Backlog_Scoring!$B$5:$B$504,MATCH($A28,Backlog_Scoring!$A$5:$A$504,0)),""))</f>
        <v/>
      </c>
      <c r="C28" s="16" t="s">
        <v>55</v>
      </c>
      <c r="D28" s="17" t="s">
        <v>55</v>
      </c>
      <c r="E28" s="14" t="str">
        <f>IF($A28="","",IFERROR(INDEX(Backlog_Scoring!$AB$5:$AB$504,MATCH($A28,Backlog_Scoring!$A$5:$A$504,0)),""))</f>
        <v/>
      </c>
      <c r="F28" s="4" t="str">
        <f>IF($A28="","",IFERROR(INDEX(Backlog_Scoring!$AC$5:$AC$504,MATCH($A28,Backlog_Scoring!$A$5:$A$504,0)),""))</f>
        <v/>
      </c>
      <c r="G28" s="7" t="s">
        <v>55</v>
      </c>
      <c r="H28" s="11" t="str">
        <f t="shared" si="0"/>
        <v/>
      </c>
      <c r="I28" s="18" t="s">
        <v>55</v>
      </c>
      <c r="J28" s="7" t="s">
        <v>55</v>
      </c>
      <c r="K28" s="7" t="s">
        <v>55</v>
      </c>
      <c r="L28" s="7" t="s">
        <v>55</v>
      </c>
      <c r="M28" s="7" t="s">
        <v>55</v>
      </c>
      <c r="N28" s="12" t="str">
        <f t="shared" si="1"/>
        <v/>
      </c>
      <c r="O28" s="4" t="str">
        <f>IF($A28="","",IFERROR(INDEX(Backlog_Scoring!$E$5:$E$504,MATCH($A28,Backlog_Scoring!$A$5:$A$504,0)),""))</f>
        <v/>
      </c>
      <c r="P28" s="4" t="str">
        <f>IF($A28="","",IFERROR(INDEX(Backlog_Scoring!$Y$5:$Y$504,MATCH($A28,Backlog_Scoring!$A$5:$A$504,0)),""))</f>
        <v/>
      </c>
      <c r="Q28" s="14" t="str">
        <f>IF($A28="","",IFERROR(INDEX(Backlog_Scoring!$X$5:$X$504,MATCH($A28,Backlog_Scoring!$A$5:$A$504,0)),""))</f>
        <v/>
      </c>
      <c r="R28" s="14" t="str">
        <f>IF($A28="","",IFERROR(INDEX(Backlog_Scoring!$U$5:$U$504,MATCH($A28,Backlog_Scoring!$A$5:$A$504,0)),""))</f>
        <v/>
      </c>
      <c r="S28" s="10" t="s">
        <v>55</v>
      </c>
      <c r="T28" s="16" t="s">
        <v>55</v>
      </c>
      <c r="U28" s="16" t="str">
        <f>IF(Settings!$B$23=0,"",IF($C28="","",IF($D28="Day 14",$C28+Settings!$B$24,IF($D28="Week 6",$C28+Settings!$B$25,IF($D28="Monthly",EDATE($C28,Settings!$B$26),"")))))</f>
        <v/>
      </c>
      <c r="V28" s="17"/>
      <c r="W28" s="17"/>
      <c r="X28" s="17"/>
      <c r="Y28" s="19"/>
      <c r="Z28" s="19"/>
    </row>
    <row r="29" spans="1:26" ht="16" x14ac:dyDescent="0.2">
      <c r="A29" s="7" t="s">
        <v>55</v>
      </c>
      <c r="B29" s="14" t="str">
        <f>IF($A29="","",IFERROR(INDEX(Backlog_Scoring!$B$5:$B$504,MATCH($A29,Backlog_Scoring!$A$5:$A$504,0)),""))</f>
        <v/>
      </c>
      <c r="C29" s="16" t="s">
        <v>55</v>
      </c>
      <c r="D29" s="17" t="s">
        <v>55</v>
      </c>
      <c r="E29" s="14" t="str">
        <f>IF($A29="","",IFERROR(INDEX(Backlog_Scoring!$AB$5:$AB$504,MATCH($A29,Backlog_Scoring!$A$5:$A$504,0)),""))</f>
        <v/>
      </c>
      <c r="F29" s="4" t="str">
        <f>IF($A29="","",IFERROR(INDEX(Backlog_Scoring!$AC$5:$AC$504,MATCH($A29,Backlog_Scoring!$A$5:$A$504,0)),""))</f>
        <v/>
      </c>
      <c r="G29" s="7" t="s">
        <v>55</v>
      </c>
      <c r="H29" s="11" t="str">
        <f t="shared" si="0"/>
        <v/>
      </c>
      <c r="I29" s="18" t="s">
        <v>55</v>
      </c>
      <c r="J29" s="7" t="s">
        <v>55</v>
      </c>
      <c r="K29" s="7" t="s">
        <v>55</v>
      </c>
      <c r="L29" s="7" t="s">
        <v>55</v>
      </c>
      <c r="M29" s="7" t="s">
        <v>55</v>
      </c>
      <c r="N29" s="12" t="str">
        <f t="shared" si="1"/>
        <v/>
      </c>
      <c r="O29" s="4" t="str">
        <f>IF($A29="","",IFERROR(INDEX(Backlog_Scoring!$E$5:$E$504,MATCH($A29,Backlog_Scoring!$A$5:$A$504,0)),""))</f>
        <v/>
      </c>
      <c r="P29" s="4" t="str">
        <f>IF($A29="","",IFERROR(INDEX(Backlog_Scoring!$Y$5:$Y$504,MATCH($A29,Backlog_Scoring!$A$5:$A$504,0)),""))</f>
        <v/>
      </c>
      <c r="Q29" s="14" t="str">
        <f>IF($A29="","",IFERROR(INDEX(Backlog_Scoring!$X$5:$X$504,MATCH($A29,Backlog_Scoring!$A$5:$A$504,0)),""))</f>
        <v/>
      </c>
      <c r="R29" s="14" t="str">
        <f>IF($A29="","",IFERROR(INDEX(Backlog_Scoring!$U$5:$U$504,MATCH($A29,Backlog_Scoring!$A$5:$A$504,0)),""))</f>
        <v/>
      </c>
      <c r="S29" s="10" t="s">
        <v>55</v>
      </c>
      <c r="T29" s="16" t="s">
        <v>55</v>
      </c>
      <c r="U29" s="16" t="str">
        <f>IF(Settings!$B$23=0,"",IF($C29="","",IF($D29="Day 14",$C29+Settings!$B$24,IF($D29="Week 6",$C29+Settings!$B$25,IF($D29="Monthly",EDATE($C29,Settings!$B$26),"")))))</f>
        <v/>
      </c>
      <c r="V29" s="17"/>
      <c r="W29" s="17"/>
      <c r="X29" s="17"/>
      <c r="Y29" s="19"/>
      <c r="Z29" s="19"/>
    </row>
    <row r="30" spans="1:26" ht="16" x14ac:dyDescent="0.2">
      <c r="A30" s="7" t="s">
        <v>55</v>
      </c>
      <c r="B30" s="14" t="str">
        <f>IF($A30="","",IFERROR(INDEX(Backlog_Scoring!$B$5:$B$504,MATCH($A30,Backlog_Scoring!$A$5:$A$504,0)),""))</f>
        <v/>
      </c>
      <c r="C30" s="16" t="s">
        <v>55</v>
      </c>
      <c r="D30" s="17" t="s">
        <v>55</v>
      </c>
      <c r="E30" s="14" t="str">
        <f>IF($A30="","",IFERROR(INDEX(Backlog_Scoring!$AB$5:$AB$504,MATCH($A30,Backlog_Scoring!$A$5:$A$504,0)),""))</f>
        <v/>
      </c>
      <c r="F30" s="4" t="str">
        <f>IF($A30="","",IFERROR(INDEX(Backlog_Scoring!$AC$5:$AC$504,MATCH($A30,Backlog_Scoring!$A$5:$A$504,0)),""))</f>
        <v/>
      </c>
      <c r="G30" s="7" t="s">
        <v>55</v>
      </c>
      <c r="H30" s="11" t="str">
        <f t="shared" si="0"/>
        <v/>
      </c>
      <c r="I30" s="18" t="s">
        <v>55</v>
      </c>
      <c r="J30" s="7" t="s">
        <v>55</v>
      </c>
      <c r="K30" s="7" t="s">
        <v>55</v>
      </c>
      <c r="L30" s="7" t="s">
        <v>55</v>
      </c>
      <c r="M30" s="7" t="s">
        <v>55</v>
      </c>
      <c r="N30" s="12" t="str">
        <f t="shared" si="1"/>
        <v/>
      </c>
      <c r="O30" s="4" t="str">
        <f>IF($A30="","",IFERROR(INDEX(Backlog_Scoring!$E$5:$E$504,MATCH($A30,Backlog_Scoring!$A$5:$A$504,0)),""))</f>
        <v/>
      </c>
      <c r="P30" s="4" t="str">
        <f>IF($A30="","",IFERROR(INDEX(Backlog_Scoring!$Y$5:$Y$504,MATCH($A30,Backlog_Scoring!$A$5:$A$504,0)),""))</f>
        <v/>
      </c>
      <c r="Q30" s="14" t="str">
        <f>IF($A30="","",IFERROR(INDEX(Backlog_Scoring!$X$5:$X$504,MATCH($A30,Backlog_Scoring!$A$5:$A$504,0)),""))</f>
        <v/>
      </c>
      <c r="R30" s="14" t="str">
        <f>IF($A30="","",IFERROR(INDEX(Backlog_Scoring!$U$5:$U$504,MATCH($A30,Backlog_Scoring!$A$5:$A$504,0)),""))</f>
        <v/>
      </c>
      <c r="S30" s="10" t="s">
        <v>55</v>
      </c>
      <c r="T30" s="16" t="s">
        <v>55</v>
      </c>
      <c r="U30" s="16" t="str">
        <f>IF(Settings!$B$23=0,"",IF($C30="","",IF($D30="Day 14",$C30+Settings!$B$24,IF($D30="Week 6",$C30+Settings!$B$25,IF($D30="Monthly",EDATE($C30,Settings!$B$26),"")))))</f>
        <v/>
      </c>
      <c r="V30" s="17"/>
      <c r="W30" s="17"/>
      <c r="X30" s="17"/>
      <c r="Y30" s="19"/>
      <c r="Z30" s="19"/>
    </row>
    <row r="31" spans="1:26" ht="16" x14ac:dyDescent="0.2">
      <c r="A31" s="7" t="s">
        <v>55</v>
      </c>
      <c r="B31" s="14" t="str">
        <f>IF($A31="","",IFERROR(INDEX(Backlog_Scoring!$B$5:$B$504,MATCH($A31,Backlog_Scoring!$A$5:$A$504,0)),""))</f>
        <v/>
      </c>
      <c r="C31" s="16" t="s">
        <v>55</v>
      </c>
      <c r="D31" s="17" t="s">
        <v>55</v>
      </c>
      <c r="E31" s="14" t="str">
        <f>IF($A31="","",IFERROR(INDEX(Backlog_Scoring!$AB$5:$AB$504,MATCH($A31,Backlog_Scoring!$A$5:$A$504,0)),""))</f>
        <v/>
      </c>
      <c r="F31" s="4" t="str">
        <f>IF($A31="","",IFERROR(INDEX(Backlog_Scoring!$AC$5:$AC$504,MATCH($A31,Backlog_Scoring!$A$5:$A$504,0)),""))</f>
        <v/>
      </c>
      <c r="G31" s="7" t="s">
        <v>55</v>
      </c>
      <c r="H31" s="11" t="str">
        <f t="shared" si="0"/>
        <v/>
      </c>
      <c r="I31" s="18" t="s">
        <v>55</v>
      </c>
      <c r="J31" s="7" t="s">
        <v>55</v>
      </c>
      <c r="K31" s="7" t="s">
        <v>55</v>
      </c>
      <c r="L31" s="7" t="s">
        <v>55</v>
      </c>
      <c r="M31" s="7" t="s">
        <v>55</v>
      </c>
      <c r="N31" s="12" t="str">
        <f t="shared" si="1"/>
        <v/>
      </c>
      <c r="O31" s="4" t="str">
        <f>IF($A31="","",IFERROR(INDEX(Backlog_Scoring!$E$5:$E$504,MATCH($A31,Backlog_Scoring!$A$5:$A$504,0)),""))</f>
        <v/>
      </c>
      <c r="P31" s="4" t="str">
        <f>IF($A31="","",IFERROR(INDEX(Backlog_Scoring!$Y$5:$Y$504,MATCH($A31,Backlog_Scoring!$A$5:$A$504,0)),""))</f>
        <v/>
      </c>
      <c r="Q31" s="14" t="str">
        <f>IF($A31="","",IFERROR(INDEX(Backlog_Scoring!$X$5:$X$504,MATCH($A31,Backlog_Scoring!$A$5:$A$504,0)),""))</f>
        <v/>
      </c>
      <c r="R31" s="14" t="str">
        <f>IF($A31="","",IFERROR(INDEX(Backlog_Scoring!$U$5:$U$504,MATCH($A31,Backlog_Scoring!$A$5:$A$504,0)),""))</f>
        <v/>
      </c>
      <c r="S31" s="10" t="s">
        <v>55</v>
      </c>
      <c r="T31" s="16" t="s">
        <v>55</v>
      </c>
      <c r="U31" s="16" t="str">
        <f>IF(Settings!$B$23=0,"",IF($C31="","",IF($D31="Day 14",$C31+Settings!$B$24,IF($D31="Week 6",$C31+Settings!$B$25,IF($D31="Monthly",EDATE($C31,Settings!$B$26),"")))))</f>
        <v/>
      </c>
      <c r="V31" s="17"/>
      <c r="W31" s="17"/>
      <c r="X31" s="17"/>
      <c r="Y31" s="19"/>
      <c r="Z31" s="19"/>
    </row>
    <row r="32" spans="1:26" ht="16" x14ac:dyDescent="0.2">
      <c r="A32" s="7" t="s">
        <v>55</v>
      </c>
      <c r="B32" s="14" t="str">
        <f>IF($A32="","",IFERROR(INDEX(Backlog_Scoring!$B$5:$B$504,MATCH($A32,Backlog_Scoring!$A$5:$A$504,0)),""))</f>
        <v/>
      </c>
      <c r="C32" s="16" t="s">
        <v>55</v>
      </c>
      <c r="D32" s="17" t="s">
        <v>55</v>
      </c>
      <c r="E32" s="14" t="str">
        <f>IF($A32="","",IFERROR(INDEX(Backlog_Scoring!$AB$5:$AB$504,MATCH($A32,Backlog_Scoring!$A$5:$A$504,0)),""))</f>
        <v/>
      </c>
      <c r="F32" s="4" t="str">
        <f>IF($A32="","",IFERROR(INDEX(Backlog_Scoring!$AC$5:$AC$504,MATCH($A32,Backlog_Scoring!$A$5:$A$504,0)),""))</f>
        <v/>
      </c>
      <c r="G32" s="7" t="s">
        <v>55</v>
      </c>
      <c r="H32" s="11" t="str">
        <f t="shared" si="0"/>
        <v/>
      </c>
      <c r="I32" s="18" t="s">
        <v>55</v>
      </c>
      <c r="J32" s="7" t="s">
        <v>55</v>
      </c>
      <c r="K32" s="7" t="s">
        <v>55</v>
      </c>
      <c r="L32" s="7" t="s">
        <v>55</v>
      </c>
      <c r="M32" s="7" t="s">
        <v>55</v>
      </c>
      <c r="N32" s="12" t="str">
        <f t="shared" si="1"/>
        <v/>
      </c>
      <c r="O32" s="4" t="str">
        <f>IF($A32="","",IFERROR(INDEX(Backlog_Scoring!$E$5:$E$504,MATCH($A32,Backlog_Scoring!$A$5:$A$504,0)),""))</f>
        <v/>
      </c>
      <c r="P32" s="4" t="str">
        <f>IF($A32="","",IFERROR(INDEX(Backlog_Scoring!$Y$5:$Y$504,MATCH($A32,Backlog_Scoring!$A$5:$A$504,0)),""))</f>
        <v/>
      </c>
      <c r="Q32" s="14" t="str">
        <f>IF($A32="","",IFERROR(INDEX(Backlog_Scoring!$X$5:$X$504,MATCH($A32,Backlog_Scoring!$A$5:$A$504,0)),""))</f>
        <v/>
      </c>
      <c r="R32" s="14" t="str">
        <f>IF($A32="","",IFERROR(INDEX(Backlog_Scoring!$U$5:$U$504,MATCH($A32,Backlog_Scoring!$A$5:$A$504,0)),""))</f>
        <v/>
      </c>
      <c r="S32" s="10" t="s">
        <v>55</v>
      </c>
      <c r="T32" s="16" t="s">
        <v>55</v>
      </c>
      <c r="U32" s="16" t="str">
        <f>IF(Settings!$B$23=0,"",IF($C32="","",IF($D32="Day 14",$C32+Settings!$B$24,IF($D32="Week 6",$C32+Settings!$B$25,IF($D32="Monthly",EDATE($C32,Settings!$B$26),"")))))</f>
        <v/>
      </c>
      <c r="V32" s="17"/>
      <c r="W32" s="17"/>
      <c r="X32" s="17"/>
      <c r="Y32" s="19"/>
      <c r="Z32" s="19"/>
    </row>
    <row r="33" spans="1:26" ht="16" x14ac:dyDescent="0.2">
      <c r="A33" s="7" t="s">
        <v>55</v>
      </c>
      <c r="B33" s="14" t="str">
        <f>IF($A33="","",IFERROR(INDEX(Backlog_Scoring!$B$5:$B$504,MATCH($A33,Backlog_Scoring!$A$5:$A$504,0)),""))</f>
        <v/>
      </c>
      <c r="C33" s="16" t="s">
        <v>55</v>
      </c>
      <c r="D33" s="17" t="s">
        <v>55</v>
      </c>
      <c r="E33" s="14" t="str">
        <f>IF($A33="","",IFERROR(INDEX(Backlog_Scoring!$AB$5:$AB$504,MATCH($A33,Backlog_Scoring!$A$5:$A$504,0)),""))</f>
        <v/>
      </c>
      <c r="F33" s="4" t="str">
        <f>IF($A33="","",IFERROR(INDEX(Backlog_Scoring!$AC$5:$AC$504,MATCH($A33,Backlog_Scoring!$A$5:$A$504,0)),""))</f>
        <v/>
      </c>
      <c r="G33" s="7" t="s">
        <v>55</v>
      </c>
      <c r="H33" s="11" t="str">
        <f t="shared" si="0"/>
        <v/>
      </c>
      <c r="I33" s="18" t="s">
        <v>55</v>
      </c>
      <c r="J33" s="7" t="s">
        <v>55</v>
      </c>
      <c r="K33" s="7" t="s">
        <v>55</v>
      </c>
      <c r="L33" s="7" t="s">
        <v>55</v>
      </c>
      <c r="M33" s="7" t="s">
        <v>55</v>
      </c>
      <c r="N33" s="12" t="str">
        <f t="shared" si="1"/>
        <v/>
      </c>
      <c r="O33" s="4" t="str">
        <f>IF($A33="","",IFERROR(INDEX(Backlog_Scoring!$E$5:$E$504,MATCH($A33,Backlog_Scoring!$A$5:$A$504,0)),""))</f>
        <v/>
      </c>
      <c r="P33" s="4" t="str">
        <f>IF($A33="","",IFERROR(INDEX(Backlog_Scoring!$Y$5:$Y$504,MATCH($A33,Backlog_Scoring!$A$5:$A$504,0)),""))</f>
        <v/>
      </c>
      <c r="Q33" s="14" t="str">
        <f>IF($A33="","",IFERROR(INDEX(Backlog_Scoring!$X$5:$X$504,MATCH($A33,Backlog_Scoring!$A$5:$A$504,0)),""))</f>
        <v/>
      </c>
      <c r="R33" s="14" t="str">
        <f>IF($A33="","",IFERROR(INDEX(Backlog_Scoring!$U$5:$U$504,MATCH($A33,Backlog_Scoring!$A$5:$A$504,0)),""))</f>
        <v/>
      </c>
      <c r="S33" s="10" t="s">
        <v>55</v>
      </c>
      <c r="T33" s="16" t="s">
        <v>55</v>
      </c>
      <c r="U33" s="16" t="str">
        <f>IF(Settings!$B$23=0,"",IF($C33="","",IF($D33="Day 14",$C33+Settings!$B$24,IF($D33="Week 6",$C33+Settings!$B$25,IF($D33="Monthly",EDATE($C33,Settings!$B$26),"")))))</f>
        <v/>
      </c>
      <c r="V33" s="17"/>
      <c r="W33" s="17"/>
      <c r="X33" s="17"/>
      <c r="Y33" s="19"/>
      <c r="Z33" s="19"/>
    </row>
    <row r="34" spans="1:26" ht="16" x14ac:dyDescent="0.2">
      <c r="A34" s="7" t="s">
        <v>55</v>
      </c>
      <c r="B34" s="14" t="str">
        <f>IF($A34="","",IFERROR(INDEX(Backlog_Scoring!$B$5:$B$504,MATCH($A34,Backlog_Scoring!$A$5:$A$504,0)),""))</f>
        <v/>
      </c>
      <c r="C34" s="16" t="s">
        <v>55</v>
      </c>
      <c r="D34" s="17" t="s">
        <v>55</v>
      </c>
      <c r="E34" s="14" t="str">
        <f>IF($A34="","",IFERROR(INDEX(Backlog_Scoring!$AB$5:$AB$504,MATCH($A34,Backlog_Scoring!$A$5:$A$504,0)),""))</f>
        <v/>
      </c>
      <c r="F34" s="4" t="str">
        <f>IF($A34="","",IFERROR(INDEX(Backlog_Scoring!$AC$5:$AC$504,MATCH($A34,Backlog_Scoring!$A$5:$A$504,0)),""))</f>
        <v/>
      </c>
      <c r="G34" s="7" t="s">
        <v>55</v>
      </c>
      <c r="H34" s="11" t="str">
        <f t="shared" si="0"/>
        <v/>
      </c>
      <c r="I34" s="18" t="s">
        <v>55</v>
      </c>
      <c r="J34" s="7" t="s">
        <v>55</v>
      </c>
      <c r="K34" s="7" t="s">
        <v>55</v>
      </c>
      <c r="L34" s="7" t="s">
        <v>55</v>
      </c>
      <c r="M34" s="7" t="s">
        <v>55</v>
      </c>
      <c r="N34" s="12" t="str">
        <f t="shared" si="1"/>
        <v/>
      </c>
      <c r="O34" s="4" t="str">
        <f>IF($A34="","",IFERROR(INDEX(Backlog_Scoring!$E$5:$E$504,MATCH($A34,Backlog_Scoring!$A$5:$A$504,0)),""))</f>
        <v/>
      </c>
      <c r="P34" s="4" t="str">
        <f>IF($A34="","",IFERROR(INDEX(Backlog_Scoring!$Y$5:$Y$504,MATCH($A34,Backlog_Scoring!$A$5:$A$504,0)),""))</f>
        <v/>
      </c>
      <c r="Q34" s="14" t="str">
        <f>IF($A34="","",IFERROR(INDEX(Backlog_Scoring!$X$5:$X$504,MATCH($A34,Backlog_Scoring!$A$5:$A$504,0)),""))</f>
        <v/>
      </c>
      <c r="R34" s="14" t="str">
        <f>IF($A34="","",IFERROR(INDEX(Backlog_Scoring!$U$5:$U$504,MATCH($A34,Backlog_Scoring!$A$5:$A$504,0)),""))</f>
        <v/>
      </c>
      <c r="S34" s="10" t="s">
        <v>55</v>
      </c>
      <c r="T34" s="16" t="s">
        <v>55</v>
      </c>
      <c r="U34" s="16" t="str">
        <f>IF(Settings!$B$23=0,"",IF($C34="","",IF($D34="Day 14",$C34+Settings!$B$24,IF($D34="Week 6",$C34+Settings!$B$25,IF($D34="Monthly",EDATE($C34,Settings!$B$26),"")))))</f>
        <v/>
      </c>
      <c r="V34" s="17"/>
      <c r="W34" s="17"/>
      <c r="X34" s="17"/>
      <c r="Y34" s="19"/>
      <c r="Z34" s="19"/>
    </row>
    <row r="35" spans="1:26" ht="16" x14ac:dyDescent="0.2">
      <c r="A35" s="7" t="s">
        <v>55</v>
      </c>
      <c r="B35" s="14" t="str">
        <f>IF($A35="","",IFERROR(INDEX(Backlog_Scoring!$B$5:$B$504,MATCH($A35,Backlog_Scoring!$A$5:$A$504,0)),""))</f>
        <v/>
      </c>
      <c r="C35" s="16" t="s">
        <v>55</v>
      </c>
      <c r="D35" s="17" t="s">
        <v>55</v>
      </c>
      <c r="E35" s="14" t="str">
        <f>IF($A35="","",IFERROR(INDEX(Backlog_Scoring!$AB$5:$AB$504,MATCH($A35,Backlog_Scoring!$A$5:$A$504,0)),""))</f>
        <v/>
      </c>
      <c r="F35" s="4" t="str">
        <f>IF($A35="","",IFERROR(INDEX(Backlog_Scoring!$AC$5:$AC$504,MATCH($A35,Backlog_Scoring!$A$5:$A$504,0)),""))</f>
        <v/>
      </c>
      <c r="G35" s="7" t="s">
        <v>55</v>
      </c>
      <c r="H35" s="11" t="str">
        <f t="shared" si="0"/>
        <v/>
      </c>
      <c r="I35" s="18" t="s">
        <v>55</v>
      </c>
      <c r="J35" s="7" t="s">
        <v>55</v>
      </c>
      <c r="K35" s="7" t="s">
        <v>55</v>
      </c>
      <c r="L35" s="7" t="s">
        <v>55</v>
      </c>
      <c r="M35" s="7" t="s">
        <v>55</v>
      </c>
      <c r="N35" s="12" t="str">
        <f t="shared" si="1"/>
        <v/>
      </c>
      <c r="O35" s="4" t="str">
        <f>IF($A35="","",IFERROR(INDEX(Backlog_Scoring!$E$5:$E$504,MATCH($A35,Backlog_Scoring!$A$5:$A$504,0)),""))</f>
        <v/>
      </c>
      <c r="P35" s="4" t="str">
        <f>IF($A35="","",IFERROR(INDEX(Backlog_Scoring!$Y$5:$Y$504,MATCH($A35,Backlog_Scoring!$A$5:$A$504,0)),""))</f>
        <v/>
      </c>
      <c r="Q35" s="14" t="str">
        <f>IF($A35="","",IFERROR(INDEX(Backlog_Scoring!$X$5:$X$504,MATCH($A35,Backlog_Scoring!$A$5:$A$504,0)),""))</f>
        <v/>
      </c>
      <c r="R35" s="14" t="str">
        <f>IF($A35="","",IFERROR(INDEX(Backlog_Scoring!$U$5:$U$504,MATCH($A35,Backlog_Scoring!$A$5:$A$504,0)),""))</f>
        <v/>
      </c>
      <c r="S35" s="10" t="s">
        <v>55</v>
      </c>
      <c r="T35" s="16" t="s">
        <v>55</v>
      </c>
      <c r="U35" s="16" t="str">
        <f>IF(Settings!$B$23=0,"",IF($C35="","",IF($D35="Day 14",$C35+Settings!$B$24,IF($D35="Week 6",$C35+Settings!$B$25,IF($D35="Monthly",EDATE($C35,Settings!$B$26),"")))))</f>
        <v/>
      </c>
      <c r="V35" s="17"/>
      <c r="W35" s="17"/>
      <c r="X35" s="17"/>
      <c r="Y35" s="19"/>
      <c r="Z35" s="19"/>
    </row>
    <row r="36" spans="1:26" ht="16" x14ac:dyDescent="0.2">
      <c r="A36" s="7" t="s">
        <v>55</v>
      </c>
      <c r="B36" s="14" t="str">
        <f>IF($A36="","",IFERROR(INDEX(Backlog_Scoring!$B$5:$B$504,MATCH($A36,Backlog_Scoring!$A$5:$A$504,0)),""))</f>
        <v/>
      </c>
      <c r="C36" s="16" t="s">
        <v>55</v>
      </c>
      <c r="D36" s="17" t="s">
        <v>55</v>
      </c>
      <c r="E36" s="14" t="str">
        <f>IF($A36="","",IFERROR(INDEX(Backlog_Scoring!$AB$5:$AB$504,MATCH($A36,Backlog_Scoring!$A$5:$A$504,0)),""))</f>
        <v/>
      </c>
      <c r="F36" s="4" t="str">
        <f>IF($A36="","",IFERROR(INDEX(Backlog_Scoring!$AC$5:$AC$504,MATCH($A36,Backlog_Scoring!$A$5:$A$504,0)),""))</f>
        <v/>
      </c>
      <c r="G36" s="7" t="s">
        <v>55</v>
      </c>
      <c r="H36" s="11" t="str">
        <f t="shared" ref="H36:H67" si="2">IFERROR((G36-F36)/F36,"")</f>
        <v/>
      </c>
      <c r="I36" s="18" t="s">
        <v>55</v>
      </c>
      <c r="J36" s="7" t="s">
        <v>55</v>
      </c>
      <c r="K36" s="7" t="s">
        <v>55</v>
      </c>
      <c r="L36" s="7" t="s">
        <v>55</v>
      </c>
      <c r="M36" s="7" t="s">
        <v>55</v>
      </c>
      <c r="N36" s="12" t="str">
        <f t="shared" ref="N36:N67" si="3">IFERROR(L36/M36,"")</f>
        <v/>
      </c>
      <c r="O36" s="4" t="str">
        <f>IF($A36="","",IFERROR(INDEX(Backlog_Scoring!$E$5:$E$504,MATCH($A36,Backlog_Scoring!$A$5:$A$504,0)),""))</f>
        <v/>
      </c>
      <c r="P36" s="4" t="str">
        <f>IF($A36="","",IFERROR(INDEX(Backlog_Scoring!$Y$5:$Y$504,MATCH($A36,Backlog_Scoring!$A$5:$A$504,0)),""))</f>
        <v/>
      </c>
      <c r="Q36" s="14" t="str">
        <f>IF($A36="","",IFERROR(INDEX(Backlog_Scoring!$X$5:$X$504,MATCH($A36,Backlog_Scoring!$A$5:$A$504,0)),""))</f>
        <v/>
      </c>
      <c r="R36" s="14" t="str">
        <f>IF($A36="","",IFERROR(INDEX(Backlog_Scoring!$U$5:$U$504,MATCH($A36,Backlog_Scoring!$A$5:$A$504,0)),""))</f>
        <v/>
      </c>
      <c r="S36" s="10" t="s">
        <v>55</v>
      </c>
      <c r="T36" s="16" t="s">
        <v>55</v>
      </c>
      <c r="U36" s="16" t="str">
        <f>IF(Settings!$B$23=0,"",IF($C36="","",IF($D36="Day 14",$C36+Settings!$B$24,IF($D36="Week 6",$C36+Settings!$B$25,IF($D36="Monthly",EDATE($C36,Settings!$B$26),"")))))</f>
        <v/>
      </c>
      <c r="V36" s="17"/>
      <c r="W36" s="17"/>
      <c r="X36" s="17"/>
      <c r="Y36" s="19"/>
      <c r="Z36" s="19"/>
    </row>
    <row r="37" spans="1:26" ht="16" x14ac:dyDescent="0.2">
      <c r="A37" s="7" t="s">
        <v>55</v>
      </c>
      <c r="B37" s="14" t="str">
        <f>IF($A37="","",IFERROR(INDEX(Backlog_Scoring!$B$5:$B$504,MATCH($A37,Backlog_Scoring!$A$5:$A$504,0)),""))</f>
        <v/>
      </c>
      <c r="C37" s="16" t="s">
        <v>55</v>
      </c>
      <c r="D37" s="17" t="s">
        <v>55</v>
      </c>
      <c r="E37" s="14" t="str">
        <f>IF($A37="","",IFERROR(INDEX(Backlog_Scoring!$AB$5:$AB$504,MATCH($A37,Backlog_Scoring!$A$5:$A$504,0)),""))</f>
        <v/>
      </c>
      <c r="F37" s="4" t="str">
        <f>IF($A37="","",IFERROR(INDEX(Backlog_Scoring!$AC$5:$AC$504,MATCH($A37,Backlog_Scoring!$A$5:$A$504,0)),""))</f>
        <v/>
      </c>
      <c r="G37" s="7" t="s">
        <v>55</v>
      </c>
      <c r="H37" s="11" t="str">
        <f t="shared" si="2"/>
        <v/>
      </c>
      <c r="I37" s="18" t="s">
        <v>55</v>
      </c>
      <c r="J37" s="7" t="s">
        <v>55</v>
      </c>
      <c r="K37" s="7" t="s">
        <v>55</v>
      </c>
      <c r="L37" s="7" t="s">
        <v>55</v>
      </c>
      <c r="M37" s="7" t="s">
        <v>55</v>
      </c>
      <c r="N37" s="12" t="str">
        <f t="shared" si="3"/>
        <v/>
      </c>
      <c r="O37" s="4" t="str">
        <f>IF($A37="","",IFERROR(INDEX(Backlog_Scoring!$E$5:$E$504,MATCH($A37,Backlog_Scoring!$A$5:$A$504,0)),""))</f>
        <v/>
      </c>
      <c r="P37" s="4" t="str">
        <f>IF($A37="","",IFERROR(INDEX(Backlog_Scoring!$Y$5:$Y$504,MATCH($A37,Backlog_Scoring!$A$5:$A$504,0)),""))</f>
        <v/>
      </c>
      <c r="Q37" s="14" t="str">
        <f>IF($A37="","",IFERROR(INDEX(Backlog_Scoring!$X$5:$X$504,MATCH($A37,Backlog_Scoring!$A$5:$A$504,0)),""))</f>
        <v/>
      </c>
      <c r="R37" s="14" t="str">
        <f>IF($A37="","",IFERROR(INDEX(Backlog_Scoring!$U$5:$U$504,MATCH($A37,Backlog_Scoring!$A$5:$A$504,0)),""))</f>
        <v/>
      </c>
      <c r="S37" s="10" t="s">
        <v>55</v>
      </c>
      <c r="T37" s="16" t="s">
        <v>55</v>
      </c>
      <c r="U37" s="16" t="str">
        <f>IF(Settings!$B$23=0,"",IF($C37="","",IF($D37="Day 14",$C37+Settings!$B$24,IF($D37="Week 6",$C37+Settings!$B$25,IF($D37="Monthly",EDATE($C37,Settings!$B$26),"")))))</f>
        <v/>
      </c>
      <c r="V37" s="17"/>
      <c r="W37" s="17"/>
      <c r="X37" s="17"/>
      <c r="Y37" s="19"/>
      <c r="Z37" s="19"/>
    </row>
    <row r="38" spans="1:26" ht="16" x14ac:dyDescent="0.2">
      <c r="A38" s="7" t="s">
        <v>55</v>
      </c>
      <c r="B38" s="14" t="str">
        <f>IF($A38="","",IFERROR(INDEX(Backlog_Scoring!$B$5:$B$504,MATCH($A38,Backlog_Scoring!$A$5:$A$504,0)),""))</f>
        <v/>
      </c>
      <c r="C38" s="16" t="s">
        <v>55</v>
      </c>
      <c r="D38" s="17" t="s">
        <v>55</v>
      </c>
      <c r="E38" s="14" t="str">
        <f>IF($A38="","",IFERROR(INDEX(Backlog_Scoring!$AB$5:$AB$504,MATCH($A38,Backlog_Scoring!$A$5:$A$504,0)),""))</f>
        <v/>
      </c>
      <c r="F38" s="4" t="str">
        <f>IF($A38="","",IFERROR(INDEX(Backlog_Scoring!$AC$5:$AC$504,MATCH($A38,Backlog_Scoring!$A$5:$A$504,0)),""))</f>
        <v/>
      </c>
      <c r="G38" s="7" t="s">
        <v>55</v>
      </c>
      <c r="H38" s="11" t="str">
        <f t="shared" si="2"/>
        <v/>
      </c>
      <c r="I38" s="18" t="s">
        <v>55</v>
      </c>
      <c r="J38" s="7" t="s">
        <v>55</v>
      </c>
      <c r="K38" s="7" t="s">
        <v>55</v>
      </c>
      <c r="L38" s="7" t="s">
        <v>55</v>
      </c>
      <c r="M38" s="7" t="s">
        <v>55</v>
      </c>
      <c r="N38" s="12" t="str">
        <f t="shared" si="3"/>
        <v/>
      </c>
      <c r="O38" s="4" t="str">
        <f>IF($A38="","",IFERROR(INDEX(Backlog_Scoring!$E$5:$E$504,MATCH($A38,Backlog_Scoring!$A$5:$A$504,0)),""))</f>
        <v/>
      </c>
      <c r="P38" s="4" t="str">
        <f>IF($A38="","",IFERROR(INDEX(Backlog_Scoring!$Y$5:$Y$504,MATCH($A38,Backlog_Scoring!$A$5:$A$504,0)),""))</f>
        <v/>
      </c>
      <c r="Q38" s="14" t="str">
        <f>IF($A38="","",IFERROR(INDEX(Backlog_Scoring!$X$5:$X$504,MATCH($A38,Backlog_Scoring!$A$5:$A$504,0)),""))</f>
        <v/>
      </c>
      <c r="R38" s="14" t="str">
        <f>IF($A38="","",IFERROR(INDEX(Backlog_Scoring!$U$5:$U$504,MATCH($A38,Backlog_Scoring!$A$5:$A$504,0)),""))</f>
        <v/>
      </c>
      <c r="S38" s="10" t="s">
        <v>55</v>
      </c>
      <c r="T38" s="16" t="s">
        <v>55</v>
      </c>
      <c r="U38" s="16" t="str">
        <f>IF(Settings!$B$23=0,"",IF($C38="","",IF($D38="Day 14",$C38+Settings!$B$24,IF($D38="Week 6",$C38+Settings!$B$25,IF($D38="Monthly",EDATE($C38,Settings!$B$26),"")))))</f>
        <v/>
      </c>
      <c r="V38" s="17"/>
      <c r="W38" s="17"/>
      <c r="X38" s="17"/>
      <c r="Y38" s="19"/>
      <c r="Z38" s="19"/>
    </row>
    <row r="39" spans="1:26" ht="16" x14ac:dyDescent="0.2">
      <c r="A39" s="7" t="s">
        <v>55</v>
      </c>
      <c r="B39" s="14" t="str">
        <f>IF($A39="","",IFERROR(INDEX(Backlog_Scoring!$B$5:$B$504,MATCH($A39,Backlog_Scoring!$A$5:$A$504,0)),""))</f>
        <v/>
      </c>
      <c r="C39" s="16" t="s">
        <v>55</v>
      </c>
      <c r="D39" s="17" t="s">
        <v>55</v>
      </c>
      <c r="E39" s="14" t="str">
        <f>IF($A39="","",IFERROR(INDEX(Backlog_Scoring!$AB$5:$AB$504,MATCH($A39,Backlog_Scoring!$A$5:$A$504,0)),""))</f>
        <v/>
      </c>
      <c r="F39" s="4" t="str">
        <f>IF($A39="","",IFERROR(INDEX(Backlog_Scoring!$AC$5:$AC$504,MATCH($A39,Backlog_Scoring!$A$5:$A$504,0)),""))</f>
        <v/>
      </c>
      <c r="G39" s="7" t="s">
        <v>55</v>
      </c>
      <c r="H39" s="11" t="str">
        <f t="shared" si="2"/>
        <v/>
      </c>
      <c r="I39" s="18" t="s">
        <v>55</v>
      </c>
      <c r="J39" s="7" t="s">
        <v>55</v>
      </c>
      <c r="K39" s="7" t="s">
        <v>55</v>
      </c>
      <c r="L39" s="7" t="s">
        <v>55</v>
      </c>
      <c r="M39" s="7" t="s">
        <v>55</v>
      </c>
      <c r="N39" s="12" t="str">
        <f t="shared" si="3"/>
        <v/>
      </c>
      <c r="O39" s="4" t="str">
        <f>IF($A39="","",IFERROR(INDEX(Backlog_Scoring!$E$5:$E$504,MATCH($A39,Backlog_Scoring!$A$5:$A$504,0)),""))</f>
        <v/>
      </c>
      <c r="P39" s="4" t="str">
        <f>IF($A39="","",IFERROR(INDEX(Backlog_Scoring!$Y$5:$Y$504,MATCH($A39,Backlog_Scoring!$A$5:$A$504,0)),""))</f>
        <v/>
      </c>
      <c r="Q39" s="14" t="str">
        <f>IF($A39="","",IFERROR(INDEX(Backlog_Scoring!$X$5:$X$504,MATCH($A39,Backlog_Scoring!$A$5:$A$504,0)),""))</f>
        <v/>
      </c>
      <c r="R39" s="14" t="str">
        <f>IF($A39="","",IFERROR(INDEX(Backlog_Scoring!$U$5:$U$504,MATCH($A39,Backlog_Scoring!$A$5:$A$504,0)),""))</f>
        <v/>
      </c>
      <c r="S39" s="10" t="s">
        <v>55</v>
      </c>
      <c r="T39" s="16" t="s">
        <v>55</v>
      </c>
      <c r="U39" s="16" t="str">
        <f>IF(Settings!$B$23=0,"",IF($C39="","",IF($D39="Day 14",$C39+Settings!$B$24,IF($D39="Week 6",$C39+Settings!$B$25,IF($D39="Monthly",EDATE($C39,Settings!$B$26),"")))))</f>
        <v/>
      </c>
      <c r="V39" s="17"/>
      <c r="W39" s="17"/>
      <c r="X39" s="17"/>
      <c r="Y39" s="19"/>
      <c r="Z39" s="19"/>
    </row>
    <row r="40" spans="1:26" ht="16" x14ac:dyDescent="0.2">
      <c r="A40" s="7" t="s">
        <v>55</v>
      </c>
      <c r="B40" s="14" t="str">
        <f>IF($A40="","",IFERROR(INDEX(Backlog_Scoring!$B$5:$B$504,MATCH($A40,Backlog_Scoring!$A$5:$A$504,0)),""))</f>
        <v/>
      </c>
      <c r="C40" s="16" t="s">
        <v>55</v>
      </c>
      <c r="D40" s="17" t="s">
        <v>55</v>
      </c>
      <c r="E40" s="14" t="str">
        <f>IF($A40="","",IFERROR(INDEX(Backlog_Scoring!$AB$5:$AB$504,MATCH($A40,Backlog_Scoring!$A$5:$A$504,0)),""))</f>
        <v/>
      </c>
      <c r="F40" s="4" t="str">
        <f>IF($A40="","",IFERROR(INDEX(Backlog_Scoring!$AC$5:$AC$504,MATCH($A40,Backlog_Scoring!$A$5:$A$504,0)),""))</f>
        <v/>
      </c>
      <c r="G40" s="7" t="s">
        <v>55</v>
      </c>
      <c r="H40" s="11" t="str">
        <f t="shared" si="2"/>
        <v/>
      </c>
      <c r="I40" s="18" t="s">
        <v>55</v>
      </c>
      <c r="J40" s="7" t="s">
        <v>55</v>
      </c>
      <c r="K40" s="7" t="s">
        <v>55</v>
      </c>
      <c r="L40" s="7" t="s">
        <v>55</v>
      </c>
      <c r="M40" s="7" t="s">
        <v>55</v>
      </c>
      <c r="N40" s="12" t="str">
        <f t="shared" si="3"/>
        <v/>
      </c>
      <c r="O40" s="4" t="str">
        <f>IF($A40="","",IFERROR(INDEX(Backlog_Scoring!$E$5:$E$504,MATCH($A40,Backlog_Scoring!$A$5:$A$504,0)),""))</f>
        <v/>
      </c>
      <c r="P40" s="4" t="str">
        <f>IF($A40="","",IFERROR(INDEX(Backlog_Scoring!$Y$5:$Y$504,MATCH($A40,Backlog_Scoring!$A$5:$A$504,0)),""))</f>
        <v/>
      </c>
      <c r="Q40" s="14" t="str">
        <f>IF($A40="","",IFERROR(INDEX(Backlog_Scoring!$X$5:$X$504,MATCH($A40,Backlog_Scoring!$A$5:$A$504,0)),""))</f>
        <v/>
      </c>
      <c r="R40" s="14" t="str">
        <f>IF($A40="","",IFERROR(INDEX(Backlog_Scoring!$U$5:$U$504,MATCH($A40,Backlog_Scoring!$A$5:$A$504,0)),""))</f>
        <v/>
      </c>
      <c r="S40" s="10" t="s">
        <v>55</v>
      </c>
      <c r="T40" s="16" t="s">
        <v>55</v>
      </c>
      <c r="U40" s="16" t="str">
        <f>IF(Settings!$B$23=0,"",IF($C40="","",IF($D40="Day 14",$C40+Settings!$B$24,IF($D40="Week 6",$C40+Settings!$B$25,IF($D40="Monthly",EDATE($C40,Settings!$B$26),"")))))</f>
        <v/>
      </c>
      <c r="V40" s="17"/>
      <c r="W40" s="17"/>
      <c r="X40" s="17"/>
      <c r="Y40" s="19"/>
      <c r="Z40" s="19"/>
    </row>
    <row r="41" spans="1:26" ht="16" x14ac:dyDescent="0.2">
      <c r="A41" s="7" t="s">
        <v>55</v>
      </c>
      <c r="B41" s="14" t="str">
        <f>IF($A41="","",IFERROR(INDEX(Backlog_Scoring!$B$5:$B$504,MATCH($A41,Backlog_Scoring!$A$5:$A$504,0)),""))</f>
        <v/>
      </c>
      <c r="C41" s="16" t="s">
        <v>55</v>
      </c>
      <c r="D41" s="17" t="s">
        <v>55</v>
      </c>
      <c r="E41" s="14" t="str">
        <f>IF($A41="","",IFERROR(INDEX(Backlog_Scoring!$AB$5:$AB$504,MATCH($A41,Backlog_Scoring!$A$5:$A$504,0)),""))</f>
        <v/>
      </c>
      <c r="F41" s="4" t="str">
        <f>IF($A41="","",IFERROR(INDEX(Backlog_Scoring!$AC$5:$AC$504,MATCH($A41,Backlog_Scoring!$A$5:$A$504,0)),""))</f>
        <v/>
      </c>
      <c r="G41" s="7" t="s">
        <v>55</v>
      </c>
      <c r="H41" s="11" t="str">
        <f t="shared" si="2"/>
        <v/>
      </c>
      <c r="I41" s="18" t="s">
        <v>55</v>
      </c>
      <c r="J41" s="7" t="s">
        <v>55</v>
      </c>
      <c r="K41" s="7" t="s">
        <v>55</v>
      </c>
      <c r="L41" s="7" t="s">
        <v>55</v>
      </c>
      <c r="M41" s="7" t="s">
        <v>55</v>
      </c>
      <c r="N41" s="12" t="str">
        <f t="shared" si="3"/>
        <v/>
      </c>
      <c r="O41" s="4" t="str">
        <f>IF($A41="","",IFERROR(INDEX(Backlog_Scoring!$E$5:$E$504,MATCH($A41,Backlog_Scoring!$A$5:$A$504,0)),""))</f>
        <v/>
      </c>
      <c r="P41" s="4" t="str">
        <f>IF($A41="","",IFERROR(INDEX(Backlog_Scoring!$Y$5:$Y$504,MATCH($A41,Backlog_Scoring!$A$5:$A$504,0)),""))</f>
        <v/>
      </c>
      <c r="Q41" s="14" t="str">
        <f>IF($A41="","",IFERROR(INDEX(Backlog_Scoring!$X$5:$X$504,MATCH($A41,Backlog_Scoring!$A$5:$A$504,0)),""))</f>
        <v/>
      </c>
      <c r="R41" s="14" t="str">
        <f>IF($A41="","",IFERROR(INDEX(Backlog_Scoring!$U$5:$U$504,MATCH($A41,Backlog_Scoring!$A$5:$A$504,0)),""))</f>
        <v/>
      </c>
      <c r="S41" s="10" t="s">
        <v>55</v>
      </c>
      <c r="T41" s="16" t="s">
        <v>55</v>
      </c>
      <c r="U41" s="16" t="str">
        <f>IF(Settings!$B$23=0,"",IF($C41="","",IF($D41="Day 14",$C41+Settings!$B$24,IF($D41="Week 6",$C41+Settings!$B$25,IF($D41="Monthly",EDATE($C41,Settings!$B$26),"")))))</f>
        <v/>
      </c>
      <c r="V41" s="17"/>
      <c r="W41" s="17"/>
      <c r="X41" s="17"/>
      <c r="Y41" s="19"/>
      <c r="Z41" s="19"/>
    </row>
    <row r="42" spans="1:26" ht="16" x14ac:dyDescent="0.2">
      <c r="A42" s="7" t="s">
        <v>55</v>
      </c>
      <c r="B42" s="14" t="str">
        <f>IF($A42="","",IFERROR(INDEX(Backlog_Scoring!$B$5:$B$504,MATCH($A42,Backlog_Scoring!$A$5:$A$504,0)),""))</f>
        <v/>
      </c>
      <c r="C42" s="16" t="s">
        <v>55</v>
      </c>
      <c r="D42" s="17" t="s">
        <v>55</v>
      </c>
      <c r="E42" s="14" t="str">
        <f>IF($A42="","",IFERROR(INDEX(Backlog_Scoring!$AB$5:$AB$504,MATCH($A42,Backlog_Scoring!$A$5:$A$504,0)),""))</f>
        <v/>
      </c>
      <c r="F42" s="4" t="str">
        <f>IF($A42="","",IFERROR(INDEX(Backlog_Scoring!$AC$5:$AC$504,MATCH($A42,Backlog_Scoring!$A$5:$A$504,0)),""))</f>
        <v/>
      </c>
      <c r="G42" s="7" t="s">
        <v>55</v>
      </c>
      <c r="H42" s="11" t="str">
        <f t="shared" si="2"/>
        <v/>
      </c>
      <c r="I42" s="18" t="s">
        <v>55</v>
      </c>
      <c r="J42" s="7" t="s">
        <v>55</v>
      </c>
      <c r="K42" s="7" t="s">
        <v>55</v>
      </c>
      <c r="L42" s="7" t="s">
        <v>55</v>
      </c>
      <c r="M42" s="7" t="s">
        <v>55</v>
      </c>
      <c r="N42" s="12" t="str">
        <f t="shared" si="3"/>
        <v/>
      </c>
      <c r="O42" s="4" t="str">
        <f>IF($A42="","",IFERROR(INDEX(Backlog_Scoring!$E$5:$E$504,MATCH($A42,Backlog_Scoring!$A$5:$A$504,0)),""))</f>
        <v/>
      </c>
      <c r="P42" s="4" t="str">
        <f>IF($A42="","",IFERROR(INDEX(Backlog_Scoring!$Y$5:$Y$504,MATCH($A42,Backlog_Scoring!$A$5:$A$504,0)),""))</f>
        <v/>
      </c>
      <c r="Q42" s="14" t="str">
        <f>IF($A42="","",IFERROR(INDEX(Backlog_Scoring!$X$5:$X$504,MATCH($A42,Backlog_Scoring!$A$5:$A$504,0)),""))</f>
        <v/>
      </c>
      <c r="R42" s="14" t="str">
        <f>IF($A42="","",IFERROR(INDEX(Backlog_Scoring!$U$5:$U$504,MATCH($A42,Backlog_Scoring!$A$5:$A$504,0)),""))</f>
        <v/>
      </c>
      <c r="S42" s="10" t="s">
        <v>55</v>
      </c>
      <c r="T42" s="16" t="s">
        <v>55</v>
      </c>
      <c r="U42" s="16" t="str">
        <f>IF(Settings!$B$23=0,"",IF($C42="","",IF($D42="Day 14",$C42+Settings!$B$24,IF($D42="Week 6",$C42+Settings!$B$25,IF($D42="Monthly",EDATE($C42,Settings!$B$26),"")))))</f>
        <v/>
      </c>
      <c r="V42" s="17"/>
      <c r="W42" s="17"/>
      <c r="X42" s="17"/>
      <c r="Y42" s="19"/>
      <c r="Z42" s="19"/>
    </row>
    <row r="43" spans="1:26" ht="16" x14ac:dyDescent="0.2">
      <c r="A43" s="7" t="s">
        <v>55</v>
      </c>
      <c r="B43" s="14" t="str">
        <f>IF($A43="","",IFERROR(INDEX(Backlog_Scoring!$B$5:$B$504,MATCH($A43,Backlog_Scoring!$A$5:$A$504,0)),""))</f>
        <v/>
      </c>
      <c r="C43" s="16" t="s">
        <v>55</v>
      </c>
      <c r="D43" s="17" t="s">
        <v>55</v>
      </c>
      <c r="E43" s="14" t="str">
        <f>IF($A43="","",IFERROR(INDEX(Backlog_Scoring!$AB$5:$AB$504,MATCH($A43,Backlog_Scoring!$A$5:$A$504,0)),""))</f>
        <v/>
      </c>
      <c r="F43" s="4" t="str">
        <f>IF($A43="","",IFERROR(INDEX(Backlog_Scoring!$AC$5:$AC$504,MATCH($A43,Backlog_Scoring!$A$5:$A$504,0)),""))</f>
        <v/>
      </c>
      <c r="G43" s="7" t="s">
        <v>55</v>
      </c>
      <c r="H43" s="11" t="str">
        <f t="shared" si="2"/>
        <v/>
      </c>
      <c r="I43" s="18" t="s">
        <v>55</v>
      </c>
      <c r="J43" s="7" t="s">
        <v>55</v>
      </c>
      <c r="K43" s="7" t="s">
        <v>55</v>
      </c>
      <c r="L43" s="7" t="s">
        <v>55</v>
      </c>
      <c r="M43" s="7" t="s">
        <v>55</v>
      </c>
      <c r="N43" s="12" t="str">
        <f t="shared" si="3"/>
        <v/>
      </c>
      <c r="O43" s="4" t="str">
        <f>IF($A43="","",IFERROR(INDEX(Backlog_Scoring!$E$5:$E$504,MATCH($A43,Backlog_Scoring!$A$5:$A$504,0)),""))</f>
        <v/>
      </c>
      <c r="P43" s="4" t="str">
        <f>IF($A43="","",IFERROR(INDEX(Backlog_Scoring!$Y$5:$Y$504,MATCH($A43,Backlog_Scoring!$A$5:$A$504,0)),""))</f>
        <v/>
      </c>
      <c r="Q43" s="14" t="str">
        <f>IF($A43="","",IFERROR(INDEX(Backlog_Scoring!$X$5:$X$504,MATCH($A43,Backlog_Scoring!$A$5:$A$504,0)),""))</f>
        <v/>
      </c>
      <c r="R43" s="14" t="str">
        <f>IF($A43="","",IFERROR(INDEX(Backlog_Scoring!$U$5:$U$504,MATCH($A43,Backlog_Scoring!$A$5:$A$504,0)),""))</f>
        <v/>
      </c>
      <c r="S43" s="10" t="s">
        <v>55</v>
      </c>
      <c r="T43" s="16" t="s">
        <v>55</v>
      </c>
      <c r="U43" s="16" t="str">
        <f>IF(Settings!$B$23=0,"",IF($C43="","",IF($D43="Day 14",$C43+Settings!$B$24,IF($D43="Week 6",$C43+Settings!$B$25,IF($D43="Monthly",EDATE($C43,Settings!$B$26),"")))))</f>
        <v/>
      </c>
      <c r="V43" s="17"/>
      <c r="W43" s="17"/>
      <c r="X43" s="17"/>
      <c r="Y43" s="19"/>
      <c r="Z43" s="19"/>
    </row>
    <row r="44" spans="1:26" ht="16" x14ac:dyDescent="0.2">
      <c r="A44" s="7" t="s">
        <v>55</v>
      </c>
      <c r="B44" s="14" t="str">
        <f>IF($A44="","",IFERROR(INDEX(Backlog_Scoring!$B$5:$B$504,MATCH($A44,Backlog_Scoring!$A$5:$A$504,0)),""))</f>
        <v/>
      </c>
      <c r="C44" s="16" t="s">
        <v>55</v>
      </c>
      <c r="D44" s="17" t="s">
        <v>55</v>
      </c>
      <c r="E44" s="14" t="str">
        <f>IF($A44="","",IFERROR(INDEX(Backlog_Scoring!$AB$5:$AB$504,MATCH($A44,Backlog_Scoring!$A$5:$A$504,0)),""))</f>
        <v/>
      </c>
      <c r="F44" s="4" t="str">
        <f>IF($A44="","",IFERROR(INDEX(Backlog_Scoring!$AC$5:$AC$504,MATCH($A44,Backlog_Scoring!$A$5:$A$504,0)),""))</f>
        <v/>
      </c>
      <c r="G44" s="7" t="s">
        <v>55</v>
      </c>
      <c r="H44" s="11" t="str">
        <f t="shared" si="2"/>
        <v/>
      </c>
      <c r="I44" s="18" t="s">
        <v>55</v>
      </c>
      <c r="J44" s="7" t="s">
        <v>55</v>
      </c>
      <c r="K44" s="7" t="s">
        <v>55</v>
      </c>
      <c r="L44" s="7" t="s">
        <v>55</v>
      </c>
      <c r="M44" s="7" t="s">
        <v>55</v>
      </c>
      <c r="N44" s="12" t="str">
        <f t="shared" si="3"/>
        <v/>
      </c>
      <c r="O44" s="4" t="str">
        <f>IF($A44="","",IFERROR(INDEX(Backlog_Scoring!$E$5:$E$504,MATCH($A44,Backlog_Scoring!$A$5:$A$504,0)),""))</f>
        <v/>
      </c>
      <c r="P44" s="4" t="str">
        <f>IF($A44="","",IFERROR(INDEX(Backlog_Scoring!$Y$5:$Y$504,MATCH($A44,Backlog_Scoring!$A$5:$A$504,0)),""))</f>
        <v/>
      </c>
      <c r="Q44" s="14" t="str">
        <f>IF($A44="","",IFERROR(INDEX(Backlog_Scoring!$X$5:$X$504,MATCH($A44,Backlog_Scoring!$A$5:$A$504,0)),""))</f>
        <v/>
      </c>
      <c r="R44" s="14" t="str">
        <f>IF($A44="","",IFERROR(INDEX(Backlog_Scoring!$U$5:$U$504,MATCH($A44,Backlog_Scoring!$A$5:$A$504,0)),""))</f>
        <v/>
      </c>
      <c r="S44" s="10" t="s">
        <v>55</v>
      </c>
      <c r="T44" s="16" t="s">
        <v>55</v>
      </c>
      <c r="U44" s="16" t="str">
        <f>IF(Settings!$B$23=0,"",IF($C44="","",IF($D44="Day 14",$C44+Settings!$B$24,IF($D44="Week 6",$C44+Settings!$B$25,IF($D44="Monthly",EDATE($C44,Settings!$B$26),"")))))</f>
        <v/>
      </c>
      <c r="V44" s="17"/>
      <c r="W44" s="17"/>
      <c r="X44" s="17"/>
      <c r="Y44" s="19"/>
      <c r="Z44" s="19"/>
    </row>
    <row r="45" spans="1:26" ht="16" x14ac:dyDescent="0.2">
      <c r="A45" s="7" t="s">
        <v>55</v>
      </c>
      <c r="B45" s="14" t="str">
        <f>IF($A45="","",IFERROR(INDEX(Backlog_Scoring!$B$5:$B$504,MATCH($A45,Backlog_Scoring!$A$5:$A$504,0)),""))</f>
        <v/>
      </c>
      <c r="C45" s="16" t="s">
        <v>55</v>
      </c>
      <c r="D45" s="17" t="s">
        <v>55</v>
      </c>
      <c r="E45" s="14" t="str">
        <f>IF($A45="","",IFERROR(INDEX(Backlog_Scoring!$AB$5:$AB$504,MATCH($A45,Backlog_Scoring!$A$5:$A$504,0)),""))</f>
        <v/>
      </c>
      <c r="F45" s="4" t="str">
        <f>IF($A45="","",IFERROR(INDEX(Backlog_Scoring!$AC$5:$AC$504,MATCH($A45,Backlog_Scoring!$A$5:$A$504,0)),""))</f>
        <v/>
      </c>
      <c r="G45" s="7" t="s">
        <v>55</v>
      </c>
      <c r="H45" s="11" t="str">
        <f t="shared" si="2"/>
        <v/>
      </c>
      <c r="I45" s="18" t="s">
        <v>55</v>
      </c>
      <c r="J45" s="7" t="s">
        <v>55</v>
      </c>
      <c r="K45" s="7" t="s">
        <v>55</v>
      </c>
      <c r="L45" s="7" t="s">
        <v>55</v>
      </c>
      <c r="M45" s="7" t="s">
        <v>55</v>
      </c>
      <c r="N45" s="12" t="str">
        <f t="shared" si="3"/>
        <v/>
      </c>
      <c r="O45" s="4" t="str">
        <f>IF($A45="","",IFERROR(INDEX(Backlog_Scoring!$E$5:$E$504,MATCH($A45,Backlog_Scoring!$A$5:$A$504,0)),""))</f>
        <v/>
      </c>
      <c r="P45" s="4" t="str">
        <f>IF($A45="","",IFERROR(INDEX(Backlog_Scoring!$Y$5:$Y$504,MATCH($A45,Backlog_Scoring!$A$5:$A$504,0)),""))</f>
        <v/>
      </c>
      <c r="Q45" s="14" t="str">
        <f>IF($A45="","",IFERROR(INDEX(Backlog_Scoring!$X$5:$X$504,MATCH($A45,Backlog_Scoring!$A$5:$A$504,0)),""))</f>
        <v/>
      </c>
      <c r="R45" s="14" t="str">
        <f>IF($A45="","",IFERROR(INDEX(Backlog_Scoring!$U$5:$U$504,MATCH($A45,Backlog_Scoring!$A$5:$A$504,0)),""))</f>
        <v/>
      </c>
      <c r="S45" s="10" t="s">
        <v>55</v>
      </c>
      <c r="T45" s="16" t="s">
        <v>55</v>
      </c>
      <c r="U45" s="16" t="str">
        <f>IF(Settings!$B$23=0,"",IF($C45="","",IF($D45="Day 14",$C45+Settings!$B$24,IF($D45="Week 6",$C45+Settings!$B$25,IF($D45="Monthly",EDATE($C45,Settings!$B$26),"")))))</f>
        <v/>
      </c>
      <c r="V45" s="17"/>
      <c r="W45" s="17"/>
      <c r="X45" s="17"/>
      <c r="Y45" s="19"/>
      <c r="Z45" s="19"/>
    </row>
    <row r="46" spans="1:26" ht="16" x14ac:dyDescent="0.2">
      <c r="A46" s="7" t="s">
        <v>55</v>
      </c>
      <c r="B46" s="14" t="str">
        <f>IF($A46="","",IFERROR(INDEX(Backlog_Scoring!$B$5:$B$504,MATCH($A46,Backlog_Scoring!$A$5:$A$504,0)),""))</f>
        <v/>
      </c>
      <c r="C46" s="16" t="s">
        <v>55</v>
      </c>
      <c r="D46" s="17" t="s">
        <v>55</v>
      </c>
      <c r="E46" s="14" t="str">
        <f>IF($A46="","",IFERROR(INDEX(Backlog_Scoring!$AB$5:$AB$504,MATCH($A46,Backlog_Scoring!$A$5:$A$504,0)),""))</f>
        <v/>
      </c>
      <c r="F46" s="4" t="str">
        <f>IF($A46="","",IFERROR(INDEX(Backlog_Scoring!$AC$5:$AC$504,MATCH($A46,Backlog_Scoring!$A$5:$A$504,0)),""))</f>
        <v/>
      </c>
      <c r="G46" s="7" t="s">
        <v>55</v>
      </c>
      <c r="H46" s="11" t="str">
        <f t="shared" si="2"/>
        <v/>
      </c>
      <c r="I46" s="18" t="s">
        <v>55</v>
      </c>
      <c r="J46" s="7" t="s">
        <v>55</v>
      </c>
      <c r="K46" s="7" t="s">
        <v>55</v>
      </c>
      <c r="L46" s="7" t="s">
        <v>55</v>
      </c>
      <c r="M46" s="7" t="s">
        <v>55</v>
      </c>
      <c r="N46" s="12" t="str">
        <f t="shared" si="3"/>
        <v/>
      </c>
      <c r="O46" s="4" t="str">
        <f>IF($A46="","",IFERROR(INDEX(Backlog_Scoring!$E$5:$E$504,MATCH($A46,Backlog_Scoring!$A$5:$A$504,0)),""))</f>
        <v/>
      </c>
      <c r="P46" s="4" t="str">
        <f>IF($A46="","",IFERROR(INDEX(Backlog_Scoring!$Y$5:$Y$504,MATCH($A46,Backlog_Scoring!$A$5:$A$504,0)),""))</f>
        <v/>
      </c>
      <c r="Q46" s="14" t="str">
        <f>IF($A46="","",IFERROR(INDEX(Backlog_Scoring!$X$5:$X$504,MATCH($A46,Backlog_Scoring!$A$5:$A$504,0)),""))</f>
        <v/>
      </c>
      <c r="R46" s="14" t="str">
        <f>IF($A46="","",IFERROR(INDEX(Backlog_Scoring!$U$5:$U$504,MATCH($A46,Backlog_Scoring!$A$5:$A$504,0)),""))</f>
        <v/>
      </c>
      <c r="S46" s="10" t="s">
        <v>55</v>
      </c>
      <c r="T46" s="16" t="s">
        <v>55</v>
      </c>
      <c r="U46" s="16" t="str">
        <f>IF(Settings!$B$23=0,"",IF($C46="","",IF($D46="Day 14",$C46+Settings!$B$24,IF($D46="Week 6",$C46+Settings!$B$25,IF($D46="Monthly",EDATE($C46,Settings!$B$26),"")))))</f>
        <v/>
      </c>
      <c r="V46" s="17"/>
      <c r="W46" s="17"/>
      <c r="X46" s="17"/>
      <c r="Y46" s="19"/>
      <c r="Z46" s="19"/>
    </row>
    <row r="47" spans="1:26" ht="16" x14ac:dyDescent="0.2">
      <c r="A47" s="7" t="s">
        <v>55</v>
      </c>
      <c r="B47" s="14" t="str">
        <f>IF($A47="","",IFERROR(INDEX(Backlog_Scoring!$B$5:$B$504,MATCH($A47,Backlog_Scoring!$A$5:$A$504,0)),""))</f>
        <v/>
      </c>
      <c r="C47" s="16" t="s">
        <v>55</v>
      </c>
      <c r="D47" s="17" t="s">
        <v>55</v>
      </c>
      <c r="E47" s="14" t="str">
        <f>IF($A47="","",IFERROR(INDEX(Backlog_Scoring!$AB$5:$AB$504,MATCH($A47,Backlog_Scoring!$A$5:$A$504,0)),""))</f>
        <v/>
      </c>
      <c r="F47" s="4" t="str">
        <f>IF($A47="","",IFERROR(INDEX(Backlog_Scoring!$AC$5:$AC$504,MATCH($A47,Backlog_Scoring!$A$5:$A$504,0)),""))</f>
        <v/>
      </c>
      <c r="G47" s="7" t="s">
        <v>55</v>
      </c>
      <c r="H47" s="11" t="str">
        <f t="shared" si="2"/>
        <v/>
      </c>
      <c r="I47" s="18" t="s">
        <v>55</v>
      </c>
      <c r="J47" s="7" t="s">
        <v>55</v>
      </c>
      <c r="K47" s="7" t="s">
        <v>55</v>
      </c>
      <c r="L47" s="7" t="s">
        <v>55</v>
      </c>
      <c r="M47" s="7" t="s">
        <v>55</v>
      </c>
      <c r="N47" s="12" t="str">
        <f t="shared" si="3"/>
        <v/>
      </c>
      <c r="O47" s="4" t="str">
        <f>IF($A47="","",IFERROR(INDEX(Backlog_Scoring!$E$5:$E$504,MATCH($A47,Backlog_Scoring!$A$5:$A$504,0)),""))</f>
        <v/>
      </c>
      <c r="P47" s="4" t="str">
        <f>IF($A47="","",IFERROR(INDEX(Backlog_Scoring!$Y$5:$Y$504,MATCH($A47,Backlog_Scoring!$A$5:$A$504,0)),""))</f>
        <v/>
      </c>
      <c r="Q47" s="14" t="str">
        <f>IF($A47="","",IFERROR(INDEX(Backlog_Scoring!$X$5:$X$504,MATCH($A47,Backlog_Scoring!$A$5:$A$504,0)),""))</f>
        <v/>
      </c>
      <c r="R47" s="14" t="str">
        <f>IF($A47="","",IFERROR(INDEX(Backlog_Scoring!$U$5:$U$504,MATCH($A47,Backlog_Scoring!$A$5:$A$504,0)),""))</f>
        <v/>
      </c>
      <c r="S47" s="10" t="s">
        <v>55</v>
      </c>
      <c r="T47" s="16" t="s">
        <v>55</v>
      </c>
      <c r="U47" s="16" t="str">
        <f>IF(Settings!$B$23=0,"",IF($C47="","",IF($D47="Day 14",$C47+Settings!$B$24,IF($D47="Week 6",$C47+Settings!$B$25,IF($D47="Monthly",EDATE($C47,Settings!$B$26),"")))))</f>
        <v/>
      </c>
      <c r="V47" s="17"/>
      <c r="W47" s="17"/>
      <c r="X47" s="17"/>
      <c r="Y47" s="19"/>
      <c r="Z47" s="19"/>
    </row>
    <row r="48" spans="1:26" ht="16" x14ac:dyDescent="0.2">
      <c r="A48" s="7" t="s">
        <v>55</v>
      </c>
      <c r="B48" s="14" t="str">
        <f>IF($A48="","",IFERROR(INDEX(Backlog_Scoring!$B$5:$B$504,MATCH($A48,Backlog_Scoring!$A$5:$A$504,0)),""))</f>
        <v/>
      </c>
      <c r="C48" s="16" t="s">
        <v>55</v>
      </c>
      <c r="D48" s="17" t="s">
        <v>55</v>
      </c>
      <c r="E48" s="14" t="str">
        <f>IF($A48="","",IFERROR(INDEX(Backlog_Scoring!$AB$5:$AB$504,MATCH($A48,Backlog_Scoring!$A$5:$A$504,0)),""))</f>
        <v/>
      </c>
      <c r="F48" s="4" t="str">
        <f>IF($A48="","",IFERROR(INDEX(Backlog_Scoring!$AC$5:$AC$504,MATCH($A48,Backlog_Scoring!$A$5:$A$504,0)),""))</f>
        <v/>
      </c>
      <c r="G48" s="7" t="s">
        <v>55</v>
      </c>
      <c r="H48" s="11" t="str">
        <f t="shared" si="2"/>
        <v/>
      </c>
      <c r="I48" s="18" t="s">
        <v>55</v>
      </c>
      <c r="J48" s="7" t="s">
        <v>55</v>
      </c>
      <c r="K48" s="7" t="s">
        <v>55</v>
      </c>
      <c r="L48" s="7" t="s">
        <v>55</v>
      </c>
      <c r="M48" s="7" t="s">
        <v>55</v>
      </c>
      <c r="N48" s="12" t="str">
        <f t="shared" si="3"/>
        <v/>
      </c>
      <c r="O48" s="4" t="str">
        <f>IF($A48="","",IFERROR(INDEX(Backlog_Scoring!$E$5:$E$504,MATCH($A48,Backlog_Scoring!$A$5:$A$504,0)),""))</f>
        <v/>
      </c>
      <c r="P48" s="4" t="str">
        <f>IF($A48="","",IFERROR(INDEX(Backlog_Scoring!$Y$5:$Y$504,MATCH($A48,Backlog_Scoring!$A$5:$A$504,0)),""))</f>
        <v/>
      </c>
      <c r="Q48" s="14" t="str">
        <f>IF($A48="","",IFERROR(INDEX(Backlog_Scoring!$X$5:$X$504,MATCH($A48,Backlog_Scoring!$A$5:$A$504,0)),""))</f>
        <v/>
      </c>
      <c r="R48" s="14" t="str">
        <f>IF($A48="","",IFERROR(INDEX(Backlog_Scoring!$U$5:$U$504,MATCH($A48,Backlog_Scoring!$A$5:$A$504,0)),""))</f>
        <v/>
      </c>
      <c r="S48" s="10" t="s">
        <v>55</v>
      </c>
      <c r="T48" s="16" t="s">
        <v>55</v>
      </c>
      <c r="U48" s="16" t="str">
        <f>IF(Settings!$B$23=0,"",IF($C48="","",IF($D48="Day 14",$C48+Settings!$B$24,IF($D48="Week 6",$C48+Settings!$B$25,IF($D48="Monthly",EDATE($C48,Settings!$B$26),"")))))</f>
        <v/>
      </c>
      <c r="V48" s="17"/>
      <c r="W48" s="17"/>
      <c r="X48" s="17"/>
      <c r="Y48" s="19"/>
      <c r="Z48" s="19"/>
    </row>
    <row r="49" spans="1:26" ht="16" x14ac:dyDescent="0.2">
      <c r="A49" s="7" t="s">
        <v>55</v>
      </c>
      <c r="B49" s="14" t="str">
        <f>IF($A49="","",IFERROR(INDEX(Backlog_Scoring!$B$5:$B$504,MATCH($A49,Backlog_Scoring!$A$5:$A$504,0)),""))</f>
        <v/>
      </c>
      <c r="C49" s="16" t="s">
        <v>55</v>
      </c>
      <c r="D49" s="17" t="s">
        <v>55</v>
      </c>
      <c r="E49" s="14" t="str">
        <f>IF($A49="","",IFERROR(INDEX(Backlog_Scoring!$AB$5:$AB$504,MATCH($A49,Backlog_Scoring!$A$5:$A$504,0)),""))</f>
        <v/>
      </c>
      <c r="F49" s="4" t="str">
        <f>IF($A49="","",IFERROR(INDEX(Backlog_Scoring!$AC$5:$AC$504,MATCH($A49,Backlog_Scoring!$A$5:$A$504,0)),""))</f>
        <v/>
      </c>
      <c r="G49" s="7" t="s">
        <v>55</v>
      </c>
      <c r="H49" s="11" t="str">
        <f t="shared" si="2"/>
        <v/>
      </c>
      <c r="I49" s="18" t="s">
        <v>55</v>
      </c>
      <c r="J49" s="7" t="s">
        <v>55</v>
      </c>
      <c r="K49" s="7" t="s">
        <v>55</v>
      </c>
      <c r="L49" s="7" t="s">
        <v>55</v>
      </c>
      <c r="M49" s="7" t="s">
        <v>55</v>
      </c>
      <c r="N49" s="12" t="str">
        <f t="shared" si="3"/>
        <v/>
      </c>
      <c r="O49" s="4" t="str">
        <f>IF($A49="","",IFERROR(INDEX(Backlog_Scoring!$E$5:$E$504,MATCH($A49,Backlog_Scoring!$A$5:$A$504,0)),""))</f>
        <v/>
      </c>
      <c r="P49" s="4" t="str">
        <f>IF($A49="","",IFERROR(INDEX(Backlog_Scoring!$Y$5:$Y$504,MATCH($A49,Backlog_Scoring!$A$5:$A$504,0)),""))</f>
        <v/>
      </c>
      <c r="Q49" s="14" t="str">
        <f>IF($A49="","",IFERROR(INDEX(Backlog_Scoring!$X$5:$X$504,MATCH($A49,Backlog_Scoring!$A$5:$A$504,0)),""))</f>
        <v/>
      </c>
      <c r="R49" s="14" t="str">
        <f>IF($A49="","",IFERROR(INDEX(Backlog_Scoring!$U$5:$U$504,MATCH($A49,Backlog_Scoring!$A$5:$A$504,0)),""))</f>
        <v/>
      </c>
      <c r="S49" s="10" t="s">
        <v>55</v>
      </c>
      <c r="T49" s="16" t="s">
        <v>55</v>
      </c>
      <c r="U49" s="16" t="str">
        <f>IF(Settings!$B$23=0,"",IF($C49="","",IF($D49="Day 14",$C49+Settings!$B$24,IF($D49="Week 6",$C49+Settings!$B$25,IF($D49="Monthly",EDATE($C49,Settings!$B$26),"")))))</f>
        <v/>
      </c>
      <c r="V49" s="17"/>
      <c r="W49" s="17"/>
      <c r="X49" s="17"/>
      <c r="Y49" s="19"/>
      <c r="Z49" s="19"/>
    </row>
    <row r="50" spans="1:26" ht="16" x14ac:dyDescent="0.2">
      <c r="A50" s="7" t="s">
        <v>55</v>
      </c>
      <c r="B50" s="14" t="str">
        <f>IF($A50="","",IFERROR(INDEX(Backlog_Scoring!$B$5:$B$504,MATCH($A50,Backlog_Scoring!$A$5:$A$504,0)),""))</f>
        <v/>
      </c>
      <c r="C50" s="16" t="s">
        <v>55</v>
      </c>
      <c r="D50" s="17" t="s">
        <v>55</v>
      </c>
      <c r="E50" s="14" t="str">
        <f>IF($A50="","",IFERROR(INDEX(Backlog_Scoring!$AB$5:$AB$504,MATCH($A50,Backlog_Scoring!$A$5:$A$504,0)),""))</f>
        <v/>
      </c>
      <c r="F50" s="4" t="str">
        <f>IF($A50="","",IFERROR(INDEX(Backlog_Scoring!$AC$5:$AC$504,MATCH($A50,Backlog_Scoring!$A$5:$A$504,0)),""))</f>
        <v/>
      </c>
      <c r="G50" s="7" t="s">
        <v>55</v>
      </c>
      <c r="H50" s="11" t="str">
        <f t="shared" si="2"/>
        <v/>
      </c>
      <c r="I50" s="18" t="s">
        <v>55</v>
      </c>
      <c r="J50" s="7" t="s">
        <v>55</v>
      </c>
      <c r="K50" s="7" t="s">
        <v>55</v>
      </c>
      <c r="L50" s="7" t="s">
        <v>55</v>
      </c>
      <c r="M50" s="7" t="s">
        <v>55</v>
      </c>
      <c r="N50" s="12" t="str">
        <f t="shared" si="3"/>
        <v/>
      </c>
      <c r="O50" s="4" t="str">
        <f>IF($A50="","",IFERROR(INDEX(Backlog_Scoring!$E$5:$E$504,MATCH($A50,Backlog_Scoring!$A$5:$A$504,0)),""))</f>
        <v/>
      </c>
      <c r="P50" s="4" t="str">
        <f>IF($A50="","",IFERROR(INDEX(Backlog_Scoring!$Y$5:$Y$504,MATCH($A50,Backlog_Scoring!$A$5:$A$504,0)),""))</f>
        <v/>
      </c>
      <c r="Q50" s="14" t="str">
        <f>IF($A50="","",IFERROR(INDEX(Backlog_Scoring!$X$5:$X$504,MATCH($A50,Backlog_Scoring!$A$5:$A$504,0)),""))</f>
        <v/>
      </c>
      <c r="R50" s="14" t="str">
        <f>IF($A50="","",IFERROR(INDEX(Backlog_Scoring!$U$5:$U$504,MATCH($A50,Backlog_Scoring!$A$5:$A$504,0)),""))</f>
        <v/>
      </c>
      <c r="S50" s="10" t="s">
        <v>55</v>
      </c>
      <c r="T50" s="16" t="s">
        <v>55</v>
      </c>
      <c r="U50" s="16" t="str">
        <f>IF(Settings!$B$23=0,"",IF($C50="","",IF($D50="Day 14",$C50+Settings!$B$24,IF($D50="Week 6",$C50+Settings!$B$25,IF($D50="Monthly",EDATE($C50,Settings!$B$26),"")))))</f>
        <v/>
      </c>
      <c r="V50" s="17"/>
      <c r="W50" s="17"/>
      <c r="X50" s="17"/>
      <c r="Y50" s="19"/>
      <c r="Z50" s="19"/>
    </row>
    <row r="51" spans="1:26" ht="16" x14ac:dyDescent="0.2">
      <c r="A51" s="7" t="s">
        <v>55</v>
      </c>
      <c r="B51" s="14" t="str">
        <f>IF($A51="","",IFERROR(INDEX(Backlog_Scoring!$B$5:$B$504,MATCH($A51,Backlog_Scoring!$A$5:$A$504,0)),""))</f>
        <v/>
      </c>
      <c r="C51" s="16" t="s">
        <v>55</v>
      </c>
      <c r="D51" s="17" t="s">
        <v>55</v>
      </c>
      <c r="E51" s="14" t="str">
        <f>IF($A51="","",IFERROR(INDEX(Backlog_Scoring!$AB$5:$AB$504,MATCH($A51,Backlog_Scoring!$A$5:$A$504,0)),""))</f>
        <v/>
      </c>
      <c r="F51" s="4" t="str">
        <f>IF($A51="","",IFERROR(INDEX(Backlog_Scoring!$AC$5:$AC$504,MATCH($A51,Backlog_Scoring!$A$5:$A$504,0)),""))</f>
        <v/>
      </c>
      <c r="G51" s="7" t="s">
        <v>55</v>
      </c>
      <c r="H51" s="11" t="str">
        <f t="shared" si="2"/>
        <v/>
      </c>
      <c r="I51" s="18" t="s">
        <v>55</v>
      </c>
      <c r="J51" s="7" t="s">
        <v>55</v>
      </c>
      <c r="K51" s="7" t="s">
        <v>55</v>
      </c>
      <c r="L51" s="7" t="s">
        <v>55</v>
      </c>
      <c r="M51" s="7" t="s">
        <v>55</v>
      </c>
      <c r="N51" s="12" t="str">
        <f t="shared" si="3"/>
        <v/>
      </c>
      <c r="O51" s="4" t="str">
        <f>IF($A51="","",IFERROR(INDEX(Backlog_Scoring!$E$5:$E$504,MATCH($A51,Backlog_Scoring!$A$5:$A$504,0)),""))</f>
        <v/>
      </c>
      <c r="P51" s="4" t="str">
        <f>IF($A51="","",IFERROR(INDEX(Backlog_Scoring!$Y$5:$Y$504,MATCH($A51,Backlog_Scoring!$A$5:$A$504,0)),""))</f>
        <v/>
      </c>
      <c r="Q51" s="14" t="str">
        <f>IF($A51="","",IFERROR(INDEX(Backlog_Scoring!$X$5:$X$504,MATCH($A51,Backlog_Scoring!$A$5:$A$504,0)),""))</f>
        <v/>
      </c>
      <c r="R51" s="14" t="str">
        <f>IF($A51="","",IFERROR(INDEX(Backlog_Scoring!$U$5:$U$504,MATCH($A51,Backlog_Scoring!$A$5:$A$504,0)),""))</f>
        <v/>
      </c>
      <c r="S51" s="10" t="s">
        <v>55</v>
      </c>
      <c r="T51" s="16" t="s">
        <v>55</v>
      </c>
      <c r="U51" s="16" t="str">
        <f>IF(Settings!$B$23=0,"",IF($C51="","",IF($D51="Day 14",$C51+Settings!$B$24,IF($D51="Week 6",$C51+Settings!$B$25,IF($D51="Monthly",EDATE($C51,Settings!$B$26),"")))))</f>
        <v/>
      </c>
      <c r="V51" s="17"/>
      <c r="W51" s="17"/>
      <c r="X51" s="17"/>
      <c r="Y51" s="19"/>
      <c r="Z51" s="19"/>
    </row>
    <row r="52" spans="1:26" ht="16" x14ac:dyDescent="0.2">
      <c r="A52" s="7" t="s">
        <v>55</v>
      </c>
      <c r="B52" s="14" t="str">
        <f>IF($A52="","",IFERROR(INDEX(Backlog_Scoring!$B$5:$B$504,MATCH($A52,Backlog_Scoring!$A$5:$A$504,0)),""))</f>
        <v/>
      </c>
      <c r="C52" s="16" t="s">
        <v>55</v>
      </c>
      <c r="D52" s="17" t="s">
        <v>55</v>
      </c>
      <c r="E52" s="14" t="str">
        <f>IF($A52="","",IFERROR(INDEX(Backlog_Scoring!$AB$5:$AB$504,MATCH($A52,Backlog_Scoring!$A$5:$A$504,0)),""))</f>
        <v/>
      </c>
      <c r="F52" s="4" t="str">
        <f>IF($A52="","",IFERROR(INDEX(Backlog_Scoring!$AC$5:$AC$504,MATCH($A52,Backlog_Scoring!$A$5:$A$504,0)),""))</f>
        <v/>
      </c>
      <c r="G52" s="7" t="s">
        <v>55</v>
      </c>
      <c r="H52" s="11" t="str">
        <f t="shared" si="2"/>
        <v/>
      </c>
      <c r="I52" s="18" t="s">
        <v>55</v>
      </c>
      <c r="J52" s="7" t="s">
        <v>55</v>
      </c>
      <c r="K52" s="7" t="s">
        <v>55</v>
      </c>
      <c r="L52" s="7" t="s">
        <v>55</v>
      </c>
      <c r="M52" s="7" t="s">
        <v>55</v>
      </c>
      <c r="N52" s="12" t="str">
        <f t="shared" si="3"/>
        <v/>
      </c>
      <c r="O52" s="4" t="str">
        <f>IF($A52="","",IFERROR(INDEX(Backlog_Scoring!$E$5:$E$504,MATCH($A52,Backlog_Scoring!$A$5:$A$504,0)),""))</f>
        <v/>
      </c>
      <c r="P52" s="4" t="str">
        <f>IF($A52="","",IFERROR(INDEX(Backlog_Scoring!$Y$5:$Y$504,MATCH($A52,Backlog_Scoring!$A$5:$A$504,0)),""))</f>
        <v/>
      </c>
      <c r="Q52" s="14" t="str">
        <f>IF($A52="","",IFERROR(INDEX(Backlog_Scoring!$X$5:$X$504,MATCH($A52,Backlog_Scoring!$A$5:$A$504,0)),""))</f>
        <v/>
      </c>
      <c r="R52" s="14" t="str">
        <f>IF($A52="","",IFERROR(INDEX(Backlog_Scoring!$U$5:$U$504,MATCH($A52,Backlog_Scoring!$A$5:$A$504,0)),""))</f>
        <v/>
      </c>
      <c r="S52" s="10" t="s">
        <v>55</v>
      </c>
      <c r="T52" s="16" t="s">
        <v>55</v>
      </c>
      <c r="U52" s="16" t="str">
        <f>IF(Settings!$B$23=0,"",IF($C52="","",IF($D52="Day 14",$C52+Settings!$B$24,IF($D52="Week 6",$C52+Settings!$B$25,IF($D52="Monthly",EDATE($C52,Settings!$B$26),"")))))</f>
        <v/>
      </c>
      <c r="V52" s="17"/>
      <c r="W52" s="17"/>
      <c r="X52" s="17"/>
      <c r="Y52" s="19"/>
      <c r="Z52" s="19"/>
    </row>
    <row r="53" spans="1:26" ht="16" x14ac:dyDescent="0.2">
      <c r="A53" s="7" t="s">
        <v>55</v>
      </c>
      <c r="B53" s="14" t="str">
        <f>IF($A53="","",IFERROR(INDEX(Backlog_Scoring!$B$5:$B$504,MATCH($A53,Backlog_Scoring!$A$5:$A$504,0)),""))</f>
        <v/>
      </c>
      <c r="C53" s="16" t="s">
        <v>55</v>
      </c>
      <c r="D53" s="17" t="s">
        <v>55</v>
      </c>
      <c r="E53" s="14" t="str">
        <f>IF($A53="","",IFERROR(INDEX(Backlog_Scoring!$AB$5:$AB$504,MATCH($A53,Backlog_Scoring!$A$5:$A$504,0)),""))</f>
        <v/>
      </c>
      <c r="F53" s="4" t="str">
        <f>IF($A53="","",IFERROR(INDEX(Backlog_Scoring!$AC$5:$AC$504,MATCH($A53,Backlog_Scoring!$A$5:$A$504,0)),""))</f>
        <v/>
      </c>
      <c r="G53" s="7" t="s">
        <v>55</v>
      </c>
      <c r="H53" s="11" t="str">
        <f t="shared" si="2"/>
        <v/>
      </c>
      <c r="I53" s="18" t="s">
        <v>55</v>
      </c>
      <c r="J53" s="7" t="s">
        <v>55</v>
      </c>
      <c r="K53" s="7" t="s">
        <v>55</v>
      </c>
      <c r="L53" s="7" t="s">
        <v>55</v>
      </c>
      <c r="M53" s="7" t="s">
        <v>55</v>
      </c>
      <c r="N53" s="12" t="str">
        <f t="shared" si="3"/>
        <v/>
      </c>
      <c r="O53" s="4" t="str">
        <f>IF($A53="","",IFERROR(INDEX(Backlog_Scoring!$E$5:$E$504,MATCH($A53,Backlog_Scoring!$A$5:$A$504,0)),""))</f>
        <v/>
      </c>
      <c r="P53" s="4" t="str">
        <f>IF($A53="","",IFERROR(INDEX(Backlog_Scoring!$Y$5:$Y$504,MATCH($A53,Backlog_Scoring!$A$5:$A$504,0)),""))</f>
        <v/>
      </c>
      <c r="Q53" s="14" t="str">
        <f>IF($A53="","",IFERROR(INDEX(Backlog_Scoring!$X$5:$X$504,MATCH($A53,Backlog_Scoring!$A$5:$A$504,0)),""))</f>
        <v/>
      </c>
      <c r="R53" s="14" t="str">
        <f>IF($A53="","",IFERROR(INDEX(Backlog_Scoring!$U$5:$U$504,MATCH($A53,Backlog_Scoring!$A$5:$A$504,0)),""))</f>
        <v/>
      </c>
      <c r="S53" s="10" t="s">
        <v>55</v>
      </c>
      <c r="T53" s="16" t="s">
        <v>55</v>
      </c>
      <c r="U53" s="16" t="str">
        <f>IF(Settings!$B$23=0,"",IF($C53="","",IF($D53="Day 14",$C53+Settings!$B$24,IF($D53="Week 6",$C53+Settings!$B$25,IF($D53="Monthly",EDATE($C53,Settings!$B$26),"")))))</f>
        <v/>
      </c>
      <c r="V53" s="17"/>
      <c r="W53" s="17"/>
      <c r="X53" s="17"/>
      <c r="Y53" s="19"/>
      <c r="Z53" s="19"/>
    </row>
    <row r="54" spans="1:26" ht="16" x14ac:dyDescent="0.2">
      <c r="A54" s="7" t="s">
        <v>55</v>
      </c>
      <c r="B54" s="14" t="str">
        <f>IF($A54="","",IFERROR(INDEX(Backlog_Scoring!$B$5:$B$504,MATCH($A54,Backlog_Scoring!$A$5:$A$504,0)),""))</f>
        <v/>
      </c>
      <c r="C54" s="16" t="s">
        <v>55</v>
      </c>
      <c r="D54" s="17" t="s">
        <v>55</v>
      </c>
      <c r="E54" s="14" t="str">
        <f>IF($A54="","",IFERROR(INDEX(Backlog_Scoring!$AB$5:$AB$504,MATCH($A54,Backlog_Scoring!$A$5:$A$504,0)),""))</f>
        <v/>
      </c>
      <c r="F54" s="4" t="str">
        <f>IF($A54="","",IFERROR(INDEX(Backlog_Scoring!$AC$5:$AC$504,MATCH($A54,Backlog_Scoring!$A$5:$A$504,0)),""))</f>
        <v/>
      </c>
      <c r="G54" s="7" t="s">
        <v>55</v>
      </c>
      <c r="H54" s="11" t="str">
        <f t="shared" si="2"/>
        <v/>
      </c>
      <c r="I54" s="18" t="s">
        <v>55</v>
      </c>
      <c r="J54" s="7" t="s">
        <v>55</v>
      </c>
      <c r="K54" s="7" t="s">
        <v>55</v>
      </c>
      <c r="L54" s="7" t="s">
        <v>55</v>
      </c>
      <c r="M54" s="7" t="s">
        <v>55</v>
      </c>
      <c r="N54" s="12" t="str">
        <f t="shared" si="3"/>
        <v/>
      </c>
      <c r="O54" s="4" t="str">
        <f>IF($A54="","",IFERROR(INDEX(Backlog_Scoring!$E$5:$E$504,MATCH($A54,Backlog_Scoring!$A$5:$A$504,0)),""))</f>
        <v/>
      </c>
      <c r="P54" s="4" t="str">
        <f>IF($A54="","",IFERROR(INDEX(Backlog_Scoring!$Y$5:$Y$504,MATCH($A54,Backlog_Scoring!$A$5:$A$504,0)),""))</f>
        <v/>
      </c>
      <c r="Q54" s="14" t="str">
        <f>IF($A54="","",IFERROR(INDEX(Backlog_Scoring!$X$5:$X$504,MATCH($A54,Backlog_Scoring!$A$5:$A$504,0)),""))</f>
        <v/>
      </c>
      <c r="R54" s="14" t="str">
        <f>IF($A54="","",IFERROR(INDEX(Backlog_Scoring!$U$5:$U$504,MATCH($A54,Backlog_Scoring!$A$5:$A$504,0)),""))</f>
        <v/>
      </c>
      <c r="S54" s="10" t="s">
        <v>55</v>
      </c>
      <c r="T54" s="16" t="s">
        <v>55</v>
      </c>
      <c r="U54" s="16" t="str">
        <f>IF(Settings!$B$23=0,"",IF($C54="","",IF($D54="Day 14",$C54+Settings!$B$24,IF($D54="Week 6",$C54+Settings!$B$25,IF($D54="Monthly",EDATE($C54,Settings!$B$26),"")))))</f>
        <v/>
      </c>
      <c r="V54" s="17"/>
      <c r="W54" s="17"/>
      <c r="X54" s="17"/>
      <c r="Y54" s="19"/>
      <c r="Z54" s="19"/>
    </row>
    <row r="55" spans="1:26" ht="16" x14ac:dyDescent="0.2">
      <c r="A55" s="7" t="s">
        <v>55</v>
      </c>
      <c r="B55" s="14" t="str">
        <f>IF($A55="","",IFERROR(INDEX(Backlog_Scoring!$B$5:$B$504,MATCH($A55,Backlog_Scoring!$A$5:$A$504,0)),""))</f>
        <v/>
      </c>
      <c r="C55" s="16" t="s">
        <v>55</v>
      </c>
      <c r="D55" s="17" t="s">
        <v>55</v>
      </c>
      <c r="E55" s="14" t="str">
        <f>IF($A55="","",IFERROR(INDEX(Backlog_Scoring!$AB$5:$AB$504,MATCH($A55,Backlog_Scoring!$A$5:$A$504,0)),""))</f>
        <v/>
      </c>
      <c r="F55" s="4" t="str">
        <f>IF($A55="","",IFERROR(INDEX(Backlog_Scoring!$AC$5:$AC$504,MATCH($A55,Backlog_Scoring!$A$5:$A$504,0)),""))</f>
        <v/>
      </c>
      <c r="G55" s="7" t="s">
        <v>55</v>
      </c>
      <c r="H55" s="11" t="str">
        <f t="shared" si="2"/>
        <v/>
      </c>
      <c r="I55" s="18" t="s">
        <v>55</v>
      </c>
      <c r="J55" s="7" t="s">
        <v>55</v>
      </c>
      <c r="K55" s="7" t="s">
        <v>55</v>
      </c>
      <c r="L55" s="7" t="s">
        <v>55</v>
      </c>
      <c r="M55" s="7" t="s">
        <v>55</v>
      </c>
      <c r="N55" s="12" t="str">
        <f t="shared" si="3"/>
        <v/>
      </c>
      <c r="O55" s="4" t="str">
        <f>IF($A55="","",IFERROR(INDEX(Backlog_Scoring!$E$5:$E$504,MATCH($A55,Backlog_Scoring!$A$5:$A$504,0)),""))</f>
        <v/>
      </c>
      <c r="P55" s="4" t="str">
        <f>IF($A55="","",IFERROR(INDEX(Backlog_Scoring!$Y$5:$Y$504,MATCH($A55,Backlog_Scoring!$A$5:$A$504,0)),""))</f>
        <v/>
      </c>
      <c r="Q55" s="14" t="str">
        <f>IF($A55="","",IFERROR(INDEX(Backlog_Scoring!$X$5:$X$504,MATCH($A55,Backlog_Scoring!$A$5:$A$504,0)),""))</f>
        <v/>
      </c>
      <c r="R55" s="14" t="str">
        <f>IF($A55="","",IFERROR(INDEX(Backlog_Scoring!$U$5:$U$504,MATCH($A55,Backlog_Scoring!$A$5:$A$504,0)),""))</f>
        <v/>
      </c>
      <c r="S55" s="10" t="s">
        <v>55</v>
      </c>
      <c r="T55" s="16" t="s">
        <v>55</v>
      </c>
      <c r="U55" s="16" t="str">
        <f>IF(Settings!$B$23=0,"",IF($C55="","",IF($D55="Day 14",$C55+Settings!$B$24,IF($D55="Week 6",$C55+Settings!$B$25,IF($D55="Monthly",EDATE($C55,Settings!$B$26),"")))))</f>
        <v/>
      </c>
      <c r="V55" s="17"/>
      <c r="W55" s="17"/>
      <c r="X55" s="17"/>
      <c r="Y55" s="19"/>
      <c r="Z55" s="19"/>
    </row>
    <row r="56" spans="1:26" ht="16" x14ac:dyDescent="0.2">
      <c r="A56" s="7" t="s">
        <v>55</v>
      </c>
      <c r="B56" s="14" t="str">
        <f>IF($A56="","",IFERROR(INDEX(Backlog_Scoring!$B$5:$B$504,MATCH($A56,Backlog_Scoring!$A$5:$A$504,0)),""))</f>
        <v/>
      </c>
      <c r="C56" s="16" t="s">
        <v>55</v>
      </c>
      <c r="D56" s="17" t="s">
        <v>55</v>
      </c>
      <c r="E56" s="14" t="str">
        <f>IF($A56="","",IFERROR(INDEX(Backlog_Scoring!$AB$5:$AB$504,MATCH($A56,Backlog_Scoring!$A$5:$A$504,0)),""))</f>
        <v/>
      </c>
      <c r="F56" s="4" t="str">
        <f>IF($A56="","",IFERROR(INDEX(Backlog_Scoring!$AC$5:$AC$504,MATCH($A56,Backlog_Scoring!$A$5:$A$504,0)),""))</f>
        <v/>
      </c>
      <c r="G56" s="7" t="s">
        <v>55</v>
      </c>
      <c r="H56" s="11" t="str">
        <f t="shared" si="2"/>
        <v/>
      </c>
      <c r="I56" s="18" t="s">
        <v>55</v>
      </c>
      <c r="J56" s="7" t="s">
        <v>55</v>
      </c>
      <c r="K56" s="7" t="s">
        <v>55</v>
      </c>
      <c r="L56" s="7" t="s">
        <v>55</v>
      </c>
      <c r="M56" s="7" t="s">
        <v>55</v>
      </c>
      <c r="N56" s="12" t="str">
        <f t="shared" si="3"/>
        <v/>
      </c>
      <c r="O56" s="4" t="str">
        <f>IF($A56="","",IFERROR(INDEX(Backlog_Scoring!$E$5:$E$504,MATCH($A56,Backlog_Scoring!$A$5:$A$504,0)),""))</f>
        <v/>
      </c>
      <c r="P56" s="4" t="str">
        <f>IF($A56="","",IFERROR(INDEX(Backlog_Scoring!$Y$5:$Y$504,MATCH($A56,Backlog_Scoring!$A$5:$A$504,0)),""))</f>
        <v/>
      </c>
      <c r="Q56" s="14" t="str">
        <f>IF($A56="","",IFERROR(INDEX(Backlog_Scoring!$X$5:$X$504,MATCH($A56,Backlog_Scoring!$A$5:$A$504,0)),""))</f>
        <v/>
      </c>
      <c r="R56" s="14" t="str">
        <f>IF($A56="","",IFERROR(INDEX(Backlog_Scoring!$U$5:$U$504,MATCH($A56,Backlog_Scoring!$A$5:$A$504,0)),""))</f>
        <v/>
      </c>
      <c r="S56" s="10" t="s">
        <v>55</v>
      </c>
      <c r="T56" s="16" t="s">
        <v>55</v>
      </c>
      <c r="U56" s="16" t="str">
        <f>IF(Settings!$B$23=0,"",IF($C56="","",IF($D56="Day 14",$C56+Settings!$B$24,IF($D56="Week 6",$C56+Settings!$B$25,IF($D56="Monthly",EDATE($C56,Settings!$B$26),"")))))</f>
        <v/>
      </c>
      <c r="V56" s="17"/>
      <c r="W56" s="17"/>
      <c r="X56" s="17"/>
      <c r="Y56" s="19"/>
      <c r="Z56" s="19"/>
    </row>
    <row r="57" spans="1:26" ht="16" x14ac:dyDescent="0.2">
      <c r="A57" s="7" t="s">
        <v>55</v>
      </c>
      <c r="B57" s="14" t="str">
        <f>IF($A57="","",IFERROR(INDEX(Backlog_Scoring!$B$5:$B$504,MATCH($A57,Backlog_Scoring!$A$5:$A$504,0)),""))</f>
        <v/>
      </c>
      <c r="C57" s="16" t="s">
        <v>55</v>
      </c>
      <c r="D57" s="17" t="s">
        <v>55</v>
      </c>
      <c r="E57" s="14" t="str">
        <f>IF($A57="","",IFERROR(INDEX(Backlog_Scoring!$AB$5:$AB$504,MATCH($A57,Backlog_Scoring!$A$5:$A$504,0)),""))</f>
        <v/>
      </c>
      <c r="F57" s="4" t="str">
        <f>IF($A57="","",IFERROR(INDEX(Backlog_Scoring!$AC$5:$AC$504,MATCH($A57,Backlog_Scoring!$A$5:$A$504,0)),""))</f>
        <v/>
      </c>
      <c r="G57" s="7" t="s">
        <v>55</v>
      </c>
      <c r="H57" s="11" t="str">
        <f t="shared" si="2"/>
        <v/>
      </c>
      <c r="I57" s="18" t="s">
        <v>55</v>
      </c>
      <c r="J57" s="7" t="s">
        <v>55</v>
      </c>
      <c r="K57" s="7" t="s">
        <v>55</v>
      </c>
      <c r="L57" s="7" t="s">
        <v>55</v>
      </c>
      <c r="M57" s="7" t="s">
        <v>55</v>
      </c>
      <c r="N57" s="12" t="str">
        <f t="shared" si="3"/>
        <v/>
      </c>
      <c r="O57" s="4" t="str">
        <f>IF($A57="","",IFERROR(INDEX(Backlog_Scoring!$E$5:$E$504,MATCH($A57,Backlog_Scoring!$A$5:$A$504,0)),""))</f>
        <v/>
      </c>
      <c r="P57" s="4" t="str">
        <f>IF($A57="","",IFERROR(INDEX(Backlog_Scoring!$Y$5:$Y$504,MATCH($A57,Backlog_Scoring!$A$5:$A$504,0)),""))</f>
        <v/>
      </c>
      <c r="Q57" s="14" t="str">
        <f>IF($A57="","",IFERROR(INDEX(Backlog_Scoring!$X$5:$X$504,MATCH($A57,Backlog_Scoring!$A$5:$A$504,0)),""))</f>
        <v/>
      </c>
      <c r="R57" s="14" t="str">
        <f>IF($A57="","",IFERROR(INDEX(Backlog_Scoring!$U$5:$U$504,MATCH($A57,Backlog_Scoring!$A$5:$A$504,0)),""))</f>
        <v/>
      </c>
      <c r="S57" s="10" t="s">
        <v>55</v>
      </c>
      <c r="T57" s="16" t="s">
        <v>55</v>
      </c>
      <c r="U57" s="16" t="str">
        <f>IF(Settings!$B$23=0,"",IF($C57="","",IF($D57="Day 14",$C57+Settings!$B$24,IF($D57="Week 6",$C57+Settings!$B$25,IF($D57="Monthly",EDATE($C57,Settings!$B$26),"")))))</f>
        <v/>
      </c>
      <c r="V57" s="17"/>
      <c r="W57" s="17"/>
      <c r="X57" s="17"/>
      <c r="Y57" s="19"/>
      <c r="Z57" s="19"/>
    </row>
    <row r="58" spans="1:26" ht="16" x14ac:dyDescent="0.2">
      <c r="A58" s="7" t="s">
        <v>55</v>
      </c>
      <c r="B58" s="14" t="str">
        <f>IF($A58="","",IFERROR(INDEX(Backlog_Scoring!$B$5:$B$504,MATCH($A58,Backlog_Scoring!$A$5:$A$504,0)),""))</f>
        <v/>
      </c>
      <c r="C58" s="16" t="s">
        <v>55</v>
      </c>
      <c r="D58" s="17" t="s">
        <v>55</v>
      </c>
      <c r="E58" s="14" t="str">
        <f>IF($A58="","",IFERROR(INDEX(Backlog_Scoring!$AB$5:$AB$504,MATCH($A58,Backlog_Scoring!$A$5:$A$504,0)),""))</f>
        <v/>
      </c>
      <c r="F58" s="4" t="str">
        <f>IF($A58="","",IFERROR(INDEX(Backlog_Scoring!$AC$5:$AC$504,MATCH($A58,Backlog_Scoring!$A$5:$A$504,0)),""))</f>
        <v/>
      </c>
      <c r="G58" s="7" t="s">
        <v>55</v>
      </c>
      <c r="H58" s="11" t="str">
        <f t="shared" si="2"/>
        <v/>
      </c>
      <c r="I58" s="18" t="s">
        <v>55</v>
      </c>
      <c r="J58" s="7" t="s">
        <v>55</v>
      </c>
      <c r="K58" s="7" t="s">
        <v>55</v>
      </c>
      <c r="L58" s="7" t="s">
        <v>55</v>
      </c>
      <c r="M58" s="7" t="s">
        <v>55</v>
      </c>
      <c r="N58" s="12" t="str">
        <f t="shared" si="3"/>
        <v/>
      </c>
      <c r="O58" s="4" t="str">
        <f>IF($A58="","",IFERROR(INDEX(Backlog_Scoring!$E$5:$E$504,MATCH($A58,Backlog_Scoring!$A$5:$A$504,0)),""))</f>
        <v/>
      </c>
      <c r="P58" s="4" t="str">
        <f>IF($A58="","",IFERROR(INDEX(Backlog_Scoring!$Y$5:$Y$504,MATCH($A58,Backlog_Scoring!$A$5:$A$504,0)),""))</f>
        <v/>
      </c>
      <c r="Q58" s="14" t="str">
        <f>IF($A58="","",IFERROR(INDEX(Backlog_Scoring!$X$5:$X$504,MATCH($A58,Backlog_Scoring!$A$5:$A$504,0)),""))</f>
        <v/>
      </c>
      <c r="R58" s="14" t="str">
        <f>IF($A58="","",IFERROR(INDEX(Backlog_Scoring!$U$5:$U$504,MATCH($A58,Backlog_Scoring!$A$5:$A$504,0)),""))</f>
        <v/>
      </c>
      <c r="S58" s="10" t="s">
        <v>55</v>
      </c>
      <c r="T58" s="16" t="s">
        <v>55</v>
      </c>
      <c r="U58" s="16" t="str">
        <f>IF(Settings!$B$23=0,"",IF($C58="","",IF($D58="Day 14",$C58+Settings!$B$24,IF($D58="Week 6",$C58+Settings!$B$25,IF($D58="Monthly",EDATE($C58,Settings!$B$26),"")))))</f>
        <v/>
      </c>
      <c r="V58" s="17"/>
      <c r="W58" s="17"/>
      <c r="X58" s="17"/>
      <c r="Y58" s="19"/>
      <c r="Z58" s="19"/>
    </row>
    <row r="59" spans="1:26" ht="16" x14ac:dyDescent="0.2">
      <c r="A59" s="7" t="s">
        <v>55</v>
      </c>
      <c r="B59" s="14" t="str">
        <f>IF($A59="","",IFERROR(INDEX(Backlog_Scoring!$B$5:$B$504,MATCH($A59,Backlog_Scoring!$A$5:$A$504,0)),""))</f>
        <v/>
      </c>
      <c r="C59" s="16" t="s">
        <v>55</v>
      </c>
      <c r="D59" s="17" t="s">
        <v>55</v>
      </c>
      <c r="E59" s="14" t="str">
        <f>IF($A59="","",IFERROR(INDEX(Backlog_Scoring!$AB$5:$AB$504,MATCH($A59,Backlog_Scoring!$A$5:$A$504,0)),""))</f>
        <v/>
      </c>
      <c r="F59" s="4" t="str">
        <f>IF($A59="","",IFERROR(INDEX(Backlog_Scoring!$AC$5:$AC$504,MATCH($A59,Backlog_Scoring!$A$5:$A$504,0)),""))</f>
        <v/>
      </c>
      <c r="G59" s="7" t="s">
        <v>55</v>
      </c>
      <c r="H59" s="11" t="str">
        <f t="shared" si="2"/>
        <v/>
      </c>
      <c r="I59" s="18" t="s">
        <v>55</v>
      </c>
      <c r="J59" s="7" t="s">
        <v>55</v>
      </c>
      <c r="K59" s="7" t="s">
        <v>55</v>
      </c>
      <c r="L59" s="7" t="s">
        <v>55</v>
      </c>
      <c r="M59" s="7" t="s">
        <v>55</v>
      </c>
      <c r="N59" s="12" t="str">
        <f t="shared" si="3"/>
        <v/>
      </c>
      <c r="O59" s="4" t="str">
        <f>IF($A59="","",IFERROR(INDEX(Backlog_Scoring!$E$5:$E$504,MATCH($A59,Backlog_Scoring!$A$5:$A$504,0)),""))</f>
        <v/>
      </c>
      <c r="P59" s="4" t="str">
        <f>IF($A59="","",IFERROR(INDEX(Backlog_Scoring!$Y$5:$Y$504,MATCH($A59,Backlog_Scoring!$A$5:$A$504,0)),""))</f>
        <v/>
      </c>
      <c r="Q59" s="14" t="str">
        <f>IF($A59="","",IFERROR(INDEX(Backlog_Scoring!$X$5:$X$504,MATCH($A59,Backlog_Scoring!$A$5:$A$504,0)),""))</f>
        <v/>
      </c>
      <c r="R59" s="14" t="str">
        <f>IF($A59="","",IFERROR(INDEX(Backlog_Scoring!$U$5:$U$504,MATCH($A59,Backlog_Scoring!$A$5:$A$504,0)),""))</f>
        <v/>
      </c>
      <c r="S59" s="10" t="s">
        <v>55</v>
      </c>
      <c r="T59" s="16" t="s">
        <v>55</v>
      </c>
      <c r="U59" s="16" t="str">
        <f>IF(Settings!$B$23=0,"",IF($C59="","",IF($D59="Day 14",$C59+Settings!$B$24,IF($D59="Week 6",$C59+Settings!$B$25,IF($D59="Monthly",EDATE($C59,Settings!$B$26),"")))))</f>
        <v/>
      </c>
      <c r="V59" s="17"/>
      <c r="W59" s="17"/>
      <c r="X59" s="17"/>
      <c r="Y59" s="19"/>
      <c r="Z59" s="19"/>
    </row>
    <row r="60" spans="1:26" ht="16" x14ac:dyDescent="0.2">
      <c r="A60" s="7" t="s">
        <v>55</v>
      </c>
      <c r="B60" s="14" t="str">
        <f>IF($A60="","",IFERROR(INDEX(Backlog_Scoring!$B$5:$B$504,MATCH($A60,Backlog_Scoring!$A$5:$A$504,0)),""))</f>
        <v/>
      </c>
      <c r="C60" s="16" t="s">
        <v>55</v>
      </c>
      <c r="D60" s="17" t="s">
        <v>55</v>
      </c>
      <c r="E60" s="14" t="str">
        <f>IF($A60="","",IFERROR(INDEX(Backlog_Scoring!$AB$5:$AB$504,MATCH($A60,Backlog_Scoring!$A$5:$A$504,0)),""))</f>
        <v/>
      </c>
      <c r="F60" s="4" t="str">
        <f>IF($A60="","",IFERROR(INDEX(Backlog_Scoring!$AC$5:$AC$504,MATCH($A60,Backlog_Scoring!$A$5:$A$504,0)),""))</f>
        <v/>
      </c>
      <c r="G60" s="7" t="s">
        <v>55</v>
      </c>
      <c r="H60" s="11" t="str">
        <f t="shared" si="2"/>
        <v/>
      </c>
      <c r="I60" s="18" t="s">
        <v>55</v>
      </c>
      <c r="J60" s="7" t="s">
        <v>55</v>
      </c>
      <c r="K60" s="7" t="s">
        <v>55</v>
      </c>
      <c r="L60" s="7" t="s">
        <v>55</v>
      </c>
      <c r="M60" s="7" t="s">
        <v>55</v>
      </c>
      <c r="N60" s="12" t="str">
        <f t="shared" si="3"/>
        <v/>
      </c>
      <c r="O60" s="4" t="str">
        <f>IF($A60="","",IFERROR(INDEX(Backlog_Scoring!$E$5:$E$504,MATCH($A60,Backlog_Scoring!$A$5:$A$504,0)),""))</f>
        <v/>
      </c>
      <c r="P60" s="4" t="str">
        <f>IF($A60="","",IFERROR(INDEX(Backlog_Scoring!$Y$5:$Y$504,MATCH($A60,Backlog_Scoring!$A$5:$A$504,0)),""))</f>
        <v/>
      </c>
      <c r="Q60" s="14" t="str">
        <f>IF($A60="","",IFERROR(INDEX(Backlog_Scoring!$X$5:$X$504,MATCH($A60,Backlog_Scoring!$A$5:$A$504,0)),""))</f>
        <v/>
      </c>
      <c r="R60" s="14" t="str">
        <f>IF($A60="","",IFERROR(INDEX(Backlog_Scoring!$U$5:$U$504,MATCH($A60,Backlog_Scoring!$A$5:$A$504,0)),""))</f>
        <v/>
      </c>
      <c r="S60" s="10" t="s">
        <v>55</v>
      </c>
      <c r="T60" s="16" t="s">
        <v>55</v>
      </c>
      <c r="U60" s="16" t="str">
        <f>IF(Settings!$B$23=0,"",IF($C60="","",IF($D60="Day 14",$C60+Settings!$B$24,IF($D60="Week 6",$C60+Settings!$B$25,IF($D60="Monthly",EDATE($C60,Settings!$B$26),"")))))</f>
        <v/>
      </c>
      <c r="V60" s="17"/>
      <c r="W60" s="17"/>
      <c r="X60" s="17"/>
      <c r="Y60" s="19"/>
      <c r="Z60" s="19"/>
    </row>
    <row r="61" spans="1:26" ht="16" x14ac:dyDescent="0.2">
      <c r="A61" s="7" t="s">
        <v>55</v>
      </c>
      <c r="B61" s="14" t="str">
        <f>IF($A61="","",IFERROR(INDEX(Backlog_Scoring!$B$5:$B$504,MATCH($A61,Backlog_Scoring!$A$5:$A$504,0)),""))</f>
        <v/>
      </c>
      <c r="C61" s="16" t="s">
        <v>55</v>
      </c>
      <c r="D61" s="17" t="s">
        <v>55</v>
      </c>
      <c r="E61" s="14" t="str">
        <f>IF($A61="","",IFERROR(INDEX(Backlog_Scoring!$AB$5:$AB$504,MATCH($A61,Backlog_Scoring!$A$5:$A$504,0)),""))</f>
        <v/>
      </c>
      <c r="F61" s="4" t="str">
        <f>IF($A61="","",IFERROR(INDEX(Backlog_Scoring!$AC$5:$AC$504,MATCH($A61,Backlog_Scoring!$A$5:$A$504,0)),""))</f>
        <v/>
      </c>
      <c r="G61" s="7" t="s">
        <v>55</v>
      </c>
      <c r="H61" s="11" t="str">
        <f t="shared" si="2"/>
        <v/>
      </c>
      <c r="I61" s="18" t="s">
        <v>55</v>
      </c>
      <c r="J61" s="7" t="s">
        <v>55</v>
      </c>
      <c r="K61" s="7" t="s">
        <v>55</v>
      </c>
      <c r="L61" s="7" t="s">
        <v>55</v>
      </c>
      <c r="M61" s="7" t="s">
        <v>55</v>
      </c>
      <c r="N61" s="12" t="str">
        <f t="shared" si="3"/>
        <v/>
      </c>
      <c r="O61" s="4" t="str">
        <f>IF($A61="","",IFERROR(INDEX(Backlog_Scoring!$E$5:$E$504,MATCH($A61,Backlog_Scoring!$A$5:$A$504,0)),""))</f>
        <v/>
      </c>
      <c r="P61" s="4" t="str">
        <f>IF($A61="","",IFERROR(INDEX(Backlog_Scoring!$Y$5:$Y$504,MATCH($A61,Backlog_Scoring!$A$5:$A$504,0)),""))</f>
        <v/>
      </c>
      <c r="Q61" s="14" t="str">
        <f>IF($A61="","",IFERROR(INDEX(Backlog_Scoring!$X$5:$X$504,MATCH($A61,Backlog_Scoring!$A$5:$A$504,0)),""))</f>
        <v/>
      </c>
      <c r="R61" s="14" t="str">
        <f>IF($A61="","",IFERROR(INDEX(Backlog_Scoring!$U$5:$U$504,MATCH($A61,Backlog_Scoring!$A$5:$A$504,0)),""))</f>
        <v/>
      </c>
      <c r="S61" s="10" t="s">
        <v>55</v>
      </c>
      <c r="T61" s="16" t="s">
        <v>55</v>
      </c>
      <c r="U61" s="16" t="str">
        <f>IF(Settings!$B$23=0,"",IF($C61="","",IF($D61="Day 14",$C61+Settings!$B$24,IF($D61="Week 6",$C61+Settings!$B$25,IF($D61="Monthly",EDATE($C61,Settings!$B$26),"")))))</f>
        <v/>
      </c>
      <c r="V61" s="17"/>
      <c r="W61" s="17"/>
      <c r="X61" s="17"/>
      <c r="Y61" s="19"/>
      <c r="Z61" s="19"/>
    </row>
    <row r="62" spans="1:26" ht="16" x14ac:dyDescent="0.2">
      <c r="A62" s="7" t="s">
        <v>55</v>
      </c>
      <c r="B62" s="14" t="str">
        <f>IF($A62="","",IFERROR(INDEX(Backlog_Scoring!$B$5:$B$504,MATCH($A62,Backlog_Scoring!$A$5:$A$504,0)),""))</f>
        <v/>
      </c>
      <c r="C62" s="16" t="s">
        <v>55</v>
      </c>
      <c r="D62" s="17" t="s">
        <v>55</v>
      </c>
      <c r="E62" s="14" t="str">
        <f>IF($A62="","",IFERROR(INDEX(Backlog_Scoring!$AB$5:$AB$504,MATCH($A62,Backlog_Scoring!$A$5:$A$504,0)),""))</f>
        <v/>
      </c>
      <c r="F62" s="4" t="str">
        <f>IF($A62="","",IFERROR(INDEX(Backlog_Scoring!$AC$5:$AC$504,MATCH($A62,Backlog_Scoring!$A$5:$A$504,0)),""))</f>
        <v/>
      </c>
      <c r="G62" s="7" t="s">
        <v>55</v>
      </c>
      <c r="H62" s="11" t="str">
        <f t="shared" si="2"/>
        <v/>
      </c>
      <c r="I62" s="18" t="s">
        <v>55</v>
      </c>
      <c r="J62" s="7" t="s">
        <v>55</v>
      </c>
      <c r="K62" s="7" t="s">
        <v>55</v>
      </c>
      <c r="L62" s="7" t="s">
        <v>55</v>
      </c>
      <c r="M62" s="7" t="s">
        <v>55</v>
      </c>
      <c r="N62" s="12" t="str">
        <f t="shared" si="3"/>
        <v/>
      </c>
      <c r="O62" s="4" t="str">
        <f>IF($A62="","",IFERROR(INDEX(Backlog_Scoring!$E$5:$E$504,MATCH($A62,Backlog_Scoring!$A$5:$A$504,0)),""))</f>
        <v/>
      </c>
      <c r="P62" s="4" t="str">
        <f>IF($A62="","",IFERROR(INDEX(Backlog_Scoring!$Y$5:$Y$504,MATCH($A62,Backlog_Scoring!$A$5:$A$504,0)),""))</f>
        <v/>
      </c>
      <c r="Q62" s="14" t="str">
        <f>IF($A62="","",IFERROR(INDEX(Backlog_Scoring!$X$5:$X$504,MATCH($A62,Backlog_Scoring!$A$5:$A$504,0)),""))</f>
        <v/>
      </c>
      <c r="R62" s="14" t="str">
        <f>IF($A62="","",IFERROR(INDEX(Backlog_Scoring!$U$5:$U$504,MATCH($A62,Backlog_Scoring!$A$5:$A$504,0)),""))</f>
        <v/>
      </c>
      <c r="S62" s="10" t="s">
        <v>55</v>
      </c>
      <c r="T62" s="16" t="s">
        <v>55</v>
      </c>
      <c r="U62" s="16" t="str">
        <f>IF(Settings!$B$23=0,"",IF($C62="","",IF($D62="Day 14",$C62+Settings!$B$24,IF($D62="Week 6",$C62+Settings!$B$25,IF($D62="Monthly",EDATE($C62,Settings!$B$26),"")))))</f>
        <v/>
      </c>
      <c r="V62" s="17"/>
      <c r="W62" s="17"/>
      <c r="X62" s="17"/>
      <c r="Y62" s="19"/>
      <c r="Z62" s="19"/>
    </row>
    <row r="63" spans="1:26" ht="16" x14ac:dyDescent="0.2">
      <c r="A63" s="7" t="s">
        <v>55</v>
      </c>
      <c r="B63" s="14" t="str">
        <f>IF($A63="","",IFERROR(INDEX(Backlog_Scoring!$B$5:$B$504,MATCH($A63,Backlog_Scoring!$A$5:$A$504,0)),""))</f>
        <v/>
      </c>
      <c r="C63" s="16" t="s">
        <v>55</v>
      </c>
      <c r="D63" s="17" t="s">
        <v>55</v>
      </c>
      <c r="E63" s="14" t="str">
        <f>IF($A63="","",IFERROR(INDEX(Backlog_Scoring!$AB$5:$AB$504,MATCH($A63,Backlog_Scoring!$A$5:$A$504,0)),""))</f>
        <v/>
      </c>
      <c r="F63" s="4" t="str">
        <f>IF($A63="","",IFERROR(INDEX(Backlog_Scoring!$AC$5:$AC$504,MATCH($A63,Backlog_Scoring!$A$5:$A$504,0)),""))</f>
        <v/>
      </c>
      <c r="G63" s="7" t="s">
        <v>55</v>
      </c>
      <c r="H63" s="11" t="str">
        <f t="shared" si="2"/>
        <v/>
      </c>
      <c r="I63" s="18" t="s">
        <v>55</v>
      </c>
      <c r="J63" s="7" t="s">
        <v>55</v>
      </c>
      <c r="K63" s="7" t="s">
        <v>55</v>
      </c>
      <c r="L63" s="7" t="s">
        <v>55</v>
      </c>
      <c r="M63" s="7" t="s">
        <v>55</v>
      </c>
      <c r="N63" s="12" t="str">
        <f t="shared" si="3"/>
        <v/>
      </c>
      <c r="O63" s="4" t="str">
        <f>IF($A63="","",IFERROR(INDEX(Backlog_Scoring!$E$5:$E$504,MATCH($A63,Backlog_Scoring!$A$5:$A$504,0)),""))</f>
        <v/>
      </c>
      <c r="P63" s="4" t="str">
        <f>IF($A63="","",IFERROR(INDEX(Backlog_Scoring!$Y$5:$Y$504,MATCH($A63,Backlog_Scoring!$A$5:$A$504,0)),""))</f>
        <v/>
      </c>
      <c r="Q63" s="14" t="str">
        <f>IF($A63="","",IFERROR(INDEX(Backlog_Scoring!$X$5:$X$504,MATCH($A63,Backlog_Scoring!$A$5:$A$504,0)),""))</f>
        <v/>
      </c>
      <c r="R63" s="14" t="str">
        <f>IF($A63="","",IFERROR(INDEX(Backlog_Scoring!$U$5:$U$504,MATCH($A63,Backlog_Scoring!$A$5:$A$504,0)),""))</f>
        <v/>
      </c>
      <c r="S63" s="10" t="s">
        <v>55</v>
      </c>
      <c r="T63" s="16" t="s">
        <v>55</v>
      </c>
      <c r="U63" s="16" t="str">
        <f>IF(Settings!$B$23=0,"",IF($C63="","",IF($D63="Day 14",$C63+Settings!$B$24,IF($D63="Week 6",$C63+Settings!$B$25,IF($D63="Monthly",EDATE($C63,Settings!$B$26),"")))))</f>
        <v/>
      </c>
      <c r="V63" s="17"/>
      <c r="W63" s="17"/>
      <c r="X63" s="17"/>
      <c r="Y63" s="19"/>
      <c r="Z63" s="19"/>
    </row>
    <row r="64" spans="1:26" x14ac:dyDescent="0.2">
      <c r="B64" s="15" t="str">
        <f>IF($A64="","",IFERROR(INDEX(Backlog_Scoring!$B$5:$B$504,MATCH($A64,Backlog_Scoring!$A$5:$A$504,0)),""))</f>
        <v/>
      </c>
      <c r="C64" s="20" t="s">
        <v>55</v>
      </c>
      <c r="D64" s="21" t="s">
        <v>55</v>
      </c>
      <c r="E64" s="15" t="str">
        <f>IF($A64="","",IFERROR(INDEX(Backlog_Scoring!$AB$5:$AB$504,MATCH($A64,Backlog_Scoring!$A$5:$A$504,0)),""))</f>
        <v/>
      </c>
      <c r="F64" s="15" t="str">
        <f>IF($A64="","",IFERROR(INDEX(Backlog_Scoring!$AC$5:$AC$504,MATCH($A64,Backlog_Scoring!$A$5:$A$504,0)),""))</f>
        <v/>
      </c>
      <c r="H64" s="22" t="s">
        <v>55</v>
      </c>
      <c r="I64" s="23" t="s">
        <v>55</v>
      </c>
      <c r="N64" s="24" t="s">
        <v>55</v>
      </c>
      <c r="O64" s="15" t="str">
        <f>IF($A64="","",IFERROR(INDEX(Backlog_Scoring!$E$5:$E$504,MATCH($A64,Backlog_Scoring!$A$5:$A$504,0)),""))</f>
        <v/>
      </c>
      <c r="P64" s="15" t="str">
        <f>IF($A64="","",IFERROR(INDEX(Backlog_Scoring!$Y$5:$Y$504,MATCH($A64,Backlog_Scoring!$A$5:$A$504,0)),""))</f>
        <v/>
      </c>
      <c r="Q64" s="15" t="str">
        <f>IF($A64="","",IFERROR(INDEX(Backlog_Scoring!$X$5:$X$504,MATCH($A64,Backlog_Scoring!$A$5:$A$504,0)),""))</f>
        <v/>
      </c>
      <c r="R64" s="15" t="str">
        <f>IF($A64="","",IFERROR(INDEX(Backlog_Scoring!$U$5:$U$504,MATCH($A64,Backlog_Scoring!$A$5:$A$504,0)),""))</f>
        <v/>
      </c>
      <c r="T64" s="20" t="s">
        <v>55</v>
      </c>
      <c r="U64" s="20" t="str">
        <f>IF(Settings!$B$23=0,"",IF($C64="","",IF($D64="Day 14",$C64+Settings!$B$24,IF($D64="Week 6",$C64+Settings!$B$25,IF($D64="Monthly",EDATE($C64,Settings!$B$26),"")))))</f>
        <v/>
      </c>
      <c r="V64" s="21"/>
      <c r="W64" s="21"/>
      <c r="X64" s="21"/>
      <c r="Y64" s="25"/>
      <c r="Z64" s="25"/>
    </row>
    <row r="65" spans="2:26" x14ac:dyDescent="0.2">
      <c r="B65" s="15" t="str">
        <f>IF($A65="","",IFERROR(INDEX(Backlog_Scoring!$B$5:$B$504,MATCH($A65,Backlog_Scoring!$A$5:$A$504,0)),""))</f>
        <v/>
      </c>
      <c r="C65" s="20" t="s">
        <v>55</v>
      </c>
      <c r="D65" s="21" t="s">
        <v>55</v>
      </c>
      <c r="E65" s="15" t="str">
        <f>IF($A65="","",IFERROR(INDEX(Backlog_Scoring!$AB$5:$AB$504,MATCH($A65,Backlog_Scoring!$A$5:$A$504,0)),""))</f>
        <v/>
      </c>
      <c r="F65" s="15" t="str">
        <f>IF($A65="","",IFERROR(INDEX(Backlog_Scoring!$AC$5:$AC$504,MATCH($A65,Backlog_Scoring!$A$5:$A$504,0)),""))</f>
        <v/>
      </c>
      <c r="H65" s="22" t="s">
        <v>55</v>
      </c>
      <c r="I65" s="23" t="s">
        <v>55</v>
      </c>
      <c r="N65" s="24" t="s">
        <v>55</v>
      </c>
      <c r="O65" s="15" t="str">
        <f>IF($A65="","",IFERROR(INDEX(Backlog_Scoring!$E$5:$E$504,MATCH($A65,Backlog_Scoring!$A$5:$A$504,0)),""))</f>
        <v/>
      </c>
      <c r="P65" s="15" t="str">
        <f>IF($A65="","",IFERROR(INDEX(Backlog_Scoring!$Y$5:$Y$504,MATCH($A65,Backlog_Scoring!$A$5:$A$504,0)),""))</f>
        <v/>
      </c>
      <c r="Q65" s="15" t="str">
        <f>IF($A65="","",IFERROR(INDEX(Backlog_Scoring!$X$5:$X$504,MATCH($A65,Backlog_Scoring!$A$5:$A$504,0)),""))</f>
        <v/>
      </c>
      <c r="R65" s="15" t="str">
        <f>IF($A65="","",IFERROR(INDEX(Backlog_Scoring!$U$5:$U$504,MATCH($A65,Backlog_Scoring!$A$5:$A$504,0)),""))</f>
        <v/>
      </c>
      <c r="T65" s="20" t="s">
        <v>55</v>
      </c>
      <c r="U65" s="20" t="str">
        <f>IF(Settings!$B$23=0,"",IF($C65="","",IF($D65="Day 14",$C65+Settings!$B$24,IF($D65="Week 6",$C65+Settings!$B$25,IF($D65="Monthly",EDATE($C65,Settings!$B$26),"")))))</f>
        <v/>
      </c>
      <c r="V65" s="21"/>
      <c r="W65" s="21"/>
      <c r="X65" s="21"/>
      <c r="Y65" s="25"/>
      <c r="Z65" s="25"/>
    </row>
    <row r="66" spans="2:26" x14ac:dyDescent="0.2">
      <c r="B66" s="15" t="str">
        <f>IF($A66="","",IFERROR(INDEX(Backlog_Scoring!$B$5:$B$504,MATCH($A66,Backlog_Scoring!$A$5:$A$504,0)),""))</f>
        <v/>
      </c>
      <c r="C66" s="20"/>
      <c r="D66" s="21"/>
      <c r="E66" s="15" t="str">
        <f>IF($A66="","",IFERROR(INDEX(Backlog_Scoring!$AB$5:$AB$504,MATCH($A66,Backlog_Scoring!$A$5:$A$504,0)),""))</f>
        <v/>
      </c>
      <c r="F66" s="15" t="str">
        <f>IF($A66="","",IFERROR(INDEX(Backlog_Scoring!$AC$5:$AC$504,MATCH($A66,Backlog_Scoring!$A$5:$A$504,0)),""))</f>
        <v/>
      </c>
      <c r="H66" s="22"/>
      <c r="I66" s="23"/>
      <c r="N66" s="24"/>
      <c r="O66" s="15" t="str">
        <f>IF($A66="","",IFERROR(INDEX(Backlog_Scoring!$E$5:$E$504,MATCH($A66,Backlog_Scoring!$A$5:$A$504,0)),""))</f>
        <v/>
      </c>
      <c r="P66" s="15" t="str">
        <f>IF($A66="","",IFERROR(INDEX(Backlog_Scoring!$Y$5:$Y$504,MATCH($A66,Backlog_Scoring!$A$5:$A$504,0)),""))</f>
        <v/>
      </c>
      <c r="Q66" s="15" t="str">
        <f>IF($A66="","",IFERROR(INDEX(Backlog_Scoring!$X$5:$X$504,MATCH($A66,Backlog_Scoring!$A$5:$A$504,0)),""))</f>
        <v/>
      </c>
      <c r="R66" s="15" t="str">
        <f>IF($A66="","",IFERROR(INDEX(Backlog_Scoring!$U$5:$U$504,MATCH($A66,Backlog_Scoring!$A$5:$A$504,0)),""))</f>
        <v/>
      </c>
      <c r="T66" s="20"/>
      <c r="U66" s="20" t="str">
        <f>IF(Settings!$B$23=0,"",IF($C66="","",IF($D66="Day 14",$C66+Settings!$B$24,IF($D66="Week 6",$C66+Settings!$B$25,IF($D66="Monthly",EDATE($C66,Settings!$B$26),"")))))</f>
        <v/>
      </c>
      <c r="V66" s="21"/>
      <c r="W66" s="21"/>
      <c r="X66" s="21"/>
      <c r="Y66" s="25"/>
      <c r="Z66" s="25"/>
    </row>
    <row r="67" spans="2:26" x14ac:dyDescent="0.2">
      <c r="B67" s="15" t="str">
        <f>IF($A67="","",IFERROR(INDEX(Backlog_Scoring!$B$5:$B$504,MATCH($A67,Backlog_Scoring!$A$5:$A$504,0)),""))</f>
        <v/>
      </c>
      <c r="C67" s="20"/>
      <c r="D67" s="21"/>
      <c r="E67" s="15" t="str">
        <f>IF($A67="","",IFERROR(INDEX(Backlog_Scoring!$AB$5:$AB$504,MATCH($A67,Backlog_Scoring!$A$5:$A$504,0)),""))</f>
        <v/>
      </c>
      <c r="F67" s="15" t="str">
        <f>IF($A67="","",IFERROR(INDEX(Backlog_Scoring!$AC$5:$AC$504,MATCH($A67,Backlog_Scoring!$A$5:$A$504,0)),""))</f>
        <v/>
      </c>
      <c r="H67" s="22"/>
      <c r="I67" s="23"/>
      <c r="N67" s="24"/>
      <c r="O67" s="15" t="str">
        <f>IF($A67="","",IFERROR(INDEX(Backlog_Scoring!$E$5:$E$504,MATCH($A67,Backlog_Scoring!$A$5:$A$504,0)),""))</f>
        <v/>
      </c>
      <c r="P67" s="15" t="str">
        <f>IF($A67="","",IFERROR(INDEX(Backlog_Scoring!$Y$5:$Y$504,MATCH($A67,Backlog_Scoring!$A$5:$A$504,0)),""))</f>
        <v/>
      </c>
      <c r="Q67" s="15" t="str">
        <f>IF($A67="","",IFERROR(INDEX(Backlog_Scoring!$X$5:$X$504,MATCH($A67,Backlog_Scoring!$A$5:$A$504,0)),""))</f>
        <v/>
      </c>
      <c r="R67" s="15" t="str">
        <f>IF($A67="","",IFERROR(INDEX(Backlog_Scoring!$U$5:$U$504,MATCH($A67,Backlog_Scoring!$A$5:$A$504,0)),""))</f>
        <v/>
      </c>
      <c r="T67" s="20"/>
      <c r="U67" s="20" t="str">
        <f>IF(Settings!$B$23=0,"",IF($C67="","",IF($D67="Day 14",$C67+Settings!$B$24,IF($D67="Week 6",$C67+Settings!$B$25,IF($D67="Monthly",EDATE($C67,Settings!$B$26),"")))))</f>
        <v/>
      </c>
      <c r="V67" s="21"/>
      <c r="W67" s="21"/>
      <c r="X67" s="21"/>
      <c r="Y67" s="25"/>
      <c r="Z67" s="25"/>
    </row>
    <row r="68" spans="2:26" x14ac:dyDescent="0.2">
      <c r="B68" s="15" t="str">
        <f>IF($A68="","",IFERROR(INDEX(Backlog_Scoring!$B$5:$B$504,MATCH($A68,Backlog_Scoring!$A$5:$A$504,0)),""))</f>
        <v/>
      </c>
      <c r="C68" s="20"/>
      <c r="D68" s="21"/>
      <c r="E68" s="15" t="str">
        <f>IF($A68="","",IFERROR(INDEX(Backlog_Scoring!$AB$5:$AB$504,MATCH($A68,Backlog_Scoring!$A$5:$A$504,0)),""))</f>
        <v/>
      </c>
      <c r="F68" s="15" t="str">
        <f>IF($A68="","",IFERROR(INDEX(Backlog_Scoring!$AC$5:$AC$504,MATCH($A68,Backlog_Scoring!$A$5:$A$504,0)),""))</f>
        <v/>
      </c>
      <c r="H68" s="22"/>
      <c r="I68" s="23"/>
      <c r="N68" s="24"/>
      <c r="O68" s="15" t="str">
        <f>IF($A68="","",IFERROR(INDEX(Backlog_Scoring!$E$5:$E$504,MATCH($A68,Backlog_Scoring!$A$5:$A$504,0)),""))</f>
        <v/>
      </c>
      <c r="P68" s="15" t="str">
        <f>IF($A68="","",IFERROR(INDEX(Backlog_Scoring!$Y$5:$Y$504,MATCH($A68,Backlog_Scoring!$A$5:$A$504,0)),""))</f>
        <v/>
      </c>
      <c r="Q68" s="15" t="str">
        <f>IF($A68="","",IFERROR(INDEX(Backlog_Scoring!$X$5:$X$504,MATCH($A68,Backlog_Scoring!$A$5:$A$504,0)),""))</f>
        <v/>
      </c>
      <c r="R68" s="15" t="str">
        <f>IF($A68="","",IFERROR(INDEX(Backlog_Scoring!$U$5:$U$504,MATCH($A68,Backlog_Scoring!$A$5:$A$504,0)),""))</f>
        <v/>
      </c>
      <c r="T68" s="20"/>
      <c r="U68" s="20" t="str">
        <f>IF(Settings!$B$23=0,"",IF($C68="","",IF($D68="Day 14",$C68+Settings!$B$24,IF($D68="Week 6",$C68+Settings!$B$25,IF($D68="Monthly",EDATE($C68,Settings!$B$26),"")))))</f>
        <v/>
      </c>
      <c r="V68" s="21"/>
      <c r="W68" s="21"/>
      <c r="X68" s="21"/>
      <c r="Y68" s="25"/>
      <c r="Z68" s="25"/>
    </row>
    <row r="69" spans="2:26" x14ac:dyDescent="0.2">
      <c r="B69" s="15" t="str">
        <f>IF($A69="","",IFERROR(INDEX(Backlog_Scoring!$B$5:$B$504,MATCH($A69,Backlog_Scoring!$A$5:$A$504,0)),""))</f>
        <v/>
      </c>
      <c r="C69" s="20"/>
      <c r="D69" s="21"/>
      <c r="E69" s="15" t="str">
        <f>IF($A69="","",IFERROR(INDEX(Backlog_Scoring!$AB$5:$AB$504,MATCH($A69,Backlog_Scoring!$A$5:$A$504,0)),""))</f>
        <v/>
      </c>
      <c r="F69" s="15" t="str">
        <f>IF($A69="","",IFERROR(INDEX(Backlog_Scoring!$AC$5:$AC$504,MATCH($A69,Backlog_Scoring!$A$5:$A$504,0)),""))</f>
        <v/>
      </c>
      <c r="H69" s="22"/>
      <c r="I69" s="23"/>
      <c r="N69" s="24"/>
      <c r="O69" s="15" t="str">
        <f>IF($A69="","",IFERROR(INDEX(Backlog_Scoring!$E$5:$E$504,MATCH($A69,Backlog_Scoring!$A$5:$A$504,0)),""))</f>
        <v/>
      </c>
      <c r="P69" s="15" t="str">
        <f>IF($A69="","",IFERROR(INDEX(Backlog_Scoring!$Y$5:$Y$504,MATCH($A69,Backlog_Scoring!$A$5:$A$504,0)),""))</f>
        <v/>
      </c>
      <c r="Q69" s="15" t="str">
        <f>IF($A69="","",IFERROR(INDEX(Backlog_Scoring!$X$5:$X$504,MATCH($A69,Backlog_Scoring!$A$5:$A$504,0)),""))</f>
        <v/>
      </c>
      <c r="R69" s="15" t="str">
        <f>IF($A69="","",IFERROR(INDEX(Backlog_Scoring!$U$5:$U$504,MATCH($A69,Backlog_Scoring!$A$5:$A$504,0)),""))</f>
        <v/>
      </c>
      <c r="T69" s="20"/>
      <c r="U69" s="20" t="str">
        <f>IF(Settings!$B$23=0,"",IF($C69="","",IF($D69="Day 14",$C69+Settings!$B$24,IF($D69="Week 6",$C69+Settings!$B$25,IF($D69="Monthly",EDATE($C69,Settings!$B$26),"")))))</f>
        <v/>
      </c>
      <c r="V69" s="21"/>
      <c r="W69" s="21"/>
      <c r="X69" s="21"/>
      <c r="Y69" s="25"/>
      <c r="Z69" s="25"/>
    </row>
    <row r="70" spans="2:26" x14ac:dyDescent="0.2">
      <c r="B70" s="15" t="str">
        <f>IF($A70="","",IFERROR(INDEX(Backlog_Scoring!$B$5:$B$504,MATCH($A70,Backlog_Scoring!$A$5:$A$504,0)),""))</f>
        <v/>
      </c>
      <c r="C70" s="20"/>
      <c r="D70" s="21"/>
      <c r="E70" s="15" t="str">
        <f>IF($A70="","",IFERROR(INDEX(Backlog_Scoring!$AB$5:$AB$504,MATCH($A70,Backlog_Scoring!$A$5:$A$504,0)),""))</f>
        <v/>
      </c>
      <c r="F70" s="15" t="str">
        <f>IF($A70="","",IFERROR(INDEX(Backlog_Scoring!$AC$5:$AC$504,MATCH($A70,Backlog_Scoring!$A$5:$A$504,0)),""))</f>
        <v/>
      </c>
      <c r="H70" s="22"/>
      <c r="I70" s="23"/>
      <c r="N70" s="24"/>
      <c r="O70" s="15" t="str">
        <f>IF($A70="","",IFERROR(INDEX(Backlog_Scoring!$E$5:$E$504,MATCH($A70,Backlog_Scoring!$A$5:$A$504,0)),""))</f>
        <v/>
      </c>
      <c r="P70" s="15" t="str">
        <f>IF($A70="","",IFERROR(INDEX(Backlog_Scoring!$Y$5:$Y$504,MATCH($A70,Backlog_Scoring!$A$5:$A$504,0)),""))</f>
        <v/>
      </c>
      <c r="Q70" s="15" t="str">
        <f>IF($A70="","",IFERROR(INDEX(Backlog_Scoring!$X$5:$X$504,MATCH($A70,Backlog_Scoring!$A$5:$A$504,0)),""))</f>
        <v/>
      </c>
      <c r="R70" s="15" t="str">
        <f>IF($A70="","",IFERROR(INDEX(Backlog_Scoring!$U$5:$U$504,MATCH($A70,Backlog_Scoring!$A$5:$A$504,0)),""))</f>
        <v/>
      </c>
      <c r="T70" s="20"/>
      <c r="U70" s="20" t="str">
        <f>IF(Settings!$B$23=0,"",IF($C70="","",IF($D70="Day 14",$C70+Settings!$B$24,IF($D70="Week 6",$C70+Settings!$B$25,IF($D70="Monthly",EDATE($C70,Settings!$B$26),"")))))</f>
        <v/>
      </c>
      <c r="V70" s="21"/>
      <c r="W70" s="21"/>
      <c r="X70" s="21"/>
      <c r="Y70" s="25"/>
      <c r="Z70" s="25"/>
    </row>
    <row r="71" spans="2:26" x14ac:dyDescent="0.2">
      <c r="B71" s="15" t="str">
        <f>IF($A71="","",IFERROR(INDEX(Backlog_Scoring!$B$5:$B$504,MATCH($A71,Backlog_Scoring!$A$5:$A$504,0)),""))</f>
        <v/>
      </c>
      <c r="C71" s="20"/>
      <c r="D71" s="21"/>
      <c r="E71" s="15" t="str">
        <f>IF($A71="","",IFERROR(INDEX(Backlog_Scoring!$AB$5:$AB$504,MATCH($A71,Backlog_Scoring!$A$5:$A$504,0)),""))</f>
        <v/>
      </c>
      <c r="F71" s="15" t="str">
        <f>IF($A71="","",IFERROR(INDEX(Backlog_Scoring!$AC$5:$AC$504,MATCH($A71,Backlog_Scoring!$A$5:$A$504,0)),""))</f>
        <v/>
      </c>
      <c r="H71" s="22"/>
      <c r="I71" s="23"/>
      <c r="N71" s="24"/>
      <c r="O71" s="15" t="str">
        <f>IF($A71="","",IFERROR(INDEX(Backlog_Scoring!$E$5:$E$504,MATCH($A71,Backlog_Scoring!$A$5:$A$504,0)),""))</f>
        <v/>
      </c>
      <c r="P71" s="15" t="str">
        <f>IF($A71="","",IFERROR(INDEX(Backlog_Scoring!$Y$5:$Y$504,MATCH($A71,Backlog_Scoring!$A$5:$A$504,0)),""))</f>
        <v/>
      </c>
      <c r="Q71" s="15" t="str">
        <f>IF($A71="","",IFERROR(INDEX(Backlog_Scoring!$X$5:$X$504,MATCH($A71,Backlog_Scoring!$A$5:$A$504,0)),""))</f>
        <v/>
      </c>
      <c r="R71" s="15" t="str">
        <f>IF($A71="","",IFERROR(INDEX(Backlog_Scoring!$U$5:$U$504,MATCH($A71,Backlog_Scoring!$A$5:$A$504,0)),""))</f>
        <v/>
      </c>
      <c r="T71" s="20"/>
      <c r="U71" s="20" t="str">
        <f>IF(Settings!$B$23=0,"",IF($C71="","",IF($D71="Day 14",$C71+Settings!$B$24,IF($D71="Week 6",$C71+Settings!$B$25,IF($D71="Monthly",EDATE($C71,Settings!$B$26),"")))))</f>
        <v/>
      </c>
      <c r="V71" s="21"/>
      <c r="W71" s="21"/>
      <c r="X71" s="21"/>
      <c r="Y71" s="25"/>
      <c r="Z71" s="25"/>
    </row>
    <row r="72" spans="2:26" x14ac:dyDescent="0.2">
      <c r="B72" s="15" t="str">
        <f>IF($A72="","",IFERROR(INDEX(Backlog_Scoring!$B$5:$B$504,MATCH($A72,Backlog_Scoring!$A$5:$A$504,0)),""))</f>
        <v/>
      </c>
      <c r="C72" s="20"/>
      <c r="D72" s="21"/>
      <c r="E72" s="15" t="str">
        <f>IF($A72="","",IFERROR(INDEX(Backlog_Scoring!$AB$5:$AB$504,MATCH($A72,Backlog_Scoring!$A$5:$A$504,0)),""))</f>
        <v/>
      </c>
      <c r="F72" s="15" t="str">
        <f>IF($A72="","",IFERROR(INDEX(Backlog_Scoring!$AC$5:$AC$504,MATCH($A72,Backlog_Scoring!$A$5:$A$504,0)),""))</f>
        <v/>
      </c>
      <c r="H72" s="22"/>
      <c r="I72" s="23"/>
      <c r="N72" s="24"/>
      <c r="O72" s="15" t="str">
        <f>IF($A72="","",IFERROR(INDEX(Backlog_Scoring!$E$5:$E$504,MATCH($A72,Backlog_Scoring!$A$5:$A$504,0)),""))</f>
        <v/>
      </c>
      <c r="P72" s="15" t="str">
        <f>IF($A72="","",IFERROR(INDEX(Backlog_Scoring!$Y$5:$Y$504,MATCH($A72,Backlog_Scoring!$A$5:$A$504,0)),""))</f>
        <v/>
      </c>
      <c r="Q72" s="15" t="str">
        <f>IF($A72="","",IFERROR(INDEX(Backlog_Scoring!$X$5:$X$504,MATCH($A72,Backlog_Scoring!$A$5:$A$504,0)),""))</f>
        <v/>
      </c>
      <c r="R72" s="15" t="str">
        <f>IF($A72="","",IFERROR(INDEX(Backlog_Scoring!$U$5:$U$504,MATCH($A72,Backlog_Scoring!$A$5:$A$504,0)),""))</f>
        <v/>
      </c>
      <c r="T72" s="20"/>
      <c r="U72" s="20" t="str">
        <f>IF(Settings!$B$23=0,"",IF($C72="","",IF($D72="Day 14",$C72+Settings!$B$24,IF($D72="Week 6",$C72+Settings!$B$25,IF($D72="Monthly",EDATE($C72,Settings!$B$26),"")))))</f>
        <v/>
      </c>
      <c r="V72" s="21"/>
      <c r="W72" s="21"/>
      <c r="X72" s="21"/>
      <c r="Y72" s="25"/>
      <c r="Z72" s="25"/>
    </row>
    <row r="73" spans="2:26" x14ac:dyDescent="0.2">
      <c r="B73" s="15" t="str">
        <f>IF($A73="","",IFERROR(INDEX(Backlog_Scoring!$B$5:$B$504,MATCH($A73,Backlog_Scoring!$A$5:$A$504,0)),""))</f>
        <v/>
      </c>
      <c r="C73" s="20"/>
      <c r="D73" s="21"/>
      <c r="E73" s="15" t="str">
        <f>IF($A73="","",IFERROR(INDEX(Backlog_Scoring!$AB$5:$AB$504,MATCH($A73,Backlog_Scoring!$A$5:$A$504,0)),""))</f>
        <v/>
      </c>
      <c r="F73" s="15" t="str">
        <f>IF($A73="","",IFERROR(INDEX(Backlog_Scoring!$AC$5:$AC$504,MATCH($A73,Backlog_Scoring!$A$5:$A$504,0)),""))</f>
        <v/>
      </c>
      <c r="H73" s="22"/>
      <c r="I73" s="23"/>
      <c r="N73" s="24"/>
      <c r="O73" s="15" t="str">
        <f>IF($A73="","",IFERROR(INDEX(Backlog_Scoring!$E$5:$E$504,MATCH($A73,Backlog_Scoring!$A$5:$A$504,0)),""))</f>
        <v/>
      </c>
      <c r="P73" s="15" t="str">
        <f>IF($A73="","",IFERROR(INDEX(Backlog_Scoring!$Y$5:$Y$504,MATCH($A73,Backlog_Scoring!$A$5:$A$504,0)),""))</f>
        <v/>
      </c>
      <c r="Q73" s="15" t="str">
        <f>IF($A73="","",IFERROR(INDEX(Backlog_Scoring!$X$5:$X$504,MATCH($A73,Backlog_Scoring!$A$5:$A$504,0)),""))</f>
        <v/>
      </c>
      <c r="R73" s="15" t="str">
        <f>IF($A73="","",IFERROR(INDEX(Backlog_Scoring!$U$5:$U$504,MATCH($A73,Backlog_Scoring!$A$5:$A$504,0)),""))</f>
        <v/>
      </c>
      <c r="T73" s="20"/>
      <c r="U73" s="20" t="str">
        <f>IF(Settings!$B$23=0,"",IF($C73="","",IF($D73="Day 14",$C73+Settings!$B$24,IF($D73="Week 6",$C73+Settings!$B$25,IF($D73="Monthly",EDATE($C73,Settings!$B$26),"")))))</f>
        <v/>
      </c>
      <c r="V73" s="21"/>
      <c r="W73" s="21"/>
      <c r="X73" s="21"/>
      <c r="Y73" s="25"/>
      <c r="Z73" s="25"/>
    </row>
    <row r="74" spans="2:26" x14ac:dyDescent="0.2">
      <c r="B74" s="15" t="str">
        <f>IF($A74="","",IFERROR(INDEX(Backlog_Scoring!$B$5:$B$504,MATCH($A74,Backlog_Scoring!$A$5:$A$504,0)),""))</f>
        <v/>
      </c>
      <c r="C74" s="20"/>
      <c r="D74" s="21"/>
      <c r="E74" s="15" t="str">
        <f>IF($A74="","",IFERROR(INDEX(Backlog_Scoring!$AB$5:$AB$504,MATCH($A74,Backlog_Scoring!$A$5:$A$504,0)),""))</f>
        <v/>
      </c>
      <c r="F74" s="15" t="str">
        <f>IF($A74="","",IFERROR(INDEX(Backlog_Scoring!$AC$5:$AC$504,MATCH($A74,Backlog_Scoring!$A$5:$A$504,0)),""))</f>
        <v/>
      </c>
      <c r="H74" s="22"/>
      <c r="I74" s="23"/>
      <c r="N74" s="24"/>
      <c r="O74" s="15" t="str">
        <f>IF($A74="","",IFERROR(INDEX(Backlog_Scoring!$E$5:$E$504,MATCH($A74,Backlog_Scoring!$A$5:$A$504,0)),""))</f>
        <v/>
      </c>
      <c r="P74" s="15" t="str">
        <f>IF($A74="","",IFERROR(INDEX(Backlog_Scoring!$Y$5:$Y$504,MATCH($A74,Backlog_Scoring!$A$5:$A$504,0)),""))</f>
        <v/>
      </c>
      <c r="Q74" s="15" t="str">
        <f>IF($A74="","",IFERROR(INDEX(Backlog_Scoring!$X$5:$X$504,MATCH($A74,Backlog_Scoring!$A$5:$A$504,0)),""))</f>
        <v/>
      </c>
      <c r="R74" s="15" t="str">
        <f>IF($A74="","",IFERROR(INDEX(Backlog_Scoring!$U$5:$U$504,MATCH($A74,Backlog_Scoring!$A$5:$A$504,0)),""))</f>
        <v/>
      </c>
      <c r="T74" s="20"/>
      <c r="U74" s="20" t="str">
        <f>IF(Settings!$B$23=0,"",IF($C74="","",IF($D74="Day 14",$C74+Settings!$B$24,IF($D74="Week 6",$C74+Settings!$B$25,IF($D74="Monthly",EDATE($C74,Settings!$B$26),"")))))</f>
        <v/>
      </c>
      <c r="V74" s="21"/>
      <c r="W74" s="21"/>
      <c r="X74" s="21"/>
      <c r="Y74" s="25"/>
      <c r="Z74" s="25"/>
    </row>
    <row r="75" spans="2:26" x14ac:dyDescent="0.2">
      <c r="B75" s="15" t="str">
        <f>IF($A75="","",IFERROR(INDEX(Backlog_Scoring!$B$5:$B$504,MATCH($A75,Backlog_Scoring!$A$5:$A$504,0)),""))</f>
        <v/>
      </c>
      <c r="C75" s="20"/>
      <c r="D75" s="21"/>
      <c r="E75" s="15" t="str">
        <f>IF($A75="","",IFERROR(INDEX(Backlog_Scoring!$AB$5:$AB$504,MATCH($A75,Backlog_Scoring!$A$5:$A$504,0)),""))</f>
        <v/>
      </c>
      <c r="F75" s="15" t="str">
        <f>IF($A75="","",IFERROR(INDEX(Backlog_Scoring!$AC$5:$AC$504,MATCH($A75,Backlog_Scoring!$A$5:$A$504,0)),""))</f>
        <v/>
      </c>
      <c r="H75" s="22"/>
      <c r="I75" s="23"/>
      <c r="N75" s="24"/>
      <c r="O75" s="15" t="str">
        <f>IF($A75="","",IFERROR(INDEX(Backlog_Scoring!$E$5:$E$504,MATCH($A75,Backlog_Scoring!$A$5:$A$504,0)),""))</f>
        <v/>
      </c>
      <c r="P75" s="15" t="str">
        <f>IF($A75="","",IFERROR(INDEX(Backlog_Scoring!$Y$5:$Y$504,MATCH($A75,Backlog_Scoring!$A$5:$A$504,0)),""))</f>
        <v/>
      </c>
      <c r="Q75" s="15" t="str">
        <f>IF($A75="","",IFERROR(INDEX(Backlog_Scoring!$X$5:$X$504,MATCH($A75,Backlog_Scoring!$A$5:$A$504,0)),""))</f>
        <v/>
      </c>
      <c r="R75" s="15" t="str">
        <f>IF($A75="","",IFERROR(INDEX(Backlog_Scoring!$U$5:$U$504,MATCH($A75,Backlog_Scoring!$A$5:$A$504,0)),""))</f>
        <v/>
      </c>
      <c r="T75" s="20"/>
      <c r="U75" s="20" t="str">
        <f>IF(Settings!$B$23=0,"",IF($C75="","",IF($D75="Day 14",$C75+Settings!$B$24,IF($D75="Week 6",$C75+Settings!$B$25,IF($D75="Monthly",EDATE($C75,Settings!$B$26),"")))))</f>
        <v/>
      </c>
      <c r="V75" s="21"/>
      <c r="W75" s="21"/>
      <c r="X75" s="21"/>
      <c r="Y75" s="25"/>
      <c r="Z75" s="25"/>
    </row>
    <row r="76" spans="2:26" x14ac:dyDescent="0.2">
      <c r="B76" s="15" t="str">
        <f>IF($A76="","",IFERROR(INDEX(Backlog_Scoring!$B$5:$B$504,MATCH($A76,Backlog_Scoring!$A$5:$A$504,0)),""))</f>
        <v/>
      </c>
      <c r="C76" s="20"/>
      <c r="D76" s="21"/>
      <c r="E76" s="15" t="str">
        <f>IF($A76="","",IFERROR(INDEX(Backlog_Scoring!$AB$5:$AB$504,MATCH($A76,Backlog_Scoring!$A$5:$A$504,0)),""))</f>
        <v/>
      </c>
      <c r="F76" s="15" t="str">
        <f>IF($A76="","",IFERROR(INDEX(Backlog_Scoring!$AC$5:$AC$504,MATCH($A76,Backlog_Scoring!$A$5:$A$504,0)),""))</f>
        <v/>
      </c>
      <c r="H76" s="22"/>
      <c r="I76" s="23"/>
      <c r="N76" s="24"/>
      <c r="O76" s="15" t="str">
        <f>IF($A76="","",IFERROR(INDEX(Backlog_Scoring!$E$5:$E$504,MATCH($A76,Backlog_Scoring!$A$5:$A$504,0)),""))</f>
        <v/>
      </c>
      <c r="P76" s="15" t="str">
        <f>IF($A76="","",IFERROR(INDEX(Backlog_Scoring!$Y$5:$Y$504,MATCH($A76,Backlog_Scoring!$A$5:$A$504,0)),""))</f>
        <v/>
      </c>
      <c r="Q76" s="15" t="str">
        <f>IF($A76="","",IFERROR(INDEX(Backlog_Scoring!$X$5:$X$504,MATCH($A76,Backlog_Scoring!$A$5:$A$504,0)),""))</f>
        <v/>
      </c>
      <c r="R76" s="15" t="str">
        <f>IF($A76="","",IFERROR(INDEX(Backlog_Scoring!$U$5:$U$504,MATCH($A76,Backlog_Scoring!$A$5:$A$504,0)),""))</f>
        <v/>
      </c>
      <c r="T76" s="20"/>
      <c r="U76" s="20" t="str">
        <f>IF(Settings!$B$23=0,"",IF($C76="","",IF($D76="Day 14",$C76+Settings!$B$24,IF($D76="Week 6",$C76+Settings!$B$25,IF($D76="Monthly",EDATE($C76,Settings!$B$26),"")))))</f>
        <v/>
      </c>
      <c r="V76" s="21"/>
      <c r="W76" s="21"/>
      <c r="X76" s="21"/>
      <c r="Y76" s="25"/>
      <c r="Z76" s="25"/>
    </row>
    <row r="77" spans="2:26" x14ac:dyDescent="0.2">
      <c r="B77" s="15" t="str">
        <f>IF($A77="","",IFERROR(INDEX(Backlog_Scoring!$B$5:$B$504,MATCH($A77,Backlog_Scoring!$A$5:$A$504,0)),""))</f>
        <v/>
      </c>
      <c r="C77" s="20"/>
      <c r="D77" s="21"/>
      <c r="E77" s="15" t="str">
        <f>IF($A77="","",IFERROR(INDEX(Backlog_Scoring!$AB$5:$AB$504,MATCH($A77,Backlog_Scoring!$A$5:$A$504,0)),""))</f>
        <v/>
      </c>
      <c r="F77" s="15" t="str">
        <f>IF($A77="","",IFERROR(INDEX(Backlog_Scoring!$AC$5:$AC$504,MATCH($A77,Backlog_Scoring!$A$5:$A$504,0)),""))</f>
        <v/>
      </c>
      <c r="H77" s="22"/>
      <c r="I77" s="23"/>
      <c r="N77" s="24"/>
      <c r="O77" s="15" t="str">
        <f>IF($A77="","",IFERROR(INDEX(Backlog_Scoring!$E$5:$E$504,MATCH($A77,Backlog_Scoring!$A$5:$A$504,0)),""))</f>
        <v/>
      </c>
      <c r="P77" s="15" t="str">
        <f>IF($A77="","",IFERROR(INDEX(Backlog_Scoring!$Y$5:$Y$504,MATCH($A77,Backlog_Scoring!$A$5:$A$504,0)),""))</f>
        <v/>
      </c>
      <c r="Q77" s="15" t="str">
        <f>IF($A77="","",IFERROR(INDEX(Backlog_Scoring!$X$5:$X$504,MATCH($A77,Backlog_Scoring!$A$5:$A$504,0)),""))</f>
        <v/>
      </c>
      <c r="R77" s="15" t="str">
        <f>IF($A77="","",IFERROR(INDEX(Backlog_Scoring!$U$5:$U$504,MATCH($A77,Backlog_Scoring!$A$5:$A$504,0)),""))</f>
        <v/>
      </c>
      <c r="T77" s="20"/>
      <c r="U77" s="20" t="str">
        <f>IF(Settings!$B$23=0,"",IF($C77="","",IF($D77="Day 14",$C77+Settings!$B$24,IF($D77="Week 6",$C77+Settings!$B$25,IF($D77="Monthly",EDATE($C77,Settings!$B$26),"")))))</f>
        <v/>
      </c>
      <c r="V77" s="21"/>
      <c r="W77" s="21"/>
      <c r="X77" s="21"/>
      <c r="Y77" s="25"/>
      <c r="Z77" s="25"/>
    </row>
    <row r="78" spans="2:26" x14ac:dyDescent="0.2">
      <c r="B78" s="15" t="str">
        <f>IF($A78="","",IFERROR(INDEX(Backlog_Scoring!$B$5:$B$504,MATCH($A78,Backlog_Scoring!$A$5:$A$504,0)),""))</f>
        <v/>
      </c>
      <c r="C78" s="20"/>
      <c r="D78" s="21"/>
      <c r="E78" s="15" t="str">
        <f>IF($A78="","",IFERROR(INDEX(Backlog_Scoring!$AB$5:$AB$504,MATCH($A78,Backlog_Scoring!$A$5:$A$504,0)),""))</f>
        <v/>
      </c>
      <c r="F78" s="15" t="str">
        <f>IF($A78="","",IFERROR(INDEX(Backlog_Scoring!$AC$5:$AC$504,MATCH($A78,Backlog_Scoring!$A$5:$A$504,0)),""))</f>
        <v/>
      </c>
      <c r="H78" s="22"/>
      <c r="I78" s="23"/>
      <c r="N78" s="24"/>
      <c r="O78" s="15" t="str">
        <f>IF($A78="","",IFERROR(INDEX(Backlog_Scoring!$E$5:$E$504,MATCH($A78,Backlog_Scoring!$A$5:$A$504,0)),""))</f>
        <v/>
      </c>
      <c r="P78" s="15" t="str">
        <f>IF($A78="","",IFERROR(INDEX(Backlog_Scoring!$Y$5:$Y$504,MATCH($A78,Backlog_Scoring!$A$5:$A$504,0)),""))</f>
        <v/>
      </c>
      <c r="Q78" s="15" t="str">
        <f>IF($A78="","",IFERROR(INDEX(Backlog_Scoring!$X$5:$X$504,MATCH($A78,Backlog_Scoring!$A$5:$A$504,0)),""))</f>
        <v/>
      </c>
      <c r="R78" s="15" t="str">
        <f>IF($A78="","",IFERROR(INDEX(Backlog_Scoring!$U$5:$U$504,MATCH($A78,Backlog_Scoring!$A$5:$A$504,0)),""))</f>
        <v/>
      </c>
      <c r="T78" s="20"/>
      <c r="U78" s="20" t="str">
        <f>IF(Settings!$B$23=0,"",IF($C78="","",IF($D78="Day 14",$C78+Settings!$B$24,IF($D78="Week 6",$C78+Settings!$B$25,IF($D78="Monthly",EDATE($C78,Settings!$B$26),"")))))</f>
        <v/>
      </c>
      <c r="V78" s="21"/>
      <c r="W78" s="21"/>
      <c r="X78" s="21"/>
      <c r="Y78" s="25"/>
      <c r="Z78" s="25"/>
    </row>
    <row r="79" spans="2:26" x14ac:dyDescent="0.2">
      <c r="B79" s="15" t="str">
        <f>IF($A79="","",IFERROR(INDEX(Backlog_Scoring!$B$5:$B$504,MATCH($A79,Backlog_Scoring!$A$5:$A$504,0)),""))</f>
        <v/>
      </c>
      <c r="C79" s="20"/>
      <c r="D79" s="21"/>
      <c r="E79" s="15" t="str">
        <f>IF($A79="","",IFERROR(INDEX(Backlog_Scoring!$AB$5:$AB$504,MATCH($A79,Backlog_Scoring!$A$5:$A$504,0)),""))</f>
        <v/>
      </c>
      <c r="F79" s="15" t="str">
        <f>IF($A79="","",IFERROR(INDEX(Backlog_Scoring!$AC$5:$AC$504,MATCH($A79,Backlog_Scoring!$A$5:$A$504,0)),""))</f>
        <v/>
      </c>
      <c r="H79" s="22"/>
      <c r="I79" s="23"/>
      <c r="N79" s="24"/>
      <c r="O79" s="15" t="str">
        <f>IF($A79="","",IFERROR(INDEX(Backlog_Scoring!$E$5:$E$504,MATCH($A79,Backlog_Scoring!$A$5:$A$504,0)),""))</f>
        <v/>
      </c>
      <c r="P79" s="15" t="str">
        <f>IF($A79="","",IFERROR(INDEX(Backlog_Scoring!$Y$5:$Y$504,MATCH($A79,Backlog_Scoring!$A$5:$A$504,0)),""))</f>
        <v/>
      </c>
      <c r="Q79" s="15" t="str">
        <f>IF($A79="","",IFERROR(INDEX(Backlog_Scoring!$X$5:$X$504,MATCH($A79,Backlog_Scoring!$A$5:$A$504,0)),""))</f>
        <v/>
      </c>
      <c r="R79" s="15" t="str">
        <f>IF($A79="","",IFERROR(INDEX(Backlog_Scoring!$U$5:$U$504,MATCH($A79,Backlog_Scoring!$A$5:$A$504,0)),""))</f>
        <v/>
      </c>
      <c r="T79" s="20"/>
      <c r="U79" s="20" t="str">
        <f>IF(Settings!$B$23=0,"",IF($C79="","",IF($D79="Day 14",$C79+Settings!$B$24,IF($D79="Week 6",$C79+Settings!$B$25,IF($D79="Monthly",EDATE($C79,Settings!$B$26),"")))))</f>
        <v/>
      </c>
      <c r="V79" s="21"/>
      <c r="W79" s="21"/>
      <c r="X79" s="21"/>
      <c r="Y79" s="25"/>
      <c r="Z79" s="25"/>
    </row>
    <row r="80" spans="2:26" x14ac:dyDescent="0.2">
      <c r="B80" s="15" t="str">
        <f>IF($A80="","",IFERROR(INDEX(Backlog_Scoring!$B$5:$B$504,MATCH($A80,Backlog_Scoring!$A$5:$A$504,0)),""))</f>
        <v/>
      </c>
      <c r="C80" s="20"/>
      <c r="D80" s="21"/>
      <c r="E80" s="15" t="str">
        <f>IF($A80="","",IFERROR(INDEX(Backlog_Scoring!$AB$5:$AB$504,MATCH($A80,Backlog_Scoring!$A$5:$A$504,0)),""))</f>
        <v/>
      </c>
      <c r="F80" s="15" t="str">
        <f>IF($A80="","",IFERROR(INDEX(Backlog_Scoring!$AC$5:$AC$504,MATCH($A80,Backlog_Scoring!$A$5:$A$504,0)),""))</f>
        <v/>
      </c>
      <c r="H80" s="22"/>
      <c r="I80" s="23"/>
      <c r="N80" s="24"/>
      <c r="O80" s="15" t="str">
        <f>IF($A80="","",IFERROR(INDEX(Backlog_Scoring!$E$5:$E$504,MATCH($A80,Backlog_Scoring!$A$5:$A$504,0)),""))</f>
        <v/>
      </c>
      <c r="P80" s="15" t="str">
        <f>IF($A80="","",IFERROR(INDEX(Backlog_Scoring!$Y$5:$Y$504,MATCH($A80,Backlog_Scoring!$A$5:$A$504,0)),""))</f>
        <v/>
      </c>
      <c r="Q80" s="15" t="str">
        <f>IF($A80="","",IFERROR(INDEX(Backlog_Scoring!$X$5:$X$504,MATCH($A80,Backlog_Scoring!$A$5:$A$504,0)),""))</f>
        <v/>
      </c>
      <c r="R80" s="15" t="str">
        <f>IF($A80="","",IFERROR(INDEX(Backlog_Scoring!$U$5:$U$504,MATCH($A80,Backlog_Scoring!$A$5:$A$504,0)),""))</f>
        <v/>
      </c>
      <c r="T80" s="20"/>
      <c r="U80" s="20" t="str">
        <f>IF(Settings!$B$23=0,"",IF($C80="","",IF($D80="Day 14",$C80+Settings!$B$24,IF($D80="Week 6",$C80+Settings!$B$25,IF($D80="Monthly",EDATE($C80,Settings!$B$26),"")))))</f>
        <v/>
      </c>
      <c r="V80" s="21"/>
      <c r="W80" s="21"/>
      <c r="X80" s="21"/>
      <c r="Y80" s="25"/>
      <c r="Z80" s="25"/>
    </row>
    <row r="81" spans="2:26" x14ac:dyDescent="0.2">
      <c r="B81" s="15" t="str">
        <f>IF($A81="","",IFERROR(INDEX(Backlog_Scoring!$B$5:$B$504,MATCH($A81,Backlog_Scoring!$A$5:$A$504,0)),""))</f>
        <v/>
      </c>
      <c r="C81" s="20"/>
      <c r="D81" s="21"/>
      <c r="E81" s="15" t="str">
        <f>IF($A81="","",IFERROR(INDEX(Backlog_Scoring!$AB$5:$AB$504,MATCH($A81,Backlog_Scoring!$A$5:$A$504,0)),""))</f>
        <v/>
      </c>
      <c r="F81" s="15" t="str">
        <f>IF($A81="","",IFERROR(INDEX(Backlog_Scoring!$AC$5:$AC$504,MATCH($A81,Backlog_Scoring!$A$5:$A$504,0)),""))</f>
        <v/>
      </c>
      <c r="H81" s="22"/>
      <c r="I81" s="23"/>
      <c r="N81" s="24"/>
      <c r="O81" s="15" t="str">
        <f>IF($A81="","",IFERROR(INDEX(Backlog_Scoring!$E$5:$E$504,MATCH($A81,Backlog_Scoring!$A$5:$A$504,0)),""))</f>
        <v/>
      </c>
      <c r="P81" s="15" t="str">
        <f>IF($A81="","",IFERROR(INDEX(Backlog_Scoring!$Y$5:$Y$504,MATCH($A81,Backlog_Scoring!$A$5:$A$504,0)),""))</f>
        <v/>
      </c>
      <c r="Q81" s="15" t="str">
        <f>IF($A81="","",IFERROR(INDEX(Backlog_Scoring!$X$5:$X$504,MATCH($A81,Backlog_Scoring!$A$5:$A$504,0)),""))</f>
        <v/>
      </c>
      <c r="R81" s="15" t="str">
        <f>IF($A81="","",IFERROR(INDEX(Backlog_Scoring!$U$5:$U$504,MATCH($A81,Backlog_Scoring!$A$5:$A$504,0)),""))</f>
        <v/>
      </c>
      <c r="T81" s="20"/>
      <c r="U81" s="20" t="str">
        <f>IF(Settings!$B$23=0,"",IF($C81="","",IF($D81="Day 14",$C81+Settings!$B$24,IF($D81="Week 6",$C81+Settings!$B$25,IF($D81="Monthly",EDATE($C81,Settings!$B$26),"")))))</f>
        <v/>
      </c>
      <c r="V81" s="21"/>
      <c r="W81" s="21"/>
      <c r="X81" s="21"/>
      <c r="Y81" s="25"/>
      <c r="Z81" s="25"/>
    </row>
    <row r="82" spans="2:26" x14ac:dyDescent="0.2">
      <c r="B82" s="15" t="str">
        <f>IF($A82="","",IFERROR(INDEX(Backlog_Scoring!$B$5:$B$504,MATCH($A82,Backlog_Scoring!$A$5:$A$504,0)),""))</f>
        <v/>
      </c>
      <c r="C82" s="20"/>
      <c r="D82" s="21"/>
      <c r="E82" s="15" t="str">
        <f>IF($A82="","",IFERROR(INDEX(Backlog_Scoring!$AB$5:$AB$504,MATCH($A82,Backlog_Scoring!$A$5:$A$504,0)),""))</f>
        <v/>
      </c>
      <c r="F82" s="15" t="str">
        <f>IF($A82="","",IFERROR(INDEX(Backlog_Scoring!$AC$5:$AC$504,MATCH($A82,Backlog_Scoring!$A$5:$A$504,0)),""))</f>
        <v/>
      </c>
      <c r="H82" s="22"/>
      <c r="I82" s="23"/>
      <c r="N82" s="24"/>
      <c r="O82" s="15" t="str">
        <f>IF($A82="","",IFERROR(INDEX(Backlog_Scoring!$E$5:$E$504,MATCH($A82,Backlog_Scoring!$A$5:$A$504,0)),""))</f>
        <v/>
      </c>
      <c r="P82" s="15" t="str">
        <f>IF($A82="","",IFERROR(INDEX(Backlog_Scoring!$Y$5:$Y$504,MATCH($A82,Backlog_Scoring!$A$5:$A$504,0)),""))</f>
        <v/>
      </c>
      <c r="Q82" s="15" t="str">
        <f>IF($A82="","",IFERROR(INDEX(Backlog_Scoring!$X$5:$X$504,MATCH($A82,Backlog_Scoring!$A$5:$A$504,0)),""))</f>
        <v/>
      </c>
      <c r="R82" s="15" t="str">
        <f>IF($A82="","",IFERROR(INDEX(Backlog_Scoring!$U$5:$U$504,MATCH($A82,Backlog_Scoring!$A$5:$A$504,0)),""))</f>
        <v/>
      </c>
      <c r="T82" s="20"/>
      <c r="U82" s="20" t="str">
        <f>IF(Settings!$B$23=0,"",IF($C82="","",IF($D82="Day 14",$C82+Settings!$B$24,IF($D82="Week 6",$C82+Settings!$B$25,IF($D82="Monthly",EDATE($C82,Settings!$B$26),"")))))</f>
        <v/>
      </c>
      <c r="V82" s="21"/>
      <c r="W82" s="21"/>
      <c r="X82" s="21"/>
      <c r="Y82" s="25"/>
      <c r="Z82" s="25"/>
    </row>
    <row r="83" spans="2:26" x14ac:dyDescent="0.2">
      <c r="B83" s="15" t="str">
        <f>IF($A83="","",IFERROR(INDEX(Backlog_Scoring!$B$5:$B$504,MATCH($A83,Backlog_Scoring!$A$5:$A$504,0)),""))</f>
        <v/>
      </c>
      <c r="C83" s="20"/>
      <c r="D83" s="21"/>
      <c r="E83" s="15" t="str">
        <f>IF($A83="","",IFERROR(INDEX(Backlog_Scoring!$AB$5:$AB$504,MATCH($A83,Backlog_Scoring!$A$5:$A$504,0)),""))</f>
        <v/>
      </c>
      <c r="F83" s="15" t="str">
        <f>IF($A83="","",IFERROR(INDEX(Backlog_Scoring!$AC$5:$AC$504,MATCH($A83,Backlog_Scoring!$A$5:$A$504,0)),""))</f>
        <v/>
      </c>
      <c r="H83" s="22"/>
      <c r="I83" s="23"/>
      <c r="N83" s="24"/>
      <c r="O83" s="15" t="str">
        <f>IF($A83="","",IFERROR(INDEX(Backlog_Scoring!$E$5:$E$504,MATCH($A83,Backlog_Scoring!$A$5:$A$504,0)),""))</f>
        <v/>
      </c>
      <c r="P83" s="15" t="str">
        <f>IF($A83="","",IFERROR(INDEX(Backlog_Scoring!$Y$5:$Y$504,MATCH($A83,Backlog_Scoring!$A$5:$A$504,0)),""))</f>
        <v/>
      </c>
      <c r="Q83" s="15" t="str">
        <f>IF($A83="","",IFERROR(INDEX(Backlog_Scoring!$X$5:$X$504,MATCH($A83,Backlog_Scoring!$A$5:$A$504,0)),""))</f>
        <v/>
      </c>
      <c r="R83" s="15" t="str">
        <f>IF($A83="","",IFERROR(INDEX(Backlog_Scoring!$U$5:$U$504,MATCH($A83,Backlog_Scoring!$A$5:$A$504,0)),""))</f>
        <v/>
      </c>
      <c r="T83" s="20"/>
      <c r="U83" s="20" t="str">
        <f>IF(Settings!$B$23=0,"",IF($C83="","",IF($D83="Day 14",$C83+Settings!$B$24,IF($D83="Week 6",$C83+Settings!$B$25,IF($D83="Monthly",EDATE($C83,Settings!$B$26),"")))))</f>
        <v/>
      </c>
      <c r="V83" s="21"/>
      <c r="W83" s="21"/>
      <c r="X83" s="21"/>
      <c r="Y83" s="25"/>
      <c r="Z83" s="25"/>
    </row>
    <row r="84" spans="2:26" x14ac:dyDescent="0.2">
      <c r="B84" s="15" t="str">
        <f>IF($A84="","",IFERROR(INDEX(Backlog_Scoring!$B$5:$B$504,MATCH($A84,Backlog_Scoring!$A$5:$A$504,0)),""))</f>
        <v/>
      </c>
      <c r="C84" s="20"/>
      <c r="D84" s="21"/>
      <c r="E84" s="15" t="str">
        <f>IF($A84="","",IFERROR(INDEX(Backlog_Scoring!$AB$5:$AB$504,MATCH($A84,Backlog_Scoring!$A$5:$A$504,0)),""))</f>
        <v/>
      </c>
      <c r="F84" s="15" t="str">
        <f>IF($A84="","",IFERROR(INDEX(Backlog_Scoring!$AC$5:$AC$504,MATCH($A84,Backlog_Scoring!$A$5:$A$504,0)),""))</f>
        <v/>
      </c>
      <c r="H84" s="22"/>
      <c r="I84" s="23"/>
      <c r="N84" s="24"/>
      <c r="O84" s="15" t="str">
        <f>IF($A84="","",IFERROR(INDEX(Backlog_Scoring!$E$5:$E$504,MATCH($A84,Backlog_Scoring!$A$5:$A$504,0)),""))</f>
        <v/>
      </c>
      <c r="P84" s="15" t="str">
        <f>IF($A84="","",IFERROR(INDEX(Backlog_Scoring!$Y$5:$Y$504,MATCH($A84,Backlog_Scoring!$A$5:$A$504,0)),""))</f>
        <v/>
      </c>
      <c r="Q84" s="15" t="str">
        <f>IF($A84="","",IFERROR(INDEX(Backlog_Scoring!$X$5:$X$504,MATCH($A84,Backlog_Scoring!$A$5:$A$504,0)),""))</f>
        <v/>
      </c>
      <c r="R84" s="15" t="str">
        <f>IF($A84="","",IFERROR(INDEX(Backlog_Scoring!$U$5:$U$504,MATCH($A84,Backlog_Scoring!$A$5:$A$504,0)),""))</f>
        <v/>
      </c>
      <c r="T84" s="20"/>
      <c r="U84" s="20" t="str">
        <f>IF(Settings!$B$23=0,"",IF($C84="","",IF($D84="Day 14",$C84+Settings!$B$24,IF($D84="Week 6",$C84+Settings!$B$25,IF($D84="Monthly",EDATE($C84,Settings!$B$26),"")))))</f>
        <v/>
      </c>
      <c r="V84" s="21"/>
      <c r="W84" s="21"/>
      <c r="X84" s="21"/>
      <c r="Y84" s="25"/>
      <c r="Z84" s="25"/>
    </row>
    <row r="85" spans="2:26" x14ac:dyDescent="0.2">
      <c r="B85" s="15" t="str">
        <f>IF($A85="","",IFERROR(INDEX(Backlog_Scoring!$B$5:$B$504,MATCH($A85,Backlog_Scoring!$A$5:$A$504,0)),""))</f>
        <v/>
      </c>
      <c r="C85" s="20"/>
      <c r="D85" s="21"/>
      <c r="E85" s="15" t="str">
        <f>IF($A85="","",IFERROR(INDEX(Backlog_Scoring!$AB$5:$AB$504,MATCH($A85,Backlog_Scoring!$A$5:$A$504,0)),""))</f>
        <v/>
      </c>
      <c r="F85" s="15" t="str">
        <f>IF($A85="","",IFERROR(INDEX(Backlog_Scoring!$AC$5:$AC$504,MATCH($A85,Backlog_Scoring!$A$5:$A$504,0)),""))</f>
        <v/>
      </c>
      <c r="H85" s="22"/>
      <c r="I85" s="23"/>
      <c r="N85" s="24"/>
      <c r="O85" s="15" t="str">
        <f>IF($A85="","",IFERROR(INDEX(Backlog_Scoring!$E$5:$E$504,MATCH($A85,Backlog_Scoring!$A$5:$A$504,0)),""))</f>
        <v/>
      </c>
      <c r="P85" s="15" t="str">
        <f>IF($A85="","",IFERROR(INDEX(Backlog_Scoring!$Y$5:$Y$504,MATCH($A85,Backlog_Scoring!$A$5:$A$504,0)),""))</f>
        <v/>
      </c>
      <c r="Q85" s="15" t="str">
        <f>IF($A85="","",IFERROR(INDEX(Backlog_Scoring!$X$5:$X$504,MATCH($A85,Backlog_Scoring!$A$5:$A$504,0)),""))</f>
        <v/>
      </c>
      <c r="R85" s="15" t="str">
        <f>IF($A85="","",IFERROR(INDEX(Backlog_Scoring!$U$5:$U$504,MATCH($A85,Backlog_Scoring!$A$5:$A$504,0)),""))</f>
        <v/>
      </c>
      <c r="T85" s="20"/>
      <c r="U85" s="20" t="str">
        <f>IF(Settings!$B$23=0,"",IF($C85="","",IF($D85="Day 14",$C85+Settings!$B$24,IF($D85="Week 6",$C85+Settings!$B$25,IF($D85="Monthly",EDATE($C85,Settings!$B$26),"")))))</f>
        <v/>
      </c>
      <c r="V85" s="21"/>
      <c r="W85" s="21"/>
      <c r="X85" s="21"/>
      <c r="Y85" s="25"/>
      <c r="Z85" s="25"/>
    </row>
    <row r="86" spans="2:26" x14ac:dyDescent="0.2">
      <c r="B86" s="15" t="str">
        <f>IF($A86="","",IFERROR(INDEX(Backlog_Scoring!$B$5:$B$504,MATCH($A86,Backlog_Scoring!$A$5:$A$504,0)),""))</f>
        <v/>
      </c>
      <c r="C86" s="20"/>
      <c r="D86" s="21"/>
      <c r="E86" s="15" t="str">
        <f>IF($A86="","",IFERROR(INDEX(Backlog_Scoring!$AB$5:$AB$504,MATCH($A86,Backlog_Scoring!$A$5:$A$504,0)),""))</f>
        <v/>
      </c>
      <c r="F86" s="15" t="str">
        <f>IF($A86="","",IFERROR(INDEX(Backlog_Scoring!$AC$5:$AC$504,MATCH($A86,Backlog_Scoring!$A$5:$A$504,0)),""))</f>
        <v/>
      </c>
      <c r="H86" s="22"/>
      <c r="I86" s="23"/>
      <c r="N86" s="24"/>
      <c r="O86" s="15" t="str">
        <f>IF($A86="","",IFERROR(INDEX(Backlog_Scoring!$E$5:$E$504,MATCH($A86,Backlog_Scoring!$A$5:$A$504,0)),""))</f>
        <v/>
      </c>
      <c r="P86" s="15" t="str">
        <f>IF($A86="","",IFERROR(INDEX(Backlog_Scoring!$Y$5:$Y$504,MATCH($A86,Backlog_Scoring!$A$5:$A$504,0)),""))</f>
        <v/>
      </c>
      <c r="Q86" s="15" t="str">
        <f>IF($A86="","",IFERROR(INDEX(Backlog_Scoring!$X$5:$X$504,MATCH($A86,Backlog_Scoring!$A$5:$A$504,0)),""))</f>
        <v/>
      </c>
      <c r="R86" s="15" t="str">
        <f>IF($A86="","",IFERROR(INDEX(Backlog_Scoring!$U$5:$U$504,MATCH($A86,Backlog_Scoring!$A$5:$A$504,0)),""))</f>
        <v/>
      </c>
      <c r="T86" s="20"/>
      <c r="U86" s="20" t="str">
        <f>IF(Settings!$B$23=0,"",IF($C86="","",IF($D86="Day 14",$C86+Settings!$B$24,IF($D86="Week 6",$C86+Settings!$B$25,IF($D86="Monthly",EDATE($C86,Settings!$B$26),"")))))</f>
        <v/>
      </c>
      <c r="V86" s="21"/>
      <c r="W86" s="21"/>
      <c r="X86" s="21"/>
      <c r="Y86" s="25"/>
      <c r="Z86" s="25"/>
    </row>
    <row r="87" spans="2:26" x14ac:dyDescent="0.2">
      <c r="B87" s="15" t="str">
        <f>IF($A87="","",IFERROR(INDEX(Backlog_Scoring!$B$5:$B$504,MATCH($A87,Backlog_Scoring!$A$5:$A$504,0)),""))</f>
        <v/>
      </c>
      <c r="C87" s="20"/>
      <c r="D87" s="21"/>
      <c r="E87" s="15" t="str">
        <f>IF($A87="","",IFERROR(INDEX(Backlog_Scoring!$AB$5:$AB$504,MATCH($A87,Backlog_Scoring!$A$5:$A$504,0)),""))</f>
        <v/>
      </c>
      <c r="F87" s="15" t="str">
        <f>IF($A87="","",IFERROR(INDEX(Backlog_Scoring!$AC$5:$AC$504,MATCH($A87,Backlog_Scoring!$A$5:$A$504,0)),""))</f>
        <v/>
      </c>
      <c r="H87" s="22"/>
      <c r="I87" s="23"/>
      <c r="N87" s="24"/>
      <c r="O87" s="15" t="str">
        <f>IF($A87="","",IFERROR(INDEX(Backlog_Scoring!$E$5:$E$504,MATCH($A87,Backlog_Scoring!$A$5:$A$504,0)),""))</f>
        <v/>
      </c>
      <c r="P87" s="15" t="str">
        <f>IF($A87="","",IFERROR(INDEX(Backlog_Scoring!$Y$5:$Y$504,MATCH($A87,Backlog_Scoring!$A$5:$A$504,0)),""))</f>
        <v/>
      </c>
      <c r="Q87" s="15" t="str">
        <f>IF($A87="","",IFERROR(INDEX(Backlog_Scoring!$X$5:$X$504,MATCH($A87,Backlog_Scoring!$A$5:$A$504,0)),""))</f>
        <v/>
      </c>
      <c r="R87" s="15" t="str">
        <f>IF($A87="","",IFERROR(INDEX(Backlog_Scoring!$U$5:$U$504,MATCH($A87,Backlog_Scoring!$A$5:$A$504,0)),""))</f>
        <v/>
      </c>
      <c r="T87" s="20"/>
      <c r="U87" s="20" t="str">
        <f>IF(Settings!$B$23=0,"",IF($C87="","",IF($D87="Day 14",$C87+Settings!$B$24,IF($D87="Week 6",$C87+Settings!$B$25,IF($D87="Monthly",EDATE($C87,Settings!$B$26),"")))))</f>
        <v/>
      </c>
      <c r="V87" s="21"/>
      <c r="W87" s="21"/>
      <c r="X87" s="21"/>
      <c r="Y87" s="25"/>
      <c r="Z87" s="25"/>
    </row>
    <row r="88" spans="2:26" x14ac:dyDescent="0.2">
      <c r="B88" s="15" t="str">
        <f>IF($A88="","",IFERROR(INDEX(Backlog_Scoring!$B$5:$B$504,MATCH($A88,Backlog_Scoring!$A$5:$A$504,0)),""))</f>
        <v/>
      </c>
      <c r="C88" s="20"/>
      <c r="D88" s="21"/>
      <c r="E88" s="15" t="str">
        <f>IF($A88="","",IFERROR(INDEX(Backlog_Scoring!$AB$5:$AB$504,MATCH($A88,Backlog_Scoring!$A$5:$A$504,0)),""))</f>
        <v/>
      </c>
      <c r="F88" s="15" t="str">
        <f>IF($A88="","",IFERROR(INDEX(Backlog_Scoring!$AC$5:$AC$504,MATCH($A88,Backlog_Scoring!$A$5:$A$504,0)),""))</f>
        <v/>
      </c>
      <c r="H88" s="22"/>
      <c r="I88" s="23"/>
      <c r="N88" s="24"/>
      <c r="O88" s="15" t="str">
        <f>IF($A88="","",IFERROR(INDEX(Backlog_Scoring!$E$5:$E$504,MATCH($A88,Backlog_Scoring!$A$5:$A$504,0)),""))</f>
        <v/>
      </c>
      <c r="P88" s="15" t="str">
        <f>IF($A88="","",IFERROR(INDEX(Backlog_Scoring!$Y$5:$Y$504,MATCH($A88,Backlog_Scoring!$A$5:$A$504,0)),""))</f>
        <v/>
      </c>
      <c r="Q88" s="15" t="str">
        <f>IF($A88="","",IFERROR(INDEX(Backlog_Scoring!$X$5:$X$504,MATCH($A88,Backlog_Scoring!$A$5:$A$504,0)),""))</f>
        <v/>
      </c>
      <c r="R88" s="15" t="str">
        <f>IF($A88="","",IFERROR(INDEX(Backlog_Scoring!$U$5:$U$504,MATCH($A88,Backlog_Scoring!$A$5:$A$504,0)),""))</f>
        <v/>
      </c>
      <c r="T88" s="20"/>
      <c r="U88" s="20" t="str">
        <f>IF(Settings!$B$23=0,"",IF($C88="","",IF($D88="Day 14",$C88+Settings!$B$24,IF($D88="Week 6",$C88+Settings!$B$25,IF($D88="Monthly",EDATE($C88,Settings!$B$26),"")))))</f>
        <v/>
      </c>
      <c r="V88" s="21"/>
      <c r="W88" s="21"/>
      <c r="X88" s="21"/>
      <c r="Y88" s="25"/>
      <c r="Z88" s="25"/>
    </row>
    <row r="89" spans="2:26" x14ac:dyDescent="0.2">
      <c r="B89" s="15" t="str">
        <f>IF($A89="","",IFERROR(INDEX(Backlog_Scoring!$B$5:$B$504,MATCH($A89,Backlog_Scoring!$A$5:$A$504,0)),""))</f>
        <v/>
      </c>
      <c r="C89" s="20"/>
      <c r="D89" s="21"/>
      <c r="E89" s="15" t="str">
        <f>IF($A89="","",IFERROR(INDEX(Backlog_Scoring!$AB$5:$AB$504,MATCH($A89,Backlog_Scoring!$A$5:$A$504,0)),""))</f>
        <v/>
      </c>
      <c r="F89" s="15" t="str">
        <f>IF($A89="","",IFERROR(INDEX(Backlog_Scoring!$AC$5:$AC$504,MATCH($A89,Backlog_Scoring!$A$5:$A$504,0)),""))</f>
        <v/>
      </c>
      <c r="H89" s="22"/>
      <c r="I89" s="23"/>
      <c r="N89" s="24"/>
      <c r="O89" s="15" t="str">
        <f>IF($A89="","",IFERROR(INDEX(Backlog_Scoring!$E$5:$E$504,MATCH($A89,Backlog_Scoring!$A$5:$A$504,0)),""))</f>
        <v/>
      </c>
      <c r="P89" s="15" t="str">
        <f>IF($A89="","",IFERROR(INDEX(Backlog_Scoring!$Y$5:$Y$504,MATCH($A89,Backlog_Scoring!$A$5:$A$504,0)),""))</f>
        <v/>
      </c>
      <c r="Q89" s="15" t="str">
        <f>IF($A89="","",IFERROR(INDEX(Backlog_Scoring!$X$5:$X$504,MATCH($A89,Backlog_Scoring!$A$5:$A$504,0)),""))</f>
        <v/>
      </c>
      <c r="R89" s="15" t="str">
        <f>IF($A89="","",IFERROR(INDEX(Backlog_Scoring!$U$5:$U$504,MATCH($A89,Backlog_Scoring!$A$5:$A$504,0)),""))</f>
        <v/>
      </c>
      <c r="T89" s="20"/>
      <c r="U89" s="20" t="str">
        <f>IF(Settings!$B$23=0,"",IF($C89="","",IF($D89="Day 14",$C89+Settings!$B$24,IF($D89="Week 6",$C89+Settings!$B$25,IF($D89="Monthly",EDATE($C89,Settings!$B$26),"")))))</f>
        <v/>
      </c>
      <c r="V89" s="21"/>
      <c r="W89" s="21"/>
      <c r="X89" s="21"/>
      <c r="Y89" s="25"/>
      <c r="Z89" s="25"/>
    </row>
    <row r="90" spans="2:26" x14ac:dyDescent="0.2">
      <c r="B90" s="15" t="str">
        <f>IF($A90="","",IFERROR(INDEX(Backlog_Scoring!$B$5:$B$504,MATCH($A90,Backlog_Scoring!$A$5:$A$504,0)),""))</f>
        <v/>
      </c>
      <c r="C90" s="20"/>
      <c r="D90" s="21"/>
      <c r="E90" s="15" t="str">
        <f>IF($A90="","",IFERROR(INDEX(Backlog_Scoring!$AB$5:$AB$504,MATCH($A90,Backlog_Scoring!$A$5:$A$504,0)),""))</f>
        <v/>
      </c>
      <c r="F90" s="15" t="str">
        <f>IF($A90="","",IFERROR(INDEX(Backlog_Scoring!$AC$5:$AC$504,MATCH($A90,Backlog_Scoring!$A$5:$A$504,0)),""))</f>
        <v/>
      </c>
      <c r="H90" s="22"/>
      <c r="I90" s="23"/>
      <c r="N90" s="24"/>
      <c r="O90" s="15" t="str">
        <f>IF($A90="","",IFERROR(INDEX(Backlog_Scoring!$E$5:$E$504,MATCH($A90,Backlog_Scoring!$A$5:$A$504,0)),""))</f>
        <v/>
      </c>
      <c r="P90" s="15" t="str">
        <f>IF($A90="","",IFERROR(INDEX(Backlog_Scoring!$Y$5:$Y$504,MATCH($A90,Backlog_Scoring!$A$5:$A$504,0)),""))</f>
        <v/>
      </c>
      <c r="Q90" s="15" t="str">
        <f>IF($A90="","",IFERROR(INDEX(Backlog_Scoring!$X$5:$X$504,MATCH($A90,Backlog_Scoring!$A$5:$A$504,0)),""))</f>
        <v/>
      </c>
      <c r="R90" s="15" t="str">
        <f>IF($A90="","",IFERROR(INDEX(Backlog_Scoring!$U$5:$U$504,MATCH($A90,Backlog_Scoring!$A$5:$A$504,0)),""))</f>
        <v/>
      </c>
      <c r="T90" s="20"/>
      <c r="U90" s="20" t="str">
        <f>IF(Settings!$B$23=0,"",IF($C90="","",IF($D90="Day 14",$C90+Settings!$B$24,IF($D90="Week 6",$C90+Settings!$B$25,IF($D90="Monthly",EDATE($C90,Settings!$B$26),"")))))</f>
        <v/>
      </c>
      <c r="V90" s="21"/>
      <c r="W90" s="21"/>
      <c r="X90" s="21"/>
      <c r="Y90" s="25"/>
      <c r="Z90" s="25"/>
    </row>
    <row r="91" spans="2:26" x14ac:dyDescent="0.2">
      <c r="B91" s="15" t="str">
        <f>IF($A91="","",IFERROR(INDEX(Backlog_Scoring!$B$5:$B$504,MATCH($A91,Backlog_Scoring!$A$5:$A$504,0)),""))</f>
        <v/>
      </c>
      <c r="C91" s="20"/>
      <c r="D91" s="21"/>
      <c r="E91" s="15" t="str">
        <f>IF($A91="","",IFERROR(INDEX(Backlog_Scoring!$AB$5:$AB$504,MATCH($A91,Backlog_Scoring!$A$5:$A$504,0)),""))</f>
        <v/>
      </c>
      <c r="F91" s="15" t="str">
        <f>IF($A91="","",IFERROR(INDEX(Backlog_Scoring!$AC$5:$AC$504,MATCH($A91,Backlog_Scoring!$A$5:$A$504,0)),""))</f>
        <v/>
      </c>
      <c r="H91" s="22"/>
      <c r="I91" s="23"/>
      <c r="N91" s="24"/>
      <c r="O91" s="15" t="str">
        <f>IF($A91="","",IFERROR(INDEX(Backlog_Scoring!$E$5:$E$504,MATCH($A91,Backlog_Scoring!$A$5:$A$504,0)),""))</f>
        <v/>
      </c>
      <c r="P91" s="15" t="str">
        <f>IF($A91="","",IFERROR(INDEX(Backlog_Scoring!$Y$5:$Y$504,MATCH($A91,Backlog_Scoring!$A$5:$A$504,0)),""))</f>
        <v/>
      </c>
      <c r="Q91" s="15" t="str">
        <f>IF($A91="","",IFERROR(INDEX(Backlog_Scoring!$X$5:$X$504,MATCH($A91,Backlog_Scoring!$A$5:$A$504,0)),""))</f>
        <v/>
      </c>
      <c r="R91" s="15" t="str">
        <f>IF($A91="","",IFERROR(INDEX(Backlog_Scoring!$U$5:$U$504,MATCH($A91,Backlog_Scoring!$A$5:$A$504,0)),""))</f>
        <v/>
      </c>
      <c r="T91" s="20"/>
      <c r="U91" s="20" t="str">
        <f>IF(Settings!$B$23=0,"",IF($C91="","",IF($D91="Day 14",$C91+Settings!$B$24,IF($D91="Week 6",$C91+Settings!$B$25,IF($D91="Monthly",EDATE($C91,Settings!$B$26),"")))))</f>
        <v/>
      </c>
      <c r="V91" s="21"/>
      <c r="W91" s="21"/>
      <c r="X91" s="21"/>
      <c r="Y91" s="25"/>
      <c r="Z91" s="25"/>
    </row>
    <row r="92" spans="2:26" x14ac:dyDescent="0.2">
      <c r="B92" s="15" t="str">
        <f>IF($A92="","",IFERROR(INDEX(Backlog_Scoring!$B$5:$B$504,MATCH($A92,Backlog_Scoring!$A$5:$A$504,0)),""))</f>
        <v/>
      </c>
      <c r="C92" s="20"/>
      <c r="D92" s="21"/>
      <c r="E92" s="15" t="str">
        <f>IF($A92="","",IFERROR(INDEX(Backlog_Scoring!$AB$5:$AB$504,MATCH($A92,Backlog_Scoring!$A$5:$A$504,0)),""))</f>
        <v/>
      </c>
      <c r="F92" s="15" t="str">
        <f>IF($A92="","",IFERROR(INDEX(Backlog_Scoring!$AC$5:$AC$504,MATCH($A92,Backlog_Scoring!$A$5:$A$504,0)),""))</f>
        <v/>
      </c>
      <c r="H92" s="22"/>
      <c r="I92" s="23"/>
      <c r="N92" s="24"/>
      <c r="O92" s="15" t="str">
        <f>IF($A92="","",IFERROR(INDEX(Backlog_Scoring!$E$5:$E$504,MATCH($A92,Backlog_Scoring!$A$5:$A$504,0)),""))</f>
        <v/>
      </c>
      <c r="P92" s="15" t="str">
        <f>IF($A92="","",IFERROR(INDEX(Backlog_Scoring!$Y$5:$Y$504,MATCH($A92,Backlog_Scoring!$A$5:$A$504,0)),""))</f>
        <v/>
      </c>
      <c r="Q92" s="15" t="str">
        <f>IF($A92="","",IFERROR(INDEX(Backlog_Scoring!$X$5:$X$504,MATCH($A92,Backlog_Scoring!$A$5:$A$504,0)),""))</f>
        <v/>
      </c>
      <c r="R92" s="15" t="str">
        <f>IF($A92="","",IFERROR(INDEX(Backlog_Scoring!$U$5:$U$504,MATCH($A92,Backlog_Scoring!$A$5:$A$504,0)),""))</f>
        <v/>
      </c>
      <c r="T92" s="20"/>
      <c r="U92" s="20" t="str">
        <f>IF(Settings!$B$23=0,"",IF($C92="","",IF($D92="Day 14",$C92+Settings!$B$24,IF($D92="Week 6",$C92+Settings!$B$25,IF($D92="Monthly",EDATE($C92,Settings!$B$26),"")))))</f>
        <v/>
      </c>
      <c r="V92" s="21"/>
      <c r="W92" s="21"/>
      <c r="X92" s="21"/>
      <c r="Y92" s="25"/>
      <c r="Z92" s="25"/>
    </row>
    <row r="93" spans="2:26" x14ac:dyDescent="0.2">
      <c r="B93" s="15" t="str">
        <f>IF($A93="","",IFERROR(INDEX(Backlog_Scoring!$B$5:$B$504,MATCH($A93,Backlog_Scoring!$A$5:$A$504,0)),""))</f>
        <v/>
      </c>
      <c r="C93" s="20"/>
      <c r="D93" s="21"/>
      <c r="E93" s="15" t="str">
        <f>IF($A93="","",IFERROR(INDEX(Backlog_Scoring!$AB$5:$AB$504,MATCH($A93,Backlog_Scoring!$A$5:$A$504,0)),""))</f>
        <v/>
      </c>
      <c r="F93" s="15" t="str">
        <f>IF($A93="","",IFERROR(INDEX(Backlog_Scoring!$AC$5:$AC$504,MATCH($A93,Backlog_Scoring!$A$5:$A$504,0)),""))</f>
        <v/>
      </c>
      <c r="H93" s="22"/>
      <c r="I93" s="23"/>
      <c r="N93" s="24"/>
      <c r="O93" s="15" t="str">
        <f>IF($A93="","",IFERROR(INDEX(Backlog_Scoring!$E$5:$E$504,MATCH($A93,Backlog_Scoring!$A$5:$A$504,0)),""))</f>
        <v/>
      </c>
      <c r="P93" s="15" t="str">
        <f>IF($A93="","",IFERROR(INDEX(Backlog_Scoring!$Y$5:$Y$504,MATCH($A93,Backlog_Scoring!$A$5:$A$504,0)),""))</f>
        <v/>
      </c>
      <c r="Q93" s="15" t="str">
        <f>IF($A93="","",IFERROR(INDEX(Backlog_Scoring!$X$5:$X$504,MATCH($A93,Backlog_Scoring!$A$5:$A$504,0)),""))</f>
        <v/>
      </c>
      <c r="R93" s="15" t="str">
        <f>IF($A93="","",IFERROR(INDEX(Backlog_Scoring!$U$5:$U$504,MATCH($A93,Backlog_Scoring!$A$5:$A$504,0)),""))</f>
        <v/>
      </c>
      <c r="T93" s="20"/>
      <c r="U93" s="20" t="str">
        <f>IF(Settings!$B$23=0,"",IF($C93="","",IF($D93="Day 14",$C93+Settings!$B$24,IF($D93="Week 6",$C93+Settings!$B$25,IF($D93="Monthly",EDATE($C93,Settings!$B$26),"")))))</f>
        <v/>
      </c>
      <c r="V93" s="21"/>
      <c r="W93" s="21"/>
      <c r="X93" s="21"/>
      <c r="Y93" s="25"/>
      <c r="Z93" s="25"/>
    </row>
    <row r="94" spans="2:26" x14ac:dyDescent="0.2">
      <c r="B94" s="15" t="str">
        <f>IF($A94="","",IFERROR(INDEX(Backlog_Scoring!$B$5:$B$504,MATCH($A94,Backlog_Scoring!$A$5:$A$504,0)),""))</f>
        <v/>
      </c>
      <c r="C94" s="20"/>
      <c r="D94" s="21"/>
      <c r="E94" s="15" t="str">
        <f>IF($A94="","",IFERROR(INDEX(Backlog_Scoring!$AB$5:$AB$504,MATCH($A94,Backlog_Scoring!$A$5:$A$504,0)),""))</f>
        <v/>
      </c>
      <c r="F94" s="15" t="str">
        <f>IF($A94="","",IFERROR(INDEX(Backlog_Scoring!$AC$5:$AC$504,MATCH($A94,Backlog_Scoring!$A$5:$A$504,0)),""))</f>
        <v/>
      </c>
      <c r="H94" s="22"/>
      <c r="I94" s="23"/>
      <c r="N94" s="24"/>
      <c r="O94" s="15" t="str">
        <f>IF($A94="","",IFERROR(INDEX(Backlog_Scoring!$E$5:$E$504,MATCH($A94,Backlog_Scoring!$A$5:$A$504,0)),""))</f>
        <v/>
      </c>
      <c r="P94" s="15" t="str">
        <f>IF($A94="","",IFERROR(INDEX(Backlog_Scoring!$Y$5:$Y$504,MATCH($A94,Backlog_Scoring!$A$5:$A$504,0)),""))</f>
        <v/>
      </c>
      <c r="Q94" s="15" t="str">
        <f>IF($A94="","",IFERROR(INDEX(Backlog_Scoring!$X$5:$X$504,MATCH($A94,Backlog_Scoring!$A$5:$A$504,0)),""))</f>
        <v/>
      </c>
      <c r="R94" s="15" t="str">
        <f>IF($A94="","",IFERROR(INDEX(Backlog_Scoring!$U$5:$U$504,MATCH($A94,Backlog_Scoring!$A$5:$A$504,0)),""))</f>
        <v/>
      </c>
      <c r="T94" s="20"/>
      <c r="U94" s="20" t="str">
        <f>IF(Settings!$B$23=0,"",IF($C94="","",IF($D94="Day 14",$C94+Settings!$B$24,IF($D94="Week 6",$C94+Settings!$B$25,IF($D94="Monthly",EDATE($C94,Settings!$B$26),"")))))</f>
        <v/>
      </c>
      <c r="V94" s="21"/>
      <c r="W94" s="21"/>
      <c r="X94" s="21"/>
      <c r="Y94" s="25"/>
      <c r="Z94" s="25"/>
    </row>
    <row r="95" spans="2:26" x14ac:dyDescent="0.2">
      <c r="B95" s="15" t="str">
        <f>IF($A95="","",IFERROR(INDEX(Backlog_Scoring!$B$5:$B$504,MATCH($A95,Backlog_Scoring!$A$5:$A$504,0)),""))</f>
        <v/>
      </c>
      <c r="C95" s="20"/>
      <c r="D95" s="21"/>
      <c r="E95" s="15" t="str">
        <f>IF($A95="","",IFERROR(INDEX(Backlog_Scoring!$AB$5:$AB$504,MATCH($A95,Backlog_Scoring!$A$5:$A$504,0)),""))</f>
        <v/>
      </c>
      <c r="F95" s="15" t="str">
        <f>IF($A95="","",IFERROR(INDEX(Backlog_Scoring!$AC$5:$AC$504,MATCH($A95,Backlog_Scoring!$A$5:$A$504,0)),""))</f>
        <v/>
      </c>
      <c r="H95" s="22"/>
      <c r="I95" s="23"/>
      <c r="N95" s="24"/>
      <c r="O95" s="15" t="str">
        <f>IF($A95="","",IFERROR(INDEX(Backlog_Scoring!$E$5:$E$504,MATCH($A95,Backlog_Scoring!$A$5:$A$504,0)),""))</f>
        <v/>
      </c>
      <c r="P95" s="15" t="str">
        <f>IF($A95="","",IFERROR(INDEX(Backlog_Scoring!$Y$5:$Y$504,MATCH($A95,Backlog_Scoring!$A$5:$A$504,0)),""))</f>
        <v/>
      </c>
      <c r="Q95" s="15" t="str">
        <f>IF($A95="","",IFERROR(INDEX(Backlog_Scoring!$X$5:$X$504,MATCH($A95,Backlog_Scoring!$A$5:$A$504,0)),""))</f>
        <v/>
      </c>
      <c r="R95" s="15" t="str">
        <f>IF($A95="","",IFERROR(INDEX(Backlog_Scoring!$U$5:$U$504,MATCH($A95,Backlog_Scoring!$A$5:$A$504,0)),""))</f>
        <v/>
      </c>
      <c r="T95" s="20"/>
      <c r="U95" s="20" t="str">
        <f>IF(Settings!$B$23=0,"",IF($C95="","",IF($D95="Day 14",$C95+Settings!$B$24,IF($D95="Week 6",$C95+Settings!$B$25,IF($D95="Monthly",EDATE($C95,Settings!$B$26),"")))))</f>
        <v/>
      </c>
      <c r="V95" s="21"/>
      <c r="W95" s="21"/>
      <c r="X95" s="21"/>
      <c r="Y95" s="25"/>
      <c r="Z95" s="25"/>
    </row>
    <row r="96" spans="2:26" x14ac:dyDescent="0.2">
      <c r="B96" s="15" t="str">
        <f>IF($A96="","",IFERROR(INDEX(Backlog_Scoring!$B$5:$B$504,MATCH($A96,Backlog_Scoring!$A$5:$A$504,0)),""))</f>
        <v/>
      </c>
      <c r="C96" s="20"/>
      <c r="D96" s="21"/>
      <c r="E96" s="15" t="str">
        <f>IF($A96="","",IFERROR(INDEX(Backlog_Scoring!$AB$5:$AB$504,MATCH($A96,Backlog_Scoring!$A$5:$A$504,0)),""))</f>
        <v/>
      </c>
      <c r="F96" s="15" t="str">
        <f>IF($A96="","",IFERROR(INDEX(Backlog_Scoring!$AC$5:$AC$504,MATCH($A96,Backlog_Scoring!$A$5:$A$504,0)),""))</f>
        <v/>
      </c>
      <c r="H96" s="22"/>
      <c r="I96" s="23"/>
      <c r="N96" s="24"/>
      <c r="O96" s="15" t="str">
        <f>IF($A96="","",IFERROR(INDEX(Backlog_Scoring!$E$5:$E$504,MATCH($A96,Backlog_Scoring!$A$5:$A$504,0)),""))</f>
        <v/>
      </c>
      <c r="P96" s="15" t="str">
        <f>IF($A96="","",IFERROR(INDEX(Backlog_Scoring!$Y$5:$Y$504,MATCH($A96,Backlog_Scoring!$A$5:$A$504,0)),""))</f>
        <v/>
      </c>
      <c r="Q96" s="15" t="str">
        <f>IF($A96="","",IFERROR(INDEX(Backlog_Scoring!$X$5:$X$504,MATCH($A96,Backlog_Scoring!$A$5:$A$504,0)),""))</f>
        <v/>
      </c>
      <c r="R96" s="15" t="str">
        <f>IF($A96="","",IFERROR(INDEX(Backlog_Scoring!$U$5:$U$504,MATCH($A96,Backlog_Scoring!$A$5:$A$504,0)),""))</f>
        <v/>
      </c>
      <c r="T96" s="20"/>
      <c r="U96" s="20" t="str">
        <f>IF(Settings!$B$23=0,"",IF($C96="","",IF($D96="Day 14",$C96+Settings!$B$24,IF($D96="Week 6",$C96+Settings!$B$25,IF($D96="Monthly",EDATE($C96,Settings!$B$26),"")))))</f>
        <v/>
      </c>
      <c r="V96" s="21"/>
      <c r="W96" s="21"/>
      <c r="X96" s="21"/>
      <c r="Y96" s="25"/>
      <c r="Z96" s="25"/>
    </row>
    <row r="97" spans="2:26" x14ac:dyDescent="0.2">
      <c r="B97" s="15" t="str">
        <f>IF($A97="","",IFERROR(INDEX(Backlog_Scoring!$B$5:$B$504,MATCH($A97,Backlog_Scoring!$A$5:$A$504,0)),""))</f>
        <v/>
      </c>
      <c r="C97" s="20"/>
      <c r="D97" s="21"/>
      <c r="E97" s="15" t="str">
        <f>IF($A97="","",IFERROR(INDEX(Backlog_Scoring!$AB$5:$AB$504,MATCH($A97,Backlog_Scoring!$A$5:$A$504,0)),""))</f>
        <v/>
      </c>
      <c r="F97" s="15" t="str">
        <f>IF($A97="","",IFERROR(INDEX(Backlog_Scoring!$AC$5:$AC$504,MATCH($A97,Backlog_Scoring!$A$5:$A$504,0)),""))</f>
        <v/>
      </c>
      <c r="H97" s="22"/>
      <c r="I97" s="23"/>
      <c r="N97" s="24"/>
      <c r="O97" s="15" t="str">
        <f>IF($A97="","",IFERROR(INDEX(Backlog_Scoring!$E$5:$E$504,MATCH($A97,Backlog_Scoring!$A$5:$A$504,0)),""))</f>
        <v/>
      </c>
      <c r="P97" s="15" t="str">
        <f>IF($A97="","",IFERROR(INDEX(Backlog_Scoring!$Y$5:$Y$504,MATCH($A97,Backlog_Scoring!$A$5:$A$504,0)),""))</f>
        <v/>
      </c>
      <c r="Q97" s="15" t="str">
        <f>IF($A97="","",IFERROR(INDEX(Backlog_Scoring!$X$5:$X$504,MATCH($A97,Backlog_Scoring!$A$5:$A$504,0)),""))</f>
        <v/>
      </c>
      <c r="R97" s="15" t="str">
        <f>IF($A97="","",IFERROR(INDEX(Backlog_Scoring!$U$5:$U$504,MATCH($A97,Backlog_Scoring!$A$5:$A$504,0)),""))</f>
        <v/>
      </c>
      <c r="T97" s="20"/>
      <c r="U97" s="20" t="str">
        <f>IF(Settings!$B$23=0,"",IF($C97="","",IF($D97="Day 14",$C97+Settings!$B$24,IF($D97="Week 6",$C97+Settings!$B$25,IF($D97="Monthly",EDATE($C97,Settings!$B$26),"")))))</f>
        <v/>
      </c>
      <c r="V97" s="21"/>
      <c r="W97" s="21"/>
      <c r="X97" s="21"/>
      <c r="Y97" s="25"/>
      <c r="Z97" s="25"/>
    </row>
    <row r="98" spans="2:26" x14ac:dyDescent="0.2">
      <c r="B98" s="15" t="str">
        <f>IF($A98="","",IFERROR(INDEX(Backlog_Scoring!$B$5:$B$504,MATCH($A98,Backlog_Scoring!$A$5:$A$504,0)),""))</f>
        <v/>
      </c>
      <c r="C98" s="20"/>
      <c r="D98" s="21"/>
      <c r="E98" s="15" t="str">
        <f>IF($A98="","",IFERROR(INDEX(Backlog_Scoring!$AB$5:$AB$504,MATCH($A98,Backlog_Scoring!$A$5:$A$504,0)),""))</f>
        <v/>
      </c>
      <c r="F98" s="15" t="str">
        <f>IF($A98="","",IFERROR(INDEX(Backlog_Scoring!$AC$5:$AC$504,MATCH($A98,Backlog_Scoring!$A$5:$A$504,0)),""))</f>
        <v/>
      </c>
      <c r="H98" s="22"/>
      <c r="I98" s="23"/>
      <c r="N98" s="24"/>
      <c r="O98" s="15" t="str">
        <f>IF($A98="","",IFERROR(INDEX(Backlog_Scoring!$E$5:$E$504,MATCH($A98,Backlog_Scoring!$A$5:$A$504,0)),""))</f>
        <v/>
      </c>
      <c r="P98" s="15" t="str">
        <f>IF($A98="","",IFERROR(INDEX(Backlog_Scoring!$Y$5:$Y$504,MATCH($A98,Backlog_Scoring!$A$5:$A$504,0)),""))</f>
        <v/>
      </c>
      <c r="Q98" s="15" t="str">
        <f>IF($A98="","",IFERROR(INDEX(Backlog_Scoring!$X$5:$X$504,MATCH($A98,Backlog_Scoring!$A$5:$A$504,0)),""))</f>
        <v/>
      </c>
      <c r="R98" s="15" t="str">
        <f>IF($A98="","",IFERROR(INDEX(Backlog_Scoring!$U$5:$U$504,MATCH($A98,Backlog_Scoring!$A$5:$A$504,0)),""))</f>
        <v/>
      </c>
      <c r="T98" s="20"/>
      <c r="U98" s="20" t="str">
        <f>IF(Settings!$B$23=0,"",IF($C98="","",IF($D98="Day 14",$C98+Settings!$B$24,IF($D98="Week 6",$C98+Settings!$B$25,IF($D98="Monthly",EDATE($C98,Settings!$B$26),"")))))</f>
        <v/>
      </c>
      <c r="V98" s="21"/>
      <c r="W98" s="21"/>
      <c r="X98" s="21"/>
      <c r="Y98" s="25"/>
      <c r="Z98" s="25"/>
    </row>
    <row r="99" spans="2:26" x14ac:dyDescent="0.2">
      <c r="B99" s="15" t="str">
        <f>IF($A99="","",IFERROR(INDEX(Backlog_Scoring!$B$5:$B$504,MATCH($A99,Backlog_Scoring!$A$5:$A$504,0)),""))</f>
        <v/>
      </c>
      <c r="C99" s="20"/>
      <c r="D99" s="21"/>
      <c r="E99" s="15" t="str">
        <f>IF($A99="","",IFERROR(INDEX(Backlog_Scoring!$AB$5:$AB$504,MATCH($A99,Backlog_Scoring!$A$5:$A$504,0)),""))</f>
        <v/>
      </c>
      <c r="F99" s="15" t="str">
        <f>IF($A99="","",IFERROR(INDEX(Backlog_Scoring!$AC$5:$AC$504,MATCH($A99,Backlog_Scoring!$A$5:$A$504,0)),""))</f>
        <v/>
      </c>
      <c r="H99" s="22"/>
      <c r="I99" s="23"/>
      <c r="N99" s="24"/>
      <c r="O99" s="15" t="str">
        <f>IF($A99="","",IFERROR(INDEX(Backlog_Scoring!$E$5:$E$504,MATCH($A99,Backlog_Scoring!$A$5:$A$504,0)),""))</f>
        <v/>
      </c>
      <c r="P99" s="15" t="str">
        <f>IF($A99="","",IFERROR(INDEX(Backlog_Scoring!$Y$5:$Y$504,MATCH($A99,Backlog_Scoring!$A$5:$A$504,0)),""))</f>
        <v/>
      </c>
      <c r="Q99" s="15" t="str">
        <f>IF($A99="","",IFERROR(INDEX(Backlog_Scoring!$X$5:$X$504,MATCH($A99,Backlog_Scoring!$A$5:$A$504,0)),""))</f>
        <v/>
      </c>
      <c r="R99" s="15" t="str">
        <f>IF($A99="","",IFERROR(INDEX(Backlog_Scoring!$U$5:$U$504,MATCH($A99,Backlog_Scoring!$A$5:$A$504,0)),""))</f>
        <v/>
      </c>
      <c r="T99" s="20"/>
      <c r="U99" s="20" t="str">
        <f>IF(Settings!$B$23=0,"",IF($C99="","",IF($D99="Day 14",$C99+Settings!$B$24,IF($D99="Week 6",$C99+Settings!$B$25,IF($D99="Monthly",EDATE($C99,Settings!$B$26),"")))))</f>
        <v/>
      </c>
      <c r="V99" s="21"/>
      <c r="W99" s="21"/>
      <c r="X99" s="21"/>
      <c r="Y99" s="25"/>
      <c r="Z99" s="25"/>
    </row>
    <row r="100" spans="2:26" x14ac:dyDescent="0.2">
      <c r="B100" s="15" t="str">
        <f>IF($A100="","",IFERROR(INDEX(Backlog_Scoring!$B$5:$B$504,MATCH($A100,Backlog_Scoring!$A$5:$A$504,0)),""))</f>
        <v/>
      </c>
      <c r="C100" s="20"/>
      <c r="D100" s="21"/>
      <c r="E100" s="15" t="str">
        <f>IF($A100="","",IFERROR(INDEX(Backlog_Scoring!$AB$5:$AB$504,MATCH($A100,Backlog_Scoring!$A$5:$A$504,0)),""))</f>
        <v/>
      </c>
      <c r="F100" s="15" t="str">
        <f>IF($A100="","",IFERROR(INDEX(Backlog_Scoring!$AC$5:$AC$504,MATCH($A100,Backlog_Scoring!$A$5:$A$504,0)),""))</f>
        <v/>
      </c>
      <c r="H100" s="22"/>
      <c r="I100" s="23"/>
      <c r="N100" s="24"/>
      <c r="O100" s="15" t="str">
        <f>IF($A100="","",IFERROR(INDEX(Backlog_Scoring!$E$5:$E$504,MATCH($A100,Backlog_Scoring!$A$5:$A$504,0)),""))</f>
        <v/>
      </c>
      <c r="P100" s="15" t="str">
        <f>IF($A100="","",IFERROR(INDEX(Backlog_Scoring!$Y$5:$Y$504,MATCH($A100,Backlog_Scoring!$A$5:$A$504,0)),""))</f>
        <v/>
      </c>
      <c r="Q100" s="15" t="str">
        <f>IF($A100="","",IFERROR(INDEX(Backlog_Scoring!$X$5:$X$504,MATCH($A100,Backlog_Scoring!$A$5:$A$504,0)),""))</f>
        <v/>
      </c>
      <c r="R100" s="15" t="str">
        <f>IF($A100="","",IFERROR(INDEX(Backlog_Scoring!$U$5:$U$504,MATCH($A100,Backlog_Scoring!$A$5:$A$504,0)),""))</f>
        <v/>
      </c>
      <c r="T100" s="20"/>
      <c r="U100" s="20" t="str">
        <f>IF(Settings!$B$23=0,"",IF($C100="","",IF($D100="Day 14",$C100+Settings!$B$24,IF($D100="Week 6",$C100+Settings!$B$25,IF($D100="Monthly",EDATE($C100,Settings!$B$26),"")))))</f>
        <v/>
      </c>
      <c r="V100" s="21"/>
      <c r="W100" s="21"/>
      <c r="X100" s="21"/>
      <c r="Y100" s="25"/>
      <c r="Z100" s="25"/>
    </row>
    <row r="101" spans="2:26" x14ac:dyDescent="0.2">
      <c r="B101" s="15" t="str">
        <f>IF($A101="","",IFERROR(INDEX(Backlog_Scoring!$B$5:$B$504,MATCH($A101,Backlog_Scoring!$A$5:$A$504,0)),""))</f>
        <v/>
      </c>
      <c r="C101" s="20"/>
      <c r="D101" s="21"/>
      <c r="E101" s="15" t="str">
        <f>IF($A101="","",IFERROR(INDEX(Backlog_Scoring!$AB$5:$AB$504,MATCH($A101,Backlog_Scoring!$A$5:$A$504,0)),""))</f>
        <v/>
      </c>
      <c r="F101" s="15" t="str">
        <f>IF($A101="","",IFERROR(INDEX(Backlog_Scoring!$AC$5:$AC$504,MATCH($A101,Backlog_Scoring!$A$5:$A$504,0)),""))</f>
        <v/>
      </c>
      <c r="H101" s="22"/>
      <c r="I101" s="23"/>
      <c r="N101" s="24"/>
      <c r="O101" s="15" t="str">
        <f>IF($A101="","",IFERROR(INDEX(Backlog_Scoring!$E$5:$E$504,MATCH($A101,Backlog_Scoring!$A$5:$A$504,0)),""))</f>
        <v/>
      </c>
      <c r="P101" s="15" t="str">
        <f>IF($A101="","",IFERROR(INDEX(Backlog_Scoring!$Y$5:$Y$504,MATCH($A101,Backlog_Scoring!$A$5:$A$504,0)),""))</f>
        <v/>
      </c>
      <c r="Q101" s="15" t="str">
        <f>IF($A101="","",IFERROR(INDEX(Backlog_Scoring!$X$5:$X$504,MATCH($A101,Backlog_Scoring!$A$5:$A$504,0)),""))</f>
        <v/>
      </c>
      <c r="R101" s="15" t="str">
        <f>IF($A101="","",IFERROR(INDEX(Backlog_Scoring!$U$5:$U$504,MATCH($A101,Backlog_Scoring!$A$5:$A$504,0)),""))</f>
        <v/>
      </c>
      <c r="T101" s="20"/>
      <c r="U101" s="20" t="str">
        <f>IF(Settings!$B$23=0,"",IF($C101="","",IF($D101="Day 14",$C101+Settings!$B$24,IF($D101="Week 6",$C101+Settings!$B$25,IF($D101="Monthly",EDATE($C101,Settings!$B$26),"")))))</f>
        <v/>
      </c>
      <c r="V101" s="21"/>
      <c r="W101" s="21"/>
      <c r="X101" s="21"/>
      <c r="Y101" s="25"/>
      <c r="Z101" s="25"/>
    </row>
    <row r="102" spans="2:26" x14ac:dyDescent="0.2">
      <c r="B102" s="15" t="str">
        <f>IF($A102="","",IFERROR(INDEX(Backlog_Scoring!$B$5:$B$504,MATCH($A102,Backlog_Scoring!$A$5:$A$504,0)),""))</f>
        <v/>
      </c>
      <c r="C102" s="20"/>
      <c r="D102" s="21"/>
      <c r="E102" s="15" t="str">
        <f>IF($A102="","",IFERROR(INDEX(Backlog_Scoring!$AB$5:$AB$504,MATCH($A102,Backlog_Scoring!$A$5:$A$504,0)),""))</f>
        <v/>
      </c>
      <c r="F102" s="15" t="str">
        <f>IF($A102="","",IFERROR(INDEX(Backlog_Scoring!$AC$5:$AC$504,MATCH($A102,Backlog_Scoring!$A$5:$A$504,0)),""))</f>
        <v/>
      </c>
      <c r="H102" s="22"/>
      <c r="I102" s="23"/>
      <c r="N102" s="24"/>
      <c r="O102" s="15" t="str">
        <f>IF($A102="","",IFERROR(INDEX(Backlog_Scoring!$E$5:$E$504,MATCH($A102,Backlog_Scoring!$A$5:$A$504,0)),""))</f>
        <v/>
      </c>
      <c r="P102" s="15" t="str">
        <f>IF($A102="","",IFERROR(INDEX(Backlog_Scoring!$Y$5:$Y$504,MATCH($A102,Backlog_Scoring!$A$5:$A$504,0)),""))</f>
        <v/>
      </c>
      <c r="Q102" s="15" t="str">
        <f>IF($A102="","",IFERROR(INDEX(Backlog_Scoring!$X$5:$X$504,MATCH($A102,Backlog_Scoring!$A$5:$A$504,0)),""))</f>
        <v/>
      </c>
      <c r="R102" s="15" t="str">
        <f>IF($A102="","",IFERROR(INDEX(Backlog_Scoring!$U$5:$U$504,MATCH($A102,Backlog_Scoring!$A$5:$A$504,0)),""))</f>
        <v/>
      </c>
      <c r="T102" s="20"/>
      <c r="U102" s="20" t="str">
        <f>IF(Settings!$B$23=0,"",IF($C102="","",IF($D102="Day 14",$C102+Settings!$B$24,IF($D102="Week 6",$C102+Settings!$B$25,IF($D102="Monthly",EDATE($C102,Settings!$B$26),"")))))</f>
        <v/>
      </c>
      <c r="V102" s="21"/>
      <c r="W102" s="21"/>
      <c r="X102" s="21"/>
      <c r="Y102" s="25"/>
      <c r="Z102" s="25"/>
    </row>
    <row r="103" spans="2:26" x14ac:dyDescent="0.2">
      <c r="B103" s="15" t="str">
        <f>IF($A103="","",IFERROR(INDEX(Backlog_Scoring!$B$5:$B$504,MATCH($A103,Backlog_Scoring!$A$5:$A$504,0)),""))</f>
        <v/>
      </c>
      <c r="C103" s="20"/>
      <c r="D103" s="21"/>
      <c r="E103" s="15" t="str">
        <f>IF($A103="","",IFERROR(INDEX(Backlog_Scoring!$AB$5:$AB$504,MATCH($A103,Backlog_Scoring!$A$5:$A$504,0)),""))</f>
        <v/>
      </c>
      <c r="F103" s="15" t="str">
        <f>IF($A103="","",IFERROR(INDEX(Backlog_Scoring!$AC$5:$AC$504,MATCH($A103,Backlog_Scoring!$A$5:$A$504,0)),""))</f>
        <v/>
      </c>
      <c r="H103" s="22"/>
      <c r="I103" s="23"/>
      <c r="N103" s="24"/>
      <c r="O103" s="15" t="str">
        <f>IF($A103="","",IFERROR(INDEX(Backlog_Scoring!$E$5:$E$504,MATCH($A103,Backlog_Scoring!$A$5:$A$504,0)),""))</f>
        <v/>
      </c>
      <c r="P103" s="15" t="str">
        <f>IF($A103="","",IFERROR(INDEX(Backlog_Scoring!$Y$5:$Y$504,MATCH($A103,Backlog_Scoring!$A$5:$A$504,0)),""))</f>
        <v/>
      </c>
      <c r="Q103" s="15" t="str">
        <f>IF($A103="","",IFERROR(INDEX(Backlog_Scoring!$X$5:$X$504,MATCH($A103,Backlog_Scoring!$A$5:$A$504,0)),""))</f>
        <v/>
      </c>
      <c r="R103" s="15" t="str">
        <f>IF($A103="","",IFERROR(INDEX(Backlog_Scoring!$U$5:$U$504,MATCH($A103,Backlog_Scoring!$A$5:$A$504,0)),""))</f>
        <v/>
      </c>
      <c r="T103" s="20"/>
      <c r="U103" s="20" t="str">
        <f>IF(Settings!$B$23=0,"",IF($C103="","",IF($D103="Day 14",$C103+Settings!$B$24,IF($D103="Week 6",$C103+Settings!$B$25,IF($D103="Monthly",EDATE($C103,Settings!$B$26),"")))))</f>
        <v/>
      </c>
      <c r="V103" s="21"/>
      <c r="W103" s="21"/>
      <c r="X103" s="21"/>
      <c r="Y103" s="25"/>
      <c r="Z103" s="25"/>
    </row>
    <row r="104" spans="2:26" x14ac:dyDescent="0.2">
      <c r="B104" s="15" t="str">
        <f>IF($A104="","",IFERROR(INDEX(Backlog_Scoring!$B$5:$B$504,MATCH($A104,Backlog_Scoring!$A$5:$A$504,0)),""))</f>
        <v/>
      </c>
      <c r="C104" s="20"/>
      <c r="D104" s="21"/>
      <c r="E104" s="15" t="str">
        <f>IF($A104="","",IFERROR(INDEX(Backlog_Scoring!$AB$5:$AB$504,MATCH($A104,Backlog_Scoring!$A$5:$A$504,0)),""))</f>
        <v/>
      </c>
      <c r="F104" s="15" t="str">
        <f>IF($A104="","",IFERROR(INDEX(Backlog_Scoring!$AC$5:$AC$504,MATCH($A104,Backlog_Scoring!$A$5:$A$504,0)),""))</f>
        <v/>
      </c>
      <c r="H104" s="22"/>
      <c r="I104" s="23"/>
      <c r="N104" s="24"/>
      <c r="O104" s="15" t="str">
        <f>IF($A104="","",IFERROR(INDEX(Backlog_Scoring!$E$5:$E$504,MATCH($A104,Backlog_Scoring!$A$5:$A$504,0)),""))</f>
        <v/>
      </c>
      <c r="P104" s="15" t="str">
        <f>IF($A104="","",IFERROR(INDEX(Backlog_Scoring!$Y$5:$Y$504,MATCH($A104,Backlog_Scoring!$A$5:$A$504,0)),""))</f>
        <v/>
      </c>
      <c r="Q104" s="15" t="str">
        <f>IF($A104="","",IFERROR(INDEX(Backlog_Scoring!$X$5:$X$504,MATCH($A104,Backlog_Scoring!$A$5:$A$504,0)),""))</f>
        <v/>
      </c>
      <c r="R104" s="15" t="str">
        <f>IF($A104="","",IFERROR(INDEX(Backlog_Scoring!$U$5:$U$504,MATCH($A104,Backlog_Scoring!$A$5:$A$504,0)),""))</f>
        <v/>
      </c>
      <c r="T104" s="20"/>
      <c r="U104" s="20" t="str">
        <f>IF(Settings!$B$23=0,"",IF($C104="","",IF($D104="Day 14",$C104+Settings!$B$24,IF($D104="Week 6",$C104+Settings!$B$25,IF($D104="Monthly",EDATE($C104,Settings!$B$26),"")))))</f>
        <v/>
      </c>
      <c r="V104" s="21"/>
      <c r="W104" s="21"/>
      <c r="X104" s="21"/>
      <c r="Y104" s="25"/>
      <c r="Z104" s="25"/>
    </row>
    <row r="105" spans="2:26" x14ac:dyDescent="0.2">
      <c r="B105" s="15" t="str">
        <f>IF($A105="","",IFERROR(INDEX(Backlog_Scoring!$B$5:$B$504,MATCH($A105,Backlog_Scoring!$A$5:$A$504,0)),""))</f>
        <v/>
      </c>
      <c r="C105" s="20"/>
      <c r="D105" s="21"/>
      <c r="E105" s="15" t="str">
        <f>IF($A105="","",IFERROR(INDEX(Backlog_Scoring!$AB$5:$AB$504,MATCH($A105,Backlog_Scoring!$A$5:$A$504,0)),""))</f>
        <v/>
      </c>
      <c r="F105" s="15" t="str">
        <f>IF($A105="","",IFERROR(INDEX(Backlog_Scoring!$AC$5:$AC$504,MATCH($A105,Backlog_Scoring!$A$5:$A$504,0)),""))</f>
        <v/>
      </c>
      <c r="H105" s="22"/>
      <c r="I105" s="23"/>
      <c r="N105" s="24"/>
      <c r="O105" s="15" t="str">
        <f>IF($A105="","",IFERROR(INDEX(Backlog_Scoring!$E$5:$E$504,MATCH($A105,Backlog_Scoring!$A$5:$A$504,0)),""))</f>
        <v/>
      </c>
      <c r="P105" s="15" t="str">
        <f>IF($A105="","",IFERROR(INDEX(Backlog_Scoring!$Y$5:$Y$504,MATCH($A105,Backlog_Scoring!$A$5:$A$504,0)),""))</f>
        <v/>
      </c>
      <c r="Q105" s="15" t="str">
        <f>IF($A105="","",IFERROR(INDEX(Backlog_Scoring!$X$5:$X$504,MATCH($A105,Backlog_Scoring!$A$5:$A$504,0)),""))</f>
        <v/>
      </c>
      <c r="R105" s="15" t="str">
        <f>IF($A105="","",IFERROR(INDEX(Backlog_Scoring!$U$5:$U$504,MATCH($A105,Backlog_Scoring!$A$5:$A$504,0)),""))</f>
        <v/>
      </c>
      <c r="T105" s="20"/>
      <c r="U105" s="20" t="str">
        <f>IF(Settings!$B$23=0,"",IF($C105="","",IF($D105="Day 14",$C105+Settings!$B$24,IF($D105="Week 6",$C105+Settings!$B$25,IF($D105="Monthly",EDATE($C105,Settings!$B$26),"")))))</f>
        <v/>
      </c>
      <c r="V105" s="21"/>
      <c r="W105" s="21"/>
      <c r="X105" s="21"/>
      <c r="Y105" s="25"/>
      <c r="Z105" s="25"/>
    </row>
    <row r="106" spans="2:26" x14ac:dyDescent="0.2">
      <c r="B106" s="15" t="str">
        <f>IF($A106="","",IFERROR(INDEX(Backlog_Scoring!$B$5:$B$504,MATCH($A106,Backlog_Scoring!$A$5:$A$504,0)),""))</f>
        <v/>
      </c>
      <c r="C106" s="20"/>
      <c r="D106" s="21"/>
      <c r="E106" s="15" t="str">
        <f>IF($A106="","",IFERROR(INDEX(Backlog_Scoring!$AB$5:$AB$504,MATCH($A106,Backlog_Scoring!$A$5:$A$504,0)),""))</f>
        <v/>
      </c>
      <c r="F106" s="15" t="str">
        <f>IF($A106="","",IFERROR(INDEX(Backlog_Scoring!$AC$5:$AC$504,MATCH($A106,Backlog_Scoring!$A$5:$A$504,0)),""))</f>
        <v/>
      </c>
      <c r="H106" s="22"/>
      <c r="I106" s="23"/>
      <c r="N106" s="24"/>
      <c r="O106" s="15" t="str">
        <f>IF($A106="","",IFERROR(INDEX(Backlog_Scoring!$E$5:$E$504,MATCH($A106,Backlog_Scoring!$A$5:$A$504,0)),""))</f>
        <v/>
      </c>
      <c r="P106" s="15" t="str">
        <f>IF($A106="","",IFERROR(INDEX(Backlog_Scoring!$Y$5:$Y$504,MATCH($A106,Backlog_Scoring!$A$5:$A$504,0)),""))</f>
        <v/>
      </c>
      <c r="Q106" s="15" t="str">
        <f>IF($A106="","",IFERROR(INDEX(Backlog_Scoring!$X$5:$X$504,MATCH($A106,Backlog_Scoring!$A$5:$A$504,0)),""))</f>
        <v/>
      </c>
      <c r="R106" s="15" t="str">
        <f>IF($A106="","",IFERROR(INDEX(Backlog_Scoring!$U$5:$U$504,MATCH($A106,Backlog_Scoring!$A$5:$A$504,0)),""))</f>
        <v/>
      </c>
      <c r="T106" s="20"/>
      <c r="U106" s="20" t="str">
        <f>IF(Settings!$B$23=0,"",IF($C106="","",IF($D106="Day 14",$C106+Settings!$B$24,IF($D106="Week 6",$C106+Settings!$B$25,IF($D106="Monthly",EDATE($C106,Settings!$B$26),"")))))</f>
        <v/>
      </c>
      <c r="V106" s="21"/>
      <c r="W106" s="21"/>
      <c r="X106" s="21"/>
      <c r="Y106" s="25"/>
      <c r="Z106" s="25"/>
    </row>
    <row r="107" spans="2:26" x14ac:dyDescent="0.2">
      <c r="B107" s="15" t="str">
        <f>IF($A107="","",IFERROR(INDEX(Backlog_Scoring!$B$5:$B$504,MATCH($A107,Backlog_Scoring!$A$5:$A$504,0)),""))</f>
        <v/>
      </c>
      <c r="C107" s="20"/>
      <c r="D107" s="21"/>
      <c r="E107" s="15" t="str">
        <f>IF($A107="","",IFERROR(INDEX(Backlog_Scoring!$AB$5:$AB$504,MATCH($A107,Backlog_Scoring!$A$5:$A$504,0)),""))</f>
        <v/>
      </c>
      <c r="F107" s="15" t="str">
        <f>IF($A107="","",IFERROR(INDEX(Backlog_Scoring!$AC$5:$AC$504,MATCH($A107,Backlog_Scoring!$A$5:$A$504,0)),""))</f>
        <v/>
      </c>
      <c r="H107" s="22"/>
      <c r="I107" s="23"/>
      <c r="N107" s="24"/>
      <c r="O107" s="15" t="str">
        <f>IF($A107="","",IFERROR(INDEX(Backlog_Scoring!$E$5:$E$504,MATCH($A107,Backlog_Scoring!$A$5:$A$504,0)),""))</f>
        <v/>
      </c>
      <c r="P107" s="15" t="str">
        <f>IF($A107="","",IFERROR(INDEX(Backlog_Scoring!$Y$5:$Y$504,MATCH($A107,Backlog_Scoring!$A$5:$A$504,0)),""))</f>
        <v/>
      </c>
      <c r="Q107" s="15" t="str">
        <f>IF($A107="","",IFERROR(INDEX(Backlog_Scoring!$X$5:$X$504,MATCH($A107,Backlog_Scoring!$A$5:$A$504,0)),""))</f>
        <v/>
      </c>
      <c r="R107" s="15" t="str">
        <f>IF($A107="","",IFERROR(INDEX(Backlog_Scoring!$U$5:$U$504,MATCH($A107,Backlog_Scoring!$A$5:$A$504,0)),""))</f>
        <v/>
      </c>
      <c r="T107" s="20"/>
      <c r="U107" s="20" t="str">
        <f>IF(Settings!$B$23=0,"",IF($C107="","",IF($D107="Day 14",$C107+Settings!$B$24,IF($D107="Week 6",$C107+Settings!$B$25,IF($D107="Monthly",EDATE($C107,Settings!$B$26),"")))))</f>
        <v/>
      </c>
      <c r="V107" s="21"/>
      <c r="W107" s="21"/>
      <c r="X107" s="21"/>
      <c r="Y107" s="25"/>
      <c r="Z107" s="25"/>
    </row>
    <row r="108" spans="2:26" x14ac:dyDescent="0.2">
      <c r="B108" s="15" t="str">
        <f>IF($A108="","",IFERROR(INDEX(Backlog_Scoring!$B$5:$B$504,MATCH($A108,Backlog_Scoring!$A$5:$A$504,0)),""))</f>
        <v/>
      </c>
      <c r="C108" s="20"/>
      <c r="D108" s="21"/>
      <c r="E108" s="15" t="str">
        <f>IF($A108="","",IFERROR(INDEX(Backlog_Scoring!$AB$5:$AB$504,MATCH($A108,Backlog_Scoring!$A$5:$A$504,0)),""))</f>
        <v/>
      </c>
      <c r="F108" s="15" t="str">
        <f>IF($A108="","",IFERROR(INDEX(Backlog_Scoring!$AC$5:$AC$504,MATCH($A108,Backlog_Scoring!$A$5:$A$504,0)),""))</f>
        <v/>
      </c>
      <c r="H108" s="22"/>
      <c r="I108" s="23"/>
      <c r="N108" s="24"/>
      <c r="O108" s="15" t="str">
        <f>IF($A108="","",IFERROR(INDEX(Backlog_Scoring!$E$5:$E$504,MATCH($A108,Backlog_Scoring!$A$5:$A$504,0)),""))</f>
        <v/>
      </c>
      <c r="P108" s="15" t="str">
        <f>IF($A108="","",IFERROR(INDEX(Backlog_Scoring!$Y$5:$Y$504,MATCH($A108,Backlog_Scoring!$A$5:$A$504,0)),""))</f>
        <v/>
      </c>
      <c r="Q108" s="15" t="str">
        <f>IF($A108="","",IFERROR(INDEX(Backlog_Scoring!$X$5:$X$504,MATCH($A108,Backlog_Scoring!$A$5:$A$504,0)),""))</f>
        <v/>
      </c>
      <c r="R108" s="15" t="str">
        <f>IF($A108="","",IFERROR(INDEX(Backlog_Scoring!$U$5:$U$504,MATCH($A108,Backlog_Scoring!$A$5:$A$504,0)),""))</f>
        <v/>
      </c>
      <c r="T108" s="20"/>
      <c r="U108" s="20" t="str">
        <f>IF(Settings!$B$23=0,"",IF($C108="","",IF($D108="Day 14",$C108+Settings!$B$24,IF($D108="Week 6",$C108+Settings!$B$25,IF($D108="Monthly",EDATE($C108,Settings!$B$26),"")))))</f>
        <v/>
      </c>
      <c r="V108" s="21"/>
      <c r="W108" s="21"/>
      <c r="X108" s="21"/>
      <c r="Y108" s="25"/>
      <c r="Z108" s="25"/>
    </row>
    <row r="109" spans="2:26" x14ac:dyDescent="0.2">
      <c r="B109" s="15" t="str">
        <f>IF($A109="","",IFERROR(INDEX(Backlog_Scoring!$B$5:$B$504,MATCH($A109,Backlog_Scoring!$A$5:$A$504,0)),""))</f>
        <v/>
      </c>
      <c r="C109" s="20"/>
      <c r="D109" s="21"/>
      <c r="E109" s="15" t="str">
        <f>IF($A109="","",IFERROR(INDEX(Backlog_Scoring!$AB$5:$AB$504,MATCH($A109,Backlog_Scoring!$A$5:$A$504,0)),""))</f>
        <v/>
      </c>
      <c r="F109" s="15" t="str">
        <f>IF($A109="","",IFERROR(INDEX(Backlog_Scoring!$AC$5:$AC$504,MATCH($A109,Backlog_Scoring!$A$5:$A$504,0)),""))</f>
        <v/>
      </c>
      <c r="H109" s="22"/>
      <c r="I109" s="23"/>
      <c r="N109" s="24"/>
      <c r="O109" s="15" t="str">
        <f>IF($A109="","",IFERROR(INDEX(Backlog_Scoring!$E$5:$E$504,MATCH($A109,Backlog_Scoring!$A$5:$A$504,0)),""))</f>
        <v/>
      </c>
      <c r="P109" s="15" t="str">
        <f>IF($A109="","",IFERROR(INDEX(Backlog_Scoring!$Y$5:$Y$504,MATCH($A109,Backlog_Scoring!$A$5:$A$504,0)),""))</f>
        <v/>
      </c>
      <c r="Q109" s="15" t="str">
        <f>IF($A109="","",IFERROR(INDEX(Backlog_Scoring!$X$5:$X$504,MATCH($A109,Backlog_Scoring!$A$5:$A$504,0)),""))</f>
        <v/>
      </c>
      <c r="R109" s="15" t="str">
        <f>IF($A109="","",IFERROR(INDEX(Backlog_Scoring!$U$5:$U$504,MATCH($A109,Backlog_Scoring!$A$5:$A$504,0)),""))</f>
        <v/>
      </c>
      <c r="T109" s="20"/>
      <c r="U109" s="20" t="str">
        <f>IF(Settings!$B$23=0,"",IF($C109="","",IF($D109="Day 14",$C109+Settings!$B$24,IF($D109="Week 6",$C109+Settings!$B$25,IF($D109="Monthly",EDATE($C109,Settings!$B$26),"")))))</f>
        <v/>
      </c>
      <c r="V109" s="21"/>
      <c r="W109" s="21"/>
      <c r="X109" s="21"/>
      <c r="Y109" s="25"/>
      <c r="Z109" s="25"/>
    </row>
    <row r="110" spans="2:26" x14ac:dyDescent="0.2">
      <c r="B110" s="15" t="str">
        <f>IF($A110="","",IFERROR(INDEX(Backlog_Scoring!$B$5:$B$504,MATCH($A110,Backlog_Scoring!$A$5:$A$504,0)),""))</f>
        <v/>
      </c>
      <c r="C110" s="20"/>
      <c r="D110" s="21"/>
      <c r="E110" s="15" t="str">
        <f>IF($A110="","",IFERROR(INDEX(Backlog_Scoring!$AB$5:$AB$504,MATCH($A110,Backlog_Scoring!$A$5:$A$504,0)),""))</f>
        <v/>
      </c>
      <c r="F110" s="15" t="str">
        <f>IF($A110="","",IFERROR(INDEX(Backlog_Scoring!$AC$5:$AC$504,MATCH($A110,Backlog_Scoring!$A$5:$A$504,0)),""))</f>
        <v/>
      </c>
      <c r="H110" s="22"/>
      <c r="I110" s="23"/>
      <c r="N110" s="24"/>
      <c r="O110" s="15" t="str">
        <f>IF($A110="","",IFERROR(INDEX(Backlog_Scoring!$E$5:$E$504,MATCH($A110,Backlog_Scoring!$A$5:$A$504,0)),""))</f>
        <v/>
      </c>
      <c r="P110" s="15" t="str">
        <f>IF($A110="","",IFERROR(INDEX(Backlog_Scoring!$Y$5:$Y$504,MATCH($A110,Backlog_Scoring!$A$5:$A$504,0)),""))</f>
        <v/>
      </c>
      <c r="Q110" s="15" t="str">
        <f>IF($A110="","",IFERROR(INDEX(Backlog_Scoring!$X$5:$X$504,MATCH($A110,Backlog_Scoring!$A$5:$A$504,0)),""))</f>
        <v/>
      </c>
      <c r="R110" s="15" t="str">
        <f>IF($A110="","",IFERROR(INDEX(Backlog_Scoring!$U$5:$U$504,MATCH($A110,Backlog_Scoring!$A$5:$A$504,0)),""))</f>
        <v/>
      </c>
      <c r="T110" s="20"/>
      <c r="U110" s="20" t="str">
        <f>IF(Settings!$B$23=0,"",IF($C110="","",IF($D110="Day 14",$C110+Settings!$B$24,IF($D110="Week 6",$C110+Settings!$B$25,IF($D110="Monthly",EDATE($C110,Settings!$B$26),"")))))</f>
        <v/>
      </c>
      <c r="V110" s="21"/>
      <c r="W110" s="21"/>
      <c r="X110" s="21"/>
      <c r="Y110" s="25"/>
      <c r="Z110" s="25"/>
    </row>
    <row r="111" spans="2:26" x14ac:dyDescent="0.2">
      <c r="B111" s="15" t="str">
        <f>IF($A111="","",IFERROR(INDEX(Backlog_Scoring!$B$5:$B$504,MATCH($A111,Backlog_Scoring!$A$5:$A$504,0)),""))</f>
        <v/>
      </c>
      <c r="C111" s="20"/>
      <c r="D111" s="21"/>
      <c r="E111" s="15" t="str">
        <f>IF($A111="","",IFERROR(INDEX(Backlog_Scoring!$AB$5:$AB$504,MATCH($A111,Backlog_Scoring!$A$5:$A$504,0)),""))</f>
        <v/>
      </c>
      <c r="F111" s="15" t="str">
        <f>IF($A111="","",IFERROR(INDEX(Backlog_Scoring!$AC$5:$AC$504,MATCH($A111,Backlog_Scoring!$A$5:$A$504,0)),""))</f>
        <v/>
      </c>
      <c r="H111" s="22"/>
      <c r="I111" s="23"/>
      <c r="N111" s="24"/>
      <c r="O111" s="15" t="str">
        <f>IF($A111="","",IFERROR(INDEX(Backlog_Scoring!$E$5:$E$504,MATCH($A111,Backlog_Scoring!$A$5:$A$504,0)),""))</f>
        <v/>
      </c>
      <c r="P111" s="15" t="str">
        <f>IF($A111="","",IFERROR(INDEX(Backlog_Scoring!$Y$5:$Y$504,MATCH($A111,Backlog_Scoring!$A$5:$A$504,0)),""))</f>
        <v/>
      </c>
      <c r="Q111" s="15" t="str">
        <f>IF($A111="","",IFERROR(INDEX(Backlog_Scoring!$X$5:$X$504,MATCH($A111,Backlog_Scoring!$A$5:$A$504,0)),""))</f>
        <v/>
      </c>
      <c r="R111" s="15" t="str">
        <f>IF($A111="","",IFERROR(INDEX(Backlog_Scoring!$U$5:$U$504,MATCH($A111,Backlog_Scoring!$A$5:$A$504,0)),""))</f>
        <v/>
      </c>
      <c r="T111" s="20"/>
      <c r="U111" s="20" t="str">
        <f>IF(Settings!$B$23=0,"",IF($C111="","",IF($D111="Day 14",$C111+Settings!$B$24,IF($D111="Week 6",$C111+Settings!$B$25,IF($D111="Monthly",EDATE($C111,Settings!$B$26),"")))))</f>
        <v/>
      </c>
      <c r="V111" s="21"/>
      <c r="W111" s="21"/>
      <c r="X111" s="21"/>
      <c r="Y111" s="25"/>
      <c r="Z111" s="25"/>
    </row>
    <row r="112" spans="2:26" x14ac:dyDescent="0.2">
      <c r="B112" s="15" t="str">
        <f>IF($A112="","",IFERROR(INDEX(Backlog_Scoring!$B$5:$B$504,MATCH($A112,Backlog_Scoring!$A$5:$A$504,0)),""))</f>
        <v/>
      </c>
      <c r="C112" s="20"/>
      <c r="D112" s="21"/>
      <c r="E112" s="15" t="str">
        <f>IF($A112="","",IFERROR(INDEX(Backlog_Scoring!$AB$5:$AB$504,MATCH($A112,Backlog_Scoring!$A$5:$A$504,0)),""))</f>
        <v/>
      </c>
      <c r="F112" s="15" t="str">
        <f>IF($A112="","",IFERROR(INDEX(Backlog_Scoring!$AC$5:$AC$504,MATCH($A112,Backlog_Scoring!$A$5:$A$504,0)),""))</f>
        <v/>
      </c>
      <c r="H112" s="22"/>
      <c r="I112" s="23"/>
      <c r="N112" s="24"/>
      <c r="O112" s="15" t="str">
        <f>IF($A112="","",IFERROR(INDEX(Backlog_Scoring!$E$5:$E$504,MATCH($A112,Backlog_Scoring!$A$5:$A$504,0)),""))</f>
        <v/>
      </c>
      <c r="P112" s="15" t="str">
        <f>IF($A112="","",IFERROR(INDEX(Backlog_Scoring!$Y$5:$Y$504,MATCH($A112,Backlog_Scoring!$A$5:$A$504,0)),""))</f>
        <v/>
      </c>
      <c r="Q112" s="15" t="str">
        <f>IF($A112="","",IFERROR(INDEX(Backlog_Scoring!$X$5:$X$504,MATCH($A112,Backlog_Scoring!$A$5:$A$504,0)),""))</f>
        <v/>
      </c>
      <c r="R112" s="15" t="str">
        <f>IF($A112="","",IFERROR(INDEX(Backlog_Scoring!$U$5:$U$504,MATCH($A112,Backlog_Scoring!$A$5:$A$504,0)),""))</f>
        <v/>
      </c>
      <c r="T112" s="20"/>
      <c r="U112" s="20" t="str">
        <f>IF(Settings!$B$23=0,"",IF($C112="","",IF($D112="Day 14",$C112+Settings!$B$24,IF($D112="Week 6",$C112+Settings!$B$25,IF($D112="Monthly",EDATE($C112,Settings!$B$26),"")))))</f>
        <v/>
      </c>
      <c r="V112" s="21"/>
      <c r="W112" s="21"/>
      <c r="X112" s="21"/>
      <c r="Y112" s="25"/>
      <c r="Z112" s="25"/>
    </row>
    <row r="113" spans="2:26" x14ac:dyDescent="0.2">
      <c r="B113" s="15" t="str">
        <f>IF($A113="","",IFERROR(INDEX(Backlog_Scoring!$B$5:$B$504,MATCH($A113,Backlog_Scoring!$A$5:$A$504,0)),""))</f>
        <v/>
      </c>
      <c r="C113" s="20"/>
      <c r="D113" s="21"/>
      <c r="E113" s="15" t="str">
        <f>IF($A113="","",IFERROR(INDEX(Backlog_Scoring!$AB$5:$AB$504,MATCH($A113,Backlog_Scoring!$A$5:$A$504,0)),""))</f>
        <v/>
      </c>
      <c r="F113" s="15" t="str">
        <f>IF($A113="","",IFERROR(INDEX(Backlog_Scoring!$AC$5:$AC$504,MATCH($A113,Backlog_Scoring!$A$5:$A$504,0)),""))</f>
        <v/>
      </c>
      <c r="H113" s="22"/>
      <c r="I113" s="23"/>
      <c r="N113" s="24"/>
      <c r="O113" s="15" t="str">
        <f>IF($A113="","",IFERROR(INDEX(Backlog_Scoring!$E$5:$E$504,MATCH($A113,Backlog_Scoring!$A$5:$A$504,0)),""))</f>
        <v/>
      </c>
      <c r="P113" s="15" t="str">
        <f>IF($A113="","",IFERROR(INDEX(Backlog_Scoring!$Y$5:$Y$504,MATCH($A113,Backlog_Scoring!$A$5:$A$504,0)),""))</f>
        <v/>
      </c>
      <c r="Q113" s="15" t="str">
        <f>IF($A113="","",IFERROR(INDEX(Backlog_Scoring!$X$5:$X$504,MATCH($A113,Backlog_Scoring!$A$5:$A$504,0)),""))</f>
        <v/>
      </c>
      <c r="R113" s="15" t="str">
        <f>IF($A113="","",IFERROR(INDEX(Backlog_Scoring!$U$5:$U$504,MATCH($A113,Backlog_Scoring!$A$5:$A$504,0)),""))</f>
        <v/>
      </c>
      <c r="T113" s="20"/>
      <c r="U113" s="20" t="str">
        <f>IF(Settings!$B$23=0,"",IF($C113="","",IF($D113="Day 14",$C113+Settings!$B$24,IF($D113="Week 6",$C113+Settings!$B$25,IF($D113="Monthly",EDATE($C113,Settings!$B$26),"")))))</f>
        <v/>
      </c>
      <c r="V113" s="21"/>
      <c r="W113" s="21"/>
      <c r="X113" s="21"/>
      <c r="Y113" s="25"/>
      <c r="Z113" s="25"/>
    </row>
    <row r="114" spans="2:26" x14ac:dyDescent="0.2">
      <c r="B114" s="15" t="str">
        <f>IF($A114="","",IFERROR(INDEX(Backlog_Scoring!$B$5:$B$504,MATCH($A114,Backlog_Scoring!$A$5:$A$504,0)),""))</f>
        <v/>
      </c>
      <c r="C114" s="20"/>
      <c r="D114" s="21"/>
      <c r="E114" s="15" t="str">
        <f>IF($A114="","",IFERROR(INDEX(Backlog_Scoring!$AB$5:$AB$504,MATCH($A114,Backlog_Scoring!$A$5:$A$504,0)),""))</f>
        <v/>
      </c>
      <c r="F114" s="15" t="str">
        <f>IF($A114="","",IFERROR(INDEX(Backlog_Scoring!$AC$5:$AC$504,MATCH($A114,Backlog_Scoring!$A$5:$A$504,0)),""))</f>
        <v/>
      </c>
      <c r="H114" s="22"/>
      <c r="I114" s="23"/>
      <c r="N114" s="24"/>
      <c r="O114" s="15" t="str">
        <f>IF($A114="","",IFERROR(INDEX(Backlog_Scoring!$E$5:$E$504,MATCH($A114,Backlog_Scoring!$A$5:$A$504,0)),""))</f>
        <v/>
      </c>
      <c r="P114" s="15" t="str">
        <f>IF($A114="","",IFERROR(INDEX(Backlog_Scoring!$Y$5:$Y$504,MATCH($A114,Backlog_Scoring!$A$5:$A$504,0)),""))</f>
        <v/>
      </c>
      <c r="Q114" s="15" t="str">
        <f>IF($A114="","",IFERROR(INDEX(Backlog_Scoring!$X$5:$X$504,MATCH($A114,Backlog_Scoring!$A$5:$A$504,0)),""))</f>
        <v/>
      </c>
      <c r="R114" s="15" t="str">
        <f>IF($A114="","",IFERROR(INDEX(Backlog_Scoring!$U$5:$U$504,MATCH($A114,Backlog_Scoring!$A$5:$A$504,0)),""))</f>
        <v/>
      </c>
      <c r="T114" s="20"/>
      <c r="U114" s="20" t="str">
        <f>IF(Settings!$B$23=0,"",IF($C114="","",IF($D114="Day 14",$C114+Settings!$B$24,IF($D114="Week 6",$C114+Settings!$B$25,IF($D114="Monthly",EDATE($C114,Settings!$B$26),"")))))</f>
        <v/>
      </c>
      <c r="V114" s="21"/>
      <c r="W114" s="21"/>
      <c r="X114" s="21"/>
      <c r="Y114" s="25"/>
      <c r="Z114" s="25"/>
    </row>
    <row r="115" spans="2:26" x14ac:dyDescent="0.2">
      <c r="B115" s="15" t="str">
        <f>IF($A115="","",IFERROR(INDEX(Backlog_Scoring!$B$5:$B$504,MATCH($A115,Backlog_Scoring!$A$5:$A$504,0)),""))</f>
        <v/>
      </c>
      <c r="C115" s="20"/>
      <c r="D115" s="21"/>
      <c r="E115" s="15" t="str">
        <f>IF($A115="","",IFERROR(INDEX(Backlog_Scoring!$AB$5:$AB$504,MATCH($A115,Backlog_Scoring!$A$5:$A$504,0)),""))</f>
        <v/>
      </c>
      <c r="F115" s="15" t="str">
        <f>IF($A115="","",IFERROR(INDEX(Backlog_Scoring!$AC$5:$AC$504,MATCH($A115,Backlog_Scoring!$A$5:$A$504,0)),""))</f>
        <v/>
      </c>
      <c r="H115" s="22"/>
      <c r="I115" s="23"/>
      <c r="N115" s="24"/>
      <c r="O115" s="15" t="str">
        <f>IF($A115="","",IFERROR(INDEX(Backlog_Scoring!$E$5:$E$504,MATCH($A115,Backlog_Scoring!$A$5:$A$504,0)),""))</f>
        <v/>
      </c>
      <c r="P115" s="15" t="str">
        <f>IF($A115="","",IFERROR(INDEX(Backlog_Scoring!$Y$5:$Y$504,MATCH($A115,Backlog_Scoring!$A$5:$A$504,0)),""))</f>
        <v/>
      </c>
      <c r="Q115" s="15" t="str">
        <f>IF($A115="","",IFERROR(INDEX(Backlog_Scoring!$X$5:$X$504,MATCH($A115,Backlog_Scoring!$A$5:$A$504,0)),""))</f>
        <v/>
      </c>
      <c r="R115" s="15" t="str">
        <f>IF($A115="","",IFERROR(INDEX(Backlog_Scoring!$U$5:$U$504,MATCH($A115,Backlog_Scoring!$A$5:$A$504,0)),""))</f>
        <v/>
      </c>
      <c r="T115" s="20"/>
      <c r="U115" s="20" t="str">
        <f>IF(Settings!$B$23=0,"",IF($C115="","",IF($D115="Day 14",$C115+Settings!$B$24,IF($D115="Week 6",$C115+Settings!$B$25,IF($D115="Monthly",EDATE($C115,Settings!$B$26),"")))))</f>
        <v/>
      </c>
      <c r="V115" s="21"/>
      <c r="W115" s="21"/>
      <c r="X115" s="21"/>
      <c r="Y115" s="25"/>
      <c r="Z115" s="25"/>
    </row>
    <row r="116" spans="2:26" x14ac:dyDescent="0.2">
      <c r="B116" s="15" t="str">
        <f>IF($A116="","",IFERROR(INDEX(Backlog_Scoring!$B$5:$B$504,MATCH($A116,Backlog_Scoring!$A$5:$A$504,0)),""))</f>
        <v/>
      </c>
      <c r="C116" s="20"/>
      <c r="D116" s="21"/>
      <c r="E116" s="15" t="str">
        <f>IF($A116="","",IFERROR(INDEX(Backlog_Scoring!$AB$5:$AB$504,MATCH($A116,Backlog_Scoring!$A$5:$A$504,0)),""))</f>
        <v/>
      </c>
      <c r="F116" s="15" t="str">
        <f>IF($A116="","",IFERROR(INDEX(Backlog_Scoring!$AC$5:$AC$504,MATCH($A116,Backlog_Scoring!$A$5:$A$504,0)),""))</f>
        <v/>
      </c>
      <c r="H116" s="22"/>
      <c r="I116" s="23"/>
      <c r="N116" s="24"/>
      <c r="O116" s="15" t="str">
        <f>IF($A116="","",IFERROR(INDEX(Backlog_Scoring!$E$5:$E$504,MATCH($A116,Backlog_Scoring!$A$5:$A$504,0)),""))</f>
        <v/>
      </c>
      <c r="P116" s="15" t="str">
        <f>IF($A116="","",IFERROR(INDEX(Backlog_Scoring!$Y$5:$Y$504,MATCH($A116,Backlog_Scoring!$A$5:$A$504,0)),""))</f>
        <v/>
      </c>
      <c r="Q116" s="15" t="str">
        <f>IF($A116="","",IFERROR(INDEX(Backlog_Scoring!$X$5:$X$504,MATCH($A116,Backlog_Scoring!$A$5:$A$504,0)),""))</f>
        <v/>
      </c>
      <c r="R116" s="15" t="str">
        <f>IF($A116="","",IFERROR(INDEX(Backlog_Scoring!$U$5:$U$504,MATCH($A116,Backlog_Scoring!$A$5:$A$504,0)),""))</f>
        <v/>
      </c>
      <c r="T116" s="20"/>
      <c r="U116" s="20" t="str">
        <f>IF(Settings!$B$23=0,"",IF($C116="","",IF($D116="Day 14",$C116+Settings!$B$24,IF($D116="Week 6",$C116+Settings!$B$25,IF($D116="Monthly",EDATE($C116,Settings!$B$26),"")))))</f>
        <v/>
      </c>
      <c r="V116" s="21"/>
      <c r="W116" s="21"/>
      <c r="X116" s="21"/>
      <c r="Y116" s="25"/>
      <c r="Z116" s="25"/>
    </row>
    <row r="117" spans="2:26" x14ac:dyDescent="0.2">
      <c r="B117" s="15" t="str">
        <f>IF($A117="","",IFERROR(INDEX(Backlog_Scoring!$B$5:$B$504,MATCH($A117,Backlog_Scoring!$A$5:$A$504,0)),""))</f>
        <v/>
      </c>
      <c r="C117" s="20"/>
      <c r="D117" s="21"/>
      <c r="E117" s="15" t="str">
        <f>IF($A117="","",IFERROR(INDEX(Backlog_Scoring!$AB$5:$AB$504,MATCH($A117,Backlog_Scoring!$A$5:$A$504,0)),""))</f>
        <v/>
      </c>
      <c r="F117" s="15" t="str">
        <f>IF($A117="","",IFERROR(INDEX(Backlog_Scoring!$AC$5:$AC$504,MATCH($A117,Backlog_Scoring!$A$5:$A$504,0)),""))</f>
        <v/>
      </c>
      <c r="H117" s="22"/>
      <c r="I117" s="23"/>
      <c r="N117" s="24"/>
      <c r="O117" s="15" t="str">
        <f>IF($A117="","",IFERROR(INDEX(Backlog_Scoring!$E$5:$E$504,MATCH($A117,Backlog_Scoring!$A$5:$A$504,0)),""))</f>
        <v/>
      </c>
      <c r="P117" s="15" t="str">
        <f>IF($A117="","",IFERROR(INDEX(Backlog_Scoring!$Y$5:$Y$504,MATCH($A117,Backlog_Scoring!$A$5:$A$504,0)),""))</f>
        <v/>
      </c>
      <c r="Q117" s="15" t="str">
        <f>IF($A117="","",IFERROR(INDEX(Backlog_Scoring!$X$5:$X$504,MATCH($A117,Backlog_Scoring!$A$5:$A$504,0)),""))</f>
        <v/>
      </c>
      <c r="R117" s="15" t="str">
        <f>IF($A117="","",IFERROR(INDEX(Backlog_Scoring!$U$5:$U$504,MATCH($A117,Backlog_Scoring!$A$5:$A$504,0)),""))</f>
        <v/>
      </c>
      <c r="T117" s="20"/>
      <c r="U117" s="20" t="str">
        <f>IF(Settings!$B$23=0,"",IF($C117="","",IF($D117="Day 14",$C117+Settings!$B$24,IF($D117="Week 6",$C117+Settings!$B$25,IF($D117="Monthly",EDATE($C117,Settings!$B$26),"")))))</f>
        <v/>
      </c>
      <c r="V117" s="21"/>
      <c r="W117" s="21"/>
      <c r="X117" s="21"/>
      <c r="Y117" s="25"/>
      <c r="Z117" s="25"/>
    </row>
    <row r="118" spans="2:26" x14ac:dyDescent="0.2">
      <c r="B118" s="15" t="str">
        <f>IF($A118="","",IFERROR(INDEX(Backlog_Scoring!$B$5:$B$504,MATCH($A118,Backlog_Scoring!$A$5:$A$504,0)),""))</f>
        <v/>
      </c>
      <c r="C118" s="20"/>
      <c r="D118" s="21"/>
      <c r="E118" s="15" t="str">
        <f>IF($A118="","",IFERROR(INDEX(Backlog_Scoring!$AB$5:$AB$504,MATCH($A118,Backlog_Scoring!$A$5:$A$504,0)),""))</f>
        <v/>
      </c>
      <c r="F118" s="15" t="str">
        <f>IF($A118="","",IFERROR(INDEX(Backlog_Scoring!$AC$5:$AC$504,MATCH($A118,Backlog_Scoring!$A$5:$A$504,0)),""))</f>
        <v/>
      </c>
      <c r="H118" s="22"/>
      <c r="I118" s="23"/>
      <c r="N118" s="24"/>
      <c r="O118" s="15" t="str">
        <f>IF($A118="","",IFERROR(INDEX(Backlog_Scoring!$E$5:$E$504,MATCH($A118,Backlog_Scoring!$A$5:$A$504,0)),""))</f>
        <v/>
      </c>
      <c r="P118" s="15" t="str">
        <f>IF($A118="","",IFERROR(INDEX(Backlog_Scoring!$Y$5:$Y$504,MATCH($A118,Backlog_Scoring!$A$5:$A$504,0)),""))</f>
        <v/>
      </c>
      <c r="Q118" s="15" t="str">
        <f>IF($A118="","",IFERROR(INDEX(Backlog_Scoring!$X$5:$X$504,MATCH($A118,Backlog_Scoring!$A$5:$A$504,0)),""))</f>
        <v/>
      </c>
      <c r="R118" s="15" t="str">
        <f>IF($A118="","",IFERROR(INDEX(Backlog_Scoring!$U$5:$U$504,MATCH($A118,Backlog_Scoring!$A$5:$A$504,0)),""))</f>
        <v/>
      </c>
      <c r="T118" s="20"/>
      <c r="U118" s="20" t="str">
        <f>IF(Settings!$B$23=0,"",IF($C118="","",IF($D118="Day 14",$C118+Settings!$B$24,IF($D118="Week 6",$C118+Settings!$B$25,IF($D118="Monthly",EDATE($C118,Settings!$B$26),"")))))</f>
        <v/>
      </c>
      <c r="V118" s="21"/>
      <c r="W118" s="21"/>
      <c r="X118" s="21"/>
      <c r="Y118" s="25"/>
      <c r="Z118" s="25"/>
    </row>
    <row r="119" spans="2:26" x14ac:dyDescent="0.2">
      <c r="B119" s="15" t="str">
        <f>IF($A119="","",IFERROR(INDEX(Backlog_Scoring!$B$5:$B$504,MATCH($A119,Backlog_Scoring!$A$5:$A$504,0)),""))</f>
        <v/>
      </c>
      <c r="C119" s="20"/>
      <c r="D119" s="21"/>
      <c r="E119" s="15" t="str">
        <f>IF($A119="","",IFERROR(INDEX(Backlog_Scoring!$AB$5:$AB$504,MATCH($A119,Backlog_Scoring!$A$5:$A$504,0)),""))</f>
        <v/>
      </c>
      <c r="F119" s="15" t="str">
        <f>IF($A119="","",IFERROR(INDEX(Backlog_Scoring!$AC$5:$AC$504,MATCH($A119,Backlog_Scoring!$A$5:$A$504,0)),""))</f>
        <v/>
      </c>
      <c r="H119" s="22"/>
      <c r="I119" s="23"/>
      <c r="N119" s="24"/>
      <c r="O119" s="15" t="str">
        <f>IF($A119="","",IFERROR(INDEX(Backlog_Scoring!$E$5:$E$504,MATCH($A119,Backlog_Scoring!$A$5:$A$504,0)),""))</f>
        <v/>
      </c>
      <c r="P119" s="15" t="str">
        <f>IF($A119="","",IFERROR(INDEX(Backlog_Scoring!$Y$5:$Y$504,MATCH($A119,Backlog_Scoring!$A$5:$A$504,0)),""))</f>
        <v/>
      </c>
      <c r="Q119" s="15" t="str">
        <f>IF($A119="","",IFERROR(INDEX(Backlog_Scoring!$X$5:$X$504,MATCH($A119,Backlog_Scoring!$A$5:$A$504,0)),""))</f>
        <v/>
      </c>
      <c r="R119" s="15" t="str">
        <f>IF($A119="","",IFERROR(INDEX(Backlog_Scoring!$U$5:$U$504,MATCH($A119,Backlog_Scoring!$A$5:$A$504,0)),""))</f>
        <v/>
      </c>
      <c r="T119" s="20"/>
      <c r="U119" s="20" t="str">
        <f>IF(Settings!$B$23=0,"",IF($C119="","",IF($D119="Day 14",$C119+Settings!$B$24,IF($D119="Week 6",$C119+Settings!$B$25,IF($D119="Monthly",EDATE($C119,Settings!$B$26),"")))))</f>
        <v/>
      </c>
      <c r="V119" s="21"/>
      <c r="W119" s="21"/>
      <c r="X119" s="21"/>
      <c r="Y119" s="25"/>
      <c r="Z119" s="25"/>
    </row>
    <row r="120" spans="2:26" x14ac:dyDescent="0.2">
      <c r="B120" s="15" t="str">
        <f>IF($A120="","",IFERROR(INDEX(Backlog_Scoring!$B$5:$B$504,MATCH($A120,Backlog_Scoring!$A$5:$A$504,0)),""))</f>
        <v/>
      </c>
      <c r="C120" s="20"/>
      <c r="D120" s="21"/>
      <c r="E120" s="15" t="str">
        <f>IF($A120="","",IFERROR(INDEX(Backlog_Scoring!$AB$5:$AB$504,MATCH($A120,Backlog_Scoring!$A$5:$A$504,0)),""))</f>
        <v/>
      </c>
      <c r="F120" s="15" t="str">
        <f>IF($A120="","",IFERROR(INDEX(Backlog_Scoring!$AC$5:$AC$504,MATCH($A120,Backlog_Scoring!$A$5:$A$504,0)),""))</f>
        <v/>
      </c>
      <c r="H120" s="22"/>
      <c r="I120" s="23"/>
      <c r="N120" s="24"/>
      <c r="O120" s="15" t="str">
        <f>IF($A120="","",IFERROR(INDEX(Backlog_Scoring!$E$5:$E$504,MATCH($A120,Backlog_Scoring!$A$5:$A$504,0)),""))</f>
        <v/>
      </c>
      <c r="P120" s="15" t="str">
        <f>IF($A120="","",IFERROR(INDEX(Backlog_Scoring!$Y$5:$Y$504,MATCH($A120,Backlog_Scoring!$A$5:$A$504,0)),""))</f>
        <v/>
      </c>
      <c r="Q120" s="15" t="str">
        <f>IF($A120="","",IFERROR(INDEX(Backlog_Scoring!$X$5:$X$504,MATCH($A120,Backlog_Scoring!$A$5:$A$504,0)),""))</f>
        <v/>
      </c>
      <c r="R120" s="15" t="str">
        <f>IF($A120="","",IFERROR(INDEX(Backlog_Scoring!$U$5:$U$504,MATCH($A120,Backlog_Scoring!$A$5:$A$504,0)),""))</f>
        <v/>
      </c>
      <c r="T120" s="20"/>
      <c r="U120" s="20" t="str">
        <f>IF(Settings!$B$23=0,"",IF($C120="","",IF($D120="Day 14",$C120+Settings!$B$24,IF($D120="Week 6",$C120+Settings!$B$25,IF($D120="Monthly",EDATE($C120,Settings!$B$26),"")))))</f>
        <v/>
      </c>
      <c r="V120" s="21"/>
      <c r="W120" s="21"/>
      <c r="X120" s="21"/>
      <c r="Y120" s="25"/>
      <c r="Z120" s="25"/>
    </row>
    <row r="121" spans="2:26" x14ac:dyDescent="0.2">
      <c r="B121" s="15" t="str">
        <f>IF($A121="","",IFERROR(INDEX(Backlog_Scoring!$B$5:$B$504,MATCH($A121,Backlog_Scoring!$A$5:$A$504,0)),""))</f>
        <v/>
      </c>
      <c r="C121" s="20"/>
      <c r="D121" s="21"/>
      <c r="E121" s="15" t="str">
        <f>IF($A121="","",IFERROR(INDEX(Backlog_Scoring!$AB$5:$AB$504,MATCH($A121,Backlog_Scoring!$A$5:$A$504,0)),""))</f>
        <v/>
      </c>
      <c r="F121" s="15" t="str">
        <f>IF($A121="","",IFERROR(INDEX(Backlog_Scoring!$AC$5:$AC$504,MATCH($A121,Backlog_Scoring!$A$5:$A$504,0)),""))</f>
        <v/>
      </c>
      <c r="H121" s="22"/>
      <c r="I121" s="23"/>
      <c r="N121" s="24"/>
      <c r="O121" s="15" t="str">
        <f>IF($A121="","",IFERROR(INDEX(Backlog_Scoring!$E$5:$E$504,MATCH($A121,Backlog_Scoring!$A$5:$A$504,0)),""))</f>
        <v/>
      </c>
      <c r="P121" s="15" t="str">
        <f>IF($A121="","",IFERROR(INDEX(Backlog_Scoring!$Y$5:$Y$504,MATCH($A121,Backlog_Scoring!$A$5:$A$504,0)),""))</f>
        <v/>
      </c>
      <c r="Q121" s="15" t="str">
        <f>IF($A121="","",IFERROR(INDEX(Backlog_Scoring!$X$5:$X$504,MATCH($A121,Backlog_Scoring!$A$5:$A$504,0)),""))</f>
        <v/>
      </c>
      <c r="R121" s="15" t="str">
        <f>IF($A121="","",IFERROR(INDEX(Backlog_Scoring!$U$5:$U$504,MATCH($A121,Backlog_Scoring!$A$5:$A$504,0)),""))</f>
        <v/>
      </c>
      <c r="T121" s="20"/>
      <c r="U121" s="20" t="str">
        <f>IF(Settings!$B$23=0,"",IF($C121="","",IF($D121="Day 14",$C121+Settings!$B$24,IF($D121="Week 6",$C121+Settings!$B$25,IF($D121="Monthly",EDATE($C121,Settings!$B$26),"")))))</f>
        <v/>
      </c>
      <c r="V121" s="21"/>
      <c r="W121" s="21"/>
      <c r="X121" s="21"/>
      <c r="Y121" s="25"/>
      <c r="Z121" s="25"/>
    </row>
    <row r="122" spans="2:26" x14ac:dyDescent="0.2">
      <c r="B122" s="15" t="str">
        <f>IF($A122="","",IFERROR(INDEX(Backlog_Scoring!$B$5:$B$504,MATCH($A122,Backlog_Scoring!$A$5:$A$504,0)),""))</f>
        <v/>
      </c>
      <c r="C122" s="20"/>
      <c r="D122" s="21"/>
      <c r="E122" s="15" t="str">
        <f>IF($A122="","",IFERROR(INDEX(Backlog_Scoring!$AB$5:$AB$504,MATCH($A122,Backlog_Scoring!$A$5:$A$504,0)),""))</f>
        <v/>
      </c>
      <c r="F122" s="15" t="str">
        <f>IF($A122="","",IFERROR(INDEX(Backlog_Scoring!$AC$5:$AC$504,MATCH($A122,Backlog_Scoring!$A$5:$A$504,0)),""))</f>
        <v/>
      </c>
      <c r="H122" s="22"/>
      <c r="I122" s="23"/>
      <c r="N122" s="24"/>
      <c r="O122" s="15" t="str">
        <f>IF($A122="","",IFERROR(INDEX(Backlog_Scoring!$E$5:$E$504,MATCH($A122,Backlog_Scoring!$A$5:$A$504,0)),""))</f>
        <v/>
      </c>
      <c r="P122" s="15" t="str">
        <f>IF($A122="","",IFERROR(INDEX(Backlog_Scoring!$Y$5:$Y$504,MATCH($A122,Backlog_Scoring!$A$5:$A$504,0)),""))</f>
        <v/>
      </c>
      <c r="Q122" s="15" t="str">
        <f>IF($A122="","",IFERROR(INDEX(Backlog_Scoring!$X$5:$X$504,MATCH($A122,Backlog_Scoring!$A$5:$A$504,0)),""))</f>
        <v/>
      </c>
      <c r="R122" s="15" t="str">
        <f>IF($A122="","",IFERROR(INDEX(Backlog_Scoring!$U$5:$U$504,MATCH($A122,Backlog_Scoring!$A$5:$A$504,0)),""))</f>
        <v/>
      </c>
      <c r="T122" s="20"/>
      <c r="U122" s="20" t="str">
        <f>IF(Settings!$B$23=0,"",IF($C122="","",IF($D122="Day 14",$C122+Settings!$B$24,IF($D122="Week 6",$C122+Settings!$B$25,IF($D122="Monthly",EDATE($C122,Settings!$B$26),"")))))</f>
        <v/>
      </c>
      <c r="V122" s="21"/>
      <c r="W122" s="21"/>
      <c r="X122" s="21"/>
      <c r="Y122" s="25"/>
      <c r="Z122" s="25"/>
    </row>
    <row r="123" spans="2:26" x14ac:dyDescent="0.2">
      <c r="B123" s="15" t="str">
        <f>IF($A123="","",IFERROR(INDEX(Backlog_Scoring!$B$5:$B$504,MATCH($A123,Backlog_Scoring!$A$5:$A$504,0)),""))</f>
        <v/>
      </c>
      <c r="C123" s="20"/>
      <c r="D123" s="21"/>
      <c r="E123" s="15" t="str">
        <f>IF($A123="","",IFERROR(INDEX(Backlog_Scoring!$AB$5:$AB$504,MATCH($A123,Backlog_Scoring!$A$5:$A$504,0)),""))</f>
        <v/>
      </c>
      <c r="F123" s="15" t="str">
        <f>IF($A123="","",IFERROR(INDEX(Backlog_Scoring!$AC$5:$AC$504,MATCH($A123,Backlog_Scoring!$A$5:$A$504,0)),""))</f>
        <v/>
      </c>
      <c r="H123" s="22"/>
      <c r="I123" s="23"/>
      <c r="N123" s="24"/>
      <c r="O123" s="15" t="str">
        <f>IF($A123="","",IFERROR(INDEX(Backlog_Scoring!$E$5:$E$504,MATCH($A123,Backlog_Scoring!$A$5:$A$504,0)),""))</f>
        <v/>
      </c>
      <c r="P123" s="15" t="str">
        <f>IF($A123="","",IFERROR(INDEX(Backlog_Scoring!$Y$5:$Y$504,MATCH($A123,Backlog_Scoring!$A$5:$A$504,0)),""))</f>
        <v/>
      </c>
      <c r="Q123" s="15" t="str">
        <f>IF($A123="","",IFERROR(INDEX(Backlog_Scoring!$X$5:$X$504,MATCH($A123,Backlog_Scoring!$A$5:$A$504,0)),""))</f>
        <v/>
      </c>
      <c r="R123" s="15" t="str">
        <f>IF($A123="","",IFERROR(INDEX(Backlog_Scoring!$U$5:$U$504,MATCH($A123,Backlog_Scoring!$A$5:$A$504,0)),""))</f>
        <v/>
      </c>
      <c r="T123" s="20"/>
      <c r="U123" s="20" t="str">
        <f>IF(Settings!$B$23=0,"",IF($C123="","",IF($D123="Day 14",$C123+Settings!$B$24,IF($D123="Week 6",$C123+Settings!$B$25,IF($D123="Monthly",EDATE($C123,Settings!$B$26),"")))))</f>
        <v/>
      </c>
      <c r="V123" s="21"/>
      <c r="W123" s="21"/>
      <c r="X123" s="21"/>
      <c r="Y123" s="25"/>
      <c r="Z123" s="25"/>
    </row>
    <row r="124" spans="2:26" x14ac:dyDescent="0.2">
      <c r="B124" s="15" t="str">
        <f>IF($A124="","",IFERROR(INDEX(Backlog_Scoring!$B$5:$B$504,MATCH($A124,Backlog_Scoring!$A$5:$A$504,0)),""))</f>
        <v/>
      </c>
      <c r="C124" s="20"/>
      <c r="D124" s="21"/>
      <c r="E124" s="15" t="str">
        <f>IF($A124="","",IFERROR(INDEX(Backlog_Scoring!$AB$5:$AB$504,MATCH($A124,Backlog_Scoring!$A$5:$A$504,0)),""))</f>
        <v/>
      </c>
      <c r="F124" s="15" t="str">
        <f>IF($A124="","",IFERROR(INDEX(Backlog_Scoring!$AC$5:$AC$504,MATCH($A124,Backlog_Scoring!$A$5:$A$504,0)),""))</f>
        <v/>
      </c>
      <c r="H124" s="22"/>
      <c r="I124" s="23"/>
      <c r="N124" s="24"/>
      <c r="O124" s="15" t="str">
        <f>IF($A124="","",IFERROR(INDEX(Backlog_Scoring!$E$5:$E$504,MATCH($A124,Backlog_Scoring!$A$5:$A$504,0)),""))</f>
        <v/>
      </c>
      <c r="P124" s="15" t="str">
        <f>IF($A124="","",IFERROR(INDEX(Backlog_Scoring!$Y$5:$Y$504,MATCH($A124,Backlog_Scoring!$A$5:$A$504,0)),""))</f>
        <v/>
      </c>
      <c r="Q124" s="15" t="str">
        <f>IF($A124="","",IFERROR(INDEX(Backlog_Scoring!$X$5:$X$504,MATCH($A124,Backlog_Scoring!$A$5:$A$504,0)),""))</f>
        <v/>
      </c>
      <c r="R124" s="15" t="str">
        <f>IF($A124="","",IFERROR(INDEX(Backlog_Scoring!$U$5:$U$504,MATCH($A124,Backlog_Scoring!$A$5:$A$504,0)),""))</f>
        <v/>
      </c>
      <c r="T124" s="20"/>
      <c r="U124" s="20" t="str">
        <f>IF(Settings!$B$23=0,"",IF($C124="","",IF($D124="Day 14",$C124+Settings!$B$24,IF($D124="Week 6",$C124+Settings!$B$25,IF($D124="Monthly",EDATE($C124,Settings!$B$26),"")))))</f>
        <v/>
      </c>
      <c r="V124" s="21"/>
      <c r="W124" s="21"/>
      <c r="X124" s="21"/>
      <c r="Y124" s="25"/>
      <c r="Z124" s="25"/>
    </row>
    <row r="125" spans="2:26" x14ac:dyDescent="0.2">
      <c r="B125" s="15" t="str">
        <f>IF($A125="","",IFERROR(INDEX(Backlog_Scoring!$B$5:$B$504,MATCH($A125,Backlog_Scoring!$A$5:$A$504,0)),""))</f>
        <v/>
      </c>
      <c r="C125" s="20"/>
      <c r="D125" s="21"/>
      <c r="E125" s="15" t="str">
        <f>IF($A125="","",IFERROR(INDEX(Backlog_Scoring!$AB$5:$AB$504,MATCH($A125,Backlog_Scoring!$A$5:$A$504,0)),""))</f>
        <v/>
      </c>
      <c r="F125" s="15" t="str">
        <f>IF($A125="","",IFERROR(INDEX(Backlog_Scoring!$AC$5:$AC$504,MATCH($A125,Backlog_Scoring!$A$5:$A$504,0)),""))</f>
        <v/>
      </c>
      <c r="H125" s="22"/>
      <c r="I125" s="23"/>
      <c r="N125" s="24"/>
      <c r="O125" s="15" t="str">
        <f>IF($A125="","",IFERROR(INDEX(Backlog_Scoring!$E$5:$E$504,MATCH($A125,Backlog_Scoring!$A$5:$A$504,0)),""))</f>
        <v/>
      </c>
      <c r="P125" s="15" t="str">
        <f>IF($A125="","",IFERROR(INDEX(Backlog_Scoring!$Y$5:$Y$504,MATCH($A125,Backlog_Scoring!$A$5:$A$504,0)),""))</f>
        <v/>
      </c>
      <c r="Q125" s="15" t="str">
        <f>IF($A125="","",IFERROR(INDEX(Backlog_Scoring!$X$5:$X$504,MATCH($A125,Backlog_Scoring!$A$5:$A$504,0)),""))</f>
        <v/>
      </c>
      <c r="R125" s="15" t="str">
        <f>IF($A125="","",IFERROR(INDEX(Backlog_Scoring!$U$5:$U$504,MATCH($A125,Backlog_Scoring!$A$5:$A$504,0)),""))</f>
        <v/>
      </c>
      <c r="T125" s="20"/>
      <c r="U125" s="20" t="str">
        <f>IF(Settings!$B$23=0,"",IF($C125="","",IF($D125="Day 14",$C125+Settings!$B$24,IF($D125="Week 6",$C125+Settings!$B$25,IF($D125="Monthly",EDATE($C125,Settings!$B$26),"")))))</f>
        <v/>
      </c>
      <c r="V125" s="21"/>
      <c r="W125" s="21"/>
      <c r="X125" s="21"/>
      <c r="Y125" s="25"/>
      <c r="Z125" s="25"/>
    </row>
    <row r="126" spans="2:26" x14ac:dyDescent="0.2">
      <c r="B126" s="15" t="str">
        <f>IF($A126="","",IFERROR(INDEX(Backlog_Scoring!$B$5:$B$504,MATCH($A126,Backlog_Scoring!$A$5:$A$504,0)),""))</f>
        <v/>
      </c>
      <c r="C126" s="20"/>
      <c r="D126" s="21"/>
      <c r="E126" s="15" t="str">
        <f>IF($A126="","",IFERROR(INDEX(Backlog_Scoring!$AB$5:$AB$504,MATCH($A126,Backlog_Scoring!$A$5:$A$504,0)),""))</f>
        <v/>
      </c>
      <c r="F126" s="15" t="str">
        <f>IF($A126="","",IFERROR(INDEX(Backlog_Scoring!$AC$5:$AC$504,MATCH($A126,Backlog_Scoring!$A$5:$A$504,0)),""))</f>
        <v/>
      </c>
      <c r="H126" s="22"/>
      <c r="I126" s="23"/>
      <c r="N126" s="24"/>
      <c r="O126" s="15" t="str">
        <f>IF($A126="","",IFERROR(INDEX(Backlog_Scoring!$E$5:$E$504,MATCH($A126,Backlog_Scoring!$A$5:$A$504,0)),""))</f>
        <v/>
      </c>
      <c r="P126" s="15" t="str">
        <f>IF($A126="","",IFERROR(INDEX(Backlog_Scoring!$Y$5:$Y$504,MATCH($A126,Backlog_Scoring!$A$5:$A$504,0)),""))</f>
        <v/>
      </c>
      <c r="Q126" s="15" t="str">
        <f>IF($A126="","",IFERROR(INDEX(Backlog_Scoring!$X$5:$X$504,MATCH($A126,Backlog_Scoring!$A$5:$A$504,0)),""))</f>
        <v/>
      </c>
      <c r="R126" s="15" t="str">
        <f>IF($A126="","",IFERROR(INDEX(Backlog_Scoring!$U$5:$U$504,MATCH($A126,Backlog_Scoring!$A$5:$A$504,0)),""))</f>
        <v/>
      </c>
      <c r="T126" s="20"/>
      <c r="U126" s="20" t="str">
        <f>IF(Settings!$B$23=0,"",IF($C126="","",IF($D126="Day 14",$C126+Settings!$B$24,IF($D126="Week 6",$C126+Settings!$B$25,IF($D126="Monthly",EDATE($C126,Settings!$B$26),"")))))</f>
        <v/>
      </c>
      <c r="V126" s="21"/>
      <c r="W126" s="21"/>
      <c r="X126" s="21"/>
      <c r="Y126" s="25"/>
      <c r="Z126" s="25"/>
    </row>
    <row r="127" spans="2:26" x14ac:dyDescent="0.2">
      <c r="B127" s="15" t="str">
        <f>IF($A127="","",IFERROR(INDEX(Backlog_Scoring!$B$5:$B$504,MATCH($A127,Backlog_Scoring!$A$5:$A$504,0)),""))</f>
        <v/>
      </c>
      <c r="C127" s="20"/>
      <c r="D127" s="21"/>
      <c r="E127" s="15" t="str">
        <f>IF($A127="","",IFERROR(INDEX(Backlog_Scoring!$AB$5:$AB$504,MATCH($A127,Backlog_Scoring!$A$5:$A$504,0)),""))</f>
        <v/>
      </c>
      <c r="F127" s="15" t="str">
        <f>IF($A127="","",IFERROR(INDEX(Backlog_Scoring!$AC$5:$AC$504,MATCH($A127,Backlog_Scoring!$A$5:$A$504,0)),""))</f>
        <v/>
      </c>
      <c r="H127" s="22"/>
      <c r="I127" s="23"/>
      <c r="N127" s="24"/>
      <c r="O127" s="15" t="str">
        <f>IF($A127="","",IFERROR(INDEX(Backlog_Scoring!$E$5:$E$504,MATCH($A127,Backlog_Scoring!$A$5:$A$504,0)),""))</f>
        <v/>
      </c>
      <c r="P127" s="15" t="str">
        <f>IF($A127="","",IFERROR(INDEX(Backlog_Scoring!$Y$5:$Y$504,MATCH($A127,Backlog_Scoring!$A$5:$A$504,0)),""))</f>
        <v/>
      </c>
      <c r="Q127" s="15" t="str">
        <f>IF($A127="","",IFERROR(INDEX(Backlog_Scoring!$X$5:$X$504,MATCH($A127,Backlog_Scoring!$A$5:$A$504,0)),""))</f>
        <v/>
      </c>
      <c r="R127" s="15" t="str">
        <f>IF($A127="","",IFERROR(INDEX(Backlog_Scoring!$U$5:$U$504,MATCH($A127,Backlog_Scoring!$A$5:$A$504,0)),""))</f>
        <v/>
      </c>
      <c r="T127" s="20"/>
      <c r="U127" s="20" t="str">
        <f>IF(Settings!$B$23=0,"",IF($C127="","",IF($D127="Day 14",$C127+Settings!$B$24,IF($D127="Week 6",$C127+Settings!$B$25,IF($D127="Monthly",EDATE($C127,Settings!$B$26),"")))))</f>
        <v/>
      </c>
      <c r="V127" s="21"/>
      <c r="W127" s="21"/>
      <c r="X127" s="21"/>
      <c r="Y127" s="25"/>
      <c r="Z127" s="25"/>
    </row>
    <row r="128" spans="2:26" x14ac:dyDescent="0.2">
      <c r="B128" s="15" t="str">
        <f>IF($A128="","",IFERROR(INDEX(Backlog_Scoring!$B$5:$B$504,MATCH($A128,Backlog_Scoring!$A$5:$A$504,0)),""))</f>
        <v/>
      </c>
      <c r="C128" s="20"/>
      <c r="D128" s="21"/>
      <c r="E128" s="15" t="str">
        <f>IF($A128="","",IFERROR(INDEX(Backlog_Scoring!$AB$5:$AB$504,MATCH($A128,Backlog_Scoring!$A$5:$A$504,0)),""))</f>
        <v/>
      </c>
      <c r="F128" s="15" t="str">
        <f>IF($A128="","",IFERROR(INDEX(Backlog_Scoring!$AC$5:$AC$504,MATCH($A128,Backlog_Scoring!$A$5:$A$504,0)),""))</f>
        <v/>
      </c>
      <c r="H128" s="22"/>
      <c r="I128" s="23"/>
      <c r="N128" s="24"/>
      <c r="O128" s="15" t="str">
        <f>IF($A128="","",IFERROR(INDEX(Backlog_Scoring!$E$5:$E$504,MATCH($A128,Backlog_Scoring!$A$5:$A$504,0)),""))</f>
        <v/>
      </c>
      <c r="P128" s="15" t="str">
        <f>IF($A128="","",IFERROR(INDEX(Backlog_Scoring!$Y$5:$Y$504,MATCH($A128,Backlog_Scoring!$A$5:$A$504,0)),""))</f>
        <v/>
      </c>
      <c r="Q128" s="15" t="str">
        <f>IF($A128="","",IFERROR(INDEX(Backlog_Scoring!$X$5:$X$504,MATCH($A128,Backlog_Scoring!$A$5:$A$504,0)),""))</f>
        <v/>
      </c>
      <c r="R128" s="15" t="str">
        <f>IF($A128="","",IFERROR(INDEX(Backlog_Scoring!$U$5:$U$504,MATCH($A128,Backlog_Scoring!$A$5:$A$504,0)),""))</f>
        <v/>
      </c>
      <c r="T128" s="20"/>
      <c r="U128" s="20" t="str">
        <f>IF(Settings!$B$23=0,"",IF($C128="","",IF($D128="Day 14",$C128+Settings!$B$24,IF($D128="Week 6",$C128+Settings!$B$25,IF($D128="Monthly",EDATE($C128,Settings!$B$26),"")))))</f>
        <v/>
      </c>
      <c r="V128" s="21"/>
      <c r="W128" s="21"/>
      <c r="X128" s="21"/>
      <c r="Y128" s="25"/>
      <c r="Z128" s="25"/>
    </row>
    <row r="129" spans="2:26" x14ac:dyDescent="0.2">
      <c r="B129" s="15" t="str">
        <f>IF($A129="","",IFERROR(INDEX(Backlog_Scoring!$B$5:$B$504,MATCH($A129,Backlog_Scoring!$A$5:$A$504,0)),""))</f>
        <v/>
      </c>
      <c r="C129" s="20"/>
      <c r="D129" s="21"/>
      <c r="E129" s="15" t="str">
        <f>IF($A129="","",IFERROR(INDEX(Backlog_Scoring!$AB$5:$AB$504,MATCH($A129,Backlog_Scoring!$A$5:$A$504,0)),""))</f>
        <v/>
      </c>
      <c r="F129" s="15" t="str">
        <f>IF($A129="","",IFERROR(INDEX(Backlog_Scoring!$AC$5:$AC$504,MATCH($A129,Backlog_Scoring!$A$5:$A$504,0)),""))</f>
        <v/>
      </c>
      <c r="H129" s="22"/>
      <c r="I129" s="23"/>
      <c r="N129" s="24"/>
      <c r="O129" s="15" t="str">
        <f>IF($A129="","",IFERROR(INDEX(Backlog_Scoring!$E$5:$E$504,MATCH($A129,Backlog_Scoring!$A$5:$A$504,0)),""))</f>
        <v/>
      </c>
      <c r="P129" s="15" t="str">
        <f>IF($A129="","",IFERROR(INDEX(Backlog_Scoring!$Y$5:$Y$504,MATCH($A129,Backlog_Scoring!$A$5:$A$504,0)),""))</f>
        <v/>
      </c>
      <c r="Q129" s="15" t="str">
        <f>IF($A129="","",IFERROR(INDEX(Backlog_Scoring!$X$5:$X$504,MATCH($A129,Backlog_Scoring!$A$5:$A$504,0)),""))</f>
        <v/>
      </c>
      <c r="R129" s="15" t="str">
        <f>IF($A129="","",IFERROR(INDEX(Backlog_Scoring!$U$5:$U$504,MATCH($A129,Backlog_Scoring!$A$5:$A$504,0)),""))</f>
        <v/>
      </c>
      <c r="T129" s="20"/>
      <c r="U129" s="20" t="str">
        <f>IF(Settings!$B$23=0,"",IF($C129="","",IF($D129="Day 14",$C129+Settings!$B$24,IF($D129="Week 6",$C129+Settings!$B$25,IF($D129="Monthly",EDATE($C129,Settings!$B$26),"")))))</f>
        <v/>
      </c>
      <c r="V129" s="21"/>
      <c r="W129" s="21"/>
      <c r="X129" s="21"/>
      <c r="Y129" s="25"/>
      <c r="Z129" s="25"/>
    </row>
    <row r="130" spans="2:26" x14ac:dyDescent="0.2">
      <c r="B130" s="15" t="str">
        <f>IF($A130="","",IFERROR(INDEX(Backlog_Scoring!$B$5:$B$504,MATCH($A130,Backlog_Scoring!$A$5:$A$504,0)),""))</f>
        <v/>
      </c>
      <c r="C130" s="20"/>
      <c r="D130" s="21"/>
      <c r="E130" s="15" t="str">
        <f>IF($A130="","",IFERROR(INDEX(Backlog_Scoring!$AB$5:$AB$504,MATCH($A130,Backlog_Scoring!$A$5:$A$504,0)),""))</f>
        <v/>
      </c>
      <c r="F130" s="15" t="str">
        <f>IF($A130="","",IFERROR(INDEX(Backlog_Scoring!$AC$5:$AC$504,MATCH($A130,Backlog_Scoring!$A$5:$A$504,0)),""))</f>
        <v/>
      </c>
      <c r="H130" s="22"/>
      <c r="I130" s="23"/>
      <c r="N130" s="24"/>
      <c r="O130" s="15" t="str">
        <f>IF($A130="","",IFERROR(INDEX(Backlog_Scoring!$E$5:$E$504,MATCH($A130,Backlog_Scoring!$A$5:$A$504,0)),""))</f>
        <v/>
      </c>
      <c r="P130" s="15" t="str">
        <f>IF($A130="","",IFERROR(INDEX(Backlog_Scoring!$Y$5:$Y$504,MATCH($A130,Backlog_Scoring!$A$5:$A$504,0)),""))</f>
        <v/>
      </c>
      <c r="Q130" s="15" t="str">
        <f>IF($A130="","",IFERROR(INDEX(Backlog_Scoring!$X$5:$X$504,MATCH($A130,Backlog_Scoring!$A$5:$A$504,0)),""))</f>
        <v/>
      </c>
      <c r="R130" s="15" t="str">
        <f>IF($A130="","",IFERROR(INDEX(Backlog_Scoring!$U$5:$U$504,MATCH($A130,Backlog_Scoring!$A$5:$A$504,0)),""))</f>
        <v/>
      </c>
      <c r="T130" s="20"/>
      <c r="U130" s="20" t="str">
        <f>IF(Settings!$B$23=0,"",IF($C130="","",IF($D130="Day 14",$C130+Settings!$B$24,IF($D130="Week 6",$C130+Settings!$B$25,IF($D130="Monthly",EDATE($C130,Settings!$B$26),"")))))</f>
        <v/>
      </c>
      <c r="V130" s="21"/>
      <c r="W130" s="21"/>
      <c r="X130" s="21"/>
      <c r="Y130" s="25"/>
      <c r="Z130" s="25"/>
    </row>
    <row r="131" spans="2:26" x14ac:dyDescent="0.2">
      <c r="B131" s="15" t="str">
        <f>IF($A131="","",IFERROR(INDEX(Backlog_Scoring!$B$5:$B$504,MATCH($A131,Backlog_Scoring!$A$5:$A$504,0)),""))</f>
        <v/>
      </c>
      <c r="C131" s="20"/>
      <c r="D131" s="21"/>
      <c r="E131" s="15" t="str">
        <f>IF($A131="","",IFERROR(INDEX(Backlog_Scoring!$AB$5:$AB$504,MATCH($A131,Backlog_Scoring!$A$5:$A$504,0)),""))</f>
        <v/>
      </c>
      <c r="F131" s="15" t="str">
        <f>IF($A131="","",IFERROR(INDEX(Backlog_Scoring!$AC$5:$AC$504,MATCH($A131,Backlog_Scoring!$A$5:$A$504,0)),""))</f>
        <v/>
      </c>
      <c r="H131" s="22"/>
      <c r="I131" s="23"/>
      <c r="N131" s="24"/>
      <c r="O131" s="15" t="str">
        <f>IF($A131="","",IFERROR(INDEX(Backlog_Scoring!$E$5:$E$504,MATCH($A131,Backlog_Scoring!$A$5:$A$504,0)),""))</f>
        <v/>
      </c>
      <c r="P131" s="15" t="str">
        <f>IF($A131="","",IFERROR(INDEX(Backlog_Scoring!$Y$5:$Y$504,MATCH($A131,Backlog_Scoring!$A$5:$A$504,0)),""))</f>
        <v/>
      </c>
      <c r="Q131" s="15" t="str">
        <f>IF($A131="","",IFERROR(INDEX(Backlog_Scoring!$X$5:$X$504,MATCH($A131,Backlog_Scoring!$A$5:$A$504,0)),""))</f>
        <v/>
      </c>
      <c r="R131" s="15" t="str">
        <f>IF($A131="","",IFERROR(INDEX(Backlog_Scoring!$U$5:$U$504,MATCH($A131,Backlog_Scoring!$A$5:$A$504,0)),""))</f>
        <v/>
      </c>
      <c r="T131" s="20"/>
      <c r="U131" s="20" t="str">
        <f>IF(Settings!$B$23=0,"",IF($C131="","",IF($D131="Day 14",$C131+Settings!$B$24,IF($D131="Week 6",$C131+Settings!$B$25,IF($D131="Monthly",EDATE($C131,Settings!$B$26),"")))))</f>
        <v/>
      </c>
      <c r="V131" s="21"/>
      <c r="W131" s="21"/>
      <c r="X131" s="21"/>
      <c r="Y131" s="25"/>
      <c r="Z131" s="25"/>
    </row>
    <row r="132" spans="2:26" x14ac:dyDescent="0.2">
      <c r="B132" s="15" t="str">
        <f>IF($A132="","",IFERROR(INDEX(Backlog_Scoring!$B$5:$B$504,MATCH($A132,Backlog_Scoring!$A$5:$A$504,0)),""))</f>
        <v/>
      </c>
      <c r="C132" s="20"/>
      <c r="D132" s="21"/>
      <c r="E132" s="15" t="str">
        <f>IF($A132="","",IFERROR(INDEX(Backlog_Scoring!$AB$5:$AB$504,MATCH($A132,Backlog_Scoring!$A$5:$A$504,0)),""))</f>
        <v/>
      </c>
      <c r="F132" s="15" t="str">
        <f>IF($A132="","",IFERROR(INDEX(Backlog_Scoring!$AC$5:$AC$504,MATCH($A132,Backlog_Scoring!$A$5:$A$504,0)),""))</f>
        <v/>
      </c>
      <c r="H132" s="22"/>
      <c r="I132" s="23"/>
      <c r="N132" s="24"/>
      <c r="O132" s="15" t="str">
        <f>IF($A132="","",IFERROR(INDEX(Backlog_Scoring!$E$5:$E$504,MATCH($A132,Backlog_Scoring!$A$5:$A$504,0)),""))</f>
        <v/>
      </c>
      <c r="P132" s="15" t="str">
        <f>IF($A132="","",IFERROR(INDEX(Backlog_Scoring!$Y$5:$Y$504,MATCH($A132,Backlog_Scoring!$A$5:$A$504,0)),""))</f>
        <v/>
      </c>
      <c r="Q132" s="15" t="str">
        <f>IF($A132="","",IFERROR(INDEX(Backlog_Scoring!$X$5:$X$504,MATCH($A132,Backlog_Scoring!$A$5:$A$504,0)),""))</f>
        <v/>
      </c>
      <c r="R132" s="15" t="str">
        <f>IF($A132="","",IFERROR(INDEX(Backlog_Scoring!$U$5:$U$504,MATCH($A132,Backlog_Scoring!$A$5:$A$504,0)),""))</f>
        <v/>
      </c>
      <c r="T132" s="20"/>
      <c r="U132" s="20" t="str">
        <f>IF(Settings!$B$23=0,"",IF($C132="","",IF($D132="Day 14",$C132+Settings!$B$24,IF($D132="Week 6",$C132+Settings!$B$25,IF($D132="Monthly",EDATE($C132,Settings!$B$26),"")))))</f>
        <v/>
      </c>
      <c r="V132" s="21"/>
      <c r="W132" s="21"/>
      <c r="X132" s="21"/>
      <c r="Y132" s="25"/>
      <c r="Z132" s="25"/>
    </row>
    <row r="133" spans="2:26" x14ac:dyDescent="0.2">
      <c r="B133" s="15" t="str">
        <f>IF($A133="","",IFERROR(INDEX(Backlog_Scoring!$B$5:$B$504,MATCH($A133,Backlog_Scoring!$A$5:$A$504,0)),""))</f>
        <v/>
      </c>
      <c r="C133" s="20"/>
      <c r="D133" s="21"/>
      <c r="E133" s="15" t="str">
        <f>IF($A133="","",IFERROR(INDEX(Backlog_Scoring!$AB$5:$AB$504,MATCH($A133,Backlog_Scoring!$A$5:$A$504,0)),""))</f>
        <v/>
      </c>
      <c r="F133" s="15" t="str">
        <f>IF($A133="","",IFERROR(INDEX(Backlog_Scoring!$AC$5:$AC$504,MATCH($A133,Backlog_Scoring!$A$5:$A$504,0)),""))</f>
        <v/>
      </c>
      <c r="H133" s="22"/>
      <c r="I133" s="23"/>
      <c r="N133" s="24"/>
      <c r="O133" s="15" t="str">
        <f>IF($A133="","",IFERROR(INDEX(Backlog_Scoring!$E$5:$E$504,MATCH($A133,Backlog_Scoring!$A$5:$A$504,0)),""))</f>
        <v/>
      </c>
      <c r="P133" s="15" t="str">
        <f>IF($A133="","",IFERROR(INDEX(Backlog_Scoring!$Y$5:$Y$504,MATCH($A133,Backlog_Scoring!$A$5:$A$504,0)),""))</f>
        <v/>
      </c>
      <c r="Q133" s="15" t="str">
        <f>IF($A133="","",IFERROR(INDEX(Backlog_Scoring!$X$5:$X$504,MATCH($A133,Backlog_Scoring!$A$5:$A$504,0)),""))</f>
        <v/>
      </c>
      <c r="R133" s="15" t="str">
        <f>IF($A133="","",IFERROR(INDEX(Backlog_Scoring!$U$5:$U$504,MATCH($A133,Backlog_Scoring!$A$5:$A$504,0)),""))</f>
        <v/>
      </c>
      <c r="T133" s="20"/>
      <c r="U133" s="20" t="str">
        <f>IF(Settings!$B$23=0,"",IF($C133="","",IF($D133="Day 14",$C133+Settings!$B$24,IF($D133="Week 6",$C133+Settings!$B$25,IF($D133="Monthly",EDATE($C133,Settings!$B$26),"")))))</f>
        <v/>
      </c>
      <c r="V133" s="21"/>
      <c r="W133" s="21"/>
      <c r="X133" s="21"/>
      <c r="Y133" s="25"/>
      <c r="Z133" s="25"/>
    </row>
    <row r="134" spans="2:26" x14ac:dyDescent="0.2">
      <c r="B134" s="15" t="str">
        <f>IF($A134="","",IFERROR(INDEX(Backlog_Scoring!$B$5:$B$504,MATCH($A134,Backlog_Scoring!$A$5:$A$504,0)),""))</f>
        <v/>
      </c>
      <c r="C134" s="20"/>
      <c r="D134" s="21"/>
      <c r="E134" s="15" t="str">
        <f>IF($A134="","",IFERROR(INDEX(Backlog_Scoring!$AB$5:$AB$504,MATCH($A134,Backlog_Scoring!$A$5:$A$504,0)),""))</f>
        <v/>
      </c>
      <c r="F134" s="15" t="str">
        <f>IF($A134="","",IFERROR(INDEX(Backlog_Scoring!$AC$5:$AC$504,MATCH($A134,Backlog_Scoring!$A$5:$A$504,0)),""))</f>
        <v/>
      </c>
      <c r="H134" s="22"/>
      <c r="I134" s="23"/>
      <c r="N134" s="24"/>
      <c r="O134" s="15" t="str">
        <f>IF($A134="","",IFERROR(INDEX(Backlog_Scoring!$E$5:$E$504,MATCH($A134,Backlog_Scoring!$A$5:$A$504,0)),""))</f>
        <v/>
      </c>
      <c r="P134" s="15" t="str">
        <f>IF($A134="","",IFERROR(INDEX(Backlog_Scoring!$Y$5:$Y$504,MATCH($A134,Backlog_Scoring!$A$5:$A$504,0)),""))</f>
        <v/>
      </c>
      <c r="Q134" s="15" t="str">
        <f>IF($A134="","",IFERROR(INDEX(Backlog_Scoring!$X$5:$X$504,MATCH($A134,Backlog_Scoring!$A$5:$A$504,0)),""))</f>
        <v/>
      </c>
      <c r="R134" s="15" t="str">
        <f>IF($A134="","",IFERROR(INDEX(Backlog_Scoring!$U$5:$U$504,MATCH($A134,Backlog_Scoring!$A$5:$A$504,0)),""))</f>
        <v/>
      </c>
      <c r="T134" s="20"/>
      <c r="U134" s="20" t="str">
        <f>IF(Settings!$B$23=0,"",IF($C134="","",IF($D134="Day 14",$C134+Settings!$B$24,IF($D134="Week 6",$C134+Settings!$B$25,IF($D134="Monthly",EDATE($C134,Settings!$B$26),"")))))</f>
        <v/>
      </c>
      <c r="V134" s="21"/>
      <c r="W134" s="21"/>
      <c r="X134" s="21"/>
      <c r="Y134" s="25"/>
      <c r="Z134" s="25"/>
    </row>
    <row r="135" spans="2:26" x14ac:dyDescent="0.2">
      <c r="B135" s="15" t="str">
        <f>IF($A135="","",IFERROR(INDEX(Backlog_Scoring!$B$5:$B$504,MATCH($A135,Backlog_Scoring!$A$5:$A$504,0)),""))</f>
        <v/>
      </c>
      <c r="C135" s="20"/>
      <c r="D135" s="21"/>
      <c r="E135" s="15" t="str">
        <f>IF($A135="","",IFERROR(INDEX(Backlog_Scoring!$AB$5:$AB$504,MATCH($A135,Backlog_Scoring!$A$5:$A$504,0)),""))</f>
        <v/>
      </c>
      <c r="F135" s="15" t="str">
        <f>IF($A135="","",IFERROR(INDEX(Backlog_Scoring!$AC$5:$AC$504,MATCH($A135,Backlog_Scoring!$A$5:$A$504,0)),""))</f>
        <v/>
      </c>
      <c r="H135" s="22"/>
      <c r="I135" s="23"/>
      <c r="N135" s="24"/>
      <c r="O135" s="15" t="str">
        <f>IF($A135="","",IFERROR(INDEX(Backlog_Scoring!$E$5:$E$504,MATCH($A135,Backlog_Scoring!$A$5:$A$504,0)),""))</f>
        <v/>
      </c>
      <c r="P135" s="15" t="str">
        <f>IF($A135="","",IFERROR(INDEX(Backlog_Scoring!$Y$5:$Y$504,MATCH($A135,Backlog_Scoring!$A$5:$A$504,0)),""))</f>
        <v/>
      </c>
      <c r="Q135" s="15" t="str">
        <f>IF($A135="","",IFERROR(INDEX(Backlog_Scoring!$X$5:$X$504,MATCH($A135,Backlog_Scoring!$A$5:$A$504,0)),""))</f>
        <v/>
      </c>
      <c r="R135" s="15" t="str">
        <f>IF($A135="","",IFERROR(INDEX(Backlog_Scoring!$U$5:$U$504,MATCH($A135,Backlog_Scoring!$A$5:$A$504,0)),""))</f>
        <v/>
      </c>
      <c r="T135" s="20"/>
      <c r="U135" s="20" t="str">
        <f>IF(Settings!$B$23=0,"",IF($C135="","",IF($D135="Day 14",$C135+Settings!$B$24,IF($D135="Week 6",$C135+Settings!$B$25,IF($D135="Monthly",EDATE($C135,Settings!$B$26),"")))))</f>
        <v/>
      </c>
      <c r="V135" s="21"/>
      <c r="W135" s="21"/>
      <c r="X135" s="21"/>
      <c r="Y135" s="25"/>
      <c r="Z135" s="25"/>
    </row>
    <row r="136" spans="2:26" x14ac:dyDescent="0.2">
      <c r="B136" s="15" t="str">
        <f>IF($A136="","",IFERROR(INDEX(Backlog_Scoring!$B$5:$B$504,MATCH($A136,Backlog_Scoring!$A$5:$A$504,0)),""))</f>
        <v/>
      </c>
      <c r="C136" s="20"/>
      <c r="D136" s="21"/>
      <c r="E136" s="15" t="str">
        <f>IF($A136="","",IFERROR(INDEX(Backlog_Scoring!$AB$5:$AB$504,MATCH($A136,Backlog_Scoring!$A$5:$A$504,0)),""))</f>
        <v/>
      </c>
      <c r="F136" s="15" t="str">
        <f>IF($A136="","",IFERROR(INDEX(Backlog_Scoring!$AC$5:$AC$504,MATCH($A136,Backlog_Scoring!$A$5:$A$504,0)),""))</f>
        <v/>
      </c>
      <c r="H136" s="22"/>
      <c r="I136" s="23"/>
      <c r="N136" s="24"/>
      <c r="O136" s="15" t="str">
        <f>IF($A136="","",IFERROR(INDEX(Backlog_Scoring!$E$5:$E$504,MATCH($A136,Backlog_Scoring!$A$5:$A$504,0)),""))</f>
        <v/>
      </c>
      <c r="P136" s="15" t="str">
        <f>IF($A136="","",IFERROR(INDEX(Backlog_Scoring!$Y$5:$Y$504,MATCH($A136,Backlog_Scoring!$A$5:$A$504,0)),""))</f>
        <v/>
      </c>
      <c r="Q136" s="15" t="str">
        <f>IF($A136="","",IFERROR(INDEX(Backlog_Scoring!$X$5:$X$504,MATCH($A136,Backlog_Scoring!$A$5:$A$504,0)),""))</f>
        <v/>
      </c>
      <c r="R136" s="15" t="str">
        <f>IF($A136="","",IFERROR(INDEX(Backlog_Scoring!$U$5:$U$504,MATCH($A136,Backlog_Scoring!$A$5:$A$504,0)),""))</f>
        <v/>
      </c>
      <c r="T136" s="20"/>
      <c r="U136" s="20" t="str">
        <f>IF(Settings!$B$23=0,"",IF($C136="","",IF($D136="Day 14",$C136+Settings!$B$24,IF($D136="Week 6",$C136+Settings!$B$25,IF($D136="Monthly",EDATE($C136,Settings!$B$26),"")))))</f>
        <v/>
      </c>
      <c r="V136" s="21"/>
      <c r="W136" s="21"/>
      <c r="X136" s="21"/>
      <c r="Y136" s="25"/>
      <c r="Z136" s="25"/>
    </row>
    <row r="137" spans="2:26" x14ac:dyDescent="0.2">
      <c r="B137" s="15" t="str">
        <f>IF($A137="","",IFERROR(INDEX(Backlog_Scoring!$B$5:$B$504,MATCH($A137,Backlog_Scoring!$A$5:$A$504,0)),""))</f>
        <v/>
      </c>
      <c r="C137" s="20"/>
      <c r="D137" s="21"/>
      <c r="E137" s="15" t="str">
        <f>IF($A137="","",IFERROR(INDEX(Backlog_Scoring!$AB$5:$AB$504,MATCH($A137,Backlog_Scoring!$A$5:$A$504,0)),""))</f>
        <v/>
      </c>
      <c r="F137" s="15" t="str">
        <f>IF($A137="","",IFERROR(INDEX(Backlog_Scoring!$AC$5:$AC$504,MATCH($A137,Backlog_Scoring!$A$5:$A$504,0)),""))</f>
        <v/>
      </c>
      <c r="H137" s="22"/>
      <c r="I137" s="23"/>
      <c r="N137" s="24"/>
      <c r="O137" s="15" t="str">
        <f>IF($A137="","",IFERROR(INDEX(Backlog_Scoring!$E$5:$E$504,MATCH($A137,Backlog_Scoring!$A$5:$A$504,0)),""))</f>
        <v/>
      </c>
      <c r="P137" s="15" t="str">
        <f>IF($A137="","",IFERROR(INDEX(Backlog_Scoring!$Y$5:$Y$504,MATCH($A137,Backlog_Scoring!$A$5:$A$504,0)),""))</f>
        <v/>
      </c>
      <c r="Q137" s="15" t="str">
        <f>IF($A137="","",IFERROR(INDEX(Backlog_Scoring!$X$5:$X$504,MATCH($A137,Backlog_Scoring!$A$5:$A$504,0)),""))</f>
        <v/>
      </c>
      <c r="R137" s="15" t="str">
        <f>IF($A137="","",IFERROR(INDEX(Backlog_Scoring!$U$5:$U$504,MATCH($A137,Backlog_Scoring!$A$5:$A$504,0)),""))</f>
        <v/>
      </c>
      <c r="T137" s="20"/>
      <c r="U137" s="20" t="str">
        <f>IF(Settings!$B$23=0,"",IF($C137="","",IF($D137="Day 14",$C137+Settings!$B$24,IF($D137="Week 6",$C137+Settings!$B$25,IF($D137="Monthly",EDATE($C137,Settings!$B$26),"")))))</f>
        <v/>
      </c>
      <c r="V137" s="21"/>
      <c r="W137" s="21"/>
      <c r="X137" s="21"/>
      <c r="Y137" s="25"/>
      <c r="Z137" s="25"/>
    </row>
    <row r="138" spans="2:26" x14ac:dyDescent="0.2">
      <c r="B138" s="15" t="str">
        <f>IF($A138="","",IFERROR(INDEX(Backlog_Scoring!$B$5:$B$504,MATCH($A138,Backlog_Scoring!$A$5:$A$504,0)),""))</f>
        <v/>
      </c>
      <c r="C138" s="20"/>
      <c r="D138" s="21"/>
      <c r="E138" s="15" t="str">
        <f>IF($A138="","",IFERROR(INDEX(Backlog_Scoring!$AB$5:$AB$504,MATCH($A138,Backlog_Scoring!$A$5:$A$504,0)),""))</f>
        <v/>
      </c>
      <c r="F138" s="15" t="str">
        <f>IF($A138="","",IFERROR(INDEX(Backlog_Scoring!$AC$5:$AC$504,MATCH($A138,Backlog_Scoring!$A$5:$A$504,0)),""))</f>
        <v/>
      </c>
      <c r="H138" s="22"/>
      <c r="I138" s="23"/>
      <c r="N138" s="24"/>
      <c r="O138" s="15" t="str">
        <f>IF($A138="","",IFERROR(INDEX(Backlog_Scoring!$E$5:$E$504,MATCH($A138,Backlog_Scoring!$A$5:$A$504,0)),""))</f>
        <v/>
      </c>
      <c r="P138" s="15" t="str">
        <f>IF($A138="","",IFERROR(INDEX(Backlog_Scoring!$Y$5:$Y$504,MATCH($A138,Backlog_Scoring!$A$5:$A$504,0)),""))</f>
        <v/>
      </c>
      <c r="Q138" s="15" t="str">
        <f>IF($A138="","",IFERROR(INDEX(Backlog_Scoring!$X$5:$X$504,MATCH($A138,Backlog_Scoring!$A$5:$A$504,0)),""))</f>
        <v/>
      </c>
      <c r="R138" s="15" t="str">
        <f>IF($A138="","",IFERROR(INDEX(Backlog_Scoring!$U$5:$U$504,MATCH($A138,Backlog_Scoring!$A$5:$A$504,0)),""))</f>
        <v/>
      </c>
      <c r="T138" s="20"/>
      <c r="U138" s="20" t="str">
        <f>IF(Settings!$B$23=0,"",IF($C138="","",IF($D138="Day 14",$C138+Settings!$B$24,IF($D138="Week 6",$C138+Settings!$B$25,IF($D138="Monthly",EDATE($C138,Settings!$B$26),"")))))</f>
        <v/>
      </c>
      <c r="V138" s="21"/>
      <c r="W138" s="21"/>
      <c r="X138" s="21"/>
      <c r="Y138" s="25"/>
      <c r="Z138" s="25"/>
    </row>
    <row r="139" spans="2:26" x14ac:dyDescent="0.2">
      <c r="B139" s="15" t="str">
        <f>IF($A139="","",IFERROR(INDEX(Backlog_Scoring!$B$5:$B$504,MATCH($A139,Backlog_Scoring!$A$5:$A$504,0)),""))</f>
        <v/>
      </c>
      <c r="C139" s="20"/>
      <c r="D139" s="21"/>
      <c r="E139" s="15" t="str">
        <f>IF($A139="","",IFERROR(INDEX(Backlog_Scoring!$AB$5:$AB$504,MATCH($A139,Backlog_Scoring!$A$5:$A$504,0)),""))</f>
        <v/>
      </c>
      <c r="F139" s="15" t="str">
        <f>IF($A139="","",IFERROR(INDEX(Backlog_Scoring!$AC$5:$AC$504,MATCH($A139,Backlog_Scoring!$A$5:$A$504,0)),""))</f>
        <v/>
      </c>
      <c r="H139" s="22"/>
      <c r="I139" s="23"/>
      <c r="N139" s="24"/>
      <c r="O139" s="15" t="str">
        <f>IF($A139="","",IFERROR(INDEX(Backlog_Scoring!$E$5:$E$504,MATCH($A139,Backlog_Scoring!$A$5:$A$504,0)),""))</f>
        <v/>
      </c>
      <c r="P139" s="15" t="str">
        <f>IF($A139="","",IFERROR(INDEX(Backlog_Scoring!$Y$5:$Y$504,MATCH($A139,Backlog_Scoring!$A$5:$A$504,0)),""))</f>
        <v/>
      </c>
      <c r="Q139" s="15" t="str">
        <f>IF($A139="","",IFERROR(INDEX(Backlog_Scoring!$X$5:$X$504,MATCH($A139,Backlog_Scoring!$A$5:$A$504,0)),""))</f>
        <v/>
      </c>
      <c r="R139" s="15" t="str">
        <f>IF($A139="","",IFERROR(INDEX(Backlog_Scoring!$U$5:$U$504,MATCH($A139,Backlog_Scoring!$A$5:$A$504,0)),""))</f>
        <v/>
      </c>
      <c r="T139" s="20"/>
      <c r="U139" s="20" t="str">
        <f>IF(Settings!$B$23=0,"",IF($C139="","",IF($D139="Day 14",$C139+Settings!$B$24,IF($D139="Week 6",$C139+Settings!$B$25,IF($D139="Monthly",EDATE($C139,Settings!$B$26),"")))))</f>
        <v/>
      </c>
      <c r="V139" s="21"/>
      <c r="W139" s="21"/>
      <c r="X139" s="21"/>
      <c r="Y139" s="25"/>
      <c r="Z139" s="25"/>
    </row>
    <row r="140" spans="2:26" x14ac:dyDescent="0.2">
      <c r="B140" s="15" t="str">
        <f>IF($A140="","",IFERROR(INDEX(Backlog_Scoring!$B$5:$B$504,MATCH($A140,Backlog_Scoring!$A$5:$A$504,0)),""))</f>
        <v/>
      </c>
      <c r="C140" s="20"/>
      <c r="D140" s="21"/>
      <c r="E140" s="15" t="str">
        <f>IF($A140="","",IFERROR(INDEX(Backlog_Scoring!$AB$5:$AB$504,MATCH($A140,Backlog_Scoring!$A$5:$A$504,0)),""))</f>
        <v/>
      </c>
      <c r="F140" s="15" t="str">
        <f>IF($A140="","",IFERROR(INDEX(Backlog_Scoring!$AC$5:$AC$504,MATCH($A140,Backlog_Scoring!$A$5:$A$504,0)),""))</f>
        <v/>
      </c>
      <c r="H140" s="22"/>
      <c r="I140" s="23"/>
      <c r="N140" s="24"/>
      <c r="O140" s="15" t="str">
        <f>IF($A140="","",IFERROR(INDEX(Backlog_Scoring!$E$5:$E$504,MATCH($A140,Backlog_Scoring!$A$5:$A$504,0)),""))</f>
        <v/>
      </c>
      <c r="P140" s="15" t="str">
        <f>IF($A140="","",IFERROR(INDEX(Backlog_Scoring!$Y$5:$Y$504,MATCH($A140,Backlog_Scoring!$A$5:$A$504,0)),""))</f>
        <v/>
      </c>
      <c r="Q140" s="15" t="str">
        <f>IF($A140="","",IFERROR(INDEX(Backlog_Scoring!$X$5:$X$504,MATCH($A140,Backlog_Scoring!$A$5:$A$504,0)),""))</f>
        <v/>
      </c>
      <c r="R140" s="15" t="str">
        <f>IF($A140="","",IFERROR(INDEX(Backlog_Scoring!$U$5:$U$504,MATCH($A140,Backlog_Scoring!$A$5:$A$504,0)),""))</f>
        <v/>
      </c>
      <c r="T140" s="20"/>
      <c r="U140" s="20" t="str">
        <f>IF(Settings!$B$23=0,"",IF($C140="","",IF($D140="Day 14",$C140+Settings!$B$24,IF($D140="Week 6",$C140+Settings!$B$25,IF($D140="Monthly",EDATE($C140,Settings!$B$26),"")))))</f>
        <v/>
      </c>
      <c r="V140" s="21"/>
      <c r="W140" s="21"/>
      <c r="X140" s="21"/>
      <c r="Y140" s="25"/>
      <c r="Z140" s="25"/>
    </row>
    <row r="141" spans="2:26" x14ac:dyDescent="0.2">
      <c r="B141" s="15" t="str">
        <f>IF($A141="","",IFERROR(INDEX(Backlog_Scoring!$B$5:$B$504,MATCH($A141,Backlog_Scoring!$A$5:$A$504,0)),""))</f>
        <v/>
      </c>
      <c r="C141" s="20"/>
      <c r="D141" s="21"/>
      <c r="E141" s="15" t="str">
        <f>IF($A141="","",IFERROR(INDEX(Backlog_Scoring!$AB$5:$AB$504,MATCH($A141,Backlog_Scoring!$A$5:$A$504,0)),""))</f>
        <v/>
      </c>
      <c r="F141" s="15" t="str">
        <f>IF($A141="","",IFERROR(INDEX(Backlog_Scoring!$AC$5:$AC$504,MATCH($A141,Backlog_Scoring!$A$5:$A$504,0)),""))</f>
        <v/>
      </c>
      <c r="H141" s="22"/>
      <c r="I141" s="23"/>
      <c r="N141" s="24"/>
      <c r="O141" s="15" t="str">
        <f>IF($A141="","",IFERROR(INDEX(Backlog_Scoring!$E$5:$E$504,MATCH($A141,Backlog_Scoring!$A$5:$A$504,0)),""))</f>
        <v/>
      </c>
      <c r="P141" s="15" t="str">
        <f>IF($A141="","",IFERROR(INDEX(Backlog_Scoring!$Y$5:$Y$504,MATCH($A141,Backlog_Scoring!$A$5:$A$504,0)),""))</f>
        <v/>
      </c>
      <c r="Q141" s="15" t="str">
        <f>IF($A141="","",IFERROR(INDEX(Backlog_Scoring!$X$5:$X$504,MATCH($A141,Backlog_Scoring!$A$5:$A$504,0)),""))</f>
        <v/>
      </c>
      <c r="R141" s="15" t="str">
        <f>IF($A141="","",IFERROR(INDEX(Backlog_Scoring!$U$5:$U$504,MATCH($A141,Backlog_Scoring!$A$5:$A$504,0)),""))</f>
        <v/>
      </c>
      <c r="T141" s="20"/>
      <c r="U141" s="20" t="str">
        <f>IF(Settings!$B$23=0,"",IF($C141="","",IF($D141="Day 14",$C141+Settings!$B$24,IF($D141="Week 6",$C141+Settings!$B$25,IF($D141="Monthly",EDATE($C141,Settings!$B$26),"")))))</f>
        <v/>
      </c>
      <c r="V141" s="21"/>
      <c r="W141" s="21"/>
      <c r="X141" s="21"/>
      <c r="Y141" s="25"/>
      <c r="Z141" s="25"/>
    </row>
    <row r="142" spans="2:26" x14ac:dyDescent="0.2">
      <c r="B142" s="15" t="str">
        <f>IF($A142="","",IFERROR(INDEX(Backlog_Scoring!$B$5:$B$504,MATCH($A142,Backlog_Scoring!$A$5:$A$504,0)),""))</f>
        <v/>
      </c>
      <c r="C142" s="20"/>
      <c r="D142" s="21"/>
      <c r="E142" s="15" t="str">
        <f>IF($A142="","",IFERROR(INDEX(Backlog_Scoring!$AB$5:$AB$504,MATCH($A142,Backlog_Scoring!$A$5:$A$504,0)),""))</f>
        <v/>
      </c>
      <c r="F142" s="15" t="str">
        <f>IF($A142="","",IFERROR(INDEX(Backlog_Scoring!$AC$5:$AC$504,MATCH($A142,Backlog_Scoring!$A$5:$A$504,0)),""))</f>
        <v/>
      </c>
      <c r="H142" s="22"/>
      <c r="I142" s="23"/>
      <c r="N142" s="24"/>
      <c r="O142" s="15" t="str">
        <f>IF($A142="","",IFERROR(INDEX(Backlog_Scoring!$E$5:$E$504,MATCH($A142,Backlog_Scoring!$A$5:$A$504,0)),""))</f>
        <v/>
      </c>
      <c r="P142" s="15" t="str">
        <f>IF($A142="","",IFERROR(INDEX(Backlog_Scoring!$Y$5:$Y$504,MATCH($A142,Backlog_Scoring!$A$5:$A$504,0)),""))</f>
        <v/>
      </c>
      <c r="Q142" s="15" t="str">
        <f>IF($A142="","",IFERROR(INDEX(Backlog_Scoring!$X$5:$X$504,MATCH($A142,Backlog_Scoring!$A$5:$A$504,0)),""))</f>
        <v/>
      </c>
      <c r="R142" s="15" t="str">
        <f>IF($A142="","",IFERROR(INDEX(Backlog_Scoring!$U$5:$U$504,MATCH($A142,Backlog_Scoring!$A$5:$A$504,0)),""))</f>
        <v/>
      </c>
      <c r="T142" s="20"/>
      <c r="U142" s="20" t="str">
        <f>IF(Settings!$B$23=0,"",IF($C142="","",IF($D142="Day 14",$C142+Settings!$B$24,IF($D142="Week 6",$C142+Settings!$B$25,IF($D142="Monthly",EDATE($C142,Settings!$B$26),"")))))</f>
        <v/>
      </c>
      <c r="V142" s="21"/>
      <c r="W142" s="21"/>
      <c r="X142" s="21"/>
      <c r="Y142" s="25"/>
      <c r="Z142" s="25"/>
    </row>
    <row r="143" spans="2:26" x14ac:dyDescent="0.2">
      <c r="B143" s="15" t="str">
        <f>IF($A143="","",IFERROR(INDEX(Backlog_Scoring!$B$5:$B$504,MATCH($A143,Backlog_Scoring!$A$5:$A$504,0)),""))</f>
        <v/>
      </c>
      <c r="C143" s="20"/>
      <c r="D143" s="21"/>
      <c r="E143" s="15" t="str">
        <f>IF($A143="","",IFERROR(INDEX(Backlog_Scoring!$AB$5:$AB$504,MATCH($A143,Backlog_Scoring!$A$5:$A$504,0)),""))</f>
        <v/>
      </c>
      <c r="F143" s="15" t="str">
        <f>IF($A143="","",IFERROR(INDEX(Backlog_Scoring!$AC$5:$AC$504,MATCH($A143,Backlog_Scoring!$A$5:$A$504,0)),""))</f>
        <v/>
      </c>
      <c r="H143" s="22"/>
      <c r="I143" s="23"/>
      <c r="N143" s="24"/>
      <c r="O143" s="15" t="str">
        <f>IF($A143="","",IFERROR(INDEX(Backlog_Scoring!$E$5:$E$504,MATCH($A143,Backlog_Scoring!$A$5:$A$504,0)),""))</f>
        <v/>
      </c>
      <c r="P143" s="15" t="str">
        <f>IF($A143="","",IFERROR(INDEX(Backlog_Scoring!$Y$5:$Y$504,MATCH($A143,Backlog_Scoring!$A$5:$A$504,0)),""))</f>
        <v/>
      </c>
      <c r="Q143" s="15" t="str">
        <f>IF($A143="","",IFERROR(INDEX(Backlog_Scoring!$X$5:$X$504,MATCH($A143,Backlog_Scoring!$A$5:$A$504,0)),""))</f>
        <v/>
      </c>
      <c r="R143" s="15" t="str">
        <f>IF($A143="","",IFERROR(INDEX(Backlog_Scoring!$U$5:$U$504,MATCH($A143,Backlog_Scoring!$A$5:$A$504,0)),""))</f>
        <v/>
      </c>
      <c r="T143" s="20"/>
      <c r="U143" s="20" t="str">
        <f>IF(Settings!$B$23=0,"",IF($C143="","",IF($D143="Day 14",$C143+Settings!$B$24,IF($D143="Week 6",$C143+Settings!$B$25,IF($D143="Monthly",EDATE($C143,Settings!$B$26),"")))))</f>
        <v/>
      </c>
      <c r="V143" s="21"/>
      <c r="W143" s="21"/>
      <c r="X143" s="21"/>
      <c r="Y143" s="25"/>
      <c r="Z143" s="25"/>
    </row>
    <row r="144" spans="2:26" x14ac:dyDescent="0.2">
      <c r="B144" s="15" t="str">
        <f>IF($A144="","",IFERROR(INDEX(Backlog_Scoring!$B$5:$B$504,MATCH($A144,Backlog_Scoring!$A$5:$A$504,0)),""))</f>
        <v/>
      </c>
      <c r="C144" s="20"/>
      <c r="D144" s="21"/>
      <c r="E144" s="15" t="str">
        <f>IF($A144="","",IFERROR(INDEX(Backlog_Scoring!$AB$5:$AB$504,MATCH($A144,Backlog_Scoring!$A$5:$A$504,0)),""))</f>
        <v/>
      </c>
      <c r="F144" s="15" t="str">
        <f>IF($A144="","",IFERROR(INDEX(Backlog_Scoring!$AC$5:$AC$504,MATCH($A144,Backlog_Scoring!$A$5:$A$504,0)),""))</f>
        <v/>
      </c>
      <c r="H144" s="22"/>
      <c r="I144" s="23"/>
      <c r="N144" s="24"/>
      <c r="O144" s="15" t="str">
        <f>IF($A144="","",IFERROR(INDEX(Backlog_Scoring!$E$5:$E$504,MATCH($A144,Backlog_Scoring!$A$5:$A$504,0)),""))</f>
        <v/>
      </c>
      <c r="P144" s="15" t="str">
        <f>IF($A144="","",IFERROR(INDEX(Backlog_Scoring!$Y$5:$Y$504,MATCH($A144,Backlog_Scoring!$A$5:$A$504,0)),""))</f>
        <v/>
      </c>
      <c r="Q144" s="15" t="str">
        <f>IF($A144="","",IFERROR(INDEX(Backlog_Scoring!$X$5:$X$504,MATCH($A144,Backlog_Scoring!$A$5:$A$504,0)),""))</f>
        <v/>
      </c>
      <c r="R144" s="15" t="str">
        <f>IF($A144="","",IFERROR(INDEX(Backlog_Scoring!$U$5:$U$504,MATCH($A144,Backlog_Scoring!$A$5:$A$504,0)),""))</f>
        <v/>
      </c>
      <c r="T144" s="20"/>
      <c r="U144" s="20" t="str">
        <f>IF(Settings!$B$23=0,"",IF($C144="","",IF($D144="Day 14",$C144+Settings!$B$24,IF($D144="Week 6",$C144+Settings!$B$25,IF($D144="Monthly",EDATE($C144,Settings!$B$26),"")))))</f>
        <v/>
      </c>
      <c r="V144" s="21"/>
      <c r="W144" s="21"/>
      <c r="X144" s="21"/>
      <c r="Y144" s="25"/>
      <c r="Z144" s="25"/>
    </row>
    <row r="145" spans="2:26" x14ac:dyDescent="0.2">
      <c r="B145" s="15" t="str">
        <f>IF($A145="","",IFERROR(INDEX(Backlog_Scoring!$B$5:$B$504,MATCH($A145,Backlog_Scoring!$A$5:$A$504,0)),""))</f>
        <v/>
      </c>
      <c r="C145" s="20"/>
      <c r="D145" s="21"/>
      <c r="E145" s="15" t="str">
        <f>IF($A145="","",IFERROR(INDEX(Backlog_Scoring!$AB$5:$AB$504,MATCH($A145,Backlog_Scoring!$A$5:$A$504,0)),""))</f>
        <v/>
      </c>
      <c r="F145" s="15" t="str">
        <f>IF($A145="","",IFERROR(INDEX(Backlog_Scoring!$AC$5:$AC$504,MATCH($A145,Backlog_Scoring!$A$5:$A$504,0)),""))</f>
        <v/>
      </c>
      <c r="H145" s="22"/>
      <c r="I145" s="23"/>
      <c r="N145" s="24"/>
      <c r="O145" s="15" t="str">
        <f>IF($A145="","",IFERROR(INDEX(Backlog_Scoring!$E$5:$E$504,MATCH($A145,Backlog_Scoring!$A$5:$A$504,0)),""))</f>
        <v/>
      </c>
      <c r="P145" s="15" t="str">
        <f>IF($A145="","",IFERROR(INDEX(Backlog_Scoring!$Y$5:$Y$504,MATCH($A145,Backlog_Scoring!$A$5:$A$504,0)),""))</f>
        <v/>
      </c>
      <c r="Q145" s="15" t="str">
        <f>IF($A145="","",IFERROR(INDEX(Backlog_Scoring!$X$5:$X$504,MATCH($A145,Backlog_Scoring!$A$5:$A$504,0)),""))</f>
        <v/>
      </c>
      <c r="R145" s="15" t="str">
        <f>IF($A145="","",IFERROR(INDEX(Backlog_Scoring!$U$5:$U$504,MATCH($A145,Backlog_Scoring!$A$5:$A$504,0)),""))</f>
        <v/>
      </c>
      <c r="T145" s="20"/>
      <c r="U145" s="20" t="str">
        <f>IF(Settings!$B$23=0,"",IF($C145="","",IF($D145="Day 14",$C145+Settings!$B$24,IF($D145="Week 6",$C145+Settings!$B$25,IF($D145="Monthly",EDATE($C145,Settings!$B$26),"")))))</f>
        <v/>
      </c>
      <c r="V145" s="21"/>
      <c r="W145" s="21"/>
      <c r="X145" s="21"/>
      <c r="Y145" s="25"/>
      <c r="Z145" s="25"/>
    </row>
    <row r="146" spans="2:26" x14ac:dyDescent="0.2">
      <c r="B146" s="15" t="str">
        <f>IF($A146="","",IFERROR(INDEX(Backlog_Scoring!$B$5:$B$504,MATCH($A146,Backlog_Scoring!$A$5:$A$504,0)),""))</f>
        <v/>
      </c>
      <c r="C146" s="20"/>
      <c r="D146" s="21"/>
      <c r="E146" s="15" t="str">
        <f>IF($A146="","",IFERROR(INDEX(Backlog_Scoring!$AB$5:$AB$504,MATCH($A146,Backlog_Scoring!$A$5:$A$504,0)),""))</f>
        <v/>
      </c>
      <c r="F146" s="15" t="str">
        <f>IF($A146="","",IFERROR(INDEX(Backlog_Scoring!$AC$5:$AC$504,MATCH($A146,Backlog_Scoring!$A$5:$A$504,0)),""))</f>
        <v/>
      </c>
      <c r="H146" s="22"/>
      <c r="I146" s="23"/>
      <c r="N146" s="24"/>
      <c r="O146" s="15" t="str">
        <f>IF($A146="","",IFERROR(INDEX(Backlog_Scoring!$E$5:$E$504,MATCH($A146,Backlog_Scoring!$A$5:$A$504,0)),""))</f>
        <v/>
      </c>
      <c r="P146" s="15" t="str">
        <f>IF($A146="","",IFERROR(INDEX(Backlog_Scoring!$Y$5:$Y$504,MATCH($A146,Backlog_Scoring!$A$5:$A$504,0)),""))</f>
        <v/>
      </c>
      <c r="Q146" s="15" t="str">
        <f>IF($A146="","",IFERROR(INDEX(Backlog_Scoring!$X$5:$X$504,MATCH($A146,Backlog_Scoring!$A$5:$A$504,0)),""))</f>
        <v/>
      </c>
      <c r="R146" s="15" t="str">
        <f>IF($A146="","",IFERROR(INDEX(Backlog_Scoring!$U$5:$U$504,MATCH($A146,Backlog_Scoring!$A$5:$A$504,0)),""))</f>
        <v/>
      </c>
      <c r="T146" s="20"/>
      <c r="U146" s="20" t="str">
        <f>IF(Settings!$B$23=0,"",IF($C146="","",IF($D146="Day 14",$C146+Settings!$B$24,IF($D146="Week 6",$C146+Settings!$B$25,IF($D146="Monthly",EDATE($C146,Settings!$B$26),"")))))</f>
        <v/>
      </c>
      <c r="V146" s="21"/>
      <c r="W146" s="21"/>
      <c r="X146" s="21"/>
      <c r="Y146" s="25"/>
      <c r="Z146" s="25"/>
    </row>
    <row r="147" spans="2:26" x14ac:dyDescent="0.2">
      <c r="B147" s="15" t="str">
        <f>IF($A147="","",IFERROR(INDEX(Backlog_Scoring!$B$5:$B$504,MATCH($A147,Backlog_Scoring!$A$5:$A$504,0)),""))</f>
        <v/>
      </c>
      <c r="C147" s="20"/>
      <c r="D147" s="21"/>
      <c r="E147" s="15" t="str">
        <f>IF($A147="","",IFERROR(INDEX(Backlog_Scoring!$AB$5:$AB$504,MATCH($A147,Backlog_Scoring!$A$5:$A$504,0)),""))</f>
        <v/>
      </c>
      <c r="F147" s="15" t="str">
        <f>IF($A147="","",IFERROR(INDEX(Backlog_Scoring!$AC$5:$AC$504,MATCH($A147,Backlog_Scoring!$A$5:$A$504,0)),""))</f>
        <v/>
      </c>
      <c r="H147" s="22"/>
      <c r="I147" s="23"/>
      <c r="N147" s="24"/>
      <c r="O147" s="15" t="str">
        <f>IF($A147="","",IFERROR(INDEX(Backlog_Scoring!$E$5:$E$504,MATCH($A147,Backlog_Scoring!$A$5:$A$504,0)),""))</f>
        <v/>
      </c>
      <c r="P147" s="15" t="str">
        <f>IF($A147="","",IFERROR(INDEX(Backlog_Scoring!$Y$5:$Y$504,MATCH($A147,Backlog_Scoring!$A$5:$A$504,0)),""))</f>
        <v/>
      </c>
      <c r="Q147" s="15" t="str">
        <f>IF($A147="","",IFERROR(INDEX(Backlog_Scoring!$X$5:$X$504,MATCH($A147,Backlog_Scoring!$A$5:$A$504,0)),""))</f>
        <v/>
      </c>
      <c r="R147" s="15" t="str">
        <f>IF($A147="","",IFERROR(INDEX(Backlog_Scoring!$U$5:$U$504,MATCH($A147,Backlog_Scoring!$A$5:$A$504,0)),""))</f>
        <v/>
      </c>
      <c r="T147" s="20"/>
      <c r="U147" s="20" t="str">
        <f>IF(Settings!$B$23=0,"",IF($C147="","",IF($D147="Day 14",$C147+Settings!$B$24,IF($D147="Week 6",$C147+Settings!$B$25,IF($D147="Monthly",EDATE($C147,Settings!$B$26),"")))))</f>
        <v/>
      </c>
      <c r="V147" s="21"/>
      <c r="W147" s="21"/>
      <c r="X147" s="21"/>
      <c r="Y147" s="25"/>
      <c r="Z147" s="25"/>
    </row>
    <row r="148" spans="2:26" x14ac:dyDescent="0.2">
      <c r="B148" s="15" t="str">
        <f>IF($A148="","",IFERROR(INDEX(Backlog_Scoring!$B$5:$B$504,MATCH($A148,Backlog_Scoring!$A$5:$A$504,0)),""))</f>
        <v/>
      </c>
      <c r="C148" s="20"/>
      <c r="D148" s="21"/>
      <c r="E148" s="15" t="str">
        <f>IF($A148="","",IFERROR(INDEX(Backlog_Scoring!$AB$5:$AB$504,MATCH($A148,Backlog_Scoring!$A$5:$A$504,0)),""))</f>
        <v/>
      </c>
      <c r="F148" s="15" t="str">
        <f>IF($A148="","",IFERROR(INDEX(Backlog_Scoring!$AC$5:$AC$504,MATCH($A148,Backlog_Scoring!$A$5:$A$504,0)),""))</f>
        <v/>
      </c>
      <c r="H148" s="22"/>
      <c r="I148" s="23"/>
      <c r="N148" s="24"/>
      <c r="O148" s="15" t="str">
        <f>IF($A148="","",IFERROR(INDEX(Backlog_Scoring!$E$5:$E$504,MATCH($A148,Backlog_Scoring!$A$5:$A$504,0)),""))</f>
        <v/>
      </c>
      <c r="P148" s="15" t="str">
        <f>IF($A148="","",IFERROR(INDEX(Backlog_Scoring!$Y$5:$Y$504,MATCH($A148,Backlog_Scoring!$A$5:$A$504,0)),""))</f>
        <v/>
      </c>
      <c r="Q148" s="15" t="str">
        <f>IF($A148="","",IFERROR(INDEX(Backlog_Scoring!$X$5:$X$504,MATCH($A148,Backlog_Scoring!$A$5:$A$504,0)),""))</f>
        <v/>
      </c>
      <c r="R148" s="15" t="str">
        <f>IF($A148="","",IFERROR(INDEX(Backlog_Scoring!$U$5:$U$504,MATCH($A148,Backlog_Scoring!$A$5:$A$504,0)),""))</f>
        <v/>
      </c>
      <c r="T148" s="20"/>
      <c r="U148" s="20" t="str">
        <f>IF(Settings!$B$23=0,"",IF($C148="","",IF($D148="Day 14",$C148+Settings!$B$24,IF($D148="Week 6",$C148+Settings!$B$25,IF($D148="Monthly",EDATE($C148,Settings!$B$26),"")))))</f>
        <v/>
      </c>
      <c r="V148" s="21"/>
      <c r="W148" s="21"/>
      <c r="X148" s="21"/>
      <c r="Y148" s="25"/>
      <c r="Z148" s="25"/>
    </row>
    <row r="149" spans="2:26" x14ac:dyDescent="0.2">
      <c r="B149" s="15" t="str">
        <f>IF($A149="","",IFERROR(INDEX(Backlog_Scoring!$B$5:$B$504,MATCH($A149,Backlog_Scoring!$A$5:$A$504,0)),""))</f>
        <v/>
      </c>
      <c r="C149" s="20"/>
      <c r="D149" s="21"/>
      <c r="E149" s="15" t="str">
        <f>IF($A149="","",IFERROR(INDEX(Backlog_Scoring!$AB$5:$AB$504,MATCH($A149,Backlog_Scoring!$A$5:$A$504,0)),""))</f>
        <v/>
      </c>
      <c r="F149" s="15" t="str">
        <f>IF($A149="","",IFERROR(INDEX(Backlog_Scoring!$AC$5:$AC$504,MATCH($A149,Backlog_Scoring!$A$5:$A$504,0)),""))</f>
        <v/>
      </c>
      <c r="H149" s="22"/>
      <c r="I149" s="23"/>
      <c r="N149" s="24"/>
      <c r="O149" s="15" t="str">
        <f>IF($A149="","",IFERROR(INDEX(Backlog_Scoring!$E$5:$E$504,MATCH($A149,Backlog_Scoring!$A$5:$A$504,0)),""))</f>
        <v/>
      </c>
      <c r="P149" s="15" t="str">
        <f>IF($A149="","",IFERROR(INDEX(Backlog_Scoring!$Y$5:$Y$504,MATCH($A149,Backlog_Scoring!$A$5:$A$504,0)),""))</f>
        <v/>
      </c>
      <c r="Q149" s="15" t="str">
        <f>IF($A149="","",IFERROR(INDEX(Backlog_Scoring!$X$5:$X$504,MATCH($A149,Backlog_Scoring!$A$5:$A$504,0)),""))</f>
        <v/>
      </c>
      <c r="R149" s="15" t="str">
        <f>IF($A149="","",IFERROR(INDEX(Backlog_Scoring!$U$5:$U$504,MATCH($A149,Backlog_Scoring!$A$5:$A$504,0)),""))</f>
        <v/>
      </c>
      <c r="T149" s="20"/>
      <c r="U149" s="20" t="str">
        <f>IF(Settings!$B$23=0,"",IF($C149="","",IF($D149="Day 14",$C149+Settings!$B$24,IF($D149="Week 6",$C149+Settings!$B$25,IF($D149="Monthly",EDATE($C149,Settings!$B$26),"")))))</f>
        <v/>
      </c>
      <c r="V149" s="21"/>
      <c r="W149" s="21"/>
      <c r="X149" s="21"/>
      <c r="Y149" s="25"/>
      <c r="Z149" s="25"/>
    </row>
    <row r="150" spans="2:26" x14ac:dyDescent="0.2">
      <c r="B150" s="15" t="str">
        <f>IF($A150="","",IFERROR(INDEX(Backlog_Scoring!$B$5:$B$504,MATCH($A150,Backlog_Scoring!$A$5:$A$504,0)),""))</f>
        <v/>
      </c>
      <c r="C150" s="20"/>
      <c r="D150" s="21"/>
      <c r="E150" s="15" t="str">
        <f>IF($A150="","",IFERROR(INDEX(Backlog_Scoring!$AB$5:$AB$504,MATCH($A150,Backlog_Scoring!$A$5:$A$504,0)),""))</f>
        <v/>
      </c>
      <c r="F150" s="15" t="str">
        <f>IF($A150="","",IFERROR(INDEX(Backlog_Scoring!$AC$5:$AC$504,MATCH($A150,Backlog_Scoring!$A$5:$A$504,0)),""))</f>
        <v/>
      </c>
      <c r="H150" s="22"/>
      <c r="I150" s="23"/>
      <c r="N150" s="24"/>
      <c r="O150" s="15" t="str">
        <f>IF($A150="","",IFERROR(INDEX(Backlog_Scoring!$E$5:$E$504,MATCH($A150,Backlog_Scoring!$A$5:$A$504,0)),""))</f>
        <v/>
      </c>
      <c r="P150" s="15" t="str">
        <f>IF($A150="","",IFERROR(INDEX(Backlog_Scoring!$Y$5:$Y$504,MATCH($A150,Backlog_Scoring!$A$5:$A$504,0)),""))</f>
        <v/>
      </c>
      <c r="Q150" s="15" t="str">
        <f>IF($A150="","",IFERROR(INDEX(Backlog_Scoring!$X$5:$X$504,MATCH($A150,Backlog_Scoring!$A$5:$A$504,0)),""))</f>
        <v/>
      </c>
      <c r="R150" s="15" t="str">
        <f>IF($A150="","",IFERROR(INDEX(Backlog_Scoring!$U$5:$U$504,MATCH($A150,Backlog_Scoring!$A$5:$A$504,0)),""))</f>
        <v/>
      </c>
      <c r="T150" s="20"/>
      <c r="U150" s="20" t="str">
        <f>IF(Settings!$B$23=0,"",IF($C150="","",IF($D150="Day 14",$C150+Settings!$B$24,IF($D150="Week 6",$C150+Settings!$B$25,IF($D150="Monthly",EDATE($C150,Settings!$B$26),"")))))</f>
        <v/>
      </c>
      <c r="V150" s="21"/>
      <c r="W150" s="21"/>
      <c r="X150" s="21"/>
      <c r="Y150" s="25"/>
      <c r="Z150" s="25"/>
    </row>
    <row r="151" spans="2:26" x14ac:dyDescent="0.2">
      <c r="B151" s="15" t="str">
        <f>IF($A151="","",IFERROR(INDEX(Backlog_Scoring!$B$5:$B$504,MATCH($A151,Backlog_Scoring!$A$5:$A$504,0)),""))</f>
        <v/>
      </c>
      <c r="C151" s="20"/>
      <c r="D151" s="21"/>
      <c r="E151" s="15" t="str">
        <f>IF($A151="","",IFERROR(INDEX(Backlog_Scoring!$AB$5:$AB$504,MATCH($A151,Backlog_Scoring!$A$5:$A$504,0)),""))</f>
        <v/>
      </c>
      <c r="F151" s="15" t="str">
        <f>IF($A151="","",IFERROR(INDEX(Backlog_Scoring!$AC$5:$AC$504,MATCH($A151,Backlog_Scoring!$A$5:$A$504,0)),""))</f>
        <v/>
      </c>
      <c r="H151" s="22"/>
      <c r="I151" s="23"/>
      <c r="N151" s="24"/>
      <c r="O151" s="15" t="str">
        <f>IF($A151="","",IFERROR(INDEX(Backlog_Scoring!$E$5:$E$504,MATCH($A151,Backlog_Scoring!$A$5:$A$504,0)),""))</f>
        <v/>
      </c>
      <c r="P151" s="15" t="str">
        <f>IF($A151="","",IFERROR(INDEX(Backlog_Scoring!$Y$5:$Y$504,MATCH($A151,Backlog_Scoring!$A$5:$A$504,0)),""))</f>
        <v/>
      </c>
      <c r="Q151" s="15" t="str">
        <f>IF($A151="","",IFERROR(INDEX(Backlog_Scoring!$X$5:$X$504,MATCH($A151,Backlog_Scoring!$A$5:$A$504,0)),""))</f>
        <v/>
      </c>
      <c r="R151" s="15" t="str">
        <f>IF($A151="","",IFERROR(INDEX(Backlog_Scoring!$U$5:$U$504,MATCH($A151,Backlog_Scoring!$A$5:$A$504,0)),""))</f>
        <v/>
      </c>
      <c r="T151" s="20"/>
      <c r="U151" s="20" t="str">
        <f>IF(Settings!$B$23=0,"",IF($C151="","",IF($D151="Day 14",$C151+Settings!$B$24,IF($D151="Week 6",$C151+Settings!$B$25,IF($D151="Monthly",EDATE($C151,Settings!$B$26),"")))))</f>
        <v/>
      </c>
      <c r="V151" s="21"/>
      <c r="W151" s="21"/>
      <c r="X151" s="21"/>
      <c r="Y151" s="25"/>
      <c r="Z151" s="25"/>
    </row>
    <row r="152" spans="2:26" x14ac:dyDescent="0.2">
      <c r="B152" s="15" t="str">
        <f>IF($A152="","",IFERROR(INDEX(Backlog_Scoring!$B$5:$B$504,MATCH($A152,Backlog_Scoring!$A$5:$A$504,0)),""))</f>
        <v/>
      </c>
      <c r="C152" s="20"/>
      <c r="D152" s="21"/>
      <c r="E152" s="15" t="str">
        <f>IF($A152="","",IFERROR(INDEX(Backlog_Scoring!$AB$5:$AB$504,MATCH($A152,Backlog_Scoring!$A$5:$A$504,0)),""))</f>
        <v/>
      </c>
      <c r="F152" s="15" t="str">
        <f>IF($A152="","",IFERROR(INDEX(Backlog_Scoring!$AC$5:$AC$504,MATCH($A152,Backlog_Scoring!$A$5:$A$504,0)),""))</f>
        <v/>
      </c>
      <c r="H152" s="22"/>
      <c r="I152" s="23"/>
      <c r="N152" s="24"/>
      <c r="O152" s="15" t="str">
        <f>IF($A152="","",IFERROR(INDEX(Backlog_Scoring!$E$5:$E$504,MATCH($A152,Backlog_Scoring!$A$5:$A$504,0)),""))</f>
        <v/>
      </c>
      <c r="P152" s="15" t="str">
        <f>IF($A152="","",IFERROR(INDEX(Backlog_Scoring!$Y$5:$Y$504,MATCH($A152,Backlog_Scoring!$A$5:$A$504,0)),""))</f>
        <v/>
      </c>
      <c r="Q152" s="15" t="str">
        <f>IF($A152="","",IFERROR(INDEX(Backlog_Scoring!$X$5:$X$504,MATCH($A152,Backlog_Scoring!$A$5:$A$504,0)),""))</f>
        <v/>
      </c>
      <c r="R152" s="15" t="str">
        <f>IF($A152="","",IFERROR(INDEX(Backlog_Scoring!$U$5:$U$504,MATCH($A152,Backlog_Scoring!$A$5:$A$504,0)),""))</f>
        <v/>
      </c>
      <c r="T152" s="20"/>
      <c r="U152" s="20" t="str">
        <f>IF(Settings!$B$23=0,"",IF($C152="","",IF($D152="Day 14",$C152+Settings!$B$24,IF($D152="Week 6",$C152+Settings!$B$25,IF($D152="Monthly",EDATE($C152,Settings!$B$26),"")))))</f>
        <v/>
      </c>
      <c r="V152" s="21"/>
      <c r="W152" s="21"/>
      <c r="X152" s="21"/>
      <c r="Y152" s="25"/>
      <c r="Z152" s="25"/>
    </row>
    <row r="153" spans="2:26" x14ac:dyDescent="0.2">
      <c r="B153" s="15" t="str">
        <f>IF($A153="","",IFERROR(INDEX(Backlog_Scoring!$B$5:$B$504,MATCH($A153,Backlog_Scoring!$A$5:$A$504,0)),""))</f>
        <v/>
      </c>
      <c r="C153" s="20"/>
      <c r="D153" s="21"/>
      <c r="E153" s="15" t="str">
        <f>IF($A153="","",IFERROR(INDEX(Backlog_Scoring!$AB$5:$AB$504,MATCH($A153,Backlog_Scoring!$A$5:$A$504,0)),""))</f>
        <v/>
      </c>
      <c r="F153" s="15" t="str">
        <f>IF($A153="","",IFERROR(INDEX(Backlog_Scoring!$AC$5:$AC$504,MATCH($A153,Backlog_Scoring!$A$5:$A$504,0)),""))</f>
        <v/>
      </c>
      <c r="H153" s="22"/>
      <c r="I153" s="23"/>
      <c r="N153" s="24"/>
      <c r="O153" s="15" t="str">
        <f>IF($A153="","",IFERROR(INDEX(Backlog_Scoring!$E$5:$E$504,MATCH($A153,Backlog_Scoring!$A$5:$A$504,0)),""))</f>
        <v/>
      </c>
      <c r="P153" s="15" t="str">
        <f>IF($A153="","",IFERROR(INDEX(Backlog_Scoring!$Y$5:$Y$504,MATCH($A153,Backlog_Scoring!$A$5:$A$504,0)),""))</f>
        <v/>
      </c>
      <c r="Q153" s="15" t="str">
        <f>IF($A153="","",IFERROR(INDEX(Backlog_Scoring!$X$5:$X$504,MATCH($A153,Backlog_Scoring!$A$5:$A$504,0)),""))</f>
        <v/>
      </c>
      <c r="R153" s="15" t="str">
        <f>IF($A153="","",IFERROR(INDEX(Backlog_Scoring!$U$5:$U$504,MATCH($A153,Backlog_Scoring!$A$5:$A$504,0)),""))</f>
        <v/>
      </c>
      <c r="T153" s="20"/>
      <c r="U153" s="20" t="str">
        <f>IF(Settings!$B$23=0,"",IF($C153="","",IF($D153="Day 14",$C153+Settings!$B$24,IF($D153="Week 6",$C153+Settings!$B$25,IF($D153="Monthly",EDATE($C153,Settings!$B$26),"")))))</f>
        <v/>
      </c>
      <c r="V153" s="21"/>
      <c r="W153" s="21"/>
      <c r="X153" s="21"/>
      <c r="Y153" s="25"/>
      <c r="Z153" s="25"/>
    </row>
    <row r="154" spans="2:26" x14ac:dyDescent="0.2">
      <c r="B154" s="15" t="str">
        <f>IF($A154="","",IFERROR(INDEX(Backlog_Scoring!$B$5:$B$504,MATCH($A154,Backlog_Scoring!$A$5:$A$504,0)),""))</f>
        <v/>
      </c>
      <c r="C154" s="20"/>
      <c r="D154" s="21"/>
      <c r="E154" s="15" t="str">
        <f>IF($A154="","",IFERROR(INDEX(Backlog_Scoring!$AB$5:$AB$504,MATCH($A154,Backlog_Scoring!$A$5:$A$504,0)),""))</f>
        <v/>
      </c>
      <c r="F154" s="15" t="str">
        <f>IF($A154="","",IFERROR(INDEX(Backlog_Scoring!$AC$5:$AC$504,MATCH($A154,Backlog_Scoring!$A$5:$A$504,0)),""))</f>
        <v/>
      </c>
      <c r="H154" s="22"/>
      <c r="I154" s="23"/>
      <c r="N154" s="24"/>
      <c r="O154" s="15" t="str">
        <f>IF($A154="","",IFERROR(INDEX(Backlog_Scoring!$E$5:$E$504,MATCH($A154,Backlog_Scoring!$A$5:$A$504,0)),""))</f>
        <v/>
      </c>
      <c r="P154" s="15" t="str">
        <f>IF($A154="","",IFERROR(INDEX(Backlog_Scoring!$Y$5:$Y$504,MATCH($A154,Backlog_Scoring!$A$5:$A$504,0)),""))</f>
        <v/>
      </c>
      <c r="Q154" s="15" t="str">
        <f>IF($A154="","",IFERROR(INDEX(Backlog_Scoring!$X$5:$X$504,MATCH($A154,Backlog_Scoring!$A$5:$A$504,0)),""))</f>
        <v/>
      </c>
      <c r="R154" s="15" t="str">
        <f>IF($A154="","",IFERROR(INDEX(Backlog_Scoring!$U$5:$U$504,MATCH($A154,Backlog_Scoring!$A$5:$A$504,0)),""))</f>
        <v/>
      </c>
      <c r="T154" s="20"/>
      <c r="U154" s="20" t="str">
        <f>IF(Settings!$B$23=0,"",IF($C154="","",IF($D154="Day 14",$C154+Settings!$B$24,IF($D154="Week 6",$C154+Settings!$B$25,IF($D154="Monthly",EDATE($C154,Settings!$B$26),"")))))</f>
        <v/>
      </c>
      <c r="V154" s="21"/>
      <c r="W154" s="21"/>
      <c r="X154" s="21"/>
      <c r="Y154" s="25"/>
      <c r="Z154" s="25"/>
    </row>
    <row r="155" spans="2:26" x14ac:dyDescent="0.2">
      <c r="B155" s="15" t="str">
        <f>IF($A155="","",IFERROR(INDEX(Backlog_Scoring!$B$5:$B$504,MATCH($A155,Backlog_Scoring!$A$5:$A$504,0)),""))</f>
        <v/>
      </c>
      <c r="C155" s="20"/>
      <c r="D155" s="21"/>
      <c r="E155" s="15" t="str">
        <f>IF($A155="","",IFERROR(INDEX(Backlog_Scoring!$AB$5:$AB$504,MATCH($A155,Backlog_Scoring!$A$5:$A$504,0)),""))</f>
        <v/>
      </c>
      <c r="F155" s="15" t="str">
        <f>IF($A155="","",IFERROR(INDEX(Backlog_Scoring!$AC$5:$AC$504,MATCH($A155,Backlog_Scoring!$A$5:$A$504,0)),""))</f>
        <v/>
      </c>
      <c r="H155" s="22"/>
      <c r="I155" s="23"/>
      <c r="N155" s="24"/>
      <c r="O155" s="15" t="str">
        <f>IF($A155="","",IFERROR(INDEX(Backlog_Scoring!$E$5:$E$504,MATCH($A155,Backlog_Scoring!$A$5:$A$504,0)),""))</f>
        <v/>
      </c>
      <c r="P155" s="15" t="str">
        <f>IF($A155="","",IFERROR(INDEX(Backlog_Scoring!$Y$5:$Y$504,MATCH($A155,Backlog_Scoring!$A$5:$A$504,0)),""))</f>
        <v/>
      </c>
      <c r="Q155" s="15" t="str">
        <f>IF($A155="","",IFERROR(INDEX(Backlog_Scoring!$X$5:$X$504,MATCH($A155,Backlog_Scoring!$A$5:$A$504,0)),""))</f>
        <v/>
      </c>
      <c r="R155" s="15" t="str">
        <f>IF($A155="","",IFERROR(INDEX(Backlog_Scoring!$U$5:$U$504,MATCH($A155,Backlog_Scoring!$A$5:$A$504,0)),""))</f>
        <v/>
      </c>
      <c r="T155" s="20"/>
      <c r="U155" s="20" t="str">
        <f>IF(Settings!$B$23=0,"",IF($C155="","",IF($D155="Day 14",$C155+Settings!$B$24,IF($D155="Week 6",$C155+Settings!$B$25,IF($D155="Monthly",EDATE($C155,Settings!$B$26),"")))))</f>
        <v/>
      </c>
      <c r="V155" s="21"/>
      <c r="W155" s="21"/>
      <c r="X155" s="21"/>
      <c r="Y155" s="25"/>
      <c r="Z155" s="25"/>
    </row>
    <row r="156" spans="2:26" x14ac:dyDescent="0.2">
      <c r="B156" s="15" t="str">
        <f>IF($A156="","",IFERROR(INDEX(Backlog_Scoring!$B$5:$B$504,MATCH($A156,Backlog_Scoring!$A$5:$A$504,0)),""))</f>
        <v/>
      </c>
      <c r="C156" s="20"/>
      <c r="D156" s="21"/>
      <c r="E156" s="15" t="str">
        <f>IF($A156="","",IFERROR(INDEX(Backlog_Scoring!$AB$5:$AB$504,MATCH($A156,Backlog_Scoring!$A$5:$A$504,0)),""))</f>
        <v/>
      </c>
      <c r="F156" s="15" t="str">
        <f>IF($A156="","",IFERROR(INDEX(Backlog_Scoring!$AC$5:$AC$504,MATCH($A156,Backlog_Scoring!$A$5:$A$504,0)),""))</f>
        <v/>
      </c>
      <c r="H156" s="22"/>
      <c r="I156" s="23"/>
      <c r="N156" s="24"/>
      <c r="O156" s="15" t="str">
        <f>IF($A156="","",IFERROR(INDEX(Backlog_Scoring!$E$5:$E$504,MATCH($A156,Backlog_Scoring!$A$5:$A$504,0)),""))</f>
        <v/>
      </c>
      <c r="P156" s="15" t="str">
        <f>IF($A156="","",IFERROR(INDEX(Backlog_Scoring!$Y$5:$Y$504,MATCH($A156,Backlog_Scoring!$A$5:$A$504,0)),""))</f>
        <v/>
      </c>
      <c r="Q156" s="15" t="str">
        <f>IF($A156="","",IFERROR(INDEX(Backlog_Scoring!$X$5:$X$504,MATCH($A156,Backlog_Scoring!$A$5:$A$504,0)),""))</f>
        <v/>
      </c>
      <c r="R156" s="15" t="str">
        <f>IF($A156="","",IFERROR(INDEX(Backlog_Scoring!$U$5:$U$504,MATCH($A156,Backlog_Scoring!$A$5:$A$504,0)),""))</f>
        <v/>
      </c>
      <c r="T156" s="20"/>
      <c r="U156" s="20" t="str">
        <f>IF(Settings!$B$23=0,"",IF($C156="","",IF($D156="Day 14",$C156+Settings!$B$24,IF($D156="Week 6",$C156+Settings!$B$25,IF($D156="Monthly",EDATE($C156,Settings!$B$26),"")))))</f>
        <v/>
      </c>
      <c r="V156" s="21"/>
      <c r="W156" s="21"/>
      <c r="X156" s="21"/>
      <c r="Y156" s="25"/>
      <c r="Z156" s="25"/>
    </row>
    <row r="157" spans="2:26" x14ac:dyDescent="0.2">
      <c r="B157" s="15" t="str">
        <f>IF($A157="","",IFERROR(INDEX(Backlog_Scoring!$B$5:$B$504,MATCH($A157,Backlog_Scoring!$A$5:$A$504,0)),""))</f>
        <v/>
      </c>
      <c r="C157" s="20"/>
      <c r="D157" s="21"/>
      <c r="E157" s="15" t="str">
        <f>IF($A157="","",IFERROR(INDEX(Backlog_Scoring!$AB$5:$AB$504,MATCH($A157,Backlog_Scoring!$A$5:$A$504,0)),""))</f>
        <v/>
      </c>
      <c r="F157" s="15" t="str">
        <f>IF($A157="","",IFERROR(INDEX(Backlog_Scoring!$AC$5:$AC$504,MATCH($A157,Backlog_Scoring!$A$5:$A$504,0)),""))</f>
        <v/>
      </c>
      <c r="H157" s="22"/>
      <c r="I157" s="23"/>
      <c r="N157" s="24"/>
      <c r="O157" s="15" t="str">
        <f>IF($A157="","",IFERROR(INDEX(Backlog_Scoring!$E$5:$E$504,MATCH($A157,Backlog_Scoring!$A$5:$A$504,0)),""))</f>
        <v/>
      </c>
      <c r="P157" s="15" t="str">
        <f>IF($A157="","",IFERROR(INDEX(Backlog_Scoring!$Y$5:$Y$504,MATCH($A157,Backlog_Scoring!$A$5:$A$504,0)),""))</f>
        <v/>
      </c>
      <c r="Q157" s="15" t="str">
        <f>IF($A157="","",IFERROR(INDEX(Backlog_Scoring!$X$5:$X$504,MATCH($A157,Backlog_Scoring!$A$5:$A$504,0)),""))</f>
        <v/>
      </c>
      <c r="R157" s="15" t="str">
        <f>IF($A157="","",IFERROR(INDEX(Backlog_Scoring!$U$5:$U$504,MATCH($A157,Backlog_Scoring!$A$5:$A$504,0)),""))</f>
        <v/>
      </c>
      <c r="T157" s="20"/>
      <c r="U157" s="20" t="str">
        <f>IF(Settings!$B$23=0,"",IF($C157="","",IF($D157="Day 14",$C157+Settings!$B$24,IF($D157="Week 6",$C157+Settings!$B$25,IF($D157="Monthly",EDATE($C157,Settings!$B$26),"")))))</f>
        <v/>
      </c>
      <c r="V157" s="21"/>
      <c r="W157" s="21"/>
      <c r="X157" s="21"/>
      <c r="Y157" s="25"/>
      <c r="Z157" s="25"/>
    </row>
    <row r="158" spans="2:26" x14ac:dyDescent="0.2">
      <c r="B158" s="15" t="str">
        <f>IF($A158="","",IFERROR(INDEX(Backlog_Scoring!$B$5:$B$504,MATCH($A158,Backlog_Scoring!$A$5:$A$504,0)),""))</f>
        <v/>
      </c>
      <c r="C158" s="20"/>
      <c r="D158" s="21"/>
      <c r="E158" s="15" t="str">
        <f>IF($A158="","",IFERROR(INDEX(Backlog_Scoring!$AB$5:$AB$504,MATCH($A158,Backlog_Scoring!$A$5:$A$504,0)),""))</f>
        <v/>
      </c>
      <c r="F158" s="15" t="str">
        <f>IF($A158="","",IFERROR(INDEX(Backlog_Scoring!$AC$5:$AC$504,MATCH($A158,Backlog_Scoring!$A$5:$A$504,0)),""))</f>
        <v/>
      </c>
      <c r="H158" s="22"/>
      <c r="I158" s="23"/>
      <c r="N158" s="24"/>
      <c r="O158" s="15" t="str">
        <f>IF($A158="","",IFERROR(INDEX(Backlog_Scoring!$E$5:$E$504,MATCH($A158,Backlog_Scoring!$A$5:$A$504,0)),""))</f>
        <v/>
      </c>
      <c r="P158" s="15" t="str">
        <f>IF($A158="","",IFERROR(INDEX(Backlog_Scoring!$Y$5:$Y$504,MATCH($A158,Backlog_Scoring!$A$5:$A$504,0)),""))</f>
        <v/>
      </c>
      <c r="Q158" s="15" t="str">
        <f>IF($A158="","",IFERROR(INDEX(Backlog_Scoring!$X$5:$X$504,MATCH($A158,Backlog_Scoring!$A$5:$A$504,0)),""))</f>
        <v/>
      </c>
      <c r="R158" s="15" t="str">
        <f>IF($A158="","",IFERROR(INDEX(Backlog_Scoring!$U$5:$U$504,MATCH($A158,Backlog_Scoring!$A$5:$A$504,0)),""))</f>
        <v/>
      </c>
      <c r="T158" s="20"/>
      <c r="U158" s="20" t="str">
        <f>IF(Settings!$B$23=0,"",IF($C158="","",IF($D158="Day 14",$C158+Settings!$B$24,IF($D158="Week 6",$C158+Settings!$B$25,IF($D158="Monthly",EDATE($C158,Settings!$B$26),"")))))</f>
        <v/>
      </c>
      <c r="V158" s="21"/>
      <c r="W158" s="21"/>
      <c r="X158" s="21"/>
      <c r="Y158" s="25"/>
      <c r="Z158" s="25"/>
    </row>
    <row r="159" spans="2:26" x14ac:dyDescent="0.2">
      <c r="B159" s="15" t="str">
        <f>IF($A159="","",IFERROR(INDEX(Backlog_Scoring!$B$5:$B$504,MATCH($A159,Backlog_Scoring!$A$5:$A$504,0)),""))</f>
        <v/>
      </c>
      <c r="C159" s="20"/>
      <c r="D159" s="21"/>
      <c r="E159" s="15" t="str">
        <f>IF($A159="","",IFERROR(INDEX(Backlog_Scoring!$AB$5:$AB$504,MATCH($A159,Backlog_Scoring!$A$5:$A$504,0)),""))</f>
        <v/>
      </c>
      <c r="F159" s="15" t="str">
        <f>IF($A159="","",IFERROR(INDEX(Backlog_Scoring!$AC$5:$AC$504,MATCH($A159,Backlog_Scoring!$A$5:$A$504,0)),""))</f>
        <v/>
      </c>
      <c r="H159" s="22"/>
      <c r="I159" s="23"/>
      <c r="N159" s="24"/>
      <c r="O159" s="15" t="str">
        <f>IF($A159="","",IFERROR(INDEX(Backlog_Scoring!$E$5:$E$504,MATCH($A159,Backlog_Scoring!$A$5:$A$504,0)),""))</f>
        <v/>
      </c>
      <c r="P159" s="15" t="str">
        <f>IF($A159="","",IFERROR(INDEX(Backlog_Scoring!$Y$5:$Y$504,MATCH($A159,Backlog_Scoring!$A$5:$A$504,0)),""))</f>
        <v/>
      </c>
      <c r="Q159" s="15" t="str">
        <f>IF($A159="","",IFERROR(INDEX(Backlog_Scoring!$X$5:$X$504,MATCH($A159,Backlog_Scoring!$A$5:$A$504,0)),""))</f>
        <v/>
      </c>
      <c r="R159" s="15" t="str">
        <f>IF($A159="","",IFERROR(INDEX(Backlog_Scoring!$U$5:$U$504,MATCH($A159,Backlog_Scoring!$A$5:$A$504,0)),""))</f>
        <v/>
      </c>
      <c r="T159" s="20"/>
      <c r="U159" s="20" t="str">
        <f>IF(Settings!$B$23=0,"",IF($C159="","",IF($D159="Day 14",$C159+Settings!$B$24,IF($D159="Week 6",$C159+Settings!$B$25,IF($D159="Monthly",EDATE($C159,Settings!$B$26),"")))))</f>
        <v/>
      </c>
      <c r="V159" s="21"/>
      <c r="W159" s="21"/>
      <c r="X159" s="21"/>
      <c r="Y159" s="25"/>
      <c r="Z159" s="25"/>
    </row>
    <row r="160" spans="2:26" x14ac:dyDescent="0.2">
      <c r="B160" s="15" t="str">
        <f>IF($A160="","",IFERROR(INDEX(Backlog_Scoring!$B$5:$B$504,MATCH($A160,Backlog_Scoring!$A$5:$A$504,0)),""))</f>
        <v/>
      </c>
      <c r="C160" s="20"/>
      <c r="D160" s="21"/>
      <c r="E160" s="15" t="str">
        <f>IF($A160="","",IFERROR(INDEX(Backlog_Scoring!$AB$5:$AB$504,MATCH($A160,Backlog_Scoring!$A$5:$A$504,0)),""))</f>
        <v/>
      </c>
      <c r="F160" s="15" t="str">
        <f>IF($A160="","",IFERROR(INDEX(Backlog_Scoring!$AC$5:$AC$504,MATCH($A160,Backlog_Scoring!$A$5:$A$504,0)),""))</f>
        <v/>
      </c>
      <c r="H160" s="22"/>
      <c r="I160" s="23"/>
      <c r="N160" s="24"/>
      <c r="O160" s="15" t="str">
        <f>IF($A160="","",IFERROR(INDEX(Backlog_Scoring!$E$5:$E$504,MATCH($A160,Backlog_Scoring!$A$5:$A$504,0)),""))</f>
        <v/>
      </c>
      <c r="P160" s="15" t="str">
        <f>IF($A160="","",IFERROR(INDEX(Backlog_Scoring!$Y$5:$Y$504,MATCH($A160,Backlog_Scoring!$A$5:$A$504,0)),""))</f>
        <v/>
      </c>
      <c r="Q160" s="15" t="str">
        <f>IF($A160="","",IFERROR(INDEX(Backlog_Scoring!$X$5:$X$504,MATCH($A160,Backlog_Scoring!$A$5:$A$504,0)),""))</f>
        <v/>
      </c>
      <c r="R160" s="15" t="str">
        <f>IF($A160="","",IFERROR(INDEX(Backlog_Scoring!$U$5:$U$504,MATCH($A160,Backlog_Scoring!$A$5:$A$504,0)),""))</f>
        <v/>
      </c>
      <c r="T160" s="20"/>
      <c r="U160" s="20" t="str">
        <f>IF(Settings!$B$23=0,"",IF($C160="","",IF($D160="Day 14",$C160+Settings!$B$24,IF($D160="Week 6",$C160+Settings!$B$25,IF($D160="Monthly",EDATE($C160,Settings!$B$26),"")))))</f>
        <v/>
      </c>
      <c r="V160" s="21"/>
      <c r="W160" s="21"/>
      <c r="X160" s="21"/>
      <c r="Y160" s="25"/>
      <c r="Z160" s="25"/>
    </row>
    <row r="161" spans="2:26" x14ac:dyDescent="0.2">
      <c r="B161" s="15" t="str">
        <f>IF($A161="","",IFERROR(INDEX(Backlog_Scoring!$B$5:$B$504,MATCH($A161,Backlog_Scoring!$A$5:$A$504,0)),""))</f>
        <v/>
      </c>
      <c r="C161" s="20"/>
      <c r="D161" s="21"/>
      <c r="E161" s="15" t="str">
        <f>IF($A161="","",IFERROR(INDEX(Backlog_Scoring!$AB$5:$AB$504,MATCH($A161,Backlog_Scoring!$A$5:$A$504,0)),""))</f>
        <v/>
      </c>
      <c r="F161" s="15" t="str">
        <f>IF($A161="","",IFERROR(INDEX(Backlog_Scoring!$AC$5:$AC$504,MATCH($A161,Backlog_Scoring!$A$5:$A$504,0)),""))</f>
        <v/>
      </c>
      <c r="H161" s="22"/>
      <c r="I161" s="23"/>
      <c r="N161" s="24"/>
      <c r="O161" s="15" t="str">
        <f>IF($A161="","",IFERROR(INDEX(Backlog_Scoring!$E$5:$E$504,MATCH($A161,Backlog_Scoring!$A$5:$A$504,0)),""))</f>
        <v/>
      </c>
      <c r="P161" s="15" t="str">
        <f>IF($A161="","",IFERROR(INDEX(Backlog_Scoring!$Y$5:$Y$504,MATCH($A161,Backlog_Scoring!$A$5:$A$504,0)),""))</f>
        <v/>
      </c>
      <c r="Q161" s="15" t="str">
        <f>IF($A161="","",IFERROR(INDEX(Backlog_Scoring!$X$5:$X$504,MATCH($A161,Backlog_Scoring!$A$5:$A$504,0)),""))</f>
        <v/>
      </c>
      <c r="R161" s="15" t="str">
        <f>IF($A161="","",IFERROR(INDEX(Backlog_Scoring!$U$5:$U$504,MATCH($A161,Backlog_Scoring!$A$5:$A$504,0)),""))</f>
        <v/>
      </c>
      <c r="T161" s="20"/>
      <c r="U161" s="20" t="str">
        <f>IF(Settings!$B$23=0,"",IF($C161="","",IF($D161="Day 14",$C161+Settings!$B$24,IF($D161="Week 6",$C161+Settings!$B$25,IF($D161="Monthly",EDATE($C161,Settings!$B$26),"")))))</f>
        <v/>
      </c>
      <c r="V161" s="21"/>
      <c r="W161" s="21"/>
      <c r="X161" s="21"/>
      <c r="Y161" s="25"/>
      <c r="Z161" s="25"/>
    </row>
    <row r="162" spans="2:26" x14ac:dyDescent="0.2">
      <c r="B162" s="15" t="str">
        <f>IF($A162="","",IFERROR(INDEX(Backlog_Scoring!$B$5:$B$504,MATCH($A162,Backlog_Scoring!$A$5:$A$504,0)),""))</f>
        <v/>
      </c>
      <c r="C162" s="20"/>
      <c r="D162" s="21"/>
      <c r="E162" s="15" t="str">
        <f>IF($A162="","",IFERROR(INDEX(Backlog_Scoring!$AB$5:$AB$504,MATCH($A162,Backlog_Scoring!$A$5:$A$504,0)),""))</f>
        <v/>
      </c>
      <c r="F162" s="15" t="str">
        <f>IF($A162="","",IFERROR(INDEX(Backlog_Scoring!$AC$5:$AC$504,MATCH($A162,Backlog_Scoring!$A$5:$A$504,0)),""))</f>
        <v/>
      </c>
      <c r="H162" s="22"/>
      <c r="I162" s="23"/>
      <c r="N162" s="24"/>
      <c r="O162" s="15" t="str">
        <f>IF($A162="","",IFERROR(INDEX(Backlog_Scoring!$E$5:$E$504,MATCH($A162,Backlog_Scoring!$A$5:$A$504,0)),""))</f>
        <v/>
      </c>
      <c r="P162" s="15" t="str">
        <f>IF($A162="","",IFERROR(INDEX(Backlog_Scoring!$Y$5:$Y$504,MATCH($A162,Backlog_Scoring!$A$5:$A$504,0)),""))</f>
        <v/>
      </c>
      <c r="Q162" s="15" t="str">
        <f>IF($A162="","",IFERROR(INDEX(Backlog_Scoring!$X$5:$X$504,MATCH($A162,Backlog_Scoring!$A$5:$A$504,0)),""))</f>
        <v/>
      </c>
      <c r="R162" s="15" t="str">
        <f>IF($A162="","",IFERROR(INDEX(Backlog_Scoring!$U$5:$U$504,MATCH($A162,Backlog_Scoring!$A$5:$A$504,0)),""))</f>
        <v/>
      </c>
      <c r="T162" s="20"/>
      <c r="U162" s="20" t="str">
        <f>IF(Settings!$B$23=0,"",IF($C162="","",IF($D162="Day 14",$C162+Settings!$B$24,IF($D162="Week 6",$C162+Settings!$B$25,IF($D162="Monthly",EDATE($C162,Settings!$B$26),"")))))</f>
        <v/>
      </c>
      <c r="V162" s="21"/>
      <c r="W162" s="21"/>
      <c r="X162" s="21"/>
      <c r="Y162" s="25"/>
      <c r="Z162" s="25"/>
    </row>
    <row r="163" spans="2:26" x14ac:dyDescent="0.2">
      <c r="B163" s="15" t="str">
        <f>IF($A163="","",IFERROR(INDEX(Backlog_Scoring!$B$5:$B$504,MATCH($A163,Backlog_Scoring!$A$5:$A$504,0)),""))</f>
        <v/>
      </c>
      <c r="C163" s="20"/>
      <c r="D163" s="21"/>
      <c r="E163" s="15" t="str">
        <f>IF($A163="","",IFERROR(INDEX(Backlog_Scoring!$AB$5:$AB$504,MATCH($A163,Backlog_Scoring!$A$5:$A$504,0)),""))</f>
        <v/>
      </c>
      <c r="F163" s="15" t="str">
        <f>IF($A163="","",IFERROR(INDEX(Backlog_Scoring!$AC$5:$AC$504,MATCH($A163,Backlog_Scoring!$A$5:$A$504,0)),""))</f>
        <v/>
      </c>
      <c r="H163" s="22"/>
      <c r="I163" s="23"/>
      <c r="N163" s="24"/>
      <c r="O163" s="15" t="str">
        <f>IF($A163="","",IFERROR(INDEX(Backlog_Scoring!$E$5:$E$504,MATCH($A163,Backlog_Scoring!$A$5:$A$504,0)),""))</f>
        <v/>
      </c>
      <c r="P163" s="15" t="str">
        <f>IF($A163="","",IFERROR(INDEX(Backlog_Scoring!$Y$5:$Y$504,MATCH($A163,Backlog_Scoring!$A$5:$A$504,0)),""))</f>
        <v/>
      </c>
      <c r="Q163" s="15" t="str">
        <f>IF($A163="","",IFERROR(INDEX(Backlog_Scoring!$X$5:$X$504,MATCH($A163,Backlog_Scoring!$A$5:$A$504,0)),""))</f>
        <v/>
      </c>
      <c r="R163" s="15" t="str">
        <f>IF($A163="","",IFERROR(INDEX(Backlog_Scoring!$U$5:$U$504,MATCH($A163,Backlog_Scoring!$A$5:$A$504,0)),""))</f>
        <v/>
      </c>
      <c r="T163" s="20"/>
      <c r="U163" s="20" t="str">
        <f>IF(Settings!$B$23=0,"",IF($C163="","",IF($D163="Day 14",$C163+Settings!$B$24,IF($D163="Week 6",$C163+Settings!$B$25,IF($D163="Monthly",EDATE($C163,Settings!$B$26),"")))))</f>
        <v/>
      </c>
      <c r="V163" s="21"/>
      <c r="W163" s="21"/>
      <c r="X163" s="21"/>
      <c r="Y163" s="25"/>
      <c r="Z163" s="25"/>
    </row>
    <row r="164" spans="2:26" x14ac:dyDescent="0.2">
      <c r="B164" s="15" t="str">
        <f>IF($A164="","",IFERROR(INDEX(Backlog_Scoring!$B$5:$B$504,MATCH($A164,Backlog_Scoring!$A$5:$A$504,0)),""))</f>
        <v/>
      </c>
      <c r="C164" s="20"/>
      <c r="D164" s="21"/>
      <c r="E164" s="15" t="str">
        <f>IF($A164="","",IFERROR(INDEX(Backlog_Scoring!$AB$5:$AB$504,MATCH($A164,Backlog_Scoring!$A$5:$A$504,0)),""))</f>
        <v/>
      </c>
      <c r="F164" s="15" t="str">
        <f>IF($A164="","",IFERROR(INDEX(Backlog_Scoring!$AC$5:$AC$504,MATCH($A164,Backlog_Scoring!$A$5:$A$504,0)),""))</f>
        <v/>
      </c>
      <c r="H164" s="22"/>
      <c r="I164" s="23"/>
      <c r="N164" s="24"/>
      <c r="O164" s="15" t="str">
        <f>IF($A164="","",IFERROR(INDEX(Backlog_Scoring!$E$5:$E$504,MATCH($A164,Backlog_Scoring!$A$5:$A$504,0)),""))</f>
        <v/>
      </c>
      <c r="P164" s="15" t="str">
        <f>IF($A164="","",IFERROR(INDEX(Backlog_Scoring!$Y$5:$Y$504,MATCH($A164,Backlog_Scoring!$A$5:$A$504,0)),""))</f>
        <v/>
      </c>
      <c r="Q164" s="15" t="str">
        <f>IF($A164="","",IFERROR(INDEX(Backlog_Scoring!$X$5:$X$504,MATCH($A164,Backlog_Scoring!$A$5:$A$504,0)),""))</f>
        <v/>
      </c>
      <c r="R164" s="15" t="str">
        <f>IF($A164="","",IFERROR(INDEX(Backlog_Scoring!$U$5:$U$504,MATCH($A164,Backlog_Scoring!$A$5:$A$504,0)),""))</f>
        <v/>
      </c>
      <c r="T164" s="20"/>
      <c r="U164" s="20" t="str">
        <f>IF(Settings!$B$23=0,"",IF($C164="","",IF($D164="Day 14",$C164+Settings!$B$24,IF($D164="Week 6",$C164+Settings!$B$25,IF($D164="Monthly",EDATE($C164,Settings!$B$26),"")))))</f>
        <v/>
      </c>
      <c r="V164" s="21"/>
      <c r="W164" s="21"/>
      <c r="X164" s="21"/>
      <c r="Y164" s="25"/>
      <c r="Z164" s="25"/>
    </row>
    <row r="165" spans="2:26" x14ac:dyDescent="0.2">
      <c r="B165" s="15" t="str">
        <f>IF($A165="","",IFERROR(INDEX(Backlog_Scoring!$B$5:$B$504,MATCH($A165,Backlog_Scoring!$A$5:$A$504,0)),""))</f>
        <v/>
      </c>
      <c r="C165" s="20"/>
      <c r="D165" s="21"/>
      <c r="E165" s="15" t="str">
        <f>IF($A165="","",IFERROR(INDEX(Backlog_Scoring!$AB$5:$AB$504,MATCH($A165,Backlog_Scoring!$A$5:$A$504,0)),""))</f>
        <v/>
      </c>
      <c r="F165" s="15" t="str">
        <f>IF($A165="","",IFERROR(INDEX(Backlog_Scoring!$AC$5:$AC$504,MATCH($A165,Backlog_Scoring!$A$5:$A$504,0)),""))</f>
        <v/>
      </c>
      <c r="H165" s="22"/>
      <c r="I165" s="23"/>
      <c r="N165" s="24"/>
      <c r="O165" s="15" t="str">
        <f>IF($A165="","",IFERROR(INDEX(Backlog_Scoring!$E$5:$E$504,MATCH($A165,Backlog_Scoring!$A$5:$A$504,0)),""))</f>
        <v/>
      </c>
      <c r="P165" s="15" t="str">
        <f>IF($A165="","",IFERROR(INDEX(Backlog_Scoring!$Y$5:$Y$504,MATCH($A165,Backlog_Scoring!$A$5:$A$504,0)),""))</f>
        <v/>
      </c>
      <c r="Q165" s="15" t="str">
        <f>IF($A165="","",IFERROR(INDEX(Backlog_Scoring!$X$5:$X$504,MATCH($A165,Backlog_Scoring!$A$5:$A$504,0)),""))</f>
        <v/>
      </c>
      <c r="R165" s="15" t="str">
        <f>IF($A165="","",IFERROR(INDEX(Backlog_Scoring!$U$5:$U$504,MATCH($A165,Backlog_Scoring!$A$5:$A$504,0)),""))</f>
        <v/>
      </c>
      <c r="T165" s="20"/>
      <c r="U165" s="20" t="str">
        <f>IF(Settings!$B$23=0,"",IF($C165="","",IF($D165="Day 14",$C165+Settings!$B$24,IF($D165="Week 6",$C165+Settings!$B$25,IF($D165="Monthly",EDATE($C165,Settings!$B$26),"")))))</f>
        <v/>
      </c>
      <c r="V165" s="21"/>
      <c r="W165" s="21"/>
      <c r="X165" s="21"/>
      <c r="Y165" s="25"/>
      <c r="Z165" s="25"/>
    </row>
    <row r="166" spans="2:26" x14ac:dyDescent="0.2">
      <c r="B166" s="15" t="str">
        <f>IF($A166="","",IFERROR(INDEX(Backlog_Scoring!$B$5:$B$504,MATCH($A166,Backlog_Scoring!$A$5:$A$504,0)),""))</f>
        <v/>
      </c>
      <c r="C166" s="20"/>
      <c r="D166" s="21"/>
      <c r="E166" s="15" t="str">
        <f>IF($A166="","",IFERROR(INDEX(Backlog_Scoring!$AB$5:$AB$504,MATCH($A166,Backlog_Scoring!$A$5:$A$504,0)),""))</f>
        <v/>
      </c>
      <c r="F166" s="15" t="str">
        <f>IF($A166="","",IFERROR(INDEX(Backlog_Scoring!$AC$5:$AC$504,MATCH($A166,Backlog_Scoring!$A$5:$A$504,0)),""))</f>
        <v/>
      </c>
      <c r="H166" s="22"/>
      <c r="I166" s="23"/>
      <c r="N166" s="24"/>
      <c r="O166" s="15" t="str">
        <f>IF($A166="","",IFERROR(INDEX(Backlog_Scoring!$E$5:$E$504,MATCH($A166,Backlog_Scoring!$A$5:$A$504,0)),""))</f>
        <v/>
      </c>
      <c r="P166" s="15" t="str">
        <f>IF($A166="","",IFERROR(INDEX(Backlog_Scoring!$Y$5:$Y$504,MATCH($A166,Backlog_Scoring!$A$5:$A$504,0)),""))</f>
        <v/>
      </c>
      <c r="Q166" s="15" t="str">
        <f>IF($A166="","",IFERROR(INDEX(Backlog_Scoring!$X$5:$X$504,MATCH($A166,Backlog_Scoring!$A$5:$A$504,0)),""))</f>
        <v/>
      </c>
      <c r="R166" s="15" t="str">
        <f>IF($A166="","",IFERROR(INDEX(Backlog_Scoring!$U$5:$U$504,MATCH($A166,Backlog_Scoring!$A$5:$A$504,0)),""))</f>
        <v/>
      </c>
      <c r="T166" s="20"/>
      <c r="U166" s="20" t="str">
        <f>IF(Settings!$B$23=0,"",IF($C166="","",IF($D166="Day 14",$C166+Settings!$B$24,IF($D166="Week 6",$C166+Settings!$B$25,IF($D166="Monthly",EDATE($C166,Settings!$B$26),"")))))</f>
        <v/>
      </c>
      <c r="V166" s="21"/>
      <c r="W166" s="21"/>
      <c r="X166" s="21"/>
      <c r="Y166" s="25"/>
      <c r="Z166" s="25"/>
    </row>
    <row r="167" spans="2:26" x14ac:dyDescent="0.2">
      <c r="B167" s="15" t="str">
        <f>IF($A167="","",IFERROR(INDEX(Backlog_Scoring!$B$5:$B$504,MATCH($A167,Backlog_Scoring!$A$5:$A$504,0)),""))</f>
        <v/>
      </c>
      <c r="C167" s="20"/>
      <c r="D167" s="21"/>
      <c r="E167" s="15" t="str">
        <f>IF($A167="","",IFERROR(INDEX(Backlog_Scoring!$AB$5:$AB$504,MATCH($A167,Backlog_Scoring!$A$5:$A$504,0)),""))</f>
        <v/>
      </c>
      <c r="F167" s="15" t="str">
        <f>IF($A167="","",IFERROR(INDEX(Backlog_Scoring!$AC$5:$AC$504,MATCH($A167,Backlog_Scoring!$A$5:$A$504,0)),""))</f>
        <v/>
      </c>
      <c r="H167" s="22"/>
      <c r="I167" s="23"/>
      <c r="N167" s="24"/>
      <c r="O167" s="15" t="str">
        <f>IF($A167="","",IFERROR(INDEX(Backlog_Scoring!$E$5:$E$504,MATCH($A167,Backlog_Scoring!$A$5:$A$504,0)),""))</f>
        <v/>
      </c>
      <c r="P167" s="15" t="str">
        <f>IF($A167="","",IFERROR(INDEX(Backlog_Scoring!$Y$5:$Y$504,MATCH($A167,Backlog_Scoring!$A$5:$A$504,0)),""))</f>
        <v/>
      </c>
      <c r="Q167" s="15" t="str">
        <f>IF($A167="","",IFERROR(INDEX(Backlog_Scoring!$X$5:$X$504,MATCH($A167,Backlog_Scoring!$A$5:$A$504,0)),""))</f>
        <v/>
      </c>
      <c r="R167" s="15" t="str">
        <f>IF($A167="","",IFERROR(INDEX(Backlog_Scoring!$U$5:$U$504,MATCH($A167,Backlog_Scoring!$A$5:$A$504,0)),""))</f>
        <v/>
      </c>
      <c r="T167" s="20"/>
      <c r="U167" s="20" t="str">
        <f>IF(Settings!$B$23=0,"",IF($C167="","",IF($D167="Day 14",$C167+Settings!$B$24,IF($D167="Week 6",$C167+Settings!$B$25,IF($D167="Monthly",EDATE($C167,Settings!$B$26),"")))))</f>
        <v/>
      </c>
      <c r="V167" s="21"/>
      <c r="W167" s="21"/>
      <c r="X167" s="21"/>
      <c r="Y167" s="25"/>
      <c r="Z167" s="25"/>
    </row>
    <row r="168" spans="2:26" x14ac:dyDescent="0.2">
      <c r="B168" s="15" t="str">
        <f>IF($A168="","",IFERROR(INDEX(Backlog_Scoring!$B$5:$B$504,MATCH($A168,Backlog_Scoring!$A$5:$A$504,0)),""))</f>
        <v/>
      </c>
      <c r="C168" s="20"/>
      <c r="D168" s="21"/>
      <c r="E168" s="15" t="str">
        <f>IF($A168="","",IFERROR(INDEX(Backlog_Scoring!$AB$5:$AB$504,MATCH($A168,Backlog_Scoring!$A$5:$A$504,0)),""))</f>
        <v/>
      </c>
      <c r="F168" s="15" t="str">
        <f>IF($A168="","",IFERROR(INDEX(Backlog_Scoring!$AC$5:$AC$504,MATCH($A168,Backlog_Scoring!$A$5:$A$504,0)),""))</f>
        <v/>
      </c>
      <c r="H168" s="22"/>
      <c r="I168" s="23"/>
      <c r="N168" s="24"/>
      <c r="O168" s="15" t="str">
        <f>IF($A168="","",IFERROR(INDEX(Backlog_Scoring!$E$5:$E$504,MATCH($A168,Backlog_Scoring!$A$5:$A$504,0)),""))</f>
        <v/>
      </c>
      <c r="P168" s="15" t="str">
        <f>IF($A168="","",IFERROR(INDEX(Backlog_Scoring!$Y$5:$Y$504,MATCH($A168,Backlog_Scoring!$A$5:$A$504,0)),""))</f>
        <v/>
      </c>
      <c r="Q168" s="15" t="str">
        <f>IF($A168="","",IFERROR(INDEX(Backlog_Scoring!$X$5:$X$504,MATCH($A168,Backlog_Scoring!$A$5:$A$504,0)),""))</f>
        <v/>
      </c>
      <c r="R168" s="15" t="str">
        <f>IF($A168="","",IFERROR(INDEX(Backlog_Scoring!$U$5:$U$504,MATCH($A168,Backlog_Scoring!$A$5:$A$504,0)),""))</f>
        <v/>
      </c>
      <c r="T168" s="20"/>
      <c r="U168" s="20" t="str">
        <f>IF(Settings!$B$23=0,"",IF($C168="","",IF($D168="Day 14",$C168+Settings!$B$24,IF($D168="Week 6",$C168+Settings!$B$25,IF($D168="Monthly",EDATE($C168,Settings!$B$26),"")))))</f>
        <v/>
      </c>
      <c r="V168" s="21"/>
      <c r="W168" s="21"/>
      <c r="X168" s="21"/>
      <c r="Y168" s="25"/>
      <c r="Z168" s="25"/>
    </row>
    <row r="169" spans="2:26" x14ac:dyDescent="0.2">
      <c r="B169" s="15" t="str">
        <f>IF($A169="","",IFERROR(INDEX(Backlog_Scoring!$B$5:$B$504,MATCH($A169,Backlog_Scoring!$A$5:$A$504,0)),""))</f>
        <v/>
      </c>
      <c r="C169" s="20"/>
      <c r="D169" s="21"/>
      <c r="E169" s="15" t="str">
        <f>IF($A169="","",IFERROR(INDEX(Backlog_Scoring!$AB$5:$AB$504,MATCH($A169,Backlog_Scoring!$A$5:$A$504,0)),""))</f>
        <v/>
      </c>
      <c r="F169" s="15" t="str">
        <f>IF($A169="","",IFERROR(INDEX(Backlog_Scoring!$AC$5:$AC$504,MATCH($A169,Backlog_Scoring!$A$5:$A$504,0)),""))</f>
        <v/>
      </c>
      <c r="H169" s="22"/>
      <c r="I169" s="23"/>
      <c r="N169" s="24"/>
      <c r="O169" s="15" t="str">
        <f>IF($A169="","",IFERROR(INDEX(Backlog_Scoring!$E$5:$E$504,MATCH($A169,Backlog_Scoring!$A$5:$A$504,0)),""))</f>
        <v/>
      </c>
      <c r="P169" s="15" t="str">
        <f>IF($A169="","",IFERROR(INDEX(Backlog_Scoring!$Y$5:$Y$504,MATCH($A169,Backlog_Scoring!$A$5:$A$504,0)),""))</f>
        <v/>
      </c>
      <c r="Q169" s="15" t="str">
        <f>IF($A169="","",IFERROR(INDEX(Backlog_Scoring!$X$5:$X$504,MATCH($A169,Backlog_Scoring!$A$5:$A$504,0)),""))</f>
        <v/>
      </c>
      <c r="R169" s="15" t="str">
        <f>IF($A169="","",IFERROR(INDEX(Backlog_Scoring!$U$5:$U$504,MATCH($A169,Backlog_Scoring!$A$5:$A$504,0)),""))</f>
        <v/>
      </c>
      <c r="T169" s="20"/>
      <c r="U169" s="20" t="str">
        <f>IF(Settings!$B$23=0,"",IF($C169="","",IF($D169="Day 14",$C169+Settings!$B$24,IF($D169="Week 6",$C169+Settings!$B$25,IF($D169="Monthly",EDATE($C169,Settings!$B$26),"")))))</f>
        <v/>
      </c>
      <c r="V169" s="21"/>
      <c r="W169" s="21"/>
      <c r="X169" s="21"/>
      <c r="Y169" s="25"/>
      <c r="Z169" s="25"/>
    </row>
    <row r="170" spans="2:26" x14ac:dyDescent="0.2">
      <c r="B170" s="15" t="str">
        <f>IF($A170="","",IFERROR(INDEX(Backlog_Scoring!$B$5:$B$504,MATCH($A170,Backlog_Scoring!$A$5:$A$504,0)),""))</f>
        <v/>
      </c>
      <c r="C170" s="20"/>
      <c r="D170" s="21"/>
      <c r="E170" s="15" t="str">
        <f>IF($A170="","",IFERROR(INDEX(Backlog_Scoring!$AB$5:$AB$504,MATCH($A170,Backlog_Scoring!$A$5:$A$504,0)),""))</f>
        <v/>
      </c>
      <c r="F170" s="15" t="str">
        <f>IF($A170="","",IFERROR(INDEX(Backlog_Scoring!$AC$5:$AC$504,MATCH($A170,Backlog_Scoring!$A$5:$A$504,0)),""))</f>
        <v/>
      </c>
      <c r="H170" s="22"/>
      <c r="I170" s="23"/>
      <c r="N170" s="24"/>
      <c r="O170" s="15" t="str">
        <f>IF($A170="","",IFERROR(INDEX(Backlog_Scoring!$E$5:$E$504,MATCH($A170,Backlog_Scoring!$A$5:$A$504,0)),""))</f>
        <v/>
      </c>
      <c r="P170" s="15" t="str">
        <f>IF($A170="","",IFERROR(INDEX(Backlog_Scoring!$Y$5:$Y$504,MATCH($A170,Backlog_Scoring!$A$5:$A$504,0)),""))</f>
        <v/>
      </c>
      <c r="Q170" s="15" t="str">
        <f>IF($A170="","",IFERROR(INDEX(Backlog_Scoring!$X$5:$X$504,MATCH($A170,Backlog_Scoring!$A$5:$A$504,0)),""))</f>
        <v/>
      </c>
      <c r="R170" s="15" t="str">
        <f>IF($A170="","",IFERROR(INDEX(Backlog_Scoring!$U$5:$U$504,MATCH($A170,Backlog_Scoring!$A$5:$A$504,0)),""))</f>
        <v/>
      </c>
      <c r="T170" s="20"/>
      <c r="U170" s="20" t="str">
        <f>IF(Settings!$B$23=0,"",IF($C170="","",IF($D170="Day 14",$C170+Settings!$B$24,IF($D170="Week 6",$C170+Settings!$B$25,IF($D170="Monthly",EDATE($C170,Settings!$B$26),"")))))</f>
        <v/>
      </c>
      <c r="V170" s="21"/>
      <c r="W170" s="21"/>
      <c r="X170" s="21"/>
      <c r="Y170" s="25"/>
      <c r="Z170" s="25"/>
    </row>
    <row r="171" spans="2:26" x14ac:dyDescent="0.2">
      <c r="B171" s="15" t="str">
        <f>IF($A171="","",IFERROR(INDEX(Backlog_Scoring!$B$5:$B$504,MATCH($A171,Backlog_Scoring!$A$5:$A$504,0)),""))</f>
        <v/>
      </c>
      <c r="C171" s="20"/>
      <c r="D171" s="21"/>
      <c r="E171" s="15" t="str">
        <f>IF($A171="","",IFERROR(INDEX(Backlog_Scoring!$AB$5:$AB$504,MATCH($A171,Backlog_Scoring!$A$5:$A$504,0)),""))</f>
        <v/>
      </c>
      <c r="F171" s="15" t="str">
        <f>IF($A171="","",IFERROR(INDEX(Backlog_Scoring!$AC$5:$AC$504,MATCH($A171,Backlog_Scoring!$A$5:$A$504,0)),""))</f>
        <v/>
      </c>
      <c r="H171" s="22"/>
      <c r="I171" s="23"/>
      <c r="N171" s="24"/>
      <c r="O171" s="15" t="str">
        <f>IF($A171="","",IFERROR(INDEX(Backlog_Scoring!$E$5:$E$504,MATCH($A171,Backlog_Scoring!$A$5:$A$504,0)),""))</f>
        <v/>
      </c>
      <c r="P171" s="15" t="str">
        <f>IF($A171="","",IFERROR(INDEX(Backlog_Scoring!$Y$5:$Y$504,MATCH($A171,Backlog_Scoring!$A$5:$A$504,0)),""))</f>
        <v/>
      </c>
      <c r="Q171" s="15" t="str">
        <f>IF($A171="","",IFERROR(INDEX(Backlog_Scoring!$X$5:$X$504,MATCH($A171,Backlog_Scoring!$A$5:$A$504,0)),""))</f>
        <v/>
      </c>
      <c r="R171" s="15" t="str">
        <f>IF($A171="","",IFERROR(INDEX(Backlog_Scoring!$U$5:$U$504,MATCH($A171,Backlog_Scoring!$A$5:$A$504,0)),""))</f>
        <v/>
      </c>
      <c r="T171" s="20"/>
      <c r="U171" s="20" t="str">
        <f>IF(Settings!$B$23=0,"",IF($C171="","",IF($D171="Day 14",$C171+Settings!$B$24,IF($D171="Week 6",$C171+Settings!$B$25,IF($D171="Monthly",EDATE($C171,Settings!$B$26),"")))))</f>
        <v/>
      </c>
      <c r="V171" s="21"/>
      <c r="W171" s="21"/>
      <c r="X171" s="21"/>
      <c r="Y171" s="25"/>
      <c r="Z171" s="25"/>
    </row>
    <row r="172" spans="2:26" x14ac:dyDescent="0.2">
      <c r="B172" s="15" t="str">
        <f>IF($A172="","",IFERROR(INDEX(Backlog_Scoring!$B$5:$B$504,MATCH($A172,Backlog_Scoring!$A$5:$A$504,0)),""))</f>
        <v/>
      </c>
      <c r="C172" s="20"/>
      <c r="D172" s="21"/>
      <c r="E172" s="15" t="str">
        <f>IF($A172="","",IFERROR(INDEX(Backlog_Scoring!$AB$5:$AB$504,MATCH($A172,Backlog_Scoring!$A$5:$A$504,0)),""))</f>
        <v/>
      </c>
      <c r="F172" s="15" t="str">
        <f>IF($A172="","",IFERROR(INDEX(Backlog_Scoring!$AC$5:$AC$504,MATCH($A172,Backlog_Scoring!$A$5:$A$504,0)),""))</f>
        <v/>
      </c>
      <c r="H172" s="22"/>
      <c r="I172" s="23"/>
      <c r="N172" s="24"/>
      <c r="O172" s="15" t="str">
        <f>IF($A172="","",IFERROR(INDEX(Backlog_Scoring!$E$5:$E$504,MATCH($A172,Backlog_Scoring!$A$5:$A$504,0)),""))</f>
        <v/>
      </c>
      <c r="P172" s="15" t="str">
        <f>IF($A172="","",IFERROR(INDEX(Backlog_Scoring!$Y$5:$Y$504,MATCH($A172,Backlog_Scoring!$A$5:$A$504,0)),""))</f>
        <v/>
      </c>
      <c r="Q172" s="15" t="str">
        <f>IF($A172="","",IFERROR(INDEX(Backlog_Scoring!$X$5:$X$504,MATCH($A172,Backlog_Scoring!$A$5:$A$504,0)),""))</f>
        <v/>
      </c>
      <c r="R172" s="15" t="str">
        <f>IF($A172="","",IFERROR(INDEX(Backlog_Scoring!$U$5:$U$504,MATCH($A172,Backlog_Scoring!$A$5:$A$504,0)),""))</f>
        <v/>
      </c>
      <c r="T172" s="20"/>
      <c r="U172" s="20" t="str">
        <f>IF(Settings!$B$23=0,"",IF($C172="","",IF($D172="Day 14",$C172+Settings!$B$24,IF($D172="Week 6",$C172+Settings!$B$25,IF($D172="Monthly",EDATE($C172,Settings!$B$26),"")))))</f>
        <v/>
      </c>
      <c r="V172" s="21"/>
      <c r="W172" s="21"/>
      <c r="X172" s="21"/>
      <c r="Y172" s="25"/>
      <c r="Z172" s="25"/>
    </row>
    <row r="173" spans="2:26" x14ac:dyDescent="0.2">
      <c r="B173" s="15" t="str">
        <f>IF($A173="","",IFERROR(INDEX(Backlog_Scoring!$B$5:$B$504,MATCH($A173,Backlog_Scoring!$A$5:$A$504,0)),""))</f>
        <v/>
      </c>
      <c r="C173" s="20"/>
      <c r="D173" s="21"/>
      <c r="E173" s="15" t="str">
        <f>IF($A173="","",IFERROR(INDEX(Backlog_Scoring!$AB$5:$AB$504,MATCH($A173,Backlog_Scoring!$A$5:$A$504,0)),""))</f>
        <v/>
      </c>
      <c r="F173" s="15" t="str">
        <f>IF($A173="","",IFERROR(INDEX(Backlog_Scoring!$AC$5:$AC$504,MATCH($A173,Backlog_Scoring!$A$5:$A$504,0)),""))</f>
        <v/>
      </c>
      <c r="H173" s="22"/>
      <c r="I173" s="23"/>
      <c r="N173" s="24"/>
      <c r="O173" s="15" t="str">
        <f>IF($A173="","",IFERROR(INDEX(Backlog_Scoring!$E$5:$E$504,MATCH($A173,Backlog_Scoring!$A$5:$A$504,0)),""))</f>
        <v/>
      </c>
      <c r="P173" s="15" t="str">
        <f>IF($A173="","",IFERROR(INDEX(Backlog_Scoring!$Y$5:$Y$504,MATCH($A173,Backlog_Scoring!$A$5:$A$504,0)),""))</f>
        <v/>
      </c>
      <c r="Q173" s="15" t="str">
        <f>IF($A173="","",IFERROR(INDEX(Backlog_Scoring!$X$5:$X$504,MATCH($A173,Backlog_Scoring!$A$5:$A$504,0)),""))</f>
        <v/>
      </c>
      <c r="R173" s="15" t="str">
        <f>IF($A173="","",IFERROR(INDEX(Backlog_Scoring!$U$5:$U$504,MATCH($A173,Backlog_Scoring!$A$5:$A$504,0)),""))</f>
        <v/>
      </c>
      <c r="T173" s="20"/>
      <c r="U173" s="20" t="str">
        <f>IF(Settings!$B$23=0,"",IF($C173="","",IF($D173="Day 14",$C173+Settings!$B$24,IF($D173="Week 6",$C173+Settings!$B$25,IF($D173="Monthly",EDATE($C173,Settings!$B$26),"")))))</f>
        <v/>
      </c>
      <c r="V173" s="21"/>
      <c r="W173" s="21"/>
      <c r="X173" s="21"/>
      <c r="Y173" s="25"/>
      <c r="Z173" s="25"/>
    </row>
    <row r="174" spans="2:26" x14ac:dyDescent="0.2">
      <c r="B174" s="15" t="str">
        <f>IF($A174="","",IFERROR(INDEX(Backlog_Scoring!$B$5:$B$504,MATCH($A174,Backlog_Scoring!$A$5:$A$504,0)),""))</f>
        <v/>
      </c>
      <c r="C174" s="20"/>
      <c r="D174" s="21"/>
      <c r="E174" s="15" t="str">
        <f>IF($A174="","",IFERROR(INDEX(Backlog_Scoring!$AB$5:$AB$504,MATCH($A174,Backlog_Scoring!$A$5:$A$504,0)),""))</f>
        <v/>
      </c>
      <c r="F174" s="15" t="str">
        <f>IF($A174="","",IFERROR(INDEX(Backlog_Scoring!$AC$5:$AC$504,MATCH($A174,Backlog_Scoring!$A$5:$A$504,0)),""))</f>
        <v/>
      </c>
      <c r="H174" s="22"/>
      <c r="I174" s="23"/>
      <c r="N174" s="24"/>
      <c r="O174" s="15" t="str">
        <f>IF($A174="","",IFERROR(INDEX(Backlog_Scoring!$E$5:$E$504,MATCH($A174,Backlog_Scoring!$A$5:$A$504,0)),""))</f>
        <v/>
      </c>
      <c r="P174" s="15" t="str">
        <f>IF($A174="","",IFERROR(INDEX(Backlog_Scoring!$Y$5:$Y$504,MATCH($A174,Backlog_Scoring!$A$5:$A$504,0)),""))</f>
        <v/>
      </c>
      <c r="Q174" s="15" t="str">
        <f>IF($A174="","",IFERROR(INDEX(Backlog_Scoring!$X$5:$X$504,MATCH($A174,Backlog_Scoring!$A$5:$A$504,0)),""))</f>
        <v/>
      </c>
      <c r="R174" s="15" t="str">
        <f>IF($A174="","",IFERROR(INDEX(Backlog_Scoring!$U$5:$U$504,MATCH($A174,Backlog_Scoring!$A$5:$A$504,0)),""))</f>
        <v/>
      </c>
      <c r="T174" s="20"/>
      <c r="U174" s="20" t="str">
        <f>IF(Settings!$B$23=0,"",IF($C174="","",IF($D174="Day 14",$C174+Settings!$B$24,IF($D174="Week 6",$C174+Settings!$B$25,IF($D174="Monthly",EDATE($C174,Settings!$B$26),"")))))</f>
        <v/>
      </c>
      <c r="V174" s="21"/>
      <c r="W174" s="21"/>
      <c r="X174" s="21"/>
      <c r="Y174" s="25"/>
      <c r="Z174" s="25"/>
    </row>
    <row r="175" spans="2:26" x14ac:dyDescent="0.2">
      <c r="B175" s="15" t="str">
        <f>IF($A175="","",IFERROR(INDEX(Backlog_Scoring!$B$5:$B$504,MATCH($A175,Backlog_Scoring!$A$5:$A$504,0)),""))</f>
        <v/>
      </c>
      <c r="C175" s="20"/>
      <c r="D175" s="21"/>
      <c r="E175" s="15" t="str">
        <f>IF($A175="","",IFERROR(INDEX(Backlog_Scoring!$AB$5:$AB$504,MATCH($A175,Backlog_Scoring!$A$5:$A$504,0)),""))</f>
        <v/>
      </c>
      <c r="F175" s="15" t="str">
        <f>IF($A175="","",IFERROR(INDEX(Backlog_Scoring!$AC$5:$AC$504,MATCH($A175,Backlog_Scoring!$A$5:$A$504,0)),""))</f>
        <v/>
      </c>
      <c r="H175" s="22"/>
      <c r="I175" s="23"/>
      <c r="N175" s="24"/>
      <c r="O175" s="15" t="str">
        <f>IF($A175="","",IFERROR(INDEX(Backlog_Scoring!$E$5:$E$504,MATCH($A175,Backlog_Scoring!$A$5:$A$504,0)),""))</f>
        <v/>
      </c>
      <c r="P175" s="15" t="str">
        <f>IF($A175="","",IFERROR(INDEX(Backlog_Scoring!$Y$5:$Y$504,MATCH($A175,Backlog_Scoring!$A$5:$A$504,0)),""))</f>
        <v/>
      </c>
      <c r="Q175" s="15" t="str">
        <f>IF($A175="","",IFERROR(INDEX(Backlog_Scoring!$X$5:$X$504,MATCH($A175,Backlog_Scoring!$A$5:$A$504,0)),""))</f>
        <v/>
      </c>
      <c r="R175" s="15" t="str">
        <f>IF($A175="","",IFERROR(INDEX(Backlog_Scoring!$U$5:$U$504,MATCH($A175,Backlog_Scoring!$A$5:$A$504,0)),""))</f>
        <v/>
      </c>
      <c r="T175" s="20"/>
      <c r="U175" s="20" t="str">
        <f>IF(Settings!$B$23=0,"",IF($C175="","",IF($D175="Day 14",$C175+Settings!$B$24,IF($D175="Week 6",$C175+Settings!$B$25,IF($D175="Monthly",EDATE($C175,Settings!$B$26),"")))))</f>
        <v/>
      </c>
      <c r="V175" s="21"/>
      <c r="W175" s="21"/>
      <c r="X175" s="21"/>
      <c r="Y175" s="25"/>
      <c r="Z175" s="25"/>
    </row>
    <row r="176" spans="2:26" x14ac:dyDescent="0.2">
      <c r="B176" s="15" t="str">
        <f>IF($A176="","",IFERROR(INDEX(Backlog_Scoring!$B$5:$B$504,MATCH($A176,Backlog_Scoring!$A$5:$A$504,0)),""))</f>
        <v/>
      </c>
      <c r="C176" s="20"/>
      <c r="D176" s="21"/>
      <c r="E176" s="15" t="str">
        <f>IF($A176="","",IFERROR(INDEX(Backlog_Scoring!$AB$5:$AB$504,MATCH($A176,Backlog_Scoring!$A$5:$A$504,0)),""))</f>
        <v/>
      </c>
      <c r="F176" s="15" t="str">
        <f>IF($A176="","",IFERROR(INDEX(Backlog_Scoring!$AC$5:$AC$504,MATCH($A176,Backlog_Scoring!$A$5:$A$504,0)),""))</f>
        <v/>
      </c>
      <c r="H176" s="22"/>
      <c r="I176" s="23"/>
      <c r="N176" s="24"/>
      <c r="O176" s="15" t="str">
        <f>IF($A176="","",IFERROR(INDEX(Backlog_Scoring!$E$5:$E$504,MATCH($A176,Backlog_Scoring!$A$5:$A$504,0)),""))</f>
        <v/>
      </c>
      <c r="P176" s="15" t="str">
        <f>IF($A176="","",IFERROR(INDEX(Backlog_Scoring!$Y$5:$Y$504,MATCH($A176,Backlog_Scoring!$A$5:$A$504,0)),""))</f>
        <v/>
      </c>
      <c r="Q176" s="15" t="str">
        <f>IF($A176="","",IFERROR(INDEX(Backlog_Scoring!$X$5:$X$504,MATCH($A176,Backlog_Scoring!$A$5:$A$504,0)),""))</f>
        <v/>
      </c>
      <c r="R176" s="15" t="str">
        <f>IF($A176="","",IFERROR(INDEX(Backlog_Scoring!$U$5:$U$504,MATCH($A176,Backlog_Scoring!$A$5:$A$504,0)),""))</f>
        <v/>
      </c>
      <c r="T176" s="20"/>
      <c r="U176" s="20" t="str">
        <f>IF(Settings!$B$23=0,"",IF($C176="","",IF($D176="Day 14",$C176+Settings!$B$24,IF($D176="Week 6",$C176+Settings!$B$25,IF($D176="Monthly",EDATE($C176,Settings!$B$26),"")))))</f>
        <v/>
      </c>
      <c r="V176" s="21"/>
      <c r="W176" s="21"/>
      <c r="X176" s="21"/>
      <c r="Y176" s="25"/>
      <c r="Z176" s="25"/>
    </row>
    <row r="177" spans="2:26" x14ac:dyDescent="0.2">
      <c r="B177" s="15" t="str">
        <f>IF($A177="","",IFERROR(INDEX(Backlog_Scoring!$B$5:$B$504,MATCH($A177,Backlog_Scoring!$A$5:$A$504,0)),""))</f>
        <v/>
      </c>
      <c r="C177" s="20"/>
      <c r="D177" s="21"/>
      <c r="E177" s="15" t="str">
        <f>IF($A177="","",IFERROR(INDEX(Backlog_Scoring!$AB$5:$AB$504,MATCH($A177,Backlog_Scoring!$A$5:$A$504,0)),""))</f>
        <v/>
      </c>
      <c r="F177" s="15" t="str">
        <f>IF($A177="","",IFERROR(INDEX(Backlog_Scoring!$AC$5:$AC$504,MATCH($A177,Backlog_Scoring!$A$5:$A$504,0)),""))</f>
        <v/>
      </c>
      <c r="H177" s="22"/>
      <c r="I177" s="23"/>
      <c r="N177" s="24"/>
      <c r="O177" s="15" t="str">
        <f>IF($A177="","",IFERROR(INDEX(Backlog_Scoring!$E$5:$E$504,MATCH($A177,Backlog_Scoring!$A$5:$A$504,0)),""))</f>
        <v/>
      </c>
      <c r="P177" s="15" t="str">
        <f>IF($A177="","",IFERROR(INDEX(Backlog_Scoring!$Y$5:$Y$504,MATCH($A177,Backlog_Scoring!$A$5:$A$504,0)),""))</f>
        <v/>
      </c>
      <c r="Q177" s="15" t="str">
        <f>IF($A177="","",IFERROR(INDEX(Backlog_Scoring!$X$5:$X$504,MATCH($A177,Backlog_Scoring!$A$5:$A$504,0)),""))</f>
        <v/>
      </c>
      <c r="R177" s="15" t="str">
        <f>IF($A177="","",IFERROR(INDEX(Backlog_Scoring!$U$5:$U$504,MATCH($A177,Backlog_Scoring!$A$5:$A$504,0)),""))</f>
        <v/>
      </c>
      <c r="T177" s="20"/>
      <c r="U177" s="20" t="str">
        <f>IF(Settings!$B$23=0,"",IF($C177="","",IF($D177="Day 14",$C177+Settings!$B$24,IF($D177="Week 6",$C177+Settings!$B$25,IF($D177="Monthly",EDATE($C177,Settings!$B$26),"")))))</f>
        <v/>
      </c>
      <c r="V177" s="21"/>
      <c r="W177" s="21"/>
      <c r="X177" s="21"/>
      <c r="Y177" s="25"/>
      <c r="Z177" s="25"/>
    </row>
    <row r="178" spans="2:26" x14ac:dyDescent="0.2">
      <c r="B178" s="15" t="str">
        <f>IF($A178="","",IFERROR(INDEX(Backlog_Scoring!$B$5:$B$504,MATCH($A178,Backlog_Scoring!$A$5:$A$504,0)),""))</f>
        <v/>
      </c>
      <c r="C178" s="20"/>
      <c r="D178" s="21"/>
      <c r="E178" s="15" t="str">
        <f>IF($A178="","",IFERROR(INDEX(Backlog_Scoring!$AB$5:$AB$504,MATCH($A178,Backlog_Scoring!$A$5:$A$504,0)),""))</f>
        <v/>
      </c>
      <c r="F178" s="15" t="str">
        <f>IF($A178="","",IFERROR(INDEX(Backlog_Scoring!$AC$5:$AC$504,MATCH($A178,Backlog_Scoring!$A$5:$A$504,0)),""))</f>
        <v/>
      </c>
      <c r="H178" s="22"/>
      <c r="I178" s="23"/>
      <c r="N178" s="24"/>
      <c r="O178" s="15" t="str">
        <f>IF($A178="","",IFERROR(INDEX(Backlog_Scoring!$E$5:$E$504,MATCH($A178,Backlog_Scoring!$A$5:$A$504,0)),""))</f>
        <v/>
      </c>
      <c r="P178" s="15" t="str">
        <f>IF($A178="","",IFERROR(INDEX(Backlog_Scoring!$Y$5:$Y$504,MATCH($A178,Backlog_Scoring!$A$5:$A$504,0)),""))</f>
        <v/>
      </c>
      <c r="Q178" s="15" t="str">
        <f>IF($A178="","",IFERROR(INDEX(Backlog_Scoring!$X$5:$X$504,MATCH($A178,Backlog_Scoring!$A$5:$A$504,0)),""))</f>
        <v/>
      </c>
      <c r="R178" s="15" t="str">
        <f>IF($A178="","",IFERROR(INDEX(Backlog_Scoring!$U$5:$U$504,MATCH($A178,Backlog_Scoring!$A$5:$A$504,0)),""))</f>
        <v/>
      </c>
      <c r="T178" s="20"/>
      <c r="U178" s="20" t="str">
        <f>IF(Settings!$B$23=0,"",IF($C178="","",IF($D178="Day 14",$C178+Settings!$B$24,IF($D178="Week 6",$C178+Settings!$B$25,IF($D178="Monthly",EDATE($C178,Settings!$B$26),"")))))</f>
        <v/>
      </c>
      <c r="V178" s="21"/>
      <c r="W178" s="21"/>
      <c r="X178" s="21"/>
      <c r="Y178" s="25"/>
      <c r="Z178" s="25"/>
    </row>
    <row r="179" spans="2:26" x14ac:dyDescent="0.2">
      <c r="B179" s="15" t="str">
        <f>IF($A179="","",IFERROR(INDEX(Backlog_Scoring!$B$5:$B$504,MATCH($A179,Backlog_Scoring!$A$5:$A$504,0)),""))</f>
        <v/>
      </c>
      <c r="C179" s="20"/>
      <c r="D179" s="21"/>
      <c r="E179" s="15" t="str">
        <f>IF($A179="","",IFERROR(INDEX(Backlog_Scoring!$AB$5:$AB$504,MATCH($A179,Backlog_Scoring!$A$5:$A$504,0)),""))</f>
        <v/>
      </c>
      <c r="F179" s="15" t="str">
        <f>IF($A179="","",IFERROR(INDEX(Backlog_Scoring!$AC$5:$AC$504,MATCH($A179,Backlog_Scoring!$A$5:$A$504,0)),""))</f>
        <v/>
      </c>
      <c r="H179" s="22"/>
      <c r="I179" s="23"/>
      <c r="N179" s="24"/>
      <c r="O179" s="15" t="str">
        <f>IF($A179="","",IFERROR(INDEX(Backlog_Scoring!$E$5:$E$504,MATCH($A179,Backlog_Scoring!$A$5:$A$504,0)),""))</f>
        <v/>
      </c>
      <c r="P179" s="15" t="str">
        <f>IF($A179="","",IFERROR(INDEX(Backlog_Scoring!$Y$5:$Y$504,MATCH($A179,Backlog_Scoring!$A$5:$A$504,0)),""))</f>
        <v/>
      </c>
      <c r="Q179" s="15" t="str">
        <f>IF($A179="","",IFERROR(INDEX(Backlog_Scoring!$X$5:$X$504,MATCH($A179,Backlog_Scoring!$A$5:$A$504,0)),""))</f>
        <v/>
      </c>
      <c r="R179" s="15" t="str">
        <f>IF($A179="","",IFERROR(INDEX(Backlog_Scoring!$U$5:$U$504,MATCH($A179,Backlog_Scoring!$A$5:$A$504,0)),""))</f>
        <v/>
      </c>
      <c r="T179" s="20"/>
      <c r="U179" s="20" t="str">
        <f>IF(Settings!$B$23=0,"",IF($C179="","",IF($D179="Day 14",$C179+Settings!$B$24,IF($D179="Week 6",$C179+Settings!$B$25,IF($D179="Monthly",EDATE($C179,Settings!$B$26),"")))))</f>
        <v/>
      </c>
      <c r="V179" s="21"/>
      <c r="W179" s="21"/>
      <c r="X179" s="21"/>
      <c r="Y179" s="25"/>
      <c r="Z179" s="25"/>
    </row>
    <row r="180" spans="2:26" x14ac:dyDescent="0.2">
      <c r="B180" s="15" t="str">
        <f>IF($A180="","",IFERROR(INDEX(Backlog_Scoring!$B$5:$B$504,MATCH($A180,Backlog_Scoring!$A$5:$A$504,0)),""))</f>
        <v/>
      </c>
      <c r="C180" s="20"/>
      <c r="D180" s="21"/>
      <c r="E180" s="15" t="str">
        <f>IF($A180="","",IFERROR(INDEX(Backlog_Scoring!$AB$5:$AB$504,MATCH($A180,Backlog_Scoring!$A$5:$A$504,0)),""))</f>
        <v/>
      </c>
      <c r="F180" s="15" t="str">
        <f>IF($A180="","",IFERROR(INDEX(Backlog_Scoring!$AC$5:$AC$504,MATCH($A180,Backlog_Scoring!$A$5:$A$504,0)),""))</f>
        <v/>
      </c>
      <c r="H180" s="22"/>
      <c r="I180" s="23"/>
      <c r="N180" s="24"/>
      <c r="O180" s="15" t="str">
        <f>IF($A180="","",IFERROR(INDEX(Backlog_Scoring!$E$5:$E$504,MATCH($A180,Backlog_Scoring!$A$5:$A$504,0)),""))</f>
        <v/>
      </c>
      <c r="P180" s="15" t="str">
        <f>IF($A180="","",IFERROR(INDEX(Backlog_Scoring!$Y$5:$Y$504,MATCH($A180,Backlog_Scoring!$A$5:$A$504,0)),""))</f>
        <v/>
      </c>
      <c r="Q180" s="15" t="str">
        <f>IF($A180="","",IFERROR(INDEX(Backlog_Scoring!$X$5:$X$504,MATCH($A180,Backlog_Scoring!$A$5:$A$504,0)),""))</f>
        <v/>
      </c>
      <c r="R180" s="15" t="str">
        <f>IF($A180="","",IFERROR(INDEX(Backlog_Scoring!$U$5:$U$504,MATCH($A180,Backlog_Scoring!$A$5:$A$504,0)),""))</f>
        <v/>
      </c>
      <c r="T180" s="20"/>
      <c r="U180" s="20" t="str">
        <f>IF(Settings!$B$23=0,"",IF($C180="","",IF($D180="Day 14",$C180+Settings!$B$24,IF($D180="Week 6",$C180+Settings!$B$25,IF($D180="Monthly",EDATE($C180,Settings!$B$26),"")))))</f>
        <v/>
      </c>
      <c r="V180" s="21"/>
      <c r="W180" s="21"/>
      <c r="X180" s="21"/>
      <c r="Y180" s="25"/>
      <c r="Z180" s="25"/>
    </row>
    <row r="181" spans="2:26" x14ac:dyDescent="0.2">
      <c r="B181" s="15" t="str">
        <f>IF($A181="","",IFERROR(INDEX(Backlog_Scoring!$B$5:$B$504,MATCH($A181,Backlog_Scoring!$A$5:$A$504,0)),""))</f>
        <v/>
      </c>
      <c r="C181" s="20"/>
      <c r="D181" s="21"/>
      <c r="E181" s="15" t="str">
        <f>IF($A181="","",IFERROR(INDEX(Backlog_Scoring!$AB$5:$AB$504,MATCH($A181,Backlog_Scoring!$A$5:$A$504,0)),""))</f>
        <v/>
      </c>
      <c r="F181" s="15" t="str">
        <f>IF($A181="","",IFERROR(INDEX(Backlog_Scoring!$AC$5:$AC$504,MATCH($A181,Backlog_Scoring!$A$5:$A$504,0)),""))</f>
        <v/>
      </c>
      <c r="H181" s="22"/>
      <c r="I181" s="23"/>
      <c r="N181" s="24"/>
      <c r="O181" s="15" t="str">
        <f>IF($A181="","",IFERROR(INDEX(Backlog_Scoring!$E$5:$E$504,MATCH($A181,Backlog_Scoring!$A$5:$A$504,0)),""))</f>
        <v/>
      </c>
      <c r="P181" s="15" t="str">
        <f>IF($A181="","",IFERROR(INDEX(Backlog_Scoring!$Y$5:$Y$504,MATCH($A181,Backlog_Scoring!$A$5:$A$504,0)),""))</f>
        <v/>
      </c>
      <c r="Q181" s="15" t="str">
        <f>IF($A181="","",IFERROR(INDEX(Backlog_Scoring!$X$5:$X$504,MATCH($A181,Backlog_Scoring!$A$5:$A$504,0)),""))</f>
        <v/>
      </c>
      <c r="R181" s="15" t="str">
        <f>IF($A181="","",IFERROR(INDEX(Backlog_Scoring!$U$5:$U$504,MATCH($A181,Backlog_Scoring!$A$5:$A$504,0)),""))</f>
        <v/>
      </c>
      <c r="T181" s="20"/>
      <c r="U181" s="20" t="str">
        <f>IF(Settings!$B$23=0,"",IF($C181="","",IF($D181="Day 14",$C181+Settings!$B$24,IF($D181="Week 6",$C181+Settings!$B$25,IF($D181="Monthly",EDATE($C181,Settings!$B$26),"")))))</f>
        <v/>
      </c>
      <c r="V181" s="21"/>
      <c r="W181" s="21"/>
      <c r="X181" s="21"/>
      <c r="Y181" s="25"/>
      <c r="Z181" s="25"/>
    </row>
    <row r="182" spans="2:26" x14ac:dyDescent="0.2">
      <c r="B182" s="15" t="str">
        <f>IF($A182="","",IFERROR(INDEX(Backlog_Scoring!$B$5:$B$504,MATCH($A182,Backlog_Scoring!$A$5:$A$504,0)),""))</f>
        <v/>
      </c>
      <c r="C182" s="20"/>
      <c r="D182" s="21"/>
      <c r="E182" s="15" t="str">
        <f>IF($A182="","",IFERROR(INDEX(Backlog_Scoring!$AB$5:$AB$504,MATCH($A182,Backlog_Scoring!$A$5:$A$504,0)),""))</f>
        <v/>
      </c>
      <c r="F182" s="15" t="str">
        <f>IF($A182="","",IFERROR(INDEX(Backlog_Scoring!$AC$5:$AC$504,MATCH($A182,Backlog_Scoring!$A$5:$A$504,0)),""))</f>
        <v/>
      </c>
      <c r="H182" s="22"/>
      <c r="I182" s="23"/>
      <c r="N182" s="24"/>
      <c r="O182" s="15" t="str">
        <f>IF($A182="","",IFERROR(INDEX(Backlog_Scoring!$E$5:$E$504,MATCH($A182,Backlog_Scoring!$A$5:$A$504,0)),""))</f>
        <v/>
      </c>
      <c r="P182" s="15" t="str">
        <f>IF($A182="","",IFERROR(INDEX(Backlog_Scoring!$Y$5:$Y$504,MATCH($A182,Backlog_Scoring!$A$5:$A$504,0)),""))</f>
        <v/>
      </c>
      <c r="Q182" s="15" t="str">
        <f>IF($A182="","",IFERROR(INDEX(Backlog_Scoring!$X$5:$X$504,MATCH($A182,Backlog_Scoring!$A$5:$A$504,0)),""))</f>
        <v/>
      </c>
      <c r="R182" s="15" t="str">
        <f>IF($A182="","",IFERROR(INDEX(Backlog_Scoring!$U$5:$U$504,MATCH($A182,Backlog_Scoring!$A$5:$A$504,0)),""))</f>
        <v/>
      </c>
      <c r="T182" s="20"/>
      <c r="U182" s="20" t="str">
        <f>IF(Settings!$B$23=0,"",IF($C182="","",IF($D182="Day 14",$C182+Settings!$B$24,IF($D182="Week 6",$C182+Settings!$B$25,IF($D182="Monthly",EDATE($C182,Settings!$B$26),"")))))</f>
        <v/>
      </c>
      <c r="V182" s="21"/>
      <c r="W182" s="21"/>
      <c r="X182" s="21"/>
      <c r="Y182" s="25"/>
      <c r="Z182" s="25"/>
    </row>
    <row r="183" spans="2:26" x14ac:dyDescent="0.2">
      <c r="B183" s="15" t="str">
        <f>IF($A183="","",IFERROR(INDEX(Backlog_Scoring!$B$5:$B$504,MATCH($A183,Backlog_Scoring!$A$5:$A$504,0)),""))</f>
        <v/>
      </c>
      <c r="C183" s="20"/>
      <c r="D183" s="21"/>
      <c r="E183" s="15" t="str">
        <f>IF($A183="","",IFERROR(INDEX(Backlog_Scoring!$AB$5:$AB$504,MATCH($A183,Backlog_Scoring!$A$5:$A$504,0)),""))</f>
        <v/>
      </c>
      <c r="F183" s="15" t="str">
        <f>IF($A183="","",IFERROR(INDEX(Backlog_Scoring!$AC$5:$AC$504,MATCH($A183,Backlog_Scoring!$A$5:$A$504,0)),""))</f>
        <v/>
      </c>
      <c r="H183" s="22"/>
      <c r="I183" s="23"/>
      <c r="N183" s="24"/>
      <c r="O183" s="15" t="str">
        <f>IF($A183="","",IFERROR(INDEX(Backlog_Scoring!$E$5:$E$504,MATCH($A183,Backlog_Scoring!$A$5:$A$504,0)),""))</f>
        <v/>
      </c>
      <c r="P183" s="15" t="str">
        <f>IF($A183="","",IFERROR(INDEX(Backlog_Scoring!$Y$5:$Y$504,MATCH($A183,Backlog_Scoring!$A$5:$A$504,0)),""))</f>
        <v/>
      </c>
      <c r="Q183" s="15" t="str">
        <f>IF($A183="","",IFERROR(INDEX(Backlog_Scoring!$X$5:$X$504,MATCH($A183,Backlog_Scoring!$A$5:$A$504,0)),""))</f>
        <v/>
      </c>
      <c r="R183" s="15" t="str">
        <f>IF($A183="","",IFERROR(INDEX(Backlog_Scoring!$U$5:$U$504,MATCH($A183,Backlog_Scoring!$A$5:$A$504,0)),""))</f>
        <v/>
      </c>
      <c r="T183" s="20"/>
      <c r="U183" s="20" t="str">
        <f>IF(Settings!$B$23=0,"",IF($C183="","",IF($D183="Day 14",$C183+Settings!$B$24,IF($D183="Week 6",$C183+Settings!$B$25,IF($D183="Monthly",EDATE($C183,Settings!$B$26),"")))))</f>
        <v/>
      </c>
      <c r="V183" s="21"/>
      <c r="W183" s="21"/>
      <c r="X183" s="21"/>
      <c r="Y183" s="25"/>
      <c r="Z183" s="25"/>
    </row>
    <row r="184" spans="2:26" x14ac:dyDescent="0.2">
      <c r="B184" s="15" t="str">
        <f>IF($A184="","",IFERROR(INDEX(Backlog_Scoring!$B$5:$B$504,MATCH($A184,Backlog_Scoring!$A$5:$A$504,0)),""))</f>
        <v/>
      </c>
      <c r="C184" s="20"/>
      <c r="D184" s="21"/>
      <c r="E184" s="15" t="str">
        <f>IF($A184="","",IFERROR(INDEX(Backlog_Scoring!$AB$5:$AB$504,MATCH($A184,Backlog_Scoring!$A$5:$A$504,0)),""))</f>
        <v/>
      </c>
      <c r="F184" s="15" t="str">
        <f>IF($A184="","",IFERROR(INDEX(Backlog_Scoring!$AC$5:$AC$504,MATCH($A184,Backlog_Scoring!$A$5:$A$504,0)),""))</f>
        <v/>
      </c>
      <c r="H184" s="22"/>
      <c r="I184" s="23"/>
      <c r="N184" s="24"/>
      <c r="O184" s="15" t="str">
        <f>IF($A184="","",IFERROR(INDEX(Backlog_Scoring!$E$5:$E$504,MATCH($A184,Backlog_Scoring!$A$5:$A$504,0)),""))</f>
        <v/>
      </c>
      <c r="P184" s="15" t="str">
        <f>IF($A184="","",IFERROR(INDEX(Backlog_Scoring!$Y$5:$Y$504,MATCH($A184,Backlog_Scoring!$A$5:$A$504,0)),""))</f>
        <v/>
      </c>
      <c r="Q184" s="15" t="str">
        <f>IF($A184="","",IFERROR(INDEX(Backlog_Scoring!$X$5:$X$504,MATCH($A184,Backlog_Scoring!$A$5:$A$504,0)),""))</f>
        <v/>
      </c>
      <c r="R184" s="15" t="str">
        <f>IF($A184="","",IFERROR(INDEX(Backlog_Scoring!$U$5:$U$504,MATCH($A184,Backlog_Scoring!$A$5:$A$504,0)),""))</f>
        <v/>
      </c>
      <c r="T184" s="20"/>
      <c r="U184" s="20" t="str">
        <f>IF(Settings!$B$23=0,"",IF($C184="","",IF($D184="Day 14",$C184+Settings!$B$24,IF($D184="Week 6",$C184+Settings!$B$25,IF($D184="Monthly",EDATE($C184,Settings!$B$26),"")))))</f>
        <v/>
      </c>
      <c r="V184" s="21"/>
      <c r="W184" s="21"/>
      <c r="X184" s="21"/>
      <c r="Y184" s="25"/>
      <c r="Z184" s="25"/>
    </row>
    <row r="185" spans="2:26" x14ac:dyDescent="0.2">
      <c r="B185" s="15" t="str">
        <f>IF($A185="","",IFERROR(INDEX(Backlog_Scoring!$B$5:$B$504,MATCH($A185,Backlog_Scoring!$A$5:$A$504,0)),""))</f>
        <v/>
      </c>
      <c r="C185" s="20"/>
      <c r="D185" s="21"/>
      <c r="E185" s="15" t="str">
        <f>IF($A185="","",IFERROR(INDEX(Backlog_Scoring!$AB$5:$AB$504,MATCH($A185,Backlog_Scoring!$A$5:$A$504,0)),""))</f>
        <v/>
      </c>
      <c r="F185" s="15" t="str">
        <f>IF($A185="","",IFERROR(INDEX(Backlog_Scoring!$AC$5:$AC$504,MATCH($A185,Backlog_Scoring!$A$5:$A$504,0)),""))</f>
        <v/>
      </c>
      <c r="H185" s="22"/>
      <c r="I185" s="23"/>
      <c r="N185" s="24"/>
      <c r="O185" s="15" t="str">
        <f>IF($A185="","",IFERROR(INDEX(Backlog_Scoring!$E$5:$E$504,MATCH($A185,Backlog_Scoring!$A$5:$A$504,0)),""))</f>
        <v/>
      </c>
      <c r="P185" s="15" t="str">
        <f>IF($A185="","",IFERROR(INDEX(Backlog_Scoring!$Y$5:$Y$504,MATCH($A185,Backlog_Scoring!$A$5:$A$504,0)),""))</f>
        <v/>
      </c>
      <c r="Q185" s="15" t="str">
        <f>IF($A185="","",IFERROR(INDEX(Backlog_Scoring!$X$5:$X$504,MATCH($A185,Backlog_Scoring!$A$5:$A$504,0)),""))</f>
        <v/>
      </c>
      <c r="R185" s="15" t="str">
        <f>IF($A185="","",IFERROR(INDEX(Backlog_Scoring!$U$5:$U$504,MATCH($A185,Backlog_Scoring!$A$5:$A$504,0)),""))</f>
        <v/>
      </c>
      <c r="T185" s="20"/>
      <c r="U185" s="20" t="str">
        <f>IF(Settings!$B$23=0,"",IF($C185="","",IF($D185="Day 14",$C185+Settings!$B$24,IF($D185="Week 6",$C185+Settings!$B$25,IF($D185="Monthly",EDATE($C185,Settings!$B$26),"")))))</f>
        <v/>
      </c>
      <c r="V185" s="21"/>
      <c r="W185" s="21"/>
      <c r="X185" s="21"/>
      <c r="Y185" s="25"/>
      <c r="Z185" s="25"/>
    </row>
    <row r="186" spans="2:26" x14ac:dyDescent="0.2">
      <c r="B186" s="15" t="str">
        <f>IF($A186="","",IFERROR(INDEX(Backlog_Scoring!$B$5:$B$504,MATCH($A186,Backlog_Scoring!$A$5:$A$504,0)),""))</f>
        <v/>
      </c>
      <c r="C186" s="20"/>
      <c r="D186" s="21"/>
      <c r="E186" s="15" t="str">
        <f>IF($A186="","",IFERROR(INDEX(Backlog_Scoring!$AB$5:$AB$504,MATCH($A186,Backlog_Scoring!$A$5:$A$504,0)),""))</f>
        <v/>
      </c>
      <c r="F186" s="15" t="str">
        <f>IF($A186="","",IFERROR(INDEX(Backlog_Scoring!$AC$5:$AC$504,MATCH($A186,Backlog_Scoring!$A$5:$A$504,0)),""))</f>
        <v/>
      </c>
      <c r="H186" s="22"/>
      <c r="I186" s="23"/>
      <c r="N186" s="24"/>
      <c r="O186" s="15" t="str">
        <f>IF($A186="","",IFERROR(INDEX(Backlog_Scoring!$E$5:$E$504,MATCH($A186,Backlog_Scoring!$A$5:$A$504,0)),""))</f>
        <v/>
      </c>
      <c r="P186" s="15" t="str">
        <f>IF($A186="","",IFERROR(INDEX(Backlog_Scoring!$Y$5:$Y$504,MATCH($A186,Backlog_Scoring!$A$5:$A$504,0)),""))</f>
        <v/>
      </c>
      <c r="Q186" s="15" t="str">
        <f>IF($A186="","",IFERROR(INDEX(Backlog_Scoring!$X$5:$X$504,MATCH($A186,Backlog_Scoring!$A$5:$A$504,0)),""))</f>
        <v/>
      </c>
      <c r="R186" s="15" t="str">
        <f>IF($A186="","",IFERROR(INDEX(Backlog_Scoring!$U$5:$U$504,MATCH($A186,Backlog_Scoring!$A$5:$A$504,0)),""))</f>
        <v/>
      </c>
      <c r="T186" s="20"/>
      <c r="U186" s="20" t="str">
        <f>IF(Settings!$B$23=0,"",IF($C186="","",IF($D186="Day 14",$C186+Settings!$B$24,IF($D186="Week 6",$C186+Settings!$B$25,IF($D186="Monthly",EDATE($C186,Settings!$B$26),"")))))</f>
        <v/>
      </c>
      <c r="V186" s="21"/>
      <c r="W186" s="21"/>
      <c r="X186" s="21"/>
      <c r="Y186" s="25"/>
      <c r="Z186" s="25"/>
    </row>
    <row r="187" spans="2:26" x14ac:dyDescent="0.2">
      <c r="B187" s="15" t="str">
        <f>IF($A187="","",IFERROR(INDEX(Backlog_Scoring!$B$5:$B$504,MATCH($A187,Backlog_Scoring!$A$5:$A$504,0)),""))</f>
        <v/>
      </c>
      <c r="C187" s="20"/>
      <c r="D187" s="21"/>
      <c r="E187" s="15" t="str">
        <f>IF($A187="","",IFERROR(INDEX(Backlog_Scoring!$AB$5:$AB$504,MATCH($A187,Backlog_Scoring!$A$5:$A$504,0)),""))</f>
        <v/>
      </c>
      <c r="F187" s="15" t="str">
        <f>IF($A187="","",IFERROR(INDEX(Backlog_Scoring!$AC$5:$AC$504,MATCH($A187,Backlog_Scoring!$A$5:$A$504,0)),""))</f>
        <v/>
      </c>
      <c r="H187" s="22"/>
      <c r="I187" s="23"/>
      <c r="N187" s="24"/>
      <c r="O187" s="15" t="str">
        <f>IF($A187="","",IFERROR(INDEX(Backlog_Scoring!$E$5:$E$504,MATCH($A187,Backlog_Scoring!$A$5:$A$504,0)),""))</f>
        <v/>
      </c>
      <c r="P187" s="15" t="str">
        <f>IF($A187="","",IFERROR(INDEX(Backlog_Scoring!$Y$5:$Y$504,MATCH($A187,Backlog_Scoring!$A$5:$A$504,0)),""))</f>
        <v/>
      </c>
      <c r="Q187" s="15" t="str">
        <f>IF($A187="","",IFERROR(INDEX(Backlog_Scoring!$X$5:$X$504,MATCH($A187,Backlog_Scoring!$A$5:$A$504,0)),""))</f>
        <v/>
      </c>
      <c r="R187" s="15" t="str">
        <f>IF($A187="","",IFERROR(INDEX(Backlog_Scoring!$U$5:$U$504,MATCH($A187,Backlog_Scoring!$A$5:$A$504,0)),""))</f>
        <v/>
      </c>
      <c r="T187" s="20"/>
      <c r="U187" s="20" t="str">
        <f>IF(Settings!$B$23=0,"",IF($C187="","",IF($D187="Day 14",$C187+Settings!$B$24,IF($D187="Week 6",$C187+Settings!$B$25,IF($D187="Monthly",EDATE($C187,Settings!$B$26),"")))))</f>
        <v/>
      </c>
      <c r="V187" s="21"/>
      <c r="W187" s="21"/>
      <c r="X187" s="21"/>
      <c r="Y187" s="25"/>
      <c r="Z187" s="25"/>
    </row>
    <row r="188" spans="2:26" x14ac:dyDescent="0.2">
      <c r="B188" s="15" t="str">
        <f>IF($A188="","",IFERROR(INDEX(Backlog_Scoring!$B$5:$B$504,MATCH($A188,Backlog_Scoring!$A$5:$A$504,0)),""))</f>
        <v/>
      </c>
      <c r="C188" s="20"/>
      <c r="D188" s="21"/>
      <c r="E188" s="15" t="str">
        <f>IF($A188="","",IFERROR(INDEX(Backlog_Scoring!$AB$5:$AB$504,MATCH($A188,Backlog_Scoring!$A$5:$A$504,0)),""))</f>
        <v/>
      </c>
      <c r="F188" s="15" t="str">
        <f>IF($A188="","",IFERROR(INDEX(Backlog_Scoring!$AC$5:$AC$504,MATCH($A188,Backlog_Scoring!$A$5:$A$504,0)),""))</f>
        <v/>
      </c>
      <c r="H188" s="22"/>
      <c r="I188" s="23"/>
      <c r="N188" s="24"/>
      <c r="O188" s="15" t="str">
        <f>IF($A188="","",IFERROR(INDEX(Backlog_Scoring!$E$5:$E$504,MATCH($A188,Backlog_Scoring!$A$5:$A$504,0)),""))</f>
        <v/>
      </c>
      <c r="P188" s="15" t="str">
        <f>IF($A188="","",IFERROR(INDEX(Backlog_Scoring!$Y$5:$Y$504,MATCH($A188,Backlog_Scoring!$A$5:$A$504,0)),""))</f>
        <v/>
      </c>
      <c r="Q188" s="15" t="str">
        <f>IF($A188="","",IFERROR(INDEX(Backlog_Scoring!$X$5:$X$504,MATCH($A188,Backlog_Scoring!$A$5:$A$504,0)),""))</f>
        <v/>
      </c>
      <c r="R188" s="15" t="str">
        <f>IF($A188="","",IFERROR(INDEX(Backlog_Scoring!$U$5:$U$504,MATCH($A188,Backlog_Scoring!$A$5:$A$504,0)),""))</f>
        <v/>
      </c>
      <c r="T188" s="20"/>
      <c r="U188" s="20" t="str">
        <f>IF(Settings!$B$23=0,"",IF($C188="","",IF($D188="Day 14",$C188+Settings!$B$24,IF($D188="Week 6",$C188+Settings!$B$25,IF($D188="Monthly",EDATE($C188,Settings!$B$26),"")))))</f>
        <v/>
      </c>
      <c r="V188" s="21"/>
      <c r="W188" s="21"/>
      <c r="X188" s="21"/>
      <c r="Y188" s="25"/>
      <c r="Z188" s="25"/>
    </row>
    <row r="189" spans="2:26" x14ac:dyDescent="0.2">
      <c r="B189" s="15" t="str">
        <f>IF($A189="","",IFERROR(INDEX(Backlog_Scoring!$B$5:$B$504,MATCH($A189,Backlog_Scoring!$A$5:$A$504,0)),""))</f>
        <v/>
      </c>
      <c r="C189" s="20"/>
      <c r="D189" s="21"/>
      <c r="E189" s="15" t="str">
        <f>IF($A189="","",IFERROR(INDEX(Backlog_Scoring!$AB$5:$AB$504,MATCH($A189,Backlog_Scoring!$A$5:$A$504,0)),""))</f>
        <v/>
      </c>
      <c r="F189" s="15" t="str">
        <f>IF($A189="","",IFERROR(INDEX(Backlog_Scoring!$AC$5:$AC$504,MATCH($A189,Backlog_Scoring!$A$5:$A$504,0)),""))</f>
        <v/>
      </c>
      <c r="H189" s="22"/>
      <c r="I189" s="23"/>
      <c r="N189" s="24"/>
      <c r="O189" s="15" t="str">
        <f>IF($A189="","",IFERROR(INDEX(Backlog_Scoring!$E$5:$E$504,MATCH($A189,Backlog_Scoring!$A$5:$A$504,0)),""))</f>
        <v/>
      </c>
      <c r="P189" s="15" t="str">
        <f>IF($A189="","",IFERROR(INDEX(Backlog_Scoring!$Y$5:$Y$504,MATCH($A189,Backlog_Scoring!$A$5:$A$504,0)),""))</f>
        <v/>
      </c>
      <c r="Q189" s="15" t="str">
        <f>IF($A189="","",IFERROR(INDEX(Backlog_Scoring!$X$5:$X$504,MATCH($A189,Backlog_Scoring!$A$5:$A$504,0)),""))</f>
        <v/>
      </c>
      <c r="R189" s="15" t="str">
        <f>IF($A189="","",IFERROR(INDEX(Backlog_Scoring!$U$5:$U$504,MATCH($A189,Backlog_Scoring!$A$5:$A$504,0)),""))</f>
        <v/>
      </c>
      <c r="T189" s="20"/>
      <c r="U189" s="20" t="str">
        <f>IF(Settings!$B$23=0,"",IF($C189="","",IF($D189="Day 14",$C189+Settings!$B$24,IF($D189="Week 6",$C189+Settings!$B$25,IF($D189="Monthly",EDATE($C189,Settings!$B$26),"")))))</f>
        <v/>
      </c>
      <c r="V189" s="21"/>
      <c r="W189" s="21"/>
      <c r="X189" s="21"/>
      <c r="Y189" s="25"/>
      <c r="Z189" s="25"/>
    </row>
    <row r="190" spans="2:26" x14ac:dyDescent="0.2">
      <c r="B190" s="15" t="str">
        <f>IF($A190="","",IFERROR(INDEX(Backlog_Scoring!$B$5:$B$504,MATCH($A190,Backlog_Scoring!$A$5:$A$504,0)),""))</f>
        <v/>
      </c>
      <c r="C190" s="20"/>
      <c r="D190" s="21"/>
      <c r="E190" s="15" t="str">
        <f>IF($A190="","",IFERROR(INDEX(Backlog_Scoring!$AB$5:$AB$504,MATCH($A190,Backlog_Scoring!$A$5:$A$504,0)),""))</f>
        <v/>
      </c>
      <c r="F190" s="15" t="str">
        <f>IF($A190="","",IFERROR(INDEX(Backlog_Scoring!$AC$5:$AC$504,MATCH($A190,Backlog_Scoring!$A$5:$A$504,0)),""))</f>
        <v/>
      </c>
      <c r="H190" s="22"/>
      <c r="I190" s="23"/>
      <c r="N190" s="24"/>
      <c r="O190" s="15" t="str">
        <f>IF($A190="","",IFERROR(INDEX(Backlog_Scoring!$E$5:$E$504,MATCH($A190,Backlog_Scoring!$A$5:$A$504,0)),""))</f>
        <v/>
      </c>
      <c r="P190" s="15" t="str">
        <f>IF($A190="","",IFERROR(INDEX(Backlog_Scoring!$Y$5:$Y$504,MATCH($A190,Backlog_Scoring!$A$5:$A$504,0)),""))</f>
        <v/>
      </c>
      <c r="Q190" s="15" t="str">
        <f>IF($A190="","",IFERROR(INDEX(Backlog_Scoring!$X$5:$X$504,MATCH($A190,Backlog_Scoring!$A$5:$A$504,0)),""))</f>
        <v/>
      </c>
      <c r="R190" s="15" t="str">
        <f>IF($A190="","",IFERROR(INDEX(Backlog_Scoring!$U$5:$U$504,MATCH($A190,Backlog_Scoring!$A$5:$A$504,0)),""))</f>
        <v/>
      </c>
      <c r="T190" s="20"/>
      <c r="U190" s="20" t="str">
        <f>IF(Settings!$B$23=0,"",IF($C190="","",IF($D190="Day 14",$C190+Settings!$B$24,IF($D190="Week 6",$C190+Settings!$B$25,IF($D190="Monthly",EDATE($C190,Settings!$B$26),"")))))</f>
        <v/>
      </c>
      <c r="V190" s="21"/>
      <c r="W190" s="21"/>
      <c r="X190" s="21"/>
      <c r="Y190" s="25"/>
      <c r="Z190" s="25"/>
    </row>
    <row r="191" spans="2:26" x14ac:dyDescent="0.2">
      <c r="B191" s="15" t="str">
        <f>IF($A191="","",IFERROR(INDEX(Backlog_Scoring!$B$5:$B$504,MATCH($A191,Backlog_Scoring!$A$5:$A$504,0)),""))</f>
        <v/>
      </c>
      <c r="C191" s="20"/>
      <c r="D191" s="21"/>
      <c r="E191" s="15" t="str">
        <f>IF($A191="","",IFERROR(INDEX(Backlog_Scoring!$AB$5:$AB$504,MATCH($A191,Backlog_Scoring!$A$5:$A$504,0)),""))</f>
        <v/>
      </c>
      <c r="F191" s="15" t="str">
        <f>IF($A191="","",IFERROR(INDEX(Backlog_Scoring!$AC$5:$AC$504,MATCH($A191,Backlog_Scoring!$A$5:$A$504,0)),""))</f>
        <v/>
      </c>
      <c r="H191" s="22"/>
      <c r="I191" s="23"/>
      <c r="N191" s="24"/>
      <c r="O191" s="15" t="str">
        <f>IF($A191="","",IFERROR(INDEX(Backlog_Scoring!$E$5:$E$504,MATCH($A191,Backlog_Scoring!$A$5:$A$504,0)),""))</f>
        <v/>
      </c>
      <c r="P191" s="15" t="str">
        <f>IF($A191="","",IFERROR(INDEX(Backlog_Scoring!$Y$5:$Y$504,MATCH($A191,Backlog_Scoring!$A$5:$A$504,0)),""))</f>
        <v/>
      </c>
      <c r="Q191" s="15" t="str">
        <f>IF($A191="","",IFERROR(INDEX(Backlog_Scoring!$X$5:$X$504,MATCH($A191,Backlog_Scoring!$A$5:$A$504,0)),""))</f>
        <v/>
      </c>
      <c r="R191" s="15" t="str">
        <f>IF($A191="","",IFERROR(INDEX(Backlog_Scoring!$U$5:$U$504,MATCH($A191,Backlog_Scoring!$A$5:$A$504,0)),""))</f>
        <v/>
      </c>
      <c r="T191" s="20"/>
      <c r="U191" s="20" t="str">
        <f>IF(Settings!$B$23=0,"",IF($C191="","",IF($D191="Day 14",$C191+Settings!$B$24,IF($D191="Week 6",$C191+Settings!$B$25,IF($D191="Monthly",EDATE($C191,Settings!$B$26),"")))))</f>
        <v/>
      </c>
      <c r="V191" s="21"/>
      <c r="W191" s="21"/>
      <c r="X191" s="21"/>
      <c r="Y191" s="25"/>
      <c r="Z191" s="25"/>
    </row>
    <row r="192" spans="2:26" x14ac:dyDescent="0.2">
      <c r="B192" s="15" t="str">
        <f>IF($A192="","",IFERROR(INDEX(Backlog_Scoring!$B$5:$B$504,MATCH($A192,Backlog_Scoring!$A$5:$A$504,0)),""))</f>
        <v/>
      </c>
      <c r="C192" s="20"/>
      <c r="D192" s="21"/>
      <c r="E192" s="15" t="str">
        <f>IF($A192="","",IFERROR(INDEX(Backlog_Scoring!$AB$5:$AB$504,MATCH($A192,Backlog_Scoring!$A$5:$A$504,0)),""))</f>
        <v/>
      </c>
      <c r="F192" s="15" t="str">
        <f>IF($A192="","",IFERROR(INDEX(Backlog_Scoring!$AC$5:$AC$504,MATCH($A192,Backlog_Scoring!$A$5:$A$504,0)),""))</f>
        <v/>
      </c>
      <c r="H192" s="22"/>
      <c r="I192" s="23"/>
      <c r="N192" s="24"/>
      <c r="O192" s="15" t="str">
        <f>IF($A192="","",IFERROR(INDEX(Backlog_Scoring!$E$5:$E$504,MATCH($A192,Backlog_Scoring!$A$5:$A$504,0)),""))</f>
        <v/>
      </c>
      <c r="P192" s="15" t="str">
        <f>IF($A192="","",IFERROR(INDEX(Backlog_Scoring!$Y$5:$Y$504,MATCH($A192,Backlog_Scoring!$A$5:$A$504,0)),""))</f>
        <v/>
      </c>
      <c r="Q192" s="15" t="str">
        <f>IF($A192="","",IFERROR(INDEX(Backlog_Scoring!$X$5:$X$504,MATCH($A192,Backlog_Scoring!$A$5:$A$504,0)),""))</f>
        <v/>
      </c>
      <c r="R192" s="15" t="str">
        <f>IF($A192="","",IFERROR(INDEX(Backlog_Scoring!$U$5:$U$504,MATCH($A192,Backlog_Scoring!$A$5:$A$504,0)),""))</f>
        <v/>
      </c>
      <c r="T192" s="20"/>
      <c r="U192" s="20" t="str">
        <f>IF(Settings!$B$23=0,"",IF($C192="","",IF($D192="Day 14",$C192+Settings!$B$24,IF($D192="Week 6",$C192+Settings!$B$25,IF($D192="Monthly",EDATE($C192,Settings!$B$26),"")))))</f>
        <v/>
      </c>
      <c r="V192" s="21"/>
      <c r="W192" s="21"/>
      <c r="X192" s="21"/>
      <c r="Y192" s="25"/>
      <c r="Z192" s="25"/>
    </row>
    <row r="193" spans="2:26" x14ac:dyDescent="0.2">
      <c r="B193" s="15" t="str">
        <f>IF($A193="","",IFERROR(INDEX(Backlog_Scoring!$B$5:$B$504,MATCH($A193,Backlog_Scoring!$A$5:$A$504,0)),""))</f>
        <v/>
      </c>
      <c r="C193" s="20"/>
      <c r="D193" s="21"/>
      <c r="E193" s="15" t="str">
        <f>IF($A193="","",IFERROR(INDEX(Backlog_Scoring!$AB$5:$AB$504,MATCH($A193,Backlog_Scoring!$A$5:$A$504,0)),""))</f>
        <v/>
      </c>
      <c r="F193" s="15" t="str">
        <f>IF($A193="","",IFERROR(INDEX(Backlog_Scoring!$AC$5:$AC$504,MATCH($A193,Backlog_Scoring!$A$5:$A$504,0)),""))</f>
        <v/>
      </c>
      <c r="H193" s="22"/>
      <c r="I193" s="23"/>
      <c r="N193" s="24"/>
      <c r="O193" s="15" t="str">
        <f>IF($A193="","",IFERROR(INDEX(Backlog_Scoring!$E$5:$E$504,MATCH($A193,Backlog_Scoring!$A$5:$A$504,0)),""))</f>
        <v/>
      </c>
      <c r="P193" s="15" t="str">
        <f>IF($A193="","",IFERROR(INDEX(Backlog_Scoring!$Y$5:$Y$504,MATCH($A193,Backlog_Scoring!$A$5:$A$504,0)),""))</f>
        <v/>
      </c>
      <c r="Q193" s="15" t="str">
        <f>IF($A193="","",IFERROR(INDEX(Backlog_Scoring!$X$5:$X$504,MATCH($A193,Backlog_Scoring!$A$5:$A$504,0)),""))</f>
        <v/>
      </c>
      <c r="R193" s="15" t="str">
        <f>IF($A193="","",IFERROR(INDEX(Backlog_Scoring!$U$5:$U$504,MATCH($A193,Backlog_Scoring!$A$5:$A$504,0)),""))</f>
        <v/>
      </c>
      <c r="T193" s="20"/>
      <c r="U193" s="20" t="str">
        <f>IF(Settings!$B$23=0,"",IF($C193="","",IF($D193="Day 14",$C193+Settings!$B$24,IF($D193="Week 6",$C193+Settings!$B$25,IF($D193="Monthly",EDATE($C193,Settings!$B$26),"")))))</f>
        <v/>
      </c>
      <c r="V193" s="21"/>
      <c r="W193" s="21"/>
      <c r="X193" s="21"/>
      <c r="Y193" s="25"/>
      <c r="Z193" s="25"/>
    </row>
    <row r="194" spans="2:26" x14ac:dyDescent="0.2">
      <c r="B194" s="15" t="str">
        <f>IF($A194="","",IFERROR(INDEX(Backlog_Scoring!$B$5:$B$504,MATCH($A194,Backlog_Scoring!$A$5:$A$504,0)),""))</f>
        <v/>
      </c>
      <c r="C194" s="20"/>
      <c r="D194" s="21"/>
      <c r="E194" s="15" t="str">
        <f>IF($A194="","",IFERROR(INDEX(Backlog_Scoring!$AB$5:$AB$504,MATCH($A194,Backlog_Scoring!$A$5:$A$504,0)),""))</f>
        <v/>
      </c>
      <c r="F194" s="15" t="str">
        <f>IF($A194="","",IFERROR(INDEX(Backlog_Scoring!$AC$5:$AC$504,MATCH($A194,Backlog_Scoring!$A$5:$A$504,0)),""))</f>
        <v/>
      </c>
      <c r="H194" s="22"/>
      <c r="I194" s="23"/>
      <c r="N194" s="24"/>
      <c r="O194" s="15" t="str">
        <f>IF($A194="","",IFERROR(INDEX(Backlog_Scoring!$E$5:$E$504,MATCH($A194,Backlog_Scoring!$A$5:$A$504,0)),""))</f>
        <v/>
      </c>
      <c r="P194" s="15" t="str">
        <f>IF($A194="","",IFERROR(INDEX(Backlog_Scoring!$Y$5:$Y$504,MATCH($A194,Backlog_Scoring!$A$5:$A$504,0)),""))</f>
        <v/>
      </c>
      <c r="Q194" s="15" t="str">
        <f>IF($A194="","",IFERROR(INDEX(Backlog_Scoring!$X$5:$X$504,MATCH($A194,Backlog_Scoring!$A$5:$A$504,0)),""))</f>
        <v/>
      </c>
      <c r="R194" s="15" t="str">
        <f>IF($A194="","",IFERROR(INDEX(Backlog_Scoring!$U$5:$U$504,MATCH($A194,Backlog_Scoring!$A$5:$A$504,0)),""))</f>
        <v/>
      </c>
      <c r="T194" s="20"/>
      <c r="U194" s="20" t="str">
        <f>IF(Settings!$B$23=0,"",IF($C194="","",IF($D194="Day 14",$C194+Settings!$B$24,IF($D194="Week 6",$C194+Settings!$B$25,IF($D194="Monthly",EDATE($C194,Settings!$B$26),"")))))</f>
        <v/>
      </c>
      <c r="V194" s="21"/>
      <c r="W194" s="21"/>
      <c r="X194" s="21"/>
      <c r="Y194" s="25"/>
      <c r="Z194" s="25"/>
    </row>
    <row r="195" spans="2:26" x14ac:dyDescent="0.2">
      <c r="B195" s="15" t="str">
        <f>IF($A195="","",IFERROR(INDEX(Backlog_Scoring!$B$5:$B$504,MATCH($A195,Backlog_Scoring!$A$5:$A$504,0)),""))</f>
        <v/>
      </c>
      <c r="C195" s="20"/>
      <c r="D195" s="21"/>
      <c r="E195" s="15" t="str">
        <f>IF($A195="","",IFERROR(INDEX(Backlog_Scoring!$AB$5:$AB$504,MATCH($A195,Backlog_Scoring!$A$5:$A$504,0)),""))</f>
        <v/>
      </c>
      <c r="F195" s="15" t="str">
        <f>IF($A195="","",IFERROR(INDEX(Backlog_Scoring!$AC$5:$AC$504,MATCH($A195,Backlog_Scoring!$A$5:$A$504,0)),""))</f>
        <v/>
      </c>
      <c r="H195" s="22"/>
      <c r="I195" s="23"/>
      <c r="N195" s="24"/>
      <c r="O195" s="15" t="str">
        <f>IF($A195="","",IFERROR(INDEX(Backlog_Scoring!$E$5:$E$504,MATCH($A195,Backlog_Scoring!$A$5:$A$504,0)),""))</f>
        <v/>
      </c>
      <c r="P195" s="15" t="str">
        <f>IF($A195="","",IFERROR(INDEX(Backlog_Scoring!$Y$5:$Y$504,MATCH($A195,Backlog_Scoring!$A$5:$A$504,0)),""))</f>
        <v/>
      </c>
      <c r="Q195" s="15" t="str">
        <f>IF($A195="","",IFERROR(INDEX(Backlog_Scoring!$X$5:$X$504,MATCH($A195,Backlog_Scoring!$A$5:$A$504,0)),""))</f>
        <v/>
      </c>
      <c r="R195" s="15" t="str">
        <f>IF($A195="","",IFERROR(INDEX(Backlog_Scoring!$U$5:$U$504,MATCH($A195,Backlog_Scoring!$A$5:$A$504,0)),""))</f>
        <v/>
      </c>
      <c r="T195" s="20"/>
      <c r="U195" s="20" t="str">
        <f>IF(Settings!$B$23=0,"",IF($C195="","",IF($D195="Day 14",$C195+Settings!$B$24,IF($D195="Week 6",$C195+Settings!$B$25,IF($D195="Monthly",EDATE($C195,Settings!$B$26),"")))))</f>
        <v/>
      </c>
      <c r="V195" s="21"/>
      <c r="W195" s="21"/>
      <c r="X195" s="21"/>
      <c r="Y195" s="25"/>
      <c r="Z195" s="25"/>
    </row>
    <row r="196" spans="2:26" x14ac:dyDescent="0.2">
      <c r="B196" s="15" t="str">
        <f>IF($A196="","",IFERROR(INDEX(Backlog_Scoring!$B$5:$B$504,MATCH($A196,Backlog_Scoring!$A$5:$A$504,0)),""))</f>
        <v/>
      </c>
      <c r="C196" s="20"/>
      <c r="D196" s="21"/>
      <c r="E196" s="15" t="str">
        <f>IF($A196="","",IFERROR(INDEX(Backlog_Scoring!$AB$5:$AB$504,MATCH($A196,Backlog_Scoring!$A$5:$A$504,0)),""))</f>
        <v/>
      </c>
      <c r="F196" s="15" t="str">
        <f>IF($A196="","",IFERROR(INDEX(Backlog_Scoring!$AC$5:$AC$504,MATCH($A196,Backlog_Scoring!$A$5:$A$504,0)),""))</f>
        <v/>
      </c>
      <c r="H196" s="22"/>
      <c r="I196" s="23"/>
      <c r="N196" s="24"/>
      <c r="O196" s="15" t="str">
        <f>IF($A196="","",IFERROR(INDEX(Backlog_Scoring!$E$5:$E$504,MATCH($A196,Backlog_Scoring!$A$5:$A$504,0)),""))</f>
        <v/>
      </c>
      <c r="P196" s="15" t="str">
        <f>IF($A196="","",IFERROR(INDEX(Backlog_Scoring!$Y$5:$Y$504,MATCH($A196,Backlog_Scoring!$A$5:$A$504,0)),""))</f>
        <v/>
      </c>
      <c r="Q196" s="15" t="str">
        <f>IF($A196="","",IFERROR(INDEX(Backlog_Scoring!$X$5:$X$504,MATCH($A196,Backlog_Scoring!$A$5:$A$504,0)),""))</f>
        <v/>
      </c>
      <c r="R196" s="15" t="str">
        <f>IF($A196="","",IFERROR(INDEX(Backlog_Scoring!$U$5:$U$504,MATCH($A196,Backlog_Scoring!$A$5:$A$504,0)),""))</f>
        <v/>
      </c>
      <c r="T196" s="20"/>
      <c r="U196" s="20" t="str">
        <f>IF(Settings!$B$23=0,"",IF($C196="","",IF($D196="Day 14",$C196+Settings!$B$24,IF($D196="Week 6",$C196+Settings!$B$25,IF($D196="Monthly",EDATE($C196,Settings!$B$26),"")))))</f>
        <v/>
      </c>
      <c r="V196" s="21"/>
      <c r="W196" s="21"/>
      <c r="X196" s="21"/>
      <c r="Y196" s="25"/>
      <c r="Z196" s="25"/>
    </row>
    <row r="197" spans="2:26" x14ac:dyDescent="0.2">
      <c r="B197" s="15" t="str">
        <f>IF($A197="","",IFERROR(INDEX(Backlog_Scoring!$B$5:$B$504,MATCH($A197,Backlog_Scoring!$A$5:$A$504,0)),""))</f>
        <v/>
      </c>
      <c r="C197" s="20"/>
      <c r="D197" s="21"/>
      <c r="E197" s="15" t="str">
        <f>IF($A197="","",IFERROR(INDEX(Backlog_Scoring!$AB$5:$AB$504,MATCH($A197,Backlog_Scoring!$A$5:$A$504,0)),""))</f>
        <v/>
      </c>
      <c r="F197" s="15" t="str">
        <f>IF($A197="","",IFERROR(INDEX(Backlog_Scoring!$AC$5:$AC$504,MATCH($A197,Backlog_Scoring!$A$5:$A$504,0)),""))</f>
        <v/>
      </c>
      <c r="H197" s="22"/>
      <c r="I197" s="23"/>
      <c r="N197" s="24"/>
      <c r="O197" s="15" t="str">
        <f>IF($A197="","",IFERROR(INDEX(Backlog_Scoring!$E$5:$E$504,MATCH($A197,Backlog_Scoring!$A$5:$A$504,0)),""))</f>
        <v/>
      </c>
      <c r="P197" s="15" t="str">
        <f>IF($A197="","",IFERROR(INDEX(Backlog_Scoring!$Y$5:$Y$504,MATCH($A197,Backlog_Scoring!$A$5:$A$504,0)),""))</f>
        <v/>
      </c>
      <c r="Q197" s="15" t="str">
        <f>IF($A197="","",IFERROR(INDEX(Backlog_Scoring!$X$5:$X$504,MATCH($A197,Backlog_Scoring!$A$5:$A$504,0)),""))</f>
        <v/>
      </c>
      <c r="R197" s="15" t="str">
        <f>IF($A197="","",IFERROR(INDEX(Backlog_Scoring!$U$5:$U$504,MATCH($A197,Backlog_Scoring!$A$5:$A$504,0)),""))</f>
        <v/>
      </c>
      <c r="T197" s="20"/>
      <c r="U197" s="20" t="str">
        <f>IF(Settings!$B$23=0,"",IF($C197="","",IF($D197="Day 14",$C197+Settings!$B$24,IF($D197="Week 6",$C197+Settings!$B$25,IF($D197="Monthly",EDATE($C197,Settings!$B$26),"")))))</f>
        <v/>
      </c>
      <c r="V197" s="21"/>
      <c r="W197" s="21"/>
      <c r="X197" s="21"/>
      <c r="Y197" s="25"/>
      <c r="Z197" s="25"/>
    </row>
    <row r="198" spans="2:26" x14ac:dyDescent="0.2">
      <c r="B198" s="15" t="str">
        <f>IF($A198="","",IFERROR(INDEX(Backlog_Scoring!$B$5:$B$504,MATCH($A198,Backlog_Scoring!$A$5:$A$504,0)),""))</f>
        <v/>
      </c>
      <c r="C198" s="20"/>
      <c r="D198" s="21"/>
      <c r="E198" s="15" t="str">
        <f>IF($A198="","",IFERROR(INDEX(Backlog_Scoring!$AB$5:$AB$504,MATCH($A198,Backlog_Scoring!$A$5:$A$504,0)),""))</f>
        <v/>
      </c>
      <c r="F198" s="15" t="str">
        <f>IF($A198="","",IFERROR(INDEX(Backlog_Scoring!$AC$5:$AC$504,MATCH($A198,Backlog_Scoring!$A$5:$A$504,0)),""))</f>
        <v/>
      </c>
      <c r="H198" s="22"/>
      <c r="I198" s="23"/>
      <c r="N198" s="24"/>
      <c r="O198" s="15" t="str">
        <f>IF($A198="","",IFERROR(INDEX(Backlog_Scoring!$E$5:$E$504,MATCH($A198,Backlog_Scoring!$A$5:$A$504,0)),""))</f>
        <v/>
      </c>
      <c r="P198" s="15" t="str">
        <f>IF($A198="","",IFERROR(INDEX(Backlog_Scoring!$Y$5:$Y$504,MATCH($A198,Backlog_Scoring!$A$5:$A$504,0)),""))</f>
        <v/>
      </c>
      <c r="Q198" s="15" t="str">
        <f>IF($A198="","",IFERROR(INDEX(Backlog_Scoring!$X$5:$X$504,MATCH($A198,Backlog_Scoring!$A$5:$A$504,0)),""))</f>
        <v/>
      </c>
      <c r="R198" s="15" t="str">
        <f>IF($A198="","",IFERROR(INDEX(Backlog_Scoring!$U$5:$U$504,MATCH($A198,Backlog_Scoring!$A$5:$A$504,0)),""))</f>
        <v/>
      </c>
      <c r="T198" s="20"/>
      <c r="U198" s="20" t="str">
        <f>IF(Settings!$B$23=0,"",IF($C198="","",IF($D198="Day 14",$C198+Settings!$B$24,IF($D198="Week 6",$C198+Settings!$B$25,IF($D198="Monthly",EDATE($C198,Settings!$B$26),"")))))</f>
        <v/>
      </c>
      <c r="V198" s="21"/>
      <c r="W198" s="21"/>
      <c r="X198" s="21"/>
      <c r="Y198" s="25"/>
      <c r="Z198" s="25"/>
    </row>
    <row r="199" spans="2:26" x14ac:dyDescent="0.2">
      <c r="B199" s="15" t="str">
        <f>IF($A199="","",IFERROR(INDEX(Backlog_Scoring!$B$5:$B$504,MATCH($A199,Backlog_Scoring!$A$5:$A$504,0)),""))</f>
        <v/>
      </c>
      <c r="C199" s="20"/>
      <c r="D199" s="21"/>
      <c r="E199" s="15" t="str">
        <f>IF($A199="","",IFERROR(INDEX(Backlog_Scoring!$AB$5:$AB$504,MATCH($A199,Backlog_Scoring!$A$5:$A$504,0)),""))</f>
        <v/>
      </c>
      <c r="F199" s="15" t="str">
        <f>IF($A199="","",IFERROR(INDEX(Backlog_Scoring!$AC$5:$AC$504,MATCH($A199,Backlog_Scoring!$A$5:$A$504,0)),""))</f>
        <v/>
      </c>
      <c r="H199" s="22"/>
      <c r="I199" s="23"/>
      <c r="N199" s="24"/>
      <c r="O199" s="15" t="str">
        <f>IF($A199="","",IFERROR(INDEX(Backlog_Scoring!$E$5:$E$504,MATCH($A199,Backlog_Scoring!$A$5:$A$504,0)),""))</f>
        <v/>
      </c>
      <c r="P199" s="15" t="str">
        <f>IF($A199="","",IFERROR(INDEX(Backlog_Scoring!$Y$5:$Y$504,MATCH($A199,Backlog_Scoring!$A$5:$A$504,0)),""))</f>
        <v/>
      </c>
      <c r="Q199" s="15" t="str">
        <f>IF($A199="","",IFERROR(INDEX(Backlog_Scoring!$X$5:$X$504,MATCH($A199,Backlog_Scoring!$A$5:$A$504,0)),""))</f>
        <v/>
      </c>
      <c r="R199" s="15" t="str">
        <f>IF($A199="","",IFERROR(INDEX(Backlog_Scoring!$U$5:$U$504,MATCH($A199,Backlog_Scoring!$A$5:$A$504,0)),""))</f>
        <v/>
      </c>
      <c r="T199" s="20"/>
      <c r="U199" s="20" t="str">
        <f>IF(Settings!$B$23=0,"",IF($C199="","",IF($D199="Day 14",$C199+Settings!$B$24,IF($D199="Week 6",$C199+Settings!$B$25,IF($D199="Monthly",EDATE($C199,Settings!$B$26),"")))))</f>
        <v/>
      </c>
      <c r="V199" s="21"/>
      <c r="W199" s="21"/>
      <c r="X199" s="21"/>
      <c r="Y199" s="25"/>
      <c r="Z199" s="25"/>
    </row>
    <row r="200" spans="2:26" x14ac:dyDescent="0.2">
      <c r="B200" s="15" t="str">
        <f>IF($A200="","",IFERROR(INDEX(Backlog_Scoring!$B$5:$B$504,MATCH($A200,Backlog_Scoring!$A$5:$A$504,0)),""))</f>
        <v/>
      </c>
      <c r="C200" s="20"/>
      <c r="D200" s="21"/>
      <c r="E200" s="15" t="str">
        <f>IF($A200="","",IFERROR(INDEX(Backlog_Scoring!$AB$5:$AB$504,MATCH($A200,Backlog_Scoring!$A$5:$A$504,0)),""))</f>
        <v/>
      </c>
      <c r="F200" s="15" t="str">
        <f>IF($A200="","",IFERROR(INDEX(Backlog_Scoring!$AC$5:$AC$504,MATCH($A200,Backlog_Scoring!$A$5:$A$504,0)),""))</f>
        <v/>
      </c>
      <c r="H200" s="22"/>
      <c r="I200" s="23"/>
      <c r="N200" s="24"/>
      <c r="O200" s="15" t="str">
        <f>IF($A200="","",IFERROR(INDEX(Backlog_Scoring!$E$5:$E$504,MATCH($A200,Backlog_Scoring!$A$5:$A$504,0)),""))</f>
        <v/>
      </c>
      <c r="P200" s="15" t="str">
        <f>IF($A200="","",IFERROR(INDEX(Backlog_Scoring!$Y$5:$Y$504,MATCH($A200,Backlog_Scoring!$A$5:$A$504,0)),""))</f>
        <v/>
      </c>
      <c r="Q200" s="15" t="str">
        <f>IF($A200="","",IFERROR(INDEX(Backlog_Scoring!$X$5:$X$504,MATCH($A200,Backlog_Scoring!$A$5:$A$504,0)),""))</f>
        <v/>
      </c>
      <c r="R200" s="15" t="str">
        <f>IF($A200="","",IFERROR(INDEX(Backlog_Scoring!$U$5:$U$504,MATCH($A200,Backlog_Scoring!$A$5:$A$504,0)),""))</f>
        <v/>
      </c>
      <c r="T200" s="20"/>
      <c r="U200" s="20" t="str">
        <f>IF(Settings!$B$23=0,"",IF($C200="","",IF($D200="Day 14",$C200+Settings!$B$24,IF($D200="Week 6",$C200+Settings!$B$25,IF($D200="Monthly",EDATE($C200,Settings!$B$26),"")))))</f>
        <v/>
      </c>
      <c r="V200" s="21"/>
      <c r="W200" s="21"/>
      <c r="X200" s="21"/>
      <c r="Y200" s="25"/>
      <c r="Z200" s="25"/>
    </row>
    <row r="201" spans="2:26" x14ac:dyDescent="0.2">
      <c r="B201" s="15" t="str">
        <f>IF($A201="","",IFERROR(INDEX(Backlog_Scoring!$B$5:$B$504,MATCH($A201,Backlog_Scoring!$A$5:$A$504,0)),""))</f>
        <v/>
      </c>
      <c r="C201" s="20"/>
      <c r="D201" s="21"/>
      <c r="E201" s="15" t="str">
        <f>IF($A201="","",IFERROR(INDEX(Backlog_Scoring!$AB$5:$AB$504,MATCH($A201,Backlog_Scoring!$A$5:$A$504,0)),""))</f>
        <v/>
      </c>
      <c r="F201" s="15" t="str">
        <f>IF($A201="","",IFERROR(INDEX(Backlog_Scoring!$AC$5:$AC$504,MATCH($A201,Backlog_Scoring!$A$5:$A$504,0)),""))</f>
        <v/>
      </c>
      <c r="H201" s="22"/>
      <c r="I201" s="23"/>
      <c r="N201" s="24"/>
      <c r="O201" s="15" t="str">
        <f>IF($A201="","",IFERROR(INDEX(Backlog_Scoring!$E$5:$E$504,MATCH($A201,Backlog_Scoring!$A$5:$A$504,0)),""))</f>
        <v/>
      </c>
      <c r="P201" s="15" t="str">
        <f>IF($A201="","",IFERROR(INDEX(Backlog_Scoring!$Y$5:$Y$504,MATCH($A201,Backlog_Scoring!$A$5:$A$504,0)),""))</f>
        <v/>
      </c>
      <c r="Q201" s="15" t="str">
        <f>IF($A201="","",IFERROR(INDEX(Backlog_Scoring!$X$5:$X$504,MATCH($A201,Backlog_Scoring!$A$5:$A$504,0)),""))</f>
        <v/>
      </c>
      <c r="R201" s="15" t="str">
        <f>IF($A201="","",IFERROR(INDEX(Backlog_Scoring!$U$5:$U$504,MATCH($A201,Backlog_Scoring!$A$5:$A$504,0)),""))</f>
        <v/>
      </c>
      <c r="T201" s="20"/>
      <c r="U201" s="20" t="str">
        <f>IF(Settings!$B$23=0,"",IF($C201="","",IF($D201="Day 14",$C201+Settings!$B$24,IF($D201="Week 6",$C201+Settings!$B$25,IF($D201="Monthly",EDATE($C201,Settings!$B$26),"")))))</f>
        <v/>
      </c>
      <c r="V201" s="21"/>
      <c r="W201" s="21"/>
      <c r="X201" s="21"/>
      <c r="Y201" s="25"/>
      <c r="Z201" s="25"/>
    </row>
    <row r="202" spans="2:26" x14ac:dyDescent="0.2">
      <c r="B202" s="15" t="str">
        <f>IF($A202="","",IFERROR(INDEX(Backlog_Scoring!$B$5:$B$504,MATCH($A202,Backlog_Scoring!$A$5:$A$504,0)),""))</f>
        <v/>
      </c>
      <c r="C202" s="20"/>
      <c r="D202" s="21"/>
      <c r="E202" s="15" t="str">
        <f>IF($A202="","",IFERROR(INDEX(Backlog_Scoring!$AB$5:$AB$504,MATCH($A202,Backlog_Scoring!$A$5:$A$504,0)),""))</f>
        <v/>
      </c>
      <c r="F202" s="15" t="str">
        <f>IF($A202="","",IFERROR(INDEX(Backlog_Scoring!$AC$5:$AC$504,MATCH($A202,Backlog_Scoring!$A$5:$A$504,0)),""))</f>
        <v/>
      </c>
      <c r="H202" s="22"/>
      <c r="I202" s="23"/>
      <c r="N202" s="24"/>
      <c r="O202" s="15" t="str">
        <f>IF($A202="","",IFERROR(INDEX(Backlog_Scoring!$E$5:$E$504,MATCH($A202,Backlog_Scoring!$A$5:$A$504,0)),""))</f>
        <v/>
      </c>
      <c r="P202" s="15" t="str">
        <f>IF($A202="","",IFERROR(INDEX(Backlog_Scoring!$Y$5:$Y$504,MATCH($A202,Backlog_Scoring!$A$5:$A$504,0)),""))</f>
        <v/>
      </c>
      <c r="Q202" s="15" t="str">
        <f>IF($A202="","",IFERROR(INDEX(Backlog_Scoring!$X$5:$X$504,MATCH($A202,Backlog_Scoring!$A$5:$A$504,0)),""))</f>
        <v/>
      </c>
      <c r="R202" s="15" t="str">
        <f>IF($A202="","",IFERROR(INDEX(Backlog_Scoring!$U$5:$U$504,MATCH($A202,Backlog_Scoring!$A$5:$A$504,0)),""))</f>
        <v/>
      </c>
      <c r="T202" s="20"/>
      <c r="U202" s="20" t="str">
        <f>IF(Settings!$B$23=0,"",IF($C202="","",IF($D202="Day 14",$C202+Settings!$B$24,IF($D202="Week 6",$C202+Settings!$B$25,IF($D202="Monthly",EDATE($C202,Settings!$B$26),"")))))</f>
        <v/>
      </c>
      <c r="V202" s="21"/>
      <c r="W202" s="21"/>
      <c r="X202" s="21"/>
      <c r="Y202" s="25"/>
      <c r="Z202" s="25"/>
    </row>
    <row r="203" spans="2:26" x14ac:dyDescent="0.2">
      <c r="B203" s="15" t="str">
        <f>IF($A203="","",IFERROR(INDEX(Backlog_Scoring!$B$5:$B$504,MATCH($A203,Backlog_Scoring!$A$5:$A$504,0)),""))</f>
        <v/>
      </c>
      <c r="C203" s="20"/>
      <c r="D203" s="21"/>
      <c r="E203" s="15" t="str">
        <f>IF($A203="","",IFERROR(INDEX(Backlog_Scoring!$AB$5:$AB$504,MATCH($A203,Backlog_Scoring!$A$5:$A$504,0)),""))</f>
        <v/>
      </c>
      <c r="F203" s="15" t="str">
        <f>IF($A203="","",IFERROR(INDEX(Backlog_Scoring!$AC$5:$AC$504,MATCH($A203,Backlog_Scoring!$A$5:$A$504,0)),""))</f>
        <v/>
      </c>
      <c r="H203" s="22"/>
      <c r="I203" s="23"/>
      <c r="N203" s="24"/>
      <c r="O203" s="15" t="str">
        <f>IF($A203="","",IFERROR(INDEX(Backlog_Scoring!$E$5:$E$504,MATCH($A203,Backlog_Scoring!$A$5:$A$504,0)),""))</f>
        <v/>
      </c>
      <c r="P203" s="15" t="str">
        <f>IF($A203="","",IFERROR(INDEX(Backlog_Scoring!$Y$5:$Y$504,MATCH($A203,Backlog_Scoring!$A$5:$A$504,0)),""))</f>
        <v/>
      </c>
      <c r="Q203" s="15" t="str">
        <f>IF($A203="","",IFERROR(INDEX(Backlog_Scoring!$X$5:$X$504,MATCH($A203,Backlog_Scoring!$A$5:$A$504,0)),""))</f>
        <v/>
      </c>
      <c r="R203" s="15" t="str">
        <f>IF($A203="","",IFERROR(INDEX(Backlog_Scoring!$U$5:$U$504,MATCH($A203,Backlog_Scoring!$A$5:$A$504,0)),""))</f>
        <v/>
      </c>
      <c r="T203" s="20"/>
      <c r="U203" s="20" t="str">
        <f>IF(Settings!$B$23=0,"",IF($C203="","",IF($D203="Day 14",$C203+Settings!$B$24,IF($D203="Week 6",$C203+Settings!$B$25,IF($D203="Monthly",EDATE($C203,Settings!$B$26),"")))))</f>
        <v/>
      </c>
      <c r="V203" s="21"/>
      <c r="W203" s="21"/>
      <c r="X203" s="21"/>
      <c r="Y203" s="25"/>
      <c r="Z203" s="25"/>
    </row>
    <row r="204" spans="2:26" x14ac:dyDescent="0.2">
      <c r="B204" s="15" t="str">
        <f>IF($A204="","",IFERROR(INDEX(Backlog_Scoring!$B$5:$B$504,MATCH($A204,Backlog_Scoring!$A$5:$A$504,0)),""))</f>
        <v/>
      </c>
      <c r="C204" s="20"/>
      <c r="D204" s="21"/>
      <c r="E204" s="15" t="str">
        <f>IF($A204="","",IFERROR(INDEX(Backlog_Scoring!$AB$5:$AB$504,MATCH($A204,Backlog_Scoring!$A$5:$A$504,0)),""))</f>
        <v/>
      </c>
      <c r="F204" s="15" t="str">
        <f>IF($A204="","",IFERROR(INDEX(Backlog_Scoring!$AC$5:$AC$504,MATCH($A204,Backlog_Scoring!$A$5:$A$504,0)),""))</f>
        <v/>
      </c>
      <c r="H204" s="22"/>
      <c r="I204" s="23"/>
      <c r="N204" s="24"/>
      <c r="O204" s="15" t="str">
        <f>IF($A204="","",IFERROR(INDEX(Backlog_Scoring!$E$5:$E$504,MATCH($A204,Backlog_Scoring!$A$5:$A$504,0)),""))</f>
        <v/>
      </c>
      <c r="P204" s="15" t="str">
        <f>IF($A204="","",IFERROR(INDEX(Backlog_Scoring!$Y$5:$Y$504,MATCH($A204,Backlog_Scoring!$A$5:$A$504,0)),""))</f>
        <v/>
      </c>
      <c r="Q204" s="15" t="str">
        <f>IF($A204="","",IFERROR(INDEX(Backlog_Scoring!$X$5:$X$504,MATCH($A204,Backlog_Scoring!$A$5:$A$504,0)),""))</f>
        <v/>
      </c>
      <c r="R204" s="15" t="str">
        <f>IF($A204="","",IFERROR(INDEX(Backlog_Scoring!$U$5:$U$504,MATCH($A204,Backlog_Scoring!$A$5:$A$504,0)),""))</f>
        <v/>
      </c>
      <c r="T204" s="20"/>
      <c r="U204" s="20" t="str">
        <f>IF(Settings!$B$23=0,"",IF($C204="","",IF($D204="Day 14",$C204+Settings!$B$24,IF($D204="Week 6",$C204+Settings!$B$25,IF($D204="Monthly",EDATE($C204,Settings!$B$26),"")))))</f>
        <v/>
      </c>
      <c r="V204" s="21"/>
      <c r="W204" s="21"/>
      <c r="X204" s="21"/>
      <c r="Y204" s="25"/>
      <c r="Z204" s="25"/>
    </row>
    <row r="205" spans="2:26" x14ac:dyDescent="0.2">
      <c r="B205" s="15" t="str">
        <f>IF($A205="","",IFERROR(INDEX(Backlog_Scoring!$B$5:$B$504,MATCH($A205,Backlog_Scoring!$A$5:$A$504,0)),""))</f>
        <v/>
      </c>
      <c r="C205" s="20"/>
      <c r="D205" s="21"/>
      <c r="E205" s="15" t="str">
        <f>IF($A205="","",IFERROR(INDEX(Backlog_Scoring!$AB$5:$AB$504,MATCH($A205,Backlog_Scoring!$A$5:$A$504,0)),""))</f>
        <v/>
      </c>
      <c r="F205" s="15" t="str">
        <f>IF($A205="","",IFERROR(INDEX(Backlog_Scoring!$AC$5:$AC$504,MATCH($A205,Backlog_Scoring!$A$5:$A$504,0)),""))</f>
        <v/>
      </c>
      <c r="H205" s="22"/>
      <c r="I205" s="23"/>
      <c r="N205" s="24"/>
      <c r="O205" s="15" t="str">
        <f>IF($A205="","",IFERROR(INDEX(Backlog_Scoring!$E$5:$E$504,MATCH($A205,Backlog_Scoring!$A$5:$A$504,0)),""))</f>
        <v/>
      </c>
      <c r="P205" s="15" t="str">
        <f>IF($A205="","",IFERROR(INDEX(Backlog_Scoring!$Y$5:$Y$504,MATCH($A205,Backlog_Scoring!$A$5:$A$504,0)),""))</f>
        <v/>
      </c>
      <c r="Q205" s="15" t="str">
        <f>IF($A205="","",IFERROR(INDEX(Backlog_Scoring!$X$5:$X$504,MATCH($A205,Backlog_Scoring!$A$5:$A$504,0)),""))</f>
        <v/>
      </c>
      <c r="R205" s="15" t="str">
        <f>IF($A205="","",IFERROR(INDEX(Backlog_Scoring!$U$5:$U$504,MATCH($A205,Backlog_Scoring!$A$5:$A$504,0)),""))</f>
        <v/>
      </c>
      <c r="T205" s="20"/>
      <c r="U205" s="20" t="str">
        <f>IF(Settings!$B$23=0,"",IF($C205="","",IF($D205="Day 14",$C205+Settings!$B$24,IF($D205="Week 6",$C205+Settings!$B$25,IF($D205="Monthly",EDATE($C205,Settings!$B$26),"")))))</f>
        <v/>
      </c>
      <c r="V205" s="21"/>
      <c r="W205" s="21"/>
      <c r="X205" s="21"/>
      <c r="Y205" s="25"/>
      <c r="Z205" s="25"/>
    </row>
    <row r="206" spans="2:26" x14ac:dyDescent="0.2">
      <c r="B206" s="15" t="str">
        <f>IF($A206="","",IFERROR(INDEX(Backlog_Scoring!$B$5:$B$504,MATCH($A206,Backlog_Scoring!$A$5:$A$504,0)),""))</f>
        <v/>
      </c>
      <c r="C206" s="20"/>
      <c r="D206" s="21"/>
      <c r="E206" s="15" t="str">
        <f>IF($A206="","",IFERROR(INDEX(Backlog_Scoring!$AB$5:$AB$504,MATCH($A206,Backlog_Scoring!$A$5:$A$504,0)),""))</f>
        <v/>
      </c>
      <c r="F206" s="15" t="str">
        <f>IF($A206="","",IFERROR(INDEX(Backlog_Scoring!$AC$5:$AC$504,MATCH($A206,Backlog_Scoring!$A$5:$A$504,0)),""))</f>
        <v/>
      </c>
      <c r="H206" s="22"/>
      <c r="I206" s="23"/>
      <c r="N206" s="24"/>
      <c r="O206" s="15" t="str">
        <f>IF($A206="","",IFERROR(INDEX(Backlog_Scoring!$E$5:$E$504,MATCH($A206,Backlog_Scoring!$A$5:$A$504,0)),""))</f>
        <v/>
      </c>
      <c r="P206" s="15" t="str">
        <f>IF($A206="","",IFERROR(INDEX(Backlog_Scoring!$Y$5:$Y$504,MATCH($A206,Backlog_Scoring!$A$5:$A$504,0)),""))</f>
        <v/>
      </c>
      <c r="Q206" s="15" t="str">
        <f>IF($A206="","",IFERROR(INDEX(Backlog_Scoring!$X$5:$X$504,MATCH($A206,Backlog_Scoring!$A$5:$A$504,0)),""))</f>
        <v/>
      </c>
      <c r="R206" s="15" t="str">
        <f>IF($A206="","",IFERROR(INDEX(Backlog_Scoring!$U$5:$U$504,MATCH($A206,Backlog_Scoring!$A$5:$A$504,0)),""))</f>
        <v/>
      </c>
      <c r="T206" s="20"/>
      <c r="U206" s="20" t="str">
        <f>IF(Settings!$B$23=0,"",IF($C206="","",IF($D206="Day 14",$C206+Settings!$B$24,IF($D206="Week 6",$C206+Settings!$B$25,IF($D206="Monthly",EDATE($C206,Settings!$B$26),"")))))</f>
        <v/>
      </c>
      <c r="V206" s="21"/>
      <c r="W206" s="21"/>
      <c r="X206" s="21"/>
      <c r="Y206" s="25"/>
      <c r="Z206" s="25"/>
    </row>
    <row r="207" spans="2:26" x14ac:dyDescent="0.2">
      <c r="B207" s="15" t="str">
        <f>IF($A207="","",IFERROR(INDEX(Backlog_Scoring!$B$5:$B$504,MATCH($A207,Backlog_Scoring!$A$5:$A$504,0)),""))</f>
        <v/>
      </c>
      <c r="C207" s="20"/>
      <c r="D207" s="21"/>
      <c r="E207" s="15" t="str">
        <f>IF($A207="","",IFERROR(INDEX(Backlog_Scoring!$AB$5:$AB$504,MATCH($A207,Backlog_Scoring!$A$5:$A$504,0)),""))</f>
        <v/>
      </c>
      <c r="F207" s="15" t="str">
        <f>IF($A207="","",IFERROR(INDEX(Backlog_Scoring!$AC$5:$AC$504,MATCH($A207,Backlog_Scoring!$A$5:$A$504,0)),""))</f>
        <v/>
      </c>
      <c r="H207" s="22"/>
      <c r="I207" s="23"/>
      <c r="N207" s="24"/>
      <c r="O207" s="15" t="str">
        <f>IF($A207="","",IFERROR(INDEX(Backlog_Scoring!$E$5:$E$504,MATCH($A207,Backlog_Scoring!$A$5:$A$504,0)),""))</f>
        <v/>
      </c>
      <c r="P207" s="15" t="str">
        <f>IF($A207="","",IFERROR(INDEX(Backlog_Scoring!$Y$5:$Y$504,MATCH($A207,Backlog_Scoring!$A$5:$A$504,0)),""))</f>
        <v/>
      </c>
      <c r="Q207" s="15" t="str">
        <f>IF($A207="","",IFERROR(INDEX(Backlog_Scoring!$X$5:$X$504,MATCH($A207,Backlog_Scoring!$A$5:$A$504,0)),""))</f>
        <v/>
      </c>
      <c r="R207" s="15" t="str">
        <f>IF($A207="","",IFERROR(INDEX(Backlog_Scoring!$U$5:$U$504,MATCH($A207,Backlog_Scoring!$A$5:$A$504,0)),""))</f>
        <v/>
      </c>
      <c r="T207" s="20"/>
      <c r="U207" s="20" t="str">
        <f>IF(Settings!$B$23=0,"",IF($C207="","",IF($D207="Day 14",$C207+Settings!$B$24,IF($D207="Week 6",$C207+Settings!$B$25,IF($D207="Monthly",EDATE($C207,Settings!$B$26),"")))))</f>
        <v/>
      </c>
      <c r="V207" s="21"/>
      <c r="W207" s="21"/>
      <c r="X207" s="21"/>
      <c r="Y207" s="25"/>
      <c r="Z207" s="25"/>
    </row>
    <row r="208" spans="2:26" x14ac:dyDescent="0.2">
      <c r="B208" s="15" t="str">
        <f>IF($A208="","",IFERROR(INDEX(Backlog_Scoring!$B$5:$B$504,MATCH($A208,Backlog_Scoring!$A$5:$A$504,0)),""))</f>
        <v/>
      </c>
      <c r="C208" s="20"/>
      <c r="D208" s="21"/>
      <c r="E208" s="15" t="str">
        <f>IF($A208="","",IFERROR(INDEX(Backlog_Scoring!$AB$5:$AB$504,MATCH($A208,Backlog_Scoring!$A$5:$A$504,0)),""))</f>
        <v/>
      </c>
      <c r="F208" s="15" t="str">
        <f>IF($A208="","",IFERROR(INDEX(Backlog_Scoring!$AC$5:$AC$504,MATCH($A208,Backlog_Scoring!$A$5:$A$504,0)),""))</f>
        <v/>
      </c>
      <c r="H208" s="22"/>
      <c r="I208" s="23"/>
      <c r="N208" s="24"/>
      <c r="O208" s="15" t="str">
        <f>IF($A208="","",IFERROR(INDEX(Backlog_Scoring!$E$5:$E$504,MATCH($A208,Backlog_Scoring!$A$5:$A$504,0)),""))</f>
        <v/>
      </c>
      <c r="P208" s="15" t="str">
        <f>IF($A208="","",IFERROR(INDEX(Backlog_Scoring!$Y$5:$Y$504,MATCH($A208,Backlog_Scoring!$A$5:$A$504,0)),""))</f>
        <v/>
      </c>
      <c r="Q208" s="15" t="str">
        <f>IF($A208="","",IFERROR(INDEX(Backlog_Scoring!$X$5:$X$504,MATCH($A208,Backlog_Scoring!$A$5:$A$504,0)),""))</f>
        <v/>
      </c>
      <c r="R208" s="15" t="str">
        <f>IF($A208="","",IFERROR(INDEX(Backlog_Scoring!$U$5:$U$504,MATCH($A208,Backlog_Scoring!$A$5:$A$504,0)),""))</f>
        <v/>
      </c>
      <c r="T208" s="20"/>
      <c r="U208" s="20" t="str">
        <f>IF(Settings!$B$23=0,"",IF($C208="","",IF($D208="Day 14",$C208+Settings!$B$24,IF($D208="Week 6",$C208+Settings!$B$25,IF($D208="Monthly",EDATE($C208,Settings!$B$26),"")))))</f>
        <v/>
      </c>
      <c r="V208" s="21"/>
      <c r="W208" s="21"/>
      <c r="X208" s="21"/>
      <c r="Y208" s="25"/>
      <c r="Z208" s="25"/>
    </row>
    <row r="209" spans="2:26" x14ac:dyDescent="0.2">
      <c r="B209" s="15" t="str">
        <f>IF($A209="","",IFERROR(INDEX(Backlog_Scoring!$B$5:$B$504,MATCH($A209,Backlog_Scoring!$A$5:$A$504,0)),""))</f>
        <v/>
      </c>
      <c r="C209" s="20"/>
      <c r="D209" s="21"/>
      <c r="E209" s="15" t="str">
        <f>IF($A209="","",IFERROR(INDEX(Backlog_Scoring!$AB$5:$AB$504,MATCH($A209,Backlog_Scoring!$A$5:$A$504,0)),""))</f>
        <v/>
      </c>
      <c r="F209" s="15" t="str">
        <f>IF($A209="","",IFERROR(INDEX(Backlog_Scoring!$AC$5:$AC$504,MATCH($A209,Backlog_Scoring!$A$5:$A$504,0)),""))</f>
        <v/>
      </c>
      <c r="H209" s="22"/>
      <c r="I209" s="23"/>
      <c r="N209" s="24"/>
      <c r="O209" s="15" t="str">
        <f>IF($A209="","",IFERROR(INDEX(Backlog_Scoring!$E$5:$E$504,MATCH($A209,Backlog_Scoring!$A$5:$A$504,0)),""))</f>
        <v/>
      </c>
      <c r="P209" s="15" t="str">
        <f>IF($A209="","",IFERROR(INDEX(Backlog_Scoring!$Y$5:$Y$504,MATCH($A209,Backlog_Scoring!$A$5:$A$504,0)),""))</f>
        <v/>
      </c>
      <c r="Q209" s="15" t="str">
        <f>IF($A209="","",IFERROR(INDEX(Backlog_Scoring!$X$5:$X$504,MATCH($A209,Backlog_Scoring!$A$5:$A$504,0)),""))</f>
        <v/>
      </c>
      <c r="R209" s="15" t="str">
        <f>IF($A209="","",IFERROR(INDEX(Backlog_Scoring!$U$5:$U$504,MATCH($A209,Backlog_Scoring!$A$5:$A$504,0)),""))</f>
        <v/>
      </c>
      <c r="T209" s="20"/>
      <c r="U209" s="20" t="str">
        <f>IF(Settings!$B$23=0,"",IF($C209="","",IF($D209="Day 14",$C209+Settings!$B$24,IF($D209="Week 6",$C209+Settings!$B$25,IF($D209="Monthly",EDATE($C209,Settings!$B$26),"")))))</f>
        <v/>
      </c>
      <c r="V209" s="21"/>
      <c r="W209" s="21"/>
      <c r="X209" s="21"/>
      <c r="Y209" s="25"/>
      <c r="Z209" s="25"/>
    </row>
    <row r="210" spans="2:26" x14ac:dyDescent="0.2">
      <c r="B210" s="15" t="str">
        <f>IF($A210="","",IFERROR(INDEX(Backlog_Scoring!$B$5:$B$504,MATCH($A210,Backlog_Scoring!$A$5:$A$504,0)),""))</f>
        <v/>
      </c>
      <c r="C210" s="20"/>
      <c r="D210" s="21"/>
      <c r="E210" s="15" t="str">
        <f>IF($A210="","",IFERROR(INDEX(Backlog_Scoring!$AB$5:$AB$504,MATCH($A210,Backlog_Scoring!$A$5:$A$504,0)),""))</f>
        <v/>
      </c>
      <c r="F210" s="15" t="str">
        <f>IF($A210="","",IFERROR(INDEX(Backlog_Scoring!$AC$5:$AC$504,MATCH($A210,Backlog_Scoring!$A$5:$A$504,0)),""))</f>
        <v/>
      </c>
      <c r="H210" s="22"/>
      <c r="I210" s="23"/>
      <c r="N210" s="24"/>
      <c r="O210" s="15" t="str">
        <f>IF($A210="","",IFERROR(INDEX(Backlog_Scoring!$E$5:$E$504,MATCH($A210,Backlog_Scoring!$A$5:$A$504,0)),""))</f>
        <v/>
      </c>
      <c r="P210" s="15" t="str">
        <f>IF($A210="","",IFERROR(INDEX(Backlog_Scoring!$Y$5:$Y$504,MATCH($A210,Backlog_Scoring!$A$5:$A$504,0)),""))</f>
        <v/>
      </c>
      <c r="Q210" s="15" t="str">
        <f>IF($A210="","",IFERROR(INDEX(Backlog_Scoring!$X$5:$X$504,MATCH($A210,Backlog_Scoring!$A$5:$A$504,0)),""))</f>
        <v/>
      </c>
      <c r="R210" s="15" t="str">
        <f>IF($A210="","",IFERROR(INDEX(Backlog_Scoring!$U$5:$U$504,MATCH($A210,Backlog_Scoring!$A$5:$A$504,0)),""))</f>
        <v/>
      </c>
      <c r="T210" s="20"/>
      <c r="U210" s="20" t="str">
        <f>IF(Settings!$B$23=0,"",IF($C210="","",IF($D210="Day 14",$C210+Settings!$B$24,IF($D210="Week 6",$C210+Settings!$B$25,IF($D210="Monthly",EDATE($C210,Settings!$B$26),"")))))</f>
        <v/>
      </c>
      <c r="V210" s="21"/>
      <c r="W210" s="21"/>
      <c r="X210" s="21"/>
      <c r="Y210" s="25"/>
      <c r="Z210" s="25"/>
    </row>
    <row r="211" spans="2:26" x14ac:dyDescent="0.2">
      <c r="B211" s="15" t="str">
        <f>IF($A211="","",IFERROR(INDEX(Backlog_Scoring!$B$5:$B$504,MATCH($A211,Backlog_Scoring!$A$5:$A$504,0)),""))</f>
        <v/>
      </c>
      <c r="C211" s="20"/>
      <c r="D211" s="21"/>
      <c r="E211" s="15" t="str">
        <f>IF($A211="","",IFERROR(INDEX(Backlog_Scoring!$AB$5:$AB$504,MATCH($A211,Backlog_Scoring!$A$5:$A$504,0)),""))</f>
        <v/>
      </c>
      <c r="F211" s="15" t="str">
        <f>IF($A211="","",IFERROR(INDEX(Backlog_Scoring!$AC$5:$AC$504,MATCH($A211,Backlog_Scoring!$A$5:$A$504,0)),""))</f>
        <v/>
      </c>
      <c r="H211" s="22"/>
      <c r="I211" s="23"/>
      <c r="N211" s="24"/>
      <c r="O211" s="15" t="str">
        <f>IF($A211="","",IFERROR(INDEX(Backlog_Scoring!$E$5:$E$504,MATCH($A211,Backlog_Scoring!$A$5:$A$504,0)),""))</f>
        <v/>
      </c>
      <c r="P211" s="15" t="str">
        <f>IF($A211="","",IFERROR(INDEX(Backlog_Scoring!$Y$5:$Y$504,MATCH($A211,Backlog_Scoring!$A$5:$A$504,0)),""))</f>
        <v/>
      </c>
      <c r="Q211" s="15" t="str">
        <f>IF($A211="","",IFERROR(INDEX(Backlog_Scoring!$X$5:$X$504,MATCH($A211,Backlog_Scoring!$A$5:$A$504,0)),""))</f>
        <v/>
      </c>
      <c r="R211" s="15" t="str">
        <f>IF($A211="","",IFERROR(INDEX(Backlog_Scoring!$U$5:$U$504,MATCH($A211,Backlog_Scoring!$A$5:$A$504,0)),""))</f>
        <v/>
      </c>
      <c r="T211" s="20"/>
      <c r="U211" s="20" t="str">
        <f>IF(Settings!$B$23=0,"",IF($C211="","",IF($D211="Day 14",$C211+Settings!$B$24,IF($D211="Week 6",$C211+Settings!$B$25,IF($D211="Monthly",EDATE($C211,Settings!$B$26),"")))))</f>
        <v/>
      </c>
      <c r="V211" s="21"/>
      <c r="W211" s="21"/>
      <c r="X211" s="21"/>
      <c r="Y211" s="25"/>
      <c r="Z211" s="25"/>
    </row>
    <row r="212" spans="2:26" x14ac:dyDescent="0.2">
      <c r="B212" s="15" t="str">
        <f>IF($A212="","",IFERROR(INDEX(Backlog_Scoring!$B$5:$B$504,MATCH($A212,Backlog_Scoring!$A$5:$A$504,0)),""))</f>
        <v/>
      </c>
      <c r="C212" s="20"/>
      <c r="D212" s="21"/>
      <c r="E212" s="15" t="str">
        <f>IF($A212="","",IFERROR(INDEX(Backlog_Scoring!$AB$5:$AB$504,MATCH($A212,Backlog_Scoring!$A$5:$A$504,0)),""))</f>
        <v/>
      </c>
      <c r="F212" s="15" t="str">
        <f>IF($A212="","",IFERROR(INDEX(Backlog_Scoring!$AC$5:$AC$504,MATCH($A212,Backlog_Scoring!$A$5:$A$504,0)),""))</f>
        <v/>
      </c>
      <c r="H212" s="22"/>
      <c r="I212" s="23"/>
      <c r="N212" s="24"/>
      <c r="O212" s="15" t="str">
        <f>IF($A212="","",IFERROR(INDEX(Backlog_Scoring!$E$5:$E$504,MATCH($A212,Backlog_Scoring!$A$5:$A$504,0)),""))</f>
        <v/>
      </c>
      <c r="P212" s="15" t="str">
        <f>IF($A212="","",IFERROR(INDEX(Backlog_Scoring!$Y$5:$Y$504,MATCH($A212,Backlog_Scoring!$A$5:$A$504,0)),""))</f>
        <v/>
      </c>
      <c r="Q212" s="15" t="str">
        <f>IF($A212="","",IFERROR(INDEX(Backlog_Scoring!$X$5:$X$504,MATCH($A212,Backlog_Scoring!$A$5:$A$504,0)),""))</f>
        <v/>
      </c>
      <c r="R212" s="15" t="str">
        <f>IF($A212="","",IFERROR(INDEX(Backlog_Scoring!$U$5:$U$504,MATCH($A212,Backlog_Scoring!$A$5:$A$504,0)),""))</f>
        <v/>
      </c>
      <c r="T212" s="20"/>
      <c r="U212" s="20" t="str">
        <f>IF(Settings!$B$23=0,"",IF($C212="","",IF($D212="Day 14",$C212+Settings!$B$24,IF($D212="Week 6",$C212+Settings!$B$25,IF($D212="Monthly",EDATE($C212,Settings!$B$26),"")))))</f>
        <v/>
      </c>
      <c r="V212" s="21"/>
      <c r="W212" s="21"/>
      <c r="X212" s="21"/>
      <c r="Y212" s="25"/>
      <c r="Z212" s="25"/>
    </row>
    <row r="213" spans="2:26" x14ac:dyDescent="0.2">
      <c r="B213" s="15" t="str">
        <f>IF($A213="","",IFERROR(INDEX(Backlog_Scoring!$B$5:$B$504,MATCH($A213,Backlog_Scoring!$A$5:$A$504,0)),""))</f>
        <v/>
      </c>
      <c r="C213" s="20"/>
      <c r="D213" s="21"/>
      <c r="E213" s="15" t="str">
        <f>IF($A213="","",IFERROR(INDEX(Backlog_Scoring!$AB$5:$AB$504,MATCH($A213,Backlog_Scoring!$A$5:$A$504,0)),""))</f>
        <v/>
      </c>
      <c r="F213" s="15" t="str">
        <f>IF($A213="","",IFERROR(INDEX(Backlog_Scoring!$AC$5:$AC$504,MATCH($A213,Backlog_Scoring!$A$5:$A$504,0)),""))</f>
        <v/>
      </c>
      <c r="H213" s="22"/>
      <c r="I213" s="23"/>
      <c r="N213" s="24"/>
      <c r="O213" s="15" t="str">
        <f>IF($A213="","",IFERROR(INDEX(Backlog_Scoring!$E$5:$E$504,MATCH($A213,Backlog_Scoring!$A$5:$A$504,0)),""))</f>
        <v/>
      </c>
      <c r="P213" s="15" t="str">
        <f>IF($A213="","",IFERROR(INDEX(Backlog_Scoring!$Y$5:$Y$504,MATCH($A213,Backlog_Scoring!$A$5:$A$504,0)),""))</f>
        <v/>
      </c>
      <c r="Q213" s="15" t="str">
        <f>IF($A213="","",IFERROR(INDEX(Backlog_Scoring!$X$5:$X$504,MATCH($A213,Backlog_Scoring!$A$5:$A$504,0)),""))</f>
        <v/>
      </c>
      <c r="R213" s="15" t="str">
        <f>IF($A213="","",IFERROR(INDEX(Backlog_Scoring!$U$5:$U$504,MATCH($A213,Backlog_Scoring!$A$5:$A$504,0)),""))</f>
        <v/>
      </c>
      <c r="T213" s="20"/>
      <c r="U213" s="20" t="str">
        <f>IF(Settings!$B$23=0,"",IF($C213="","",IF($D213="Day 14",$C213+Settings!$B$24,IF($D213="Week 6",$C213+Settings!$B$25,IF($D213="Monthly",EDATE($C213,Settings!$B$26),"")))))</f>
        <v/>
      </c>
      <c r="V213" s="21"/>
      <c r="W213" s="21"/>
      <c r="X213" s="21"/>
      <c r="Y213" s="25"/>
      <c r="Z213" s="25"/>
    </row>
    <row r="214" spans="2:26" x14ac:dyDescent="0.2">
      <c r="B214" s="15" t="str">
        <f>IF($A214="","",IFERROR(INDEX(Backlog_Scoring!$B$5:$B$504,MATCH($A214,Backlog_Scoring!$A$5:$A$504,0)),""))</f>
        <v/>
      </c>
      <c r="C214" s="20"/>
      <c r="D214" s="21"/>
      <c r="E214" s="15" t="str">
        <f>IF($A214="","",IFERROR(INDEX(Backlog_Scoring!$AB$5:$AB$504,MATCH($A214,Backlog_Scoring!$A$5:$A$504,0)),""))</f>
        <v/>
      </c>
      <c r="F214" s="15" t="str">
        <f>IF($A214="","",IFERROR(INDEX(Backlog_Scoring!$AC$5:$AC$504,MATCH($A214,Backlog_Scoring!$A$5:$A$504,0)),""))</f>
        <v/>
      </c>
      <c r="H214" s="22"/>
      <c r="I214" s="23"/>
      <c r="N214" s="24"/>
      <c r="O214" s="15" t="str">
        <f>IF($A214="","",IFERROR(INDEX(Backlog_Scoring!$E$5:$E$504,MATCH($A214,Backlog_Scoring!$A$5:$A$504,0)),""))</f>
        <v/>
      </c>
      <c r="P214" s="15" t="str">
        <f>IF($A214="","",IFERROR(INDEX(Backlog_Scoring!$Y$5:$Y$504,MATCH($A214,Backlog_Scoring!$A$5:$A$504,0)),""))</f>
        <v/>
      </c>
      <c r="Q214" s="15" t="str">
        <f>IF($A214="","",IFERROR(INDEX(Backlog_Scoring!$X$5:$X$504,MATCH($A214,Backlog_Scoring!$A$5:$A$504,0)),""))</f>
        <v/>
      </c>
      <c r="R214" s="15" t="str">
        <f>IF($A214="","",IFERROR(INDEX(Backlog_Scoring!$U$5:$U$504,MATCH($A214,Backlog_Scoring!$A$5:$A$504,0)),""))</f>
        <v/>
      </c>
      <c r="T214" s="20"/>
      <c r="U214" s="20" t="str">
        <f>IF(Settings!$B$23=0,"",IF($C214="","",IF($D214="Day 14",$C214+Settings!$B$24,IF($D214="Week 6",$C214+Settings!$B$25,IF($D214="Monthly",EDATE($C214,Settings!$B$26),"")))))</f>
        <v/>
      </c>
      <c r="V214" s="21"/>
      <c r="W214" s="21"/>
      <c r="X214" s="21"/>
      <c r="Y214" s="25"/>
      <c r="Z214" s="25"/>
    </row>
    <row r="215" spans="2:26" x14ac:dyDescent="0.2">
      <c r="B215" s="15" t="str">
        <f>IF($A215="","",IFERROR(INDEX(Backlog_Scoring!$B$5:$B$504,MATCH($A215,Backlog_Scoring!$A$5:$A$504,0)),""))</f>
        <v/>
      </c>
      <c r="C215" s="20"/>
      <c r="D215" s="21"/>
      <c r="E215" s="15" t="str">
        <f>IF($A215="","",IFERROR(INDEX(Backlog_Scoring!$AB$5:$AB$504,MATCH($A215,Backlog_Scoring!$A$5:$A$504,0)),""))</f>
        <v/>
      </c>
      <c r="F215" s="15" t="str">
        <f>IF($A215="","",IFERROR(INDEX(Backlog_Scoring!$AC$5:$AC$504,MATCH($A215,Backlog_Scoring!$A$5:$A$504,0)),""))</f>
        <v/>
      </c>
      <c r="H215" s="22"/>
      <c r="I215" s="23"/>
      <c r="N215" s="24"/>
      <c r="O215" s="15" t="str">
        <f>IF($A215="","",IFERROR(INDEX(Backlog_Scoring!$E$5:$E$504,MATCH($A215,Backlog_Scoring!$A$5:$A$504,0)),""))</f>
        <v/>
      </c>
      <c r="P215" s="15" t="str">
        <f>IF($A215="","",IFERROR(INDEX(Backlog_Scoring!$Y$5:$Y$504,MATCH($A215,Backlog_Scoring!$A$5:$A$504,0)),""))</f>
        <v/>
      </c>
      <c r="Q215" s="15" t="str">
        <f>IF($A215="","",IFERROR(INDEX(Backlog_Scoring!$X$5:$X$504,MATCH($A215,Backlog_Scoring!$A$5:$A$504,0)),""))</f>
        <v/>
      </c>
      <c r="R215" s="15" t="str">
        <f>IF($A215="","",IFERROR(INDEX(Backlog_Scoring!$U$5:$U$504,MATCH($A215,Backlog_Scoring!$A$5:$A$504,0)),""))</f>
        <v/>
      </c>
      <c r="T215" s="20"/>
      <c r="U215" s="20" t="str">
        <f>IF(Settings!$B$23=0,"",IF($C215="","",IF($D215="Day 14",$C215+Settings!$B$24,IF($D215="Week 6",$C215+Settings!$B$25,IF($D215="Monthly",EDATE($C215,Settings!$B$26),"")))))</f>
        <v/>
      </c>
      <c r="V215" s="21"/>
      <c r="W215" s="21"/>
      <c r="X215" s="21"/>
      <c r="Y215" s="25"/>
      <c r="Z215" s="25"/>
    </row>
    <row r="216" spans="2:26" x14ac:dyDescent="0.2">
      <c r="B216" s="15" t="str">
        <f>IF($A216="","",IFERROR(INDEX(Backlog_Scoring!$B$5:$B$504,MATCH($A216,Backlog_Scoring!$A$5:$A$504,0)),""))</f>
        <v/>
      </c>
      <c r="C216" s="20"/>
      <c r="D216" s="21"/>
      <c r="E216" s="15" t="str">
        <f>IF($A216="","",IFERROR(INDEX(Backlog_Scoring!$AB$5:$AB$504,MATCH($A216,Backlog_Scoring!$A$5:$A$504,0)),""))</f>
        <v/>
      </c>
      <c r="F216" s="15" t="str">
        <f>IF($A216="","",IFERROR(INDEX(Backlog_Scoring!$AC$5:$AC$504,MATCH($A216,Backlog_Scoring!$A$5:$A$504,0)),""))</f>
        <v/>
      </c>
      <c r="H216" s="22"/>
      <c r="I216" s="23"/>
      <c r="N216" s="24"/>
      <c r="O216" s="15" t="str">
        <f>IF($A216="","",IFERROR(INDEX(Backlog_Scoring!$E$5:$E$504,MATCH($A216,Backlog_Scoring!$A$5:$A$504,0)),""))</f>
        <v/>
      </c>
      <c r="P216" s="15" t="str">
        <f>IF($A216="","",IFERROR(INDEX(Backlog_Scoring!$Y$5:$Y$504,MATCH($A216,Backlog_Scoring!$A$5:$A$504,0)),""))</f>
        <v/>
      </c>
      <c r="Q216" s="15" t="str">
        <f>IF($A216="","",IFERROR(INDEX(Backlog_Scoring!$X$5:$X$504,MATCH($A216,Backlog_Scoring!$A$5:$A$504,0)),""))</f>
        <v/>
      </c>
      <c r="R216" s="15" t="str">
        <f>IF($A216="","",IFERROR(INDEX(Backlog_Scoring!$U$5:$U$504,MATCH($A216,Backlog_Scoring!$A$5:$A$504,0)),""))</f>
        <v/>
      </c>
      <c r="T216" s="20"/>
      <c r="U216" s="20" t="str">
        <f>IF(Settings!$B$23=0,"",IF($C216="","",IF($D216="Day 14",$C216+Settings!$B$24,IF($D216="Week 6",$C216+Settings!$B$25,IF($D216="Monthly",EDATE($C216,Settings!$B$26),"")))))</f>
        <v/>
      </c>
      <c r="V216" s="21"/>
      <c r="W216" s="21"/>
      <c r="X216" s="21"/>
      <c r="Y216" s="25"/>
      <c r="Z216" s="25"/>
    </row>
    <row r="217" spans="2:26" x14ac:dyDescent="0.2">
      <c r="B217" s="15" t="str">
        <f>IF($A217="","",IFERROR(INDEX(Backlog_Scoring!$B$5:$B$504,MATCH($A217,Backlog_Scoring!$A$5:$A$504,0)),""))</f>
        <v/>
      </c>
      <c r="C217" s="20"/>
      <c r="D217" s="21"/>
      <c r="E217" s="15" t="str">
        <f>IF($A217="","",IFERROR(INDEX(Backlog_Scoring!$AB$5:$AB$504,MATCH($A217,Backlog_Scoring!$A$5:$A$504,0)),""))</f>
        <v/>
      </c>
      <c r="F217" s="15" t="str">
        <f>IF($A217="","",IFERROR(INDEX(Backlog_Scoring!$AC$5:$AC$504,MATCH($A217,Backlog_Scoring!$A$5:$A$504,0)),""))</f>
        <v/>
      </c>
      <c r="H217" s="22"/>
      <c r="I217" s="23"/>
      <c r="N217" s="24"/>
      <c r="O217" s="15" t="str">
        <f>IF($A217="","",IFERROR(INDEX(Backlog_Scoring!$E$5:$E$504,MATCH($A217,Backlog_Scoring!$A$5:$A$504,0)),""))</f>
        <v/>
      </c>
      <c r="P217" s="15" t="str">
        <f>IF($A217="","",IFERROR(INDEX(Backlog_Scoring!$Y$5:$Y$504,MATCH($A217,Backlog_Scoring!$A$5:$A$504,0)),""))</f>
        <v/>
      </c>
      <c r="Q217" s="15" t="str">
        <f>IF($A217="","",IFERROR(INDEX(Backlog_Scoring!$X$5:$X$504,MATCH($A217,Backlog_Scoring!$A$5:$A$504,0)),""))</f>
        <v/>
      </c>
      <c r="R217" s="15" t="str">
        <f>IF($A217="","",IFERROR(INDEX(Backlog_Scoring!$U$5:$U$504,MATCH($A217,Backlog_Scoring!$A$5:$A$504,0)),""))</f>
        <v/>
      </c>
      <c r="T217" s="20"/>
      <c r="U217" s="20" t="str">
        <f>IF(Settings!$B$23=0,"",IF($C217="","",IF($D217="Day 14",$C217+Settings!$B$24,IF($D217="Week 6",$C217+Settings!$B$25,IF($D217="Monthly",EDATE($C217,Settings!$B$26),"")))))</f>
        <v/>
      </c>
      <c r="V217" s="21"/>
      <c r="W217" s="21"/>
      <c r="X217" s="21"/>
      <c r="Y217" s="25"/>
      <c r="Z217" s="25"/>
    </row>
    <row r="218" spans="2:26" x14ac:dyDescent="0.2">
      <c r="B218" s="15" t="str">
        <f>IF($A218="","",IFERROR(INDEX(Backlog_Scoring!$B$5:$B$504,MATCH($A218,Backlog_Scoring!$A$5:$A$504,0)),""))</f>
        <v/>
      </c>
      <c r="C218" s="20"/>
      <c r="D218" s="21"/>
      <c r="E218" s="15" t="str">
        <f>IF($A218="","",IFERROR(INDEX(Backlog_Scoring!$AB$5:$AB$504,MATCH($A218,Backlog_Scoring!$A$5:$A$504,0)),""))</f>
        <v/>
      </c>
      <c r="F218" s="15" t="str">
        <f>IF($A218="","",IFERROR(INDEX(Backlog_Scoring!$AC$5:$AC$504,MATCH($A218,Backlog_Scoring!$A$5:$A$504,0)),""))</f>
        <v/>
      </c>
      <c r="H218" s="22"/>
      <c r="I218" s="23"/>
      <c r="N218" s="24"/>
      <c r="O218" s="15" t="str">
        <f>IF($A218="","",IFERROR(INDEX(Backlog_Scoring!$E$5:$E$504,MATCH($A218,Backlog_Scoring!$A$5:$A$504,0)),""))</f>
        <v/>
      </c>
      <c r="P218" s="15" t="str">
        <f>IF($A218="","",IFERROR(INDEX(Backlog_Scoring!$Y$5:$Y$504,MATCH($A218,Backlog_Scoring!$A$5:$A$504,0)),""))</f>
        <v/>
      </c>
      <c r="Q218" s="15" t="str">
        <f>IF($A218="","",IFERROR(INDEX(Backlog_Scoring!$X$5:$X$504,MATCH($A218,Backlog_Scoring!$A$5:$A$504,0)),""))</f>
        <v/>
      </c>
      <c r="R218" s="15" t="str">
        <f>IF($A218="","",IFERROR(INDEX(Backlog_Scoring!$U$5:$U$504,MATCH($A218,Backlog_Scoring!$A$5:$A$504,0)),""))</f>
        <v/>
      </c>
      <c r="T218" s="20"/>
      <c r="U218" s="20" t="str">
        <f>IF(Settings!$B$23=0,"",IF($C218="","",IF($D218="Day 14",$C218+Settings!$B$24,IF($D218="Week 6",$C218+Settings!$B$25,IF($D218="Monthly",EDATE($C218,Settings!$B$26),"")))))</f>
        <v/>
      </c>
      <c r="V218" s="21"/>
      <c r="W218" s="21"/>
      <c r="X218" s="21"/>
      <c r="Y218" s="25"/>
      <c r="Z218" s="25"/>
    </row>
    <row r="219" spans="2:26" x14ac:dyDescent="0.2">
      <c r="B219" s="15" t="str">
        <f>IF($A219="","",IFERROR(INDEX(Backlog_Scoring!$B$5:$B$504,MATCH($A219,Backlog_Scoring!$A$5:$A$504,0)),""))</f>
        <v/>
      </c>
      <c r="C219" s="20"/>
      <c r="D219" s="21"/>
      <c r="E219" s="15" t="str">
        <f>IF($A219="","",IFERROR(INDEX(Backlog_Scoring!$AB$5:$AB$504,MATCH($A219,Backlog_Scoring!$A$5:$A$504,0)),""))</f>
        <v/>
      </c>
      <c r="F219" s="15" t="str">
        <f>IF($A219="","",IFERROR(INDEX(Backlog_Scoring!$AC$5:$AC$504,MATCH($A219,Backlog_Scoring!$A$5:$A$504,0)),""))</f>
        <v/>
      </c>
      <c r="H219" s="22"/>
      <c r="I219" s="23"/>
      <c r="N219" s="24"/>
      <c r="O219" s="15" t="str">
        <f>IF($A219="","",IFERROR(INDEX(Backlog_Scoring!$E$5:$E$504,MATCH($A219,Backlog_Scoring!$A$5:$A$504,0)),""))</f>
        <v/>
      </c>
      <c r="P219" s="15" t="str">
        <f>IF($A219="","",IFERROR(INDEX(Backlog_Scoring!$Y$5:$Y$504,MATCH($A219,Backlog_Scoring!$A$5:$A$504,0)),""))</f>
        <v/>
      </c>
      <c r="Q219" s="15" t="str">
        <f>IF($A219="","",IFERROR(INDEX(Backlog_Scoring!$X$5:$X$504,MATCH($A219,Backlog_Scoring!$A$5:$A$504,0)),""))</f>
        <v/>
      </c>
      <c r="R219" s="15" t="str">
        <f>IF($A219="","",IFERROR(INDEX(Backlog_Scoring!$U$5:$U$504,MATCH($A219,Backlog_Scoring!$A$5:$A$504,0)),""))</f>
        <v/>
      </c>
      <c r="T219" s="20"/>
      <c r="U219" s="20" t="str">
        <f>IF(Settings!$B$23=0,"",IF($C219="","",IF($D219="Day 14",$C219+Settings!$B$24,IF($D219="Week 6",$C219+Settings!$B$25,IF($D219="Monthly",EDATE($C219,Settings!$B$26),"")))))</f>
        <v/>
      </c>
      <c r="V219" s="21"/>
      <c r="W219" s="21"/>
      <c r="X219" s="21"/>
      <c r="Y219" s="25"/>
      <c r="Z219" s="25"/>
    </row>
    <row r="220" spans="2:26" x14ac:dyDescent="0.2">
      <c r="B220" s="15" t="str">
        <f>IF($A220="","",IFERROR(INDEX(Backlog_Scoring!$B$5:$B$504,MATCH($A220,Backlog_Scoring!$A$5:$A$504,0)),""))</f>
        <v/>
      </c>
      <c r="C220" s="20"/>
      <c r="D220" s="21"/>
      <c r="E220" s="15" t="str">
        <f>IF($A220="","",IFERROR(INDEX(Backlog_Scoring!$AB$5:$AB$504,MATCH($A220,Backlog_Scoring!$A$5:$A$504,0)),""))</f>
        <v/>
      </c>
      <c r="F220" s="15" t="str">
        <f>IF($A220="","",IFERROR(INDEX(Backlog_Scoring!$AC$5:$AC$504,MATCH($A220,Backlog_Scoring!$A$5:$A$504,0)),""))</f>
        <v/>
      </c>
      <c r="H220" s="22"/>
      <c r="I220" s="23"/>
      <c r="N220" s="24"/>
      <c r="O220" s="15" t="str">
        <f>IF($A220="","",IFERROR(INDEX(Backlog_Scoring!$E$5:$E$504,MATCH($A220,Backlog_Scoring!$A$5:$A$504,0)),""))</f>
        <v/>
      </c>
      <c r="P220" s="15" t="str">
        <f>IF($A220="","",IFERROR(INDEX(Backlog_Scoring!$Y$5:$Y$504,MATCH($A220,Backlog_Scoring!$A$5:$A$504,0)),""))</f>
        <v/>
      </c>
      <c r="Q220" s="15" t="str">
        <f>IF($A220="","",IFERROR(INDEX(Backlog_Scoring!$X$5:$X$504,MATCH($A220,Backlog_Scoring!$A$5:$A$504,0)),""))</f>
        <v/>
      </c>
      <c r="R220" s="15" t="str">
        <f>IF($A220="","",IFERROR(INDEX(Backlog_Scoring!$U$5:$U$504,MATCH($A220,Backlog_Scoring!$A$5:$A$504,0)),""))</f>
        <v/>
      </c>
      <c r="T220" s="20"/>
      <c r="U220" s="20" t="str">
        <f>IF(Settings!$B$23=0,"",IF($C220="","",IF($D220="Day 14",$C220+Settings!$B$24,IF($D220="Week 6",$C220+Settings!$B$25,IF($D220="Monthly",EDATE($C220,Settings!$B$26),"")))))</f>
        <v/>
      </c>
      <c r="V220" s="21"/>
      <c r="W220" s="21"/>
      <c r="X220" s="21"/>
      <c r="Y220" s="25"/>
      <c r="Z220" s="25"/>
    </row>
    <row r="221" spans="2:26" x14ac:dyDescent="0.2">
      <c r="B221" s="15" t="str">
        <f>IF($A221="","",IFERROR(INDEX(Backlog_Scoring!$B$5:$B$504,MATCH($A221,Backlog_Scoring!$A$5:$A$504,0)),""))</f>
        <v/>
      </c>
      <c r="C221" s="20"/>
      <c r="D221" s="21"/>
      <c r="E221" s="15" t="str">
        <f>IF($A221="","",IFERROR(INDEX(Backlog_Scoring!$AB$5:$AB$504,MATCH($A221,Backlog_Scoring!$A$5:$A$504,0)),""))</f>
        <v/>
      </c>
      <c r="F221" s="15" t="str">
        <f>IF($A221="","",IFERROR(INDEX(Backlog_Scoring!$AC$5:$AC$504,MATCH($A221,Backlog_Scoring!$A$5:$A$504,0)),""))</f>
        <v/>
      </c>
      <c r="H221" s="22"/>
      <c r="I221" s="23"/>
      <c r="N221" s="24"/>
      <c r="O221" s="15" t="str">
        <f>IF($A221="","",IFERROR(INDEX(Backlog_Scoring!$E$5:$E$504,MATCH($A221,Backlog_Scoring!$A$5:$A$504,0)),""))</f>
        <v/>
      </c>
      <c r="P221" s="15" t="str">
        <f>IF($A221="","",IFERROR(INDEX(Backlog_Scoring!$Y$5:$Y$504,MATCH($A221,Backlog_Scoring!$A$5:$A$504,0)),""))</f>
        <v/>
      </c>
      <c r="Q221" s="15" t="str">
        <f>IF($A221="","",IFERROR(INDEX(Backlog_Scoring!$X$5:$X$504,MATCH($A221,Backlog_Scoring!$A$5:$A$504,0)),""))</f>
        <v/>
      </c>
      <c r="R221" s="15" t="str">
        <f>IF($A221="","",IFERROR(INDEX(Backlog_Scoring!$U$5:$U$504,MATCH($A221,Backlog_Scoring!$A$5:$A$504,0)),""))</f>
        <v/>
      </c>
      <c r="T221" s="20"/>
      <c r="U221" s="20" t="str">
        <f>IF(Settings!$B$23=0,"",IF($C221="","",IF($D221="Day 14",$C221+Settings!$B$24,IF($D221="Week 6",$C221+Settings!$B$25,IF($D221="Monthly",EDATE($C221,Settings!$B$26),"")))))</f>
        <v/>
      </c>
      <c r="V221" s="21"/>
      <c r="W221" s="21"/>
      <c r="X221" s="21"/>
      <c r="Y221" s="25"/>
      <c r="Z221" s="25"/>
    </row>
    <row r="222" spans="2:26" x14ac:dyDescent="0.2">
      <c r="B222" s="15" t="str">
        <f>IF($A222="","",IFERROR(INDEX(Backlog_Scoring!$B$5:$B$504,MATCH($A222,Backlog_Scoring!$A$5:$A$504,0)),""))</f>
        <v/>
      </c>
      <c r="C222" s="20"/>
      <c r="D222" s="21"/>
      <c r="E222" s="15" t="str">
        <f>IF($A222="","",IFERROR(INDEX(Backlog_Scoring!$AB$5:$AB$504,MATCH($A222,Backlog_Scoring!$A$5:$A$504,0)),""))</f>
        <v/>
      </c>
      <c r="F222" s="15" t="str">
        <f>IF($A222="","",IFERROR(INDEX(Backlog_Scoring!$AC$5:$AC$504,MATCH($A222,Backlog_Scoring!$A$5:$A$504,0)),""))</f>
        <v/>
      </c>
      <c r="H222" s="22"/>
      <c r="I222" s="23"/>
      <c r="N222" s="24"/>
      <c r="O222" s="15" t="str">
        <f>IF($A222="","",IFERROR(INDEX(Backlog_Scoring!$E$5:$E$504,MATCH($A222,Backlog_Scoring!$A$5:$A$504,0)),""))</f>
        <v/>
      </c>
      <c r="P222" s="15" t="str">
        <f>IF($A222="","",IFERROR(INDEX(Backlog_Scoring!$Y$5:$Y$504,MATCH($A222,Backlog_Scoring!$A$5:$A$504,0)),""))</f>
        <v/>
      </c>
      <c r="Q222" s="15" t="str">
        <f>IF($A222="","",IFERROR(INDEX(Backlog_Scoring!$X$5:$X$504,MATCH($A222,Backlog_Scoring!$A$5:$A$504,0)),""))</f>
        <v/>
      </c>
      <c r="R222" s="15" t="str">
        <f>IF($A222="","",IFERROR(INDEX(Backlog_Scoring!$U$5:$U$504,MATCH($A222,Backlog_Scoring!$A$5:$A$504,0)),""))</f>
        <v/>
      </c>
      <c r="T222" s="20"/>
      <c r="U222" s="20" t="str">
        <f>IF(Settings!$B$23=0,"",IF($C222="","",IF($D222="Day 14",$C222+Settings!$B$24,IF($D222="Week 6",$C222+Settings!$B$25,IF($D222="Monthly",EDATE($C222,Settings!$B$26),"")))))</f>
        <v/>
      </c>
      <c r="V222" s="21"/>
      <c r="W222" s="21"/>
      <c r="X222" s="21"/>
      <c r="Y222" s="25"/>
      <c r="Z222" s="25"/>
    </row>
    <row r="223" spans="2:26" x14ac:dyDescent="0.2">
      <c r="B223" s="15" t="str">
        <f>IF($A223="","",IFERROR(INDEX(Backlog_Scoring!$B$5:$B$504,MATCH($A223,Backlog_Scoring!$A$5:$A$504,0)),""))</f>
        <v/>
      </c>
      <c r="C223" s="20"/>
      <c r="D223" s="21"/>
      <c r="E223" s="15" t="str">
        <f>IF($A223="","",IFERROR(INDEX(Backlog_Scoring!$AB$5:$AB$504,MATCH($A223,Backlog_Scoring!$A$5:$A$504,0)),""))</f>
        <v/>
      </c>
      <c r="F223" s="15" t="str">
        <f>IF($A223="","",IFERROR(INDEX(Backlog_Scoring!$AC$5:$AC$504,MATCH($A223,Backlog_Scoring!$A$5:$A$504,0)),""))</f>
        <v/>
      </c>
      <c r="H223" s="22"/>
      <c r="I223" s="23"/>
      <c r="N223" s="24"/>
      <c r="O223" s="15" t="str">
        <f>IF($A223="","",IFERROR(INDEX(Backlog_Scoring!$E$5:$E$504,MATCH($A223,Backlog_Scoring!$A$5:$A$504,0)),""))</f>
        <v/>
      </c>
      <c r="P223" s="15" t="str">
        <f>IF($A223="","",IFERROR(INDEX(Backlog_Scoring!$Y$5:$Y$504,MATCH($A223,Backlog_Scoring!$A$5:$A$504,0)),""))</f>
        <v/>
      </c>
      <c r="Q223" s="15" t="str">
        <f>IF($A223="","",IFERROR(INDEX(Backlog_Scoring!$X$5:$X$504,MATCH($A223,Backlog_Scoring!$A$5:$A$504,0)),""))</f>
        <v/>
      </c>
      <c r="R223" s="15" t="str">
        <f>IF($A223="","",IFERROR(INDEX(Backlog_Scoring!$U$5:$U$504,MATCH($A223,Backlog_Scoring!$A$5:$A$504,0)),""))</f>
        <v/>
      </c>
      <c r="T223" s="20"/>
      <c r="U223" s="20" t="str">
        <f>IF(Settings!$B$23=0,"",IF($C223="","",IF($D223="Day 14",$C223+Settings!$B$24,IF($D223="Week 6",$C223+Settings!$B$25,IF($D223="Monthly",EDATE($C223,Settings!$B$26),"")))))</f>
        <v/>
      </c>
      <c r="V223" s="21"/>
      <c r="W223" s="21"/>
      <c r="X223" s="21"/>
      <c r="Y223" s="25"/>
      <c r="Z223" s="25"/>
    </row>
    <row r="224" spans="2:26" x14ac:dyDescent="0.2">
      <c r="B224" s="15" t="str">
        <f>IF($A224="","",IFERROR(INDEX(Backlog_Scoring!$B$5:$B$504,MATCH($A224,Backlog_Scoring!$A$5:$A$504,0)),""))</f>
        <v/>
      </c>
      <c r="C224" s="20"/>
      <c r="D224" s="21"/>
      <c r="E224" s="15" t="str">
        <f>IF($A224="","",IFERROR(INDEX(Backlog_Scoring!$AB$5:$AB$504,MATCH($A224,Backlog_Scoring!$A$5:$A$504,0)),""))</f>
        <v/>
      </c>
      <c r="F224" s="15" t="str">
        <f>IF($A224="","",IFERROR(INDEX(Backlog_Scoring!$AC$5:$AC$504,MATCH($A224,Backlog_Scoring!$A$5:$A$504,0)),""))</f>
        <v/>
      </c>
      <c r="H224" s="22"/>
      <c r="I224" s="23"/>
      <c r="N224" s="24"/>
      <c r="O224" s="15" t="str">
        <f>IF($A224="","",IFERROR(INDEX(Backlog_Scoring!$E$5:$E$504,MATCH($A224,Backlog_Scoring!$A$5:$A$504,0)),""))</f>
        <v/>
      </c>
      <c r="P224" s="15" t="str">
        <f>IF($A224="","",IFERROR(INDEX(Backlog_Scoring!$Y$5:$Y$504,MATCH($A224,Backlog_Scoring!$A$5:$A$504,0)),""))</f>
        <v/>
      </c>
      <c r="Q224" s="15" t="str">
        <f>IF($A224="","",IFERROR(INDEX(Backlog_Scoring!$X$5:$X$504,MATCH($A224,Backlog_Scoring!$A$5:$A$504,0)),""))</f>
        <v/>
      </c>
      <c r="R224" s="15" t="str">
        <f>IF($A224="","",IFERROR(INDEX(Backlog_Scoring!$U$5:$U$504,MATCH($A224,Backlog_Scoring!$A$5:$A$504,0)),""))</f>
        <v/>
      </c>
      <c r="T224" s="20"/>
      <c r="U224" s="20" t="str">
        <f>IF(Settings!$B$23=0,"",IF($C224="","",IF($D224="Day 14",$C224+Settings!$B$24,IF($D224="Week 6",$C224+Settings!$B$25,IF($D224="Monthly",EDATE($C224,Settings!$B$26),"")))))</f>
        <v/>
      </c>
      <c r="V224" s="21"/>
      <c r="W224" s="21"/>
      <c r="X224" s="21"/>
      <c r="Y224" s="25"/>
      <c r="Z224" s="25"/>
    </row>
    <row r="225" spans="2:26" x14ac:dyDescent="0.2">
      <c r="B225" s="15" t="str">
        <f>IF($A225="","",IFERROR(INDEX(Backlog_Scoring!$B$5:$B$504,MATCH($A225,Backlog_Scoring!$A$5:$A$504,0)),""))</f>
        <v/>
      </c>
      <c r="C225" s="20"/>
      <c r="D225" s="21"/>
      <c r="E225" s="15" t="str">
        <f>IF($A225="","",IFERROR(INDEX(Backlog_Scoring!$AB$5:$AB$504,MATCH($A225,Backlog_Scoring!$A$5:$A$504,0)),""))</f>
        <v/>
      </c>
      <c r="F225" s="15" t="str">
        <f>IF($A225="","",IFERROR(INDEX(Backlog_Scoring!$AC$5:$AC$504,MATCH($A225,Backlog_Scoring!$A$5:$A$504,0)),""))</f>
        <v/>
      </c>
      <c r="H225" s="22"/>
      <c r="I225" s="23"/>
      <c r="N225" s="24"/>
      <c r="O225" s="15" t="str">
        <f>IF($A225="","",IFERROR(INDEX(Backlog_Scoring!$E$5:$E$504,MATCH($A225,Backlog_Scoring!$A$5:$A$504,0)),""))</f>
        <v/>
      </c>
      <c r="P225" s="15" t="str">
        <f>IF($A225="","",IFERROR(INDEX(Backlog_Scoring!$Y$5:$Y$504,MATCH($A225,Backlog_Scoring!$A$5:$A$504,0)),""))</f>
        <v/>
      </c>
      <c r="Q225" s="15" t="str">
        <f>IF($A225="","",IFERROR(INDEX(Backlog_Scoring!$X$5:$X$504,MATCH($A225,Backlog_Scoring!$A$5:$A$504,0)),""))</f>
        <v/>
      </c>
      <c r="R225" s="15" t="str">
        <f>IF($A225="","",IFERROR(INDEX(Backlog_Scoring!$U$5:$U$504,MATCH($A225,Backlog_Scoring!$A$5:$A$504,0)),""))</f>
        <v/>
      </c>
      <c r="T225" s="20"/>
      <c r="U225" s="20" t="str">
        <f>IF(Settings!$B$23=0,"",IF($C225="","",IF($D225="Day 14",$C225+Settings!$B$24,IF($D225="Week 6",$C225+Settings!$B$25,IF($D225="Monthly",EDATE($C225,Settings!$B$26),"")))))</f>
        <v/>
      </c>
      <c r="V225" s="21"/>
      <c r="W225" s="21"/>
      <c r="X225" s="21"/>
      <c r="Y225" s="25"/>
      <c r="Z225" s="25"/>
    </row>
    <row r="226" spans="2:26" x14ac:dyDescent="0.2">
      <c r="B226" s="15" t="str">
        <f>IF($A226="","",IFERROR(INDEX(Backlog_Scoring!$B$5:$B$504,MATCH($A226,Backlog_Scoring!$A$5:$A$504,0)),""))</f>
        <v/>
      </c>
      <c r="C226" s="20"/>
      <c r="D226" s="21"/>
      <c r="E226" s="15" t="str">
        <f>IF($A226="","",IFERROR(INDEX(Backlog_Scoring!$AB$5:$AB$504,MATCH($A226,Backlog_Scoring!$A$5:$A$504,0)),""))</f>
        <v/>
      </c>
      <c r="F226" s="15" t="str">
        <f>IF($A226="","",IFERROR(INDEX(Backlog_Scoring!$AC$5:$AC$504,MATCH($A226,Backlog_Scoring!$A$5:$A$504,0)),""))</f>
        <v/>
      </c>
      <c r="H226" s="22"/>
      <c r="I226" s="23"/>
      <c r="N226" s="24"/>
      <c r="O226" s="15" t="str">
        <f>IF($A226="","",IFERROR(INDEX(Backlog_Scoring!$E$5:$E$504,MATCH($A226,Backlog_Scoring!$A$5:$A$504,0)),""))</f>
        <v/>
      </c>
      <c r="P226" s="15" t="str">
        <f>IF($A226="","",IFERROR(INDEX(Backlog_Scoring!$Y$5:$Y$504,MATCH($A226,Backlog_Scoring!$A$5:$A$504,0)),""))</f>
        <v/>
      </c>
      <c r="Q226" s="15" t="str">
        <f>IF($A226="","",IFERROR(INDEX(Backlog_Scoring!$X$5:$X$504,MATCH($A226,Backlog_Scoring!$A$5:$A$504,0)),""))</f>
        <v/>
      </c>
      <c r="R226" s="15" t="str">
        <f>IF($A226="","",IFERROR(INDEX(Backlog_Scoring!$U$5:$U$504,MATCH($A226,Backlog_Scoring!$A$5:$A$504,0)),""))</f>
        <v/>
      </c>
      <c r="T226" s="20"/>
      <c r="U226" s="20" t="str">
        <f>IF(Settings!$B$23=0,"",IF($C226="","",IF($D226="Day 14",$C226+Settings!$B$24,IF($D226="Week 6",$C226+Settings!$B$25,IF($D226="Monthly",EDATE($C226,Settings!$B$26),"")))))</f>
        <v/>
      </c>
      <c r="V226" s="21"/>
      <c r="W226" s="21"/>
      <c r="X226" s="21"/>
      <c r="Y226" s="25"/>
      <c r="Z226" s="25"/>
    </row>
    <row r="227" spans="2:26" x14ac:dyDescent="0.2">
      <c r="B227" s="15" t="str">
        <f>IF($A227="","",IFERROR(INDEX(Backlog_Scoring!$B$5:$B$504,MATCH($A227,Backlog_Scoring!$A$5:$A$504,0)),""))</f>
        <v/>
      </c>
      <c r="C227" s="20"/>
      <c r="D227" s="21"/>
      <c r="E227" s="15" t="str">
        <f>IF($A227="","",IFERROR(INDEX(Backlog_Scoring!$AB$5:$AB$504,MATCH($A227,Backlog_Scoring!$A$5:$A$504,0)),""))</f>
        <v/>
      </c>
      <c r="F227" s="15" t="str">
        <f>IF($A227="","",IFERROR(INDEX(Backlog_Scoring!$AC$5:$AC$504,MATCH($A227,Backlog_Scoring!$A$5:$A$504,0)),""))</f>
        <v/>
      </c>
      <c r="H227" s="22"/>
      <c r="I227" s="23"/>
      <c r="N227" s="24"/>
      <c r="O227" s="15" t="str">
        <f>IF($A227="","",IFERROR(INDEX(Backlog_Scoring!$E$5:$E$504,MATCH($A227,Backlog_Scoring!$A$5:$A$504,0)),""))</f>
        <v/>
      </c>
      <c r="P227" s="15" t="str">
        <f>IF($A227="","",IFERROR(INDEX(Backlog_Scoring!$Y$5:$Y$504,MATCH($A227,Backlog_Scoring!$A$5:$A$504,0)),""))</f>
        <v/>
      </c>
      <c r="Q227" s="15" t="str">
        <f>IF($A227="","",IFERROR(INDEX(Backlog_Scoring!$X$5:$X$504,MATCH($A227,Backlog_Scoring!$A$5:$A$504,0)),""))</f>
        <v/>
      </c>
      <c r="R227" s="15" t="str">
        <f>IF($A227="","",IFERROR(INDEX(Backlog_Scoring!$U$5:$U$504,MATCH($A227,Backlog_Scoring!$A$5:$A$504,0)),""))</f>
        <v/>
      </c>
      <c r="T227" s="20"/>
      <c r="U227" s="20" t="str">
        <f>IF(Settings!$B$23=0,"",IF($C227="","",IF($D227="Day 14",$C227+Settings!$B$24,IF($D227="Week 6",$C227+Settings!$B$25,IF($D227="Monthly",EDATE($C227,Settings!$B$26),"")))))</f>
        <v/>
      </c>
      <c r="V227" s="21"/>
      <c r="W227" s="21"/>
      <c r="X227" s="21"/>
      <c r="Y227" s="25"/>
      <c r="Z227" s="25"/>
    </row>
    <row r="228" spans="2:26" x14ac:dyDescent="0.2">
      <c r="B228" s="15" t="str">
        <f>IF($A228="","",IFERROR(INDEX(Backlog_Scoring!$B$5:$B$504,MATCH($A228,Backlog_Scoring!$A$5:$A$504,0)),""))</f>
        <v/>
      </c>
      <c r="C228" s="20"/>
      <c r="D228" s="21"/>
      <c r="E228" s="15" t="str">
        <f>IF($A228="","",IFERROR(INDEX(Backlog_Scoring!$AB$5:$AB$504,MATCH($A228,Backlog_Scoring!$A$5:$A$504,0)),""))</f>
        <v/>
      </c>
      <c r="F228" s="15" t="str">
        <f>IF($A228="","",IFERROR(INDEX(Backlog_Scoring!$AC$5:$AC$504,MATCH($A228,Backlog_Scoring!$A$5:$A$504,0)),""))</f>
        <v/>
      </c>
      <c r="H228" s="22"/>
      <c r="I228" s="23"/>
      <c r="N228" s="24"/>
      <c r="O228" s="15" t="str">
        <f>IF($A228="","",IFERROR(INDEX(Backlog_Scoring!$E$5:$E$504,MATCH($A228,Backlog_Scoring!$A$5:$A$504,0)),""))</f>
        <v/>
      </c>
      <c r="P228" s="15" t="str">
        <f>IF($A228="","",IFERROR(INDEX(Backlog_Scoring!$Y$5:$Y$504,MATCH($A228,Backlog_Scoring!$A$5:$A$504,0)),""))</f>
        <v/>
      </c>
      <c r="Q228" s="15" t="str">
        <f>IF($A228="","",IFERROR(INDEX(Backlog_Scoring!$X$5:$X$504,MATCH($A228,Backlog_Scoring!$A$5:$A$504,0)),""))</f>
        <v/>
      </c>
      <c r="R228" s="15" t="str">
        <f>IF($A228="","",IFERROR(INDEX(Backlog_Scoring!$U$5:$U$504,MATCH($A228,Backlog_Scoring!$A$5:$A$504,0)),""))</f>
        <v/>
      </c>
      <c r="T228" s="20"/>
      <c r="U228" s="20" t="str">
        <f>IF(Settings!$B$23=0,"",IF($C228="","",IF($D228="Day 14",$C228+Settings!$B$24,IF($D228="Week 6",$C228+Settings!$B$25,IF($D228="Monthly",EDATE($C228,Settings!$B$26),"")))))</f>
        <v/>
      </c>
      <c r="V228" s="21"/>
      <c r="W228" s="21"/>
      <c r="X228" s="21"/>
      <c r="Y228" s="25"/>
      <c r="Z228" s="25"/>
    </row>
    <row r="229" spans="2:26" x14ac:dyDescent="0.2">
      <c r="B229" s="15" t="str">
        <f>IF($A229="","",IFERROR(INDEX(Backlog_Scoring!$B$5:$B$504,MATCH($A229,Backlog_Scoring!$A$5:$A$504,0)),""))</f>
        <v/>
      </c>
      <c r="C229" s="20"/>
      <c r="D229" s="21"/>
      <c r="E229" s="15" t="str">
        <f>IF($A229="","",IFERROR(INDEX(Backlog_Scoring!$AB$5:$AB$504,MATCH($A229,Backlog_Scoring!$A$5:$A$504,0)),""))</f>
        <v/>
      </c>
      <c r="F229" s="15" t="str">
        <f>IF($A229="","",IFERROR(INDEX(Backlog_Scoring!$AC$5:$AC$504,MATCH($A229,Backlog_Scoring!$A$5:$A$504,0)),""))</f>
        <v/>
      </c>
      <c r="H229" s="22"/>
      <c r="I229" s="23"/>
      <c r="N229" s="24"/>
      <c r="O229" s="15" t="str">
        <f>IF($A229="","",IFERROR(INDEX(Backlog_Scoring!$E$5:$E$504,MATCH($A229,Backlog_Scoring!$A$5:$A$504,0)),""))</f>
        <v/>
      </c>
      <c r="P229" s="15" t="str">
        <f>IF($A229="","",IFERROR(INDEX(Backlog_Scoring!$Y$5:$Y$504,MATCH($A229,Backlog_Scoring!$A$5:$A$504,0)),""))</f>
        <v/>
      </c>
      <c r="Q229" s="15" t="str">
        <f>IF($A229="","",IFERROR(INDEX(Backlog_Scoring!$X$5:$X$504,MATCH($A229,Backlog_Scoring!$A$5:$A$504,0)),""))</f>
        <v/>
      </c>
      <c r="R229" s="15" t="str">
        <f>IF($A229="","",IFERROR(INDEX(Backlog_Scoring!$U$5:$U$504,MATCH($A229,Backlog_Scoring!$A$5:$A$504,0)),""))</f>
        <v/>
      </c>
      <c r="T229" s="20"/>
      <c r="U229" s="20" t="str">
        <f>IF(Settings!$B$23=0,"",IF($C229="","",IF($D229="Day 14",$C229+Settings!$B$24,IF($D229="Week 6",$C229+Settings!$B$25,IF($D229="Monthly",EDATE($C229,Settings!$B$26),"")))))</f>
        <v/>
      </c>
      <c r="V229" s="21"/>
      <c r="W229" s="21"/>
      <c r="X229" s="21"/>
      <c r="Y229" s="25"/>
      <c r="Z229" s="25"/>
    </row>
    <row r="230" spans="2:26" x14ac:dyDescent="0.2">
      <c r="B230" s="15" t="str">
        <f>IF($A230="","",IFERROR(INDEX(Backlog_Scoring!$B$5:$B$504,MATCH($A230,Backlog_Scoring!$A$5:$A$504,0)),""))</f>
        <v/>
      </c>
      <c r="C230" s="20"/>
      <c r="D230" s="21"/>
      <c r="E230" s="15" t="str">
        <f>IF($A230="","",IFERROR(INDEX(Backlog_Scoring!$AB$5:$AB$504,MATCH($A230,Backlog_Scoring!$A$5:$A$504,0)),""))</f>
        <v/>
      </c>
      <c r="F230" s="15" t="str">
        <f>IF($A230="","",IFERROR(INDEX(Backlog_Scoring!$AC$5:$AC$504,MATCH($A230,Backlog_Scoring!$A$5:$A$504,0)),""))</f>
        <v/>
      </c>
      <c r="H230" s="22"/>
      <c r="I230" s="23"/>
      <c r="N230" s="24"/>
      <c r="O230" s="15" t="str">
        <f>IF($A230="","",IFERROR(INDEX(Backlog_Scoring!$E$5:$E$504,MATCH($A230,Backlog_Scoring!$A$5:$A$504,0)),""))</f>
        <v/>
      </c>
      <c r="P230" s="15" t="str">
        <f>IF($A230="","",IFERROR(INDEX(Backlog_Scoring!$Y$5:$Y$504,MATCH($A230,Backlog_Scoring!$A$5:$A$504,0)),""))</f>
        <v/>
      </c>
      <c r="Q230" s="15" t="str">
        <f>IF($A230="","",IFERROR(INDEX(Backlog_Scoring!$X$5:$X$504,MATCH($A230,Backlog_Scoring!$A$5:$A$504,0)),""))</f>
        <v/>
      </c>
      <c r="R230" s="15" t="str">
        <f>IF($A230="","",IFERROR(INDEX(Backlog_Scoring!$U$5:$U$504,MATCH($A230,Backlog_Scoring!$A$5:$A$504,0)),""))</f>
        <v/>
      </c>
      <c r="T230" s="20"/>
      <c r="U230" s="20" t="str">
        <f>IF(Settings!$B$23=0,"",IF($C230="","",IF($D230="Day 14",$C230+Settings!$B$24,IF($D230="Week 6",$C230+Settings!$B$25,IF($D230="Monthly",EDATE($C230,Settings!$B$26),"")))))</f>
        <v/>
      </c>
      <c r="V230" s="21"/>
      <c r="W230" s="21"/>
      <c r="X230" s="21"/>
      <c r="Y230" s="25"/>
      <c r="Z230" s="25"/>
    </row>
    <row r="231" spans="2:26" x14ac:dyDescent="0.2">
      <c r="B231" s="15" t="str">
        <f>IF($A231="","",IFERROR(INDEX(Backlog_Scoring!$B$5:$B$504,MATCH($A231,Backlog_Scoring!$A$5:$A$504,0)),""))</f>
        <v/>
      </c>
      <c r="C231" s="20"/>
      <c r="D231" s="21"/>
      <c r="E231" s="15" t="str">
        <f>IF($A231="","",IFERROR(INDEX(Backlog_Scoring!$AB$5:$AB$504,MATCH($A231,Backlog_Scoring!$A$5:$A$504,0)),""))</f>
        <v/>
      </c>
      <c r="F231" s="15" t="str">
        <f>IF($A231="","",IFERROR(INDEX(Backlog_Scoring!$AC$5:$AC$504,MATCH($A231,Backlog_Scoring!$A$5:$A$504,0)),""))</f>
        <v/>
      </c>
      <c r="H231" s="22"/>
      <c r="I231" s="23"/>
      <c r="N231" s="24"/>
      <c r="O231" s="15" t="str">
        <f>IF($A231="","",IFERROR(INDEX(Backlog_Scoring!$E$5:$E$504,MATCH($A231,Backlog_Scoring!$A$5:$A$504,0)),""))</f>
        <v/>
      </c>
      <c r="P231" s="15" t="str">
        <f>IF($A231="","",IFERROR(INDEX(Backlog_Scoring!$Y$5:$Y$504,MATCH($A231,Backlog_Scoring!$A$5:$A$504,0)),""))</f>
        <v/>
      </c>
      <c r="Q231" s="15" t="str">
        <f>IF($A231="","",IFERROR(INDEX(Backlog_Scoring!$X$5:$X$504,MATCH($A231,Backlog_Scoring!$A$5:$A$504,0)),""))</f>
        <v/>
      </c>
      <c r="R231" s="15" t="str">
        <f>IF($A231="","",IFERROR(INDEX(Backlog_Scoring!$U$5:$U$504,MATCH($A231,Backlog_Scoring!$A$5:$A$504,0)),""))</f>
        <v/>
      </c>
      <c r="T231" s="20"/>
      <c r="U231" s="20" t="str">
        <f>IF(Settings!$B$23=0,"",IF($C231="","",IF($D231="Day 14",$C231+Settings!$B$24,IF($D231="Week 6",$C231+Settings!$B$25,IF($D231="Monthly",EDATE($C231,Settings!$B$26),"")))))</f>
        <v/>
      </c>
      <c r="V231" s="21"/>
      <c r="W231" s="21"/>
      <c r="X231" s="21"/>
      <c r="Y231" s="25"/>
      <c r="Z231" s="25"/>
    </row>
    <row r="232" spans="2:26" x14ac:dyDescent="0.2">
      <c r="B232" s="15" t="str">
        <f>IF($A232="","",IFERROR(INDEX(Backlog_Scoring!$B$5:$B$504,MATCH($A232,Backlog_Scoring!$A$5:$A$504,0)),""))</f>
        <v/>
      </c>
      <c r="C232" s="20"/>
      <c r="D232" s="21"/>
      <c r="E232" s="15" t="str">
        <f>IF($A232="","",IFERROR(INDEX(Backlog_Scoring!$AB$5:$AB$504,MATCH($A232,Backlog_Scoring!$A$5:$A$504,0)),""))</f>
        <v/>
      </c>
      <c r="F232" s="15" t="str">
        <f>IF($A232="","",IFERROR(INDEX(Backlog_Scoring!$AC$5:$AC$504,MATCH($A232,Backlog_Scoring!$A$5:$A$504,0)),""))</f>
        <v/>
      </c>
      <c r="H232" s="22"/>
      <c r="I232" s="23"/>
      <c r="N232" s="24"/>
      <c r="O232" s="15" t="str">
        <f>IF($A232="","",IFERROR(INDEX(Backlog_Scoring!$E$5:$E$504,MATCH($A232,Backlog_Scoring!$A$5:$A$504,0)),""))</f>
        <v/>
      </c>
      <c r="P232" s="15" t="str">
        <f>IF($A232="","",IFERROR(INDEX(Backlog_Scoring!$Y$5:$Y$504,MATCH($A232,Backlog_Scoring!$A$5:$A$504,0)),""))</f>
        <v/>
      </c>
      <c r="Q232" s="15" t="str">
        <f>IF($A232="","",IFERROR(INDEX(Backlog_Scoring!$X$5:$X$504,MATCH($A232,Backlog_Scoring!$A$5:$A$504,0)),""))</f>
        <v/>
      </c>
      <c r="R232" s="15" t="str">
        <f>IF($A232="","",IFERROR(INDEX(Backlog_Scoring!$U$5:$U$504,MATCH($A232,Backlog_Scoring!$A$5:$A$504,0)),""))</f>
        <v/>
      </c>
      <c r="T232" s="20"/>
      <c r="U232" s="20" t="str">
        <f>IF(Settings!$B$23=0,"",IF($C232="","",IF($D232="Day 14",$C232+Settings!$B$24,IF($D232="Week 6",$C232+Settings!$B$25,IF($D232="Monthly",EDATE($C232,Settings!$B$26),"")))))</f>
        <v/>
      </c>
      <c r="V232" s="21"/>
      <c r="W232" s="21"/>
      <c r="X232" s="21"/>
      <c r="Y232" s="25"/>
      <c r="Z232" s="25"/>
    </row>
    <row r="233" spans="2:26" x14ac:dyDescent="0.2">
      <c r="B233" s="15" t="str">
        <f>IF($A233="","",IFERROR(INDEX(Backlog_Scoring!$B$5:$B$504,MATCH($A233,Backlog_Scoring!$A$5:$A$504,0)),""))</f>
        <v/>
      </c>
      <c r="C233" s="20"/>
      <c r="D233" s="21"/>
      <c r="E233" s="15" t="str">
        <f>IF($A233="","",IFERROR(INDEX(Backlog_Scoring!$AB$5:$AB$504,MATCH($A233,Backlog_Scoring!$A$5:$A$504,0)),""))</f>
        <v/>
      </c>
      <c r="F233" s="15" t="str">
        <f>IF($A233="","",IFERROR(INDEX(Backlog_Scoring!$AC$5:$AC$504,MATCH($A233,Backlog_Scoring!$A$5:$A$504,0)),""))</f>
        <v/>
      </c>
      <c r="H233" s="22"/>
      <c r="I233" s="23"/>
      <c r="N233" s="24"/>
      <c r="O233" s="15" t="str">
        <f>IF($A233="","",IFERROR(INDEX(Backlog_Scoring!$E$5:$E$504,MATCH($A233,Backlog_Scoring!$A$5:$A$504,0)),""))</f>
        <v/>
      </c>
      <c r="P233" s="15" t="str">
        <f>IF($A233="","",IFERROR(INDEX(Backlog_Scoring!$Y$5:$Y$504,MATCH($A233,Backlog_Scoring!$A$5:$A$504,0)),""))</f>
        <v/>
      </c>
      <c r="Q233" s="15" t="str">
        <f>IF($A233="","",IFERROR(INDEX(Backlog_Scoring!$X$5:$X$504,MATCH($A233,Backlog_Scoring!$A$5:$A$504,0)),""))</f>
        <v/>
      </c>
      <c r="R233" s="15" t="str">
        <f>IF($A233="","",IFERROR(INDEX(Backlog_Scoring!$U$5:$U$504,MATCH($A233,Backlog_Scoring!$A$5:$A$504,0)),""))</f>
        <v/>
      </c>
      <c r="T233" s="20"/>
      <c r="U233" s="20" t="str">
        <f>IF(Settings!$B$23=0,"",IF($C233="","",IF($D233="Day 14",$C233+Settings!$B$24,IF($D233="Week 6",$C233+Settings!$B$25,IF($D233="Monthly",EDATE($C233,Settings!$B$26),"")))))</f>
        <v/>
      </c>
      <c r="V233" s="21"/>
      <c r="W233" s="21"/>
      <c r="X233" s="21"/>
      <c r="Y233" s="25"/>
      <c r="Z233" s="25"/>
    </row>
    <row r="234" spans="2:26" x14ac:dyDescent="0.2">
      <c r="B234" s="15" t="str">
        <f>IF($A234="","",IFERROR(INDEX(Backlog_Scoring!$B$5:$B$504,MATCH($A234,Backlog_Scoring!$A$5:$A$504,0)),""))</f>
        <v/>
      </c>
      <c r="C234" s="20"/>
      <c r="D234" s="21"/>
      <c r="E234" s="15" t="str">
        <f>IF($A234="","",IFERROR(INDEX(Backlog_Scoring!$AB$5:$AB$504,MATCH($A234,Backlog_Scoring!$A$5:$A$504,0)),""))</f>
        <v/>
      </c>
      <c r="F234" s="15" t="str">
        <f>IF($A234="","",IFERROR(INDEX(Backlog_Scoring!$AC$5:$AC$504,MATCH($A234,Backlog_Scoring!$A$5:$A$504,0)),""))</f>
        <v/>
      </c>
      <c r="H234" s="22"/>
      <c r="I234" s="23"/>
      <c r="N234" s="24"/>
      <c r="O234" s="15" t="str">
        <f>IF($A234="","",IFERROR(INDEX(Backlog_Scoring!$E$5:$E$504,MATCH($A234,Backlog_Scoring!$A$5:$A$504,0)),""))</f>
        <v/>
      </c>
      <c r="P234" s="15" t="str">
        <f>IF($A234="","",IFERROR(INDEX(Backlog_Scoring!$Y$5:$Y$504,MATCH($A234,Backlog_Scoring!$A$5:$A$504,0)),""))</f>
        <v/>
      </c>
      <c r="Q234" s="15" t="str">
        <f>IF($A234="","",IFERROR(INDEX(Backlog_Scoring!$X$5:$X$504,MATCH($A234,Backlog_Scoring!$A$5:$A$504,0)),""))</f>
        <v/>
      </c>
      <c r="R234" s="15" t="str">
        <f>IF($A234="","",IFERROR(INDEX(Backlog_Scoring!$U$5:$U$504,MATCH($A234,Backlog_Scoring!$A$5:$A$504,0)),""))</f>
        <v/>
      </c>
      <c r="T234" s="20"/>
      <c r="U234" s="20" t="str">
        <f>IF(Settings!$B$23=0,"",IF($C234="","",IF($D234="Day 14",$C234+Settings!$B$24,IF($D234="Week 6",$C234+Settings!$B$25,IF($D234="Monthly",EDATE($C234,Settings!$B$26),"")))))</f>
        <v/>
      </c>
      <c r="V234" s="21"/>
      <c r="W234" s="21"/>
      <c r="X234" s="21"/>
      <c r="Y234" s="25"/>
      <c r="Z234" s="25"/>
    </row>
    <row r="235" spans="2:26" x14ac:dyDescent="0.2">
      <c r="B235" s="15" t="str">
        <f>IF($A235="","",IFERROR(INDEX(Backlog_Scoring!$B$5:$B$504,MATCH($A235,Backlog_Scoring!$A$5:$A$504,0)),""))</f>
        <v/>
      </c>
      <c r="C235" s="20"/>
      <c r="D235" s="21"/>
      <c r="E235" s="15" t="str">
        <f>IF($A235="","",IFERROR(INDEX(Backlog_Scoring!$AB$5:$AB$504,MATCH($A235,Backlog_Scoring!$A$5:$A$504,0)),""))</f>
        <v/>
      </c>
      <c r="F235" s="15" t="str">
        <f>IF($A235="","",IFERROR(INDEX(Backlog_Scoring!$AC$5:$AC$504,MATCH($A235,Backlog_Scoring!$A$5:$A$504,0)),""))</f>
        <v/>
      </c>
      <c r="H235" s="22"/>
      <c r="I235" s="23"/>
      <c r="N235" s="24"/>
      <c r="O235" s="15" t="str">
        <f>IF($A235="","",IFERROR(INDEX(Backlog_Scoring!$E$5:$E$504,MATCH($A235,Backlog_Scoring!$A$5:$A$504,0)),""))</f>
        <v/>
      </c>
      <c r="P235" s="15" t="str">
        <f>IF($A235="","",IFERROR(INDEX(Backlog_Scoring!$Y$5:$Y$504,MATCH($A235,Backlog_Scoring!$A$5:$A$504,0)),""))</f>
        <v/>
      </c>
      <c r="Q235" s="15" t="str">
        <f>IF($A235="","",IFERROR(INDEX(Backlog_Scoring!$X$5:$X$504,MATCH($A235,Backlog_Scoring!$A$5:$A$504,0)),""))</f>
        <v/>
      </c>
      <c r="R235" s="15" t="str">
        <f>IF($A235="","",IFERROR(INDEX(Backlog_Scoring!$U$5:$U$504,MATCH($A235,Backlog_Scoring!$A$5:$A$504,0)),""))</f>
        <v/>
      </c>
      <c r="T235" s="20"/>
      <c r="U235" s="20" t="str">
        <f>IF(Settings!$B$23=0,"",IF($C235="","",IF($D235="Day 14",$C235+Settings!$B$24,IF($D235="Week 6",$C235+Settings!$B$25,IF($D235="Monthly",EDATE($C235,Settings!$B$26),"")))))</f>
        <v/>
      </c>
      <c r="V235" s="21"/>
      <c r="W235" s="21"/>
      <c r="X235" s="21"/>
      <c r="Y235" s="25"/>
      <c r="Z235" s="25"/>
    </row>
    <row r="236" spans="2:26" x14ac:dyDescent="0.2">
      <c r="B236" s="15" t="str">
        <f>IF($A236="","",IFERROR(INDEX(Backlog_Scoring!$B$5:$B$504,MATCH($A236,Backlog_Scoring!$A$5:$A$504,0)),""))</f>
        <v/>
      </c>
      <c r="C236" s="20"/>
      <c r="D236" s="21"/>
      <c r="E236" s="15" t="str">
        <f>IF($A236="","",IFERROR(INDEX(Backlog_Scoring!$AB$5:$AB$504,MATCH($A236,Backlog_Scoring!$A$5:$A$504,0)),""))</f>
        <v/>
      </c>
      <c r="F236" s="15" t="str">
        <f>IF($A236="","",IFERROR(INDEX(Backlog_Scoring!$AC$5:$AC$504,MATCH($A236,Backlog_Scoring!$A$5:$A$504,0)),""))</f>
        <v/>
      </c>
      <c r="H236" s="22"/>
      <c r="I236" s="23"/>
      <c r="N236" s="24"/>
      <c r="O236" s="15" t="str">
        <f>IF($A236="","",IFERROR(INDEX(Backlog_Scoring!$E$5:$E$504,MATCH($A236,Backlog_Scoring!$A$5:$A$504,0)),""))</f>
        <v/>
      </c>
      <c r="P236" s="15" t="str">
        <f>IF($A236="","",IFERROR(INDEX(Backlog_Scoring!$Y$5:$Y$504,MATCH($A236,Backlog_Scoring!$A$5:$A$504,0)),""))</f>
        <v/>
      </c>
      <c r="Q236" s="15" t="str">
        <f>IF($A236="","",IFERROR(INDEX(Backlog_Scoring!$X$5:$X$504,MATCH($A236,Backlog_Scoring!$A$5:$A$504,0)),""))</f>
        <v/>
      </c>
      <c r="R236" s="15" t="str">
        <f>IF($A236="","",IFERROR(INDEX(Backlog_Scoring!$U$5:$U$504,MATCH($A236,Backlog_Scoring!$A$5:$A$504,0)),""))</f>
        <v/>
      </c>
      <c r="T236" s="20"/>
      <c r="U236" s="20" t="str">
        <f>IF(Settings!$B$23=0,"",IF($C236="","",IF($D236="Day 14",$C236+Settings!$B$24,IF($D236="Week 6",$C236+Settings!$B$25,IF($D236="Monthly",EDATE($C236,Settings!$B$26),"")))))</f>
        <v/>
      </c>
      <c r="V236" s="21"/>
      <c r="W236" s="21"/>
      <c r="X236" s="21"/>
      <c r="Y236" s="25"/>
      <c r="Z236" s="25"/>
    </row>
    <row r="237" spans="2:26" x14ac:dyDescent="0.2">
      <c r="B237" s="15" t="str">
        <f>IF($A237="","",IFERROR(INDEX(Backlog_Scoring!$B$5:$B$504,MATCH($A237,Backlog_Scoring!$A$5:$A$504,0)),""))</f>
        <v/>
      </c>
      <c r="C237" s="20"/>
      <c r="D237" s="21"/>
      <c r="E237" s="15" t="str">
        <f>IF($A237="","",IFERROR(INDEX(Backlog_Scoring!$AB$5:$AB$504,MATCH($A237,Backlog_Scoring!$A$5:$A$504,0)),""))</f>
        <v/>
      </c>
      <c r="F237" s="15" t="str">
        <f>IF($A237="","",IFERROR(INDEX(Backlog_Scoring!$AC$5:$AC$504,MATCH($A237,Backlog_Scoring!$A$5:$A$504,0)),""))</f>
        <v/>
      </c>
      <c r="H237" s="22"/>
      <c r="I237" s="23"/>
      <c r="N237" s="24"/>
      <c r="O237" s="15" t="str">
        <f>IF($A237="","",IFERROR(INDEX(Backlog_Scoring!$E$5:$E$504,MATCH($A237,Backlog_Scoring!$A$5:$A$504,0)),""))</f>
        <v/>
      </c>
      <c r="P237" s="15" t="str">
        <f>IF($A237="","",IFERROR(INDEX(Backlog_Scoring!$Y$5:$Y$504,MATCH($A237,Backlog_Scoring!$A$5:$A$504,0)),""))</f>
        <v/>
      </c>
      <c r="Q237" s="15" t="str">
        <f>IF($A237="","",IFERROR(INDEX(Backlog_Scoring!$X$5:$X$504,MATCH($A237,Backlog_Scoring!$A$5:$A$504,0)),""))</f>
        <v/>
      </c>
      <c r="R237" s="15" t="str">
        <f>IF($A237="","",IFERROR(INDEX(Backlog_Scoring!$U$5:$U$504,MATCH($A237,Backlog_Scoring!$A$5:$A$504,0)),""))</f>
        <v/>
      </c>
      <c r="T237" s="20"/>
      <c r="U237" s="20" t="str">
        <f>IF(Settings!$B$23=0,"",IF($C237="","",IF($D237="Day 14",$C237+Settings!$B$24,IF($D237="Week 6",$C237+Settings!$B$25,IF($D237="Monthly",EDATE($C237,Settings!$B$26),"")))))</f>
        <v/>
      </c>
      <c r="V237" s="21"/>
      <c r="W237" s="21"/>
      <c r="X237" s="21"/>
      <c r="Y237" s="25"/>
      <c r="Z237" s="25"/>
    </row>
    <row r="238" spans="2:26" x14ac:dyDescent="0.2">
      <c r="B238" s="15" t="str">
        <f>IF($A238="","",IFERROR(INDEX(Backlog_Scoring!$B$5:$B$504,MATCH($A238,Backlog_Scoring!$A$5:$A$504,0)),""))</f>
        <v/>
      </c>
      <c r="C238" s="20"/>
      <c r="D238" s="21"/>
      <c r="E238" s="15" t="str">
        <f>IF($A238="","",IFERROR(INDEX(Backlog_Scoring!$AB$5:$AB$504,MATCH($A238,Backlog_Scoring!$A$5:$A$504,0)),""))</f>
        <v/>
      </c>
      <c r="F238" s="15" t="str">
        <f>IF($A238="","",IFERROR(INDEX(Backlog_Scoring!$AC$5:$AC$504,MATCH($A238,Backlog_Scoring!$A$5:$A$504,0)),""))</f>
        <v/>
      </c>
      <c r="H238" s="22"/>
      <c r="I238" s="23"/>
      <c r="N238" s="24"/>
      <c r="O238" s="15" t="str">
        <f>IF($A238="","",IFERROR(INDEX(Backlog_Scoring!$E$5:$E$504,MATCH($A238,Backlog_Scoring!$A$5:$A$504,0)),""))</f>
        <v/>
      </c>
      <c r="P238" s="15" t="str">
        <f>IF($A238="","",IFERROR(INDEX(Backlog_Scoring!$Y$5:$Y$504,MATCH($A238,Backlog_Scoring!$A$5:$A$504,0)),""))</f>
        <v/>
      </c>
      <c r="Q238" s="15" t="str">
        <f>IF($A238="","",IFERROR(INDEX(Backlog_Scoring!$X$5:$X$504,MATCH($A238,Backlog_Scoring!$A$5:$A$504,0)),""))</f>
        <v/>
      </c>
      <c r="R238" s="15" t="str">
        <f>IF($A238="","",IFERROR(INDEX(Backlog_Scoring!$U$5:$U$504,MATCH($A238,Backlog_Scoring!$A$5:$A$504,0)),""))</f>
        <v/>
      </c>
      <c r="T238" s="20"/>
      <c r="U238" s="20" t="str">
        <f>IF(Settings!$B$23=0,"",IF($C238="","",IF($D238="Day 14",$C238+Settings!$B$24,IF($D238="Week 6",$C238+Settings!$B$25,IF($D238="Monthly",EDATE($C238,Settings!$B$26),"")))))</f>
        <v/>
      </c>
      <c r="V238" s="21"/>
      <c r="W238" s="21"/>
      <c r="X238" s="21"/>
      <c r="Y238" s="25"/>
      <c r="Z238" s="25"/>
    </row>
    <row r="239" spans="2:26" x14ac:dyDescent="0.2">
      <c r="B239" s="15" t="str">
        <f>IF($A239="","",IFERROR(INDEX(Backlog_Scoring!$B$5:$B$504,MATCH($A239,Backlog_Scoring!$A$5:$A$504,0)),""))</f>
        <v/>
      </c>
      <c r="C239" s="20"/>
      <c r="D239" s="21"/>
      <c r="E239" s="15" t="str">
        <f>IF($A239="","",IFERROR(INDEX(Backlog_Scoring!$AB$5:$AB$504,MATCH($A239,Backlog_Scoring!$A$5:$A$504,0)),""))</f>
        <v/>
      </c>
      <c r="F239" s="15" t="str">
        <f>IF($A239="","",IFERROR(INDEX(Backlog_Scoring!$AC$5:$AC$504,MATCH($A239,Backlog_Scoring!$A$5:$A$504,0)),""))</f>
        <v/>
      </c>
      <c r="H239" s="22"/>
      <c r="I239" s="23"/>
      <c r="N239" s="24"/>
      <c r="O239" s="15" t="str">
        <f>IF($A239="","",IFERROR(INDEX(Backlog_Scoring!$E$5:$E$504,MATCH($A239,Backlog_Scoring!$A$5:$A$504,0)),""))</f>
        <v/>
      </c>
      <c r="P239" s="15" t="str">
        <f>IF($A239="","",IFERROR(INDEX(Backlog_Scoring!$Y$5:$Y$504,MATCH($A239,Backlog_Scoring!$A$5:$A$504,0)),""))</f>
        <v/>
      </c>
      <c r="Q239" s="15" t="str">
        <f>IF($A239="","",IFERROR(INDEX(Backlog_Scoring!$X$5:$X$504,MATCH($A239,Backlog_Scoring!$A$5:$A$504,0)),""))</f>
        <v/>
      </c>
      <c r="R239" s="15" t="str">
        <f>IF($A239="","",IFERROR(INDEX(Backlog_Scoring!$U$5:$U$504,MATCH($A239,Backlog_Scoring!$A$5:$A$504,0)),""))</f>
        <v/>
      </c>
      <c r="T239" s="20"/>
      <c r="U239" s="20" t="str">
        <f>IF(Settings!$B$23=0,"",IF($C239="","",IF($D239="Day 14",$C239+Settings!$B$24,IF($D239="Week 6",$C239+Settings!$B$25,IF($D239="Monthly",EDATE($C239,Settings!$B$26),"")))))</f>
        <v/>
      </c>
      <c r="V239" s="21"/>
      <c r="W239" s="21"/>
      <c r="X239" s="21"/>
      <c r="Y239" s="25"/>
      <c r="Z239" s="25"/>
    </row>
    <row r="240" spans="2:26" x14ac:dyDescent="0.2">
      <c r="B240" s="15" t="str">
        <f>IF($A240="","",IFERROR(INDEX(Backlog_Scoring!$B$5:$B$504,MATCH($A240,Backlog_Scoring!$A$5:$A$504,0)),""))</f>
        <v/>
      </c>
      <c r="C240" s="20"/>
      <c r="D240" s="21"/>
      <c r="E240" s="15" t="str">
        <f>IF($A240="","",IFERROR(INDEX(Backlog_Scoring!$AB$5:$AB$504,MATCH($A240,Backlog_Scoring!$A$5:$A$504,0)),""))</f>
        <v/>
      </c>
      <c r="F240" s="15" t="str">
        <f>IF($A240="","",IFERROR(INDEX(Backlog_Scoring!$AC$5:$AC$504,MATCH($A240,Backlog_Scoring!$A$5:$A$504,0)),""))</f>
        <v/>
      </c>
      <c r="H240" s="22"/>
      <c r="I240" s="23"/>
      <c r="N240" s="24"/>
      <c r="O240" s="15" t="str">
        <f>IF($A240="","",IFERROR(INDEX(Backlog_Scoring!$E$5:$E$504,MATCH($A240,Backlog_Scoring!$A$5:$A$504,0)),""))</f>
        <v/>
      </c>
      <c r="P240" s="15" t="str">
        <f>IF($A240="","",IFERROR(INDEX(Backlog_Scoring!$Y$5:$Y$504,MATCH($A240,Backlog_Scoring!$A$5:$A$504,0)),""))</f>
        <v/>
      </c>
      <c r="Q240" s="15" t="str">
        <f>IF($A240="","",IFERROR(INDEX(Backlog_Scoring!$X$5:$X$504,MATCH($A240,Backlog_Scoring!$A$5:$A$504,0)),""))</f>
        <v/>
      </c>
      <c r="R240" s="15" t="str">
        <f>IF($A240="","",IFERROR(INDEX(Backlog_Scoring!$U$5:$U$504,MATCH($A240,Backlog_Scoring!$A$5:$A$504,0)),""))</f>
        <v/>
      </c>
      <c r="T240" s="20"/>
      <c r="U240" s="20" t="str">
        <f>IF(Settings!$B$23=0,"",IF($C240="","",IF($D240="Day 14",$C240+Settings!$B$24,IF($D240="Week 6",$C240+Settings!$B$25,IF($D240="Monthly",EDATE($C240,Settings!$B$26),"")))))</f>
        <v/>
      </c>
      <c r="V240" s="21"/>
      <c r="W240" s="21"/>
      <c r="X240" s="21"/>
      <c r="Y240" s="25"/>
      <c r="Z240" s="25"/>
    </row>
    <row r="241" spans="2:26" x14ac:dyDescent="0.2">
      <c r="B241" s="15" t="str">
        <f>IF($A241="","",IFERROR(INDEX(Backlog_Scoring!$B$5:$B$504,MATCH($A241,Backlog_Scoring!$A$5:$A$504,0)),""))</f>
        <v/>
      </c>
      <c r="C241" s="20"/>
      <c r="D241" s="21"/>
      <c r="E241" s="15" t="str">
        <f>IF($A241="","",IFERROR(INDEX(Backlog_Scoring!$AB$5:$AB$504,MATCH($A241,Backlog_Scoring!$A$5:$A$504,0)),""))</f>
        <v/>
      </c>
      <c r="F241" s="15" t="str">
        <f>IF($A241="","",IFERROR(INDEX(Backlog_Scoring!$AC$5:$AC$504,MATCH($A241,Backlog_Scoring!$A$5:$A$504,0)),""))</f>
        <v/>
      </c>
      <c r="H241" s="22"/>
      <c r="I241" s="23"/>
      <c r="N241" s="24"/>
      <c r="O241" s="15" t="str">
        <f>IF($A241="","",IFERROR(INDEX(Backlog_Scoring!$E$5:$E$504,MATCH($A241,Backlog_Scoring!$A$5:$A$504,0)),""))</f>
        <v/>
      </c>
      <c r="P241" s="15" t="str">
        <f>IF($A241="","",IFERROR(INDEX(Backlog_Scoring!$Y$5:$Y$504,MATCH($A241,Backlog_Scoring!$A$5:$A$504,0)),""))</f>
        <v/>
      </c>
      <c r="Q241" s="15" t="str">
        <f>IF($A241="","",IFERROR(INDEX(Backlog_Scoring!$X$5:$X$504,MATCH($A241,Backlog_Scoring!$A$5:$A$504,0)),""))</f>
        <v/>
      </c>
      <c r="R241" s="15" t="str">
        <f>IF($A241="","",IFERROR(INDEX(Backlog_Scoring!$U$5:$U$504,MATCH($A241,Backlog_Scoring!$A$5:$A$504,0)),""))</f>
        <v/>
      </c>
      <c r="T241" s="20"/>
      <c r="U241" s="20" t="str">
        <f>IF(Settings!$B$23=0,"",IF($C241="","",IF($D241="Day 14",$C241+Settings!$B$24,IF($D241="Week 6",$C241+Settings!$B$25,IF($D241="Monthly",EDATE($C241,Settings!$B$26),"")))))</f>
        <v/>
      </c>
      <c r="V241" s="21"/>
      <c r="W241" s="21"/>
      <c r="X241" s="21"/>
      <c r="Y241" s="25"/>
      <c r="Z241" s="25"/>
    </row>
    <row r="242" spans="2:26" x14ac:dyDescent="0.2">
      <c r="B242" s="15" t="str">
        <f>IF($A242="","",IFERROR(INDEX(Backlog_Scoring!$B$5:$B$504,MATCH($A242,Backlog_Scoring!$A$5:$A$504,0)),""))</f>
        <v/>
      </c>
      <c r="C242" s="20"/>
      <c r="D242" s="21"/>
      <c r="E242" s="15" t="str">
        <f>IF($A242="","",IFERROR(INDEX(Backlog_Scoring!$AB$5:$AB$504,MATCH($A242,Backlog_Scoring!$A$5:$A$504,0)),""))</f>
        <v/>
      </c>
      <c r="F242" s="15" t="str">
        <f>IF($A242="","",IFERROR(INDEX(Backlog_Scoring!$AC$5:$AC$504,MATCH($A242,Backlog_Scoring!$A$5:$A$504,0)),""))</f>
        <v/>
      </c>
      <c r="H242" s="22"/>
      <c r="I242" s="23"/>
      <c r="N242" s="24"/>
      <c r="O242" s="15" t="str">
        <f>IF($A242="","",IFERROR(INDEX(Backlog_Scoring!$E$5:$E$504,MATCH($A242,Backlog_Scoring!$A$5:$A$504,0)),""))</f>
        <v/>
      </c>
      <c r="P242" s="15" t="str">
        <f>IF($A242="","",IFERROR(INDEX(Backlog_Scoring!$Y$5:$Y$504,MATCH($A242,Backlog_Scoring!$A$5:$A$504,0)),""))</f>
        <v/>
      </c>
      <c r="Q242" s="15" t="str">
        <f>IF($A242="","",IFERROR(INDEX(Backlog_Scoring!$X$5:$X$504,MATCH($A242,Backlog_Scoring!$A$5:$A$504,0)),""))</f>
        <v/>
      </c>
      <c r="R242" s="15" t="str">
        <f>IF($A242="","",IFERROR(INDEX(Backlog_Scoring!$U$5:$U$504,MATCH($A242,Backlog_Scoring!$A$5:$A$504,0)),""))</f>
        <v/>
      </c>
      <c r="T242" s="20"/>
      <c r="U242" s="20" t="str">
        <f>IF(Settings!$B$23=0,"",IF($C242="","",IF($D242="Day 14",$C242+Settings!$B$24,IF($D242="Week 6",$C242+Settings!$B$25,IF($D242="Monthly",EDATE($C242,Settings!$B$26),"")))))</f>
        <v/>
      </c>
      <c r="V242" s="21"/>
      <c r="W242" s="21"/>
      <c r="X242" s="21"/>
      <c r="Y242" s="25"/>
      <c r="Z242" s="25"/>
    </row>
    <row r="243" spans="2:26" x14ac:dyDescent="0.2">
      <c r="B243" s="15" t="str">
        <f>IF($A243="","",IFERROR(INDEX(Backlog_Scoring!$B$5:$B$504,MATCH($A243,Backlog_Scoring!$A$5:$A$504,0)),""))</f>
        <v/>
      </c>
      <c r="C243" s="20"/>
      <c r="D243" s="21"/>
      <c r="E243" s="15" t="str">
        <f>IF($A243="","",IFERROR(INDEX(Backlog_Scoring!$AB$5:$AB$504,MATCH($A243,Backlog_Scoring!$A$5:$A$504,0)),""))</f>
        <v/>
      </c>
      <c r="F243" s="15" t="str">
        <f>IF($A243="","",IFERROR(INDEX(Backlog_Scoring!$AC$5:$AC$504,MATCH($A243,Backlog_Scoring!$A$5:$A$504,0)),""))</f>
        <v/>
      </c>
      <c r="H243" s="22"/>
      <c r="I243" s="23"/>
      <c r="N243" s="24"/>
      <c r="O243" s="15" t="str">
        <f>IF($A243="","",IFERROR(INDEX(Backlog_Scoring!$E$5:$E$504,MATCH($A243,Backlog_Scoring!$A$5:$A$504,0)),""))</f>
        <v/>
      </c>
      <c r="P243" s="15" t="str">
        <f>IF($A243="","",IFERROR(INDEX(Backlog_Scoring!$Y$5:$Y$504,MATCH($A243,Backlog_Scoring!$A$5:$A$504,0)),""))</f>
        <v/>
      </c>
      <c r="Q243" s="15" t="str">
        <f>IF($A243="","",IFERROR(INDEX(Backlog_Scoring!$X$5:$X$504,MATCH($A243,Backlog_Scoring!$A$5:$A$504,0)),""))</f>
        <v/>
      </c>
      <c r="R243" s="15" t="str">
        <f>IF($A243="","",IFERROR(INDEX(Backlog_Scoring!$U$5:$U$504,MATCH($A243,Backlog_Scoring!$A$5:$A$504,0)),""))</f>
        <v/>
      </c>
      <c r="T243" s="20"/>
      <c r="U243" s="20" t="str">
        <f>IF(Settings!$B$23=0,"",IF($C243="","",IF($D243="Day 14",$C243+Settings!$B$24,IF($D243="Week 6",$C243+Settings!$B$25,IF($D243="Monthly",EDATE($C243,Settings!$B$26),"")))))</f>
        <v/>
      </c>
      <c r="V243" s="21"/>
      <c r="W243" s="21"/>
      <c r="X243" s="21"/>
      <c r="Y243" s="25"/>
      <c r="Z243" s="25"/>
    </row>
    <row r="244" spans="2:26" x14ac:dyDescent="0.2">
      <c r="B244" s="15" t="str">
        <f>IF($A244="","",IFERROR(INDEX(Backlog_Scoring!$B$5:$B$504,MATCH($A244,Backlog_Scoring!$A$5:$A$504,0)),""))</f>
        <v/>
      </c>
      <c r="C244" s="20"/>
      <c r="D244" s="21"/>
      <c r="E244" s="15" t="str">
        <f>IF($A244="","",IFERROR(INDEX(Backlog_Scoring!$AB$5:$AB$504,MATCH($A244,Backlog_Scoring!$A$5:$A$504,0)),""))</f>
        <v/>
      </c>
      <c r="F244" s="15" t="str">
        <f>IF($A244="","",IFERROR(INDEX(Backlog_Scoring!$AC$5:$AC$504,MATCH($A244,Backlog_Scoring!$A$5:$A$504,0)),""))</f>
        <v/>
      </c>
      <c r="H244" s="22"/>
      <c r="I244" s="23"/>
      <c r="N244" s="24"/>
      <c r="O244" s="15" t="str">
        <f>IF($A244="","",IFERROR(INDEX(Backlog_Scoring!$E$5:$E$504,MATCH($A244,Backlog_Scoring!$A$5:$A$504,0)),""))</f>
        <v/>
      </c>
      <c r="P244" s="15" t="str">
        <f>IF($A244="","",IFERROR(INDEX(Backlog_Scoring!$Y$5:$Y$504,MATCH($A244,Backlog_Scoring!$A$5:$A$504,0)),""))</f>
        <v/>
      </c>
      <c r="Q244" s="15" t="str">
        <f>IF($A244="","",IFERROR(INDEX(Backlog_Scoring!$X$5:$X$504,MATCH($A244,Backlog_Scoring!$A$5:$A$504,0)),""))</f>
        <v/>
      </c>
      <c r="R244" s="15" t="str">
        <f>IF($A244="","",IFERROR(INDEX(Backlog_Scoring!$U$5:$U$504,MATCH($A244,Backlog_Scoring!$A$5:$A$504,0)),""))</f>
        <v/>
      </c>
      <c r="T244" s="20"/>
      <c r="U244" s="20" t="str">
        <f>IF(Settings!$B$23=0,"",IF($C244="","",IF($D244="Day 14",$C244+Settings!$B$24,IF($D244="Week 6",$C244+Settings!$B$25,IF($D244="Monthly",EDATE($C244,Settings!$B$26),"")))))</f>
        <v/>
      </c>
      <c r="V244" s="21"/>
      <c r="W244" s="21"/>
      <c r="X244" s="21"/>
      <c r="Y244" s="25"/>
      <c r="Z244" s="25"/>
    </row>
    <row r="245" spans="2:26" x14ac:dyDescent="0.2">
      <c r="B245" s="15" t="str">
        <f>IF($A245="","",IFERROR(INDEX(Backlog_Scoring!$B$5:$B$504,MATCH($A245,Backlog_Scoring!$A$5:$A$504,0)),""))</f>
        <v/>
      </c>
      <c r="C245" s="20"/>
      <c r="D245" s="21"/>
      <c r="E245" s="15" t="str">
        <f>IF($A245="","",IFERROR(INDEX(Backlog_Scoring!$AB$5:$AB$504,MATCH($A245,Backlog_Scoring!$A$5:$A$504,0)),""))</f>
        <v/>
      </c>
      <c r="F245" s="15" t="str">
        <f>IF($A245="","",IFERROR(INDEX(Backlog_Scoring!$AC$5:$AC$504,MATCH($A245,Backlog_Scoring!$A$5:$A$504,0)),""))</f>
        <v/>
      </c>
      <c r="H245" s="22"/>
      <c r="I245" s="23"/>
      <c r="N245" s="24"/>
      <c r="O245" s="15" t="str">
        <f>IF($A245="","",IFERROR(INDEX(Backlog_Scoring!$E$5:$E$504,MATCH($A245,Backlog_Scoring!$A$5:$A$504,0)),""))</f>
        <v/>
      </c>
      <c r="P245" s="15" t="str">
        <f>IF($A245="","",IFERROR(INDEX(Backlog_Scoring!$Y$5:$Y$504,MATCH($A245,Backlog_Scoring!$A$5:$A$504,0)),""))</f>
        <v/>
      </c>
      <c r="Q245" s="15" t="str">
        <f>IF($A245="","",IFERROR(INDEX(Backlog_Scoring!$X$5:$X$504,MATCH($A245,Backlog_Scoring!$A$5:$A$504,0)),""))</f>
        <v/>
      </c>
      <c r="R245" s="15" t="str">
        <f>IF($A245="","",IFERROR(INDEX(Backlog_Scoring!$U$5:$U$504,MATCH($A245,Backlog_Scoring!$A$5:$A$504,0)),""))</f>
        <v/>
      </c>
      <c r="T245" s="20"/>
      <c r="U245" s="20" t="str">
        <f>IF(Settings!$B$23=0,"",IF($C245="","",IF($D245="Day 14",$C245+Settings!$B$24,IF($D245="Week 6",$C245+Settings!$B$25,IF($D245="Monthly",EDATE($C245,Settings!$B$26),"")))))</f>
        <v/>
      </c>
      <c r="V245" s="21"/>
      <c r="W245" s="21"/>
      <c r="X245" s="21"/>
      <c r="Y245" s="25"/>
      <c r="Z245" s="25"/>
    </row>
    <row r="246" spans="2:26" x14ac:dyDescent="0.2">
      <c r="B246" s="15" t="str">
        <f>IF($A246="","",IFERROR(INDEX(Backlog_Scoring!$B$5:$B$504,MATCH($A246,Backlog_Scoring!$A$5:$A$504,0)),""))</f>
        <v/>
      </c>
      <c r="C246" s="20"/>
      <c r="D246" s="21"/>
      <c r="E246" s="15" t="str">
        <f>IF($A246="","",IFERROR(INDEX(Backlog_Scoring!$AB$5:$AB$504,MATCH($A246,Backlog_Scoring!$A$5:$A$504,0)),""))</f>
        <v/>
      </c>
      <c r="F246" s="15" t="str">
        <f>IF($A246="","",IFERROR(INDEX(Backlog_Scoring!$AC$5:$AC$504,MATCH($A246,Backlog_Scoring!$A$5:$A$504,0)),""))</f>
        <v/>
      </c>
      <c r="H246" s="22"/>
      <c r="I246" s="23"/>
      <c r="N246" s="24"/>
      <c r="O246" s="15" t="str">
        <f>IF($A246="","",IFERROR(INDEX(Backlog_Scoring!$E$5:$E$504,MATCH($A246,Backlog_Scoring!$A$5:$A$504,0)),""))</f>
        <v/>
      </c>
      <c r="P246" s="15" t="str">
        <f>IF($A246="","",IFERROR(INDEX(Backlog_Scoring!$Y$5:$Y$504,MATCH($A246,Backlog_Scoring!$A$5:$A$504,0)),""))</f>
        <v/>
      </c>
      <c r="Q246" s="15" t="str">
        <f>IF($A246="","",IFERROR(INDEX(Backlog_Scoring!$X$5:$X$504,MATCH($A246,Backlog_Scoring!$A$5:$A$504,0)),""))</f>
        <v/>
      </c>
      <c r="R246" s="15" t="str">
        <f>IF($A246="","",IFERROR(INDEX(Backlog_Scoring!$U$5:$U$504,MATCH($A246,Backlog_Scoring!$A$5:$A$504,0)),""))</f>
        <v/>
      </c>
      <c r="T246" s="20"/>
      <c r="U246" s="20" t="str">
        <f>IF(Settings!$B$23=0,"",IF($C246="","",IF($D246="Day 14",$C246+Settings!$B$24,IF($D246="Week 6",$C246+Settings!$B$25,IF($D246="Monthly",EDATE($C246,Settings!$B$26),"")))))</f>
        <v/>
      </c>
      <c r="V246" s="21"/>
      <c r="W246" s="21"/>
      <c r="X246" s="21"/>
      <c r="Y246" s="25"/>
      <c r="Z246" s="25"/>
    </row>
    <row r="247" spans="2:26" x14ac:dyDescent="0.2">
      <c r="B247" s="15" t="str">
        <f>IF($A247="","",IFERROR(INDEX(Backlog_Scoring!$B$5:$B$504,MATCH($A247,Backlog_Scoring!$A$5:$A$504,0)),""))</f>
        <v/>
      </c>
      <c r="C247" s="20"/>
      <c r="D247" s="21"/>
      <c r="E247" s="15" t="str">
        <f>IF($A247="","",IFERROR(INDEX(Backlog_Scoring!$AB$5:$AB$504,MATCH($A247,Backlog_Scoring!$A$5:$A$504,0)),""))</f>
        <v/>
      </c>
      <c r="F247" s="15" t="str">
        <f>IF($A247="","",IFERROR(INDEX(Backlog_Scoring!$AC$5:$AC$504,MATCH($A247,Backlog_Scoring!$A$5:$A$504,0)),""))</f>
        <v/>
      </c>
      <c r="H247" s="22"/>
      <c r="I247" s="23"/>
      <c r="N247" s="24"/>
      <c r="O247" s="15" t="str">
        <f>IF($A247="","",IFERROR(INDEX(Backlog_Scoring!$E$5:$E$504,MATCH($A247,Backlog_Scoring!$A$5:$A$504,0)),""))</f>
        <v/>
      </c>
      <c r="P247" s="15" t="str">
        <f>IF($A247="","",IFERROR(INDEX(Backlog_Scoring!$Y$5:$Y$504,MATCH($A247,Backlog_Scoring!$A$5:$A$504,0)),""))</f>
        <v/>
      </c>
      <c r="Q247" s="15" t="str">
        <f>IF($A247="","",IFERROR(INDEX(Backlog_Scoring!$X$5:$X$504,MATCH($A247,Backlog_Scoring!$A$5:$A$504,0)),""))</f>
        <v/>
      </c>
      <c r="R247" s="15" t="str">
        <f>IF($A247="","",IFERROR(INDEX(Backlog_Scoring!$U$5:$U$504,MATCH($A247,Backlog_Scoring!$A$5:$A$504,0)),""))</f>
        <v/>
      </c>
      <c r="T247" s="20"/>
      <c r="U247" s="20" t="str">
        <f>IF(Settings!$B$23=0,"",IF($C247="","",IF($D247="Day 14",$C247+Settings!$B$24,IF($D247="Week 6",$C247+Settings!$B$25,IF($D247="Monthly",EDATE($C247,Settings!$B$26),"")))))</f>
        <v/>
      </c>
      <c r="V247" s="21"/>
      <c r="W247" s="21"/>
      <c r="X247" s="21"/>
      <c r="Y247" s="25"/>
      <c r="Z247" s="25"/>
    </row>
    <row r="248" spans="2:26" x14ac:dyDescent="0.2">
      <c r="B248" s="15" t="str">
        <f>IF($A248="","",IFERROR(INDEX(Backlog_Scoring!$B$5:$B$504,MATCH($A248,Backlog_Scoring!$A$5:$A$504,0)),""))</f>
        <v/>
      </c>
      <c r="C248" s="20"/>
      <c r="D248" s="21"/>
      <c r="E248" s="15" t="str">
        <f>IF($A248="","",IFERROR(INDEX(Backlog_Scoring!$AB$5:$AB$504,MATCH($A248,Backlog_Scoring!$A$5:$A$504,0)),""))</f>
        <v/>
      </c>
      <c r="F248" s="15" t="str">
        <f>IF($A248="","",IFERROR(INDEX(Backlog_Scoring!$AC$5:$AC$504,MATCH($A248,Backlog_Scoring!$A$5:$A$504,0)),""))</f>
        <v/>
      </c>
      <c r="H248" s="22"/>
      <c r="I248" s="23"/>
      <c r="N248" s="24"/>
      <c r="O248" s="15" t="str">
        <f>IF($A248="","",IFERROR(INDEX(Backlog_Scoring!$E$5:$E$504,MATCH($A248,Backlog_Scoring!$A$5:$A$504,0)),""))</f>
        <v/>
      </c>
      <c r="P248" s="15" t="str">
        <f>IF($A248="","",IFERROR(INDEX(Backlog_Scoring!$Y$5:$Y$504,MATCH($A248,Backlog_Scoring!$A$5:$A$504,0)),""))</f>
        <v/>
      </c>
      <c r="Q248" s="15" t="str">
        <f>IF($A248="","",IFERROR(INDEX(Backlog_Scoring!$X$5:$X$504,MATCH($A248,Backlog_Scoring!$A$5:$A$504,0)),""))</f>
        <v/>
      </c>
      <c r="R248" s="15" t="str">
        <f>IF($A248="","",IFERROR(INDEX(Backlog_Scoring!$U$5:$U$504,MATCH($A248,Backlog_Scoring!$A$5:$A$504,0)),""))</f>
        <v/>
      </c>
      <c r="T248" s="20"/>
      <c r="U248" s="20" t="str">
        <f>IF(Settings!$B$23=0,"",IF($C248="","",IF($D248="Day 14",$C248+Settings!$B$24,IF($D248="Week 6",$C248+Settings!$B$25,IF($D248="Monthly",EDATE($C248,Settings!$B$26),"")))))</f>
        <v/>
      </c>
      <c r="V248" s="21"/>
      <c r="W248" s="21"/>
      <c r="X248" s="21"/>
      <c r="Y248" s="25"/>
      <c r="Z248" s="25"/>
    </row>
    <row r="249" spans="2:26" x14ac:dyDescent="0.2">
      <c r="B249" s="15" t="str">
        <f>IF($A249="","",IFERROR(INDEX(Backlog_Scoring!$B$5:$B$504,MATCH($A249,Backlog_Scoring!$A$5:$A$504,0)),""))</f>
        <v/>
      </c>
      <c r="C249" s="20"/>
      <c r="D249" s="21"/>
      <c r="E249" s="15" t="str">
        <f>IF($A249="","",IFERROR(INDEX(Backlog_Scoring!$AB$5:$AB$504,MATCH($A249,Backlog_Scoring!$A$5:$A$504,0)),""))</f>
        <v/>
      </c>
      <c r="F249" s="15" t="str">
        <f>IF($A249="","",IFERROR(INDEX(Backlog_Scoring!$AC$5:$AC$504,MATCH($A249,Backlog_Scoring!$A$5:$A$504,0)),""))</f>
        <v/>
      </c>
      <c r="H249" s="22"/>
      <c r="I249" s="23"/>
      <c r="N249" s="24"/>
      <c r="O249" s="15" t="str">
        <f>IF($A249="","",IFERROR(INDEX(Backlog_Scoring!$E$5:$E$504,MATCH($A249,Backlog_Scoring!$A$5:$A$504,0)),""))</f>
        <v/>
      </c>
      <c r="P249" s="15" t="str">
        <f>IF($A249="","",IFERROR(INDEX(Backlog_Scoring!$Y$5:$Y$504,MATCH($A249,Backlog_Scoring!$A$5:$A$504,0)),""))</f>
        <v/>
      </c>
      <c r="Q249" s="15" t="str">
        <f>IF($A249="","",IFERROR(INDEX(Backlog_Scoring!$X$5:$X$504,MATCH($A249,Backlog_Scoring!$A$5:$A$504,0)),""))</f>
        <v/>
      </c>
      <c r="R249" s="15" t="str">
        <f>IF($A249="","",IFERROR(INDEX(Backlog_Scoring!$U$5:$U$504,MATCH($A249,Backlog_Scoring!$A$5:$A$504,0)),""))</f>
        <v/>
      </c>
      <c r="T249" s="20"/>
      <c r="U249" s="20" t="str">
        <f>IF(Settings!$B$23=0,"",IF($C249="","",IF($D249="Day 14",$C249+Settings!$B$24,IF($D249="Week 6",$C249+Settings!$B$25,IF($D249="Monthly",EDATE($C249,Settings!$B$26),"")))))</f>
        <v/>
      </c>
      <c r="V249" s="21"/>
      <c r="W249" s="21"/>
      <c r="X249" s="21"/>
      <c r="Y249" s="25"/>
      <c r="Z249" s="25"/>
    </row>
    <row r="250" spans="2:26" x14ac:dyDescent="0.2">
      <c r="B250" s="15" t="str">
        <f>IF($A250="","",IFERROR(INDEX(Backlog_Scoring!$B$5:$B$504,MATCH($A250,Backlog_Scoring!$A$5:$A$504,0)),""))</f>
        <v/>
      </c>
      <c r="C250" s="20"/>
      <c r="D250" s="21"/>
      <c r="E250" s="15" t="str">
        <f>IF($A250="","",IFERROR(INDEX(Backlog_Scoring!$AB$5:$AB$504,MATCH($A250,Backlog_Scoring!$A$5:$A$504,0)),""))</f>
        <v/>
      </c>
      <c r="F250" s="15" t="str">
        <f>IF($A250="","",IFERROR(INDEX(Backlog_Scoring!$AC$5:$AC$504,MATCH($A250,Backlog_Scoring!$A$5:$A$504,0)),""))</f>
        <v/>
      </c>
      <c r="H250" s="22"/>
      <c r="I250" s="23"/>
      <c r="N250" s="24"/>
      <c r="O250" s="15" t="str">
        <f>IF($A250="","",IFERROR(INDEX(Backlog_Scoring!$E$5:$E$504,MATCH($A250,Backlog_Scoring!$A$5:$A$504,0)),""))</f>
        <v/>
      </c>
      <c r="P250" s="15" t="str">
        <f>IF($A250="","",IFERROR(INDEX(Backlog_Scoring!$Y$5:$Y$504,MATCH($A250,Backlog_Scoring!$A$5:$A$504,0)),""))</f>
        <v/>
      </c>
      <c r="Q250" s="15" t="str">
        <f>IF($A250="","",IFERROR(INDEX(Backlog_Scoring!$X$5:$X$504,MATCH($A250,Backlog_Scoring!$A$5:$A$504,0)),""))</f>
        <v/>
      </c>
      <c r="R250" s="15" t="str">
        <f>IF($A250="","",IFERROR(INDEX(Backlog_Scoring!$U$5:$U$504,MATCH($A250,Backlog_Scoring!$A$5:$A$504,0)),""))</f>
        <v/>
      </c>
      <c r="T250" s="20"/>
      <c r="U250" s="20" t="str">
        <f>IF(Settings!$B$23=0,"",IF($C250="","",IF($D250="Day 14",$C250+Settings!$B$24,IF($D250="Week 6",$C250+Settings!$B$25,IF($D250="Monthly",EDATE($C250,Settings!$B$26),"")))))</f>
        <v/>
      </c>
      <c r="V250" s="21"/>
      <c r="W250" s="21"/>
      <c r="X250" s="21"/>
      <c r="Y250" s="25"/>
      <c r="Z250" s="25"/>
    </row>
    <row r="251" spans="2:26" x14ac:dyDescent="0.2">
      <c r="B251" s="15" t="str">
        <f>IF($A251="","",IFERROR(INDEX(Backlog_Scoring!$B$5:$B$504,MATCH($A251,Backlog_Scoring!$A$5:$A$504,0)),""))</f>
        <v/>
      </c>
      <c r="C251" s="20"/>
      <c r="D251" s="21"/>
      <c r="E251" s="15" t="str">
        <f>IF($A251="","",IFERROR(INDEX(Backlog_Scoring!$AB$5:$AB$504,MATCH($A251,Backlog_Scoring!$A$5:$A$504,0)),""))</f>
        <v/>
      </c>
      <c r="F251" s="15" t="str">
        <f>IF($A251="","",IFERROR(INDEX(Backlog_Scoring!$AC$5:$AC$504,MATCH($A251,Backlog_Scoring!$A$5:$A$504,0)),""))</f>
        <v/>
      </c>
      <c r="H251" s="22"/>
      <c r="I251" s="23"/>
      <c r="N251" s="24"/>
      <c r="O251" s="15" t="str">
        <f>IF($A251="","",IFERROR(INDEX(Backlog_Scoring!$E$5:$E$504,MATCH($A251,Backlog_Scoring!$A$5:$A$504,0)),""))</f>
        <v/>
      </c>
      <c r="P251" s="15" t="str">
        <f>IF($A251="","",IFERROR(INDEX(Backlog_Scoring!$Y$5:$Y$504,MATCH($A251,Backlog_Scoring!$A$5:$A$504,0)),""))</f>
        <v/>
      </c>
      <c r="Q251" s="15" t="str">
        <f>IF($A251="","",IFERROR(INDEX(Backlog_Scoring!$X$5:$X$504,MATCH($A251,Backlog_Scoring!$A$5:$A$504,0)),""))</f>
        <v/>
      </c>
      <c r="R251" s="15" t="str">
        <f>IF($A251="","",IFERROR(INDEX(Backlog_Scoring!$U$5:$U$504,MATCH($A251,Backlog_Scoring!$A$5:$A$504,0)),""))</f>
        <v/>
      </c>
      <c r="T251" s="20"/>
      <c r="U251" s="20" t="str">
        <f>IF(Settings!$B$23=0,"",IF($C251="","",IF($D251="Day 14",$C251+Settings!$B$24,IF($D251="Week 6",$C251+Settings!$B$25,IF($D251="Monthly",EDATE($C251,Settings!$B$26),"")))))</f>
        <v/>
      </c>
      <c r="V251" s="21"/>
      <c r="W251" s="21"/>
      <c r="X251" s="21"/>
      <c r="Y251" s="25"/>
      <c r="Z251" s="25"/>
    </row>
    <row r="252" spans="2:26" x14ac:dyDescent="0.2">
      <c r="B252" s="15" t="str">
        <f>IF($A252="","",IFERROR(INDEX(Backlog_Scoring!$B$5:$B$504,MATCH($A252,Backlog_Scoring!$A$5:$A$504,0)),""))</f>
        <v/>
      </c>
      <c r="C252" s="20"/>
      <c r="D252" s="21"/>
      <c r="E252" s="15" t="str">
        <f>IF($A252="","",IFERROR(INDEX(Backlog_Scoring!$AB$5:$AB$504,MATCH($A252,Backlog_Scoring!$A$5:$A$504,0)),""))</f>
        <v/>
      </c>
      <c r="F252" s="15" t="str">
        <f>IF($A252="","",IFERROR(INDEX(Backlog_Scoring!$AC$5:$AC$504,MATCH($A252,Backlog_Scoring!$A$5:$A$504,0)),""))</f>
        <v/>
      </c>
      <c r="H252" s="22"/>
      <c r="I252" s="23"/>
      <c r="N252" s="24"/>
      <c r="O252" s="15" t="str">
        <f>IF($A252="","",IFERROR(INDEX(Backlog_Scoring!$E$5:$E$504,MATCH($A252,Backlog_Scoring!$A$5:$A$504,0)),""))</f>
        <v/>
      </c>
      <c r="P252" s="15" t="str">
        <f>IF($A252="","",IFERROR(INDEX(Backlog_Scoring!$Y$5:$Y$504,MATCH($A252,Backlog_Scoring!$A$5:$A$504,0)),""))</f>
        <v/>
      </c>
      <c r="Q252" s="15" t="str">
        <f>IF($A252="","",IFERROR(INDEX(Backlog_Scoring!$X$5:$X$504,MATCH($A252,Backlog_Scoring!$A$5:$A$504,0)),""))</f>
        <v/>
      </c>
      <c r="R252" s="15" t="str">
        <f>IF($A252="","",IFERROR(INDEX(Backlog_Scoring!$U$5:$U$504,MATCH($A252,Backlog_Scoring!$A$5:$A$504,0)),""))</f>
        <v/>
      </c>
      <c r="T252" s="20"/>
      <c r="U252" s="20" t="str">
        <f>IF(Settings!$B$23=0,"",IF($C252="","",IF($D252="Day 14",$C252+Settings!$B$24,IF($D252="Week 6",$C252+Settings!$B$25,IF($D252="Monthly",EDATE($C252,Settings!$B$26),"")))))</f>
        <v/>
      </c>
      <c r="V252" s="21"/>
      <c r="W252" s="21"/>
      <c r="X252" s="21"/>
      <c r="Y252" s="25"/>
      <c r="Z252" s="25"/>
    </row>
    <row r="253" spans="2:26" x14ac:dyDescent="0.2">
      <c r="B253" s="15" t="str">
        <f>IF($A253="","",IFERROR(INDEX(Backlog_Scoring!$B$5:$B$504,MATCH($A253,Backlog_Scoring!$A$5:$A$504,0)),""))</f>
        <v/>
      </c>
      <c r="C253" s="20"/>
      <c r="D253" s="21"/>
      <c r="E253" s="15" t="str">
        <f>IF($A253="","",IFERROR(INDEX(Backlog_Scoring!$AB$5:$AB$504,MATCH($A253,Backlog_Scoring!$A$5:$A$504,0)),""))</f>
        <v/>
      </c>
      <c r="F253" s="15" t="str">
        <f>IF($A253="","",IFERROR(INDEX(Backlog_Scoring!$AC$5:$AC$504,MATCH($A253,Backlog_Scoring!$A$5:$A$504,0)),""))</f>
        <v/>
      </c>
      <c r="H253" s="22"/>
      <c r="I253" s="23"/>
      <c r="N253" s="24"/>
      <c r="O253" s="15" t="str">
        <f>IF($A253="","",IFERROR(INDEX(Backlog_Scoring!$E$5:$E$504,MATCH($A253,Backlog_Scoring!$A$5:$A$504,0)),""))</f>
        <v/>
      </c>
      <c r="P253" s="15" t="str">
        <f>IF($A253="","",IFERROR(INDEX(Backlog_Scoring!$Y$5:$Y$504,MATCH($A253,Backlog_Scoring!$A$5:$A$504,0)),""))</f>
        <v/>
      </c>
      <c r="Q253" s="15" t="str">
        <f>IF($A253="","",IFERROR(INDEX(Backlog_Scoring!$X$5:$X$504,MATCH($A253,Backlog_Scoring!$A$5:$A$504,0)),""))</f>
        <v/>
      </c>
      <c r="R253" s="15" t="str">
        <f>IF($A253="","",IFERROR(INDEX(Backlog_Scoring!$U$5:$U$504,MATCH($A253,Backlog_Scoring!$A$5:$A$504,0)),""))</f>
        <v/>
      </c>
      <c r="T253" s="20"/>
      <c r="U253" s="20" t="str">
        <f>IF(Settings!$B$23=0,"",IF($C253="","",IF($D253="Day 14",$C253+Settings!$B$24,IF($D253="Week 6",$C253+Settings!$B$25,IF($D253="Monthly",EDATE($C253,Settings!$B$26),"")))))</f>
        <v/>
      </c>
      <c r="V253" s="21"/>
      <c r="W253" s="21"/>
      <c r="X253" s="21"/>
      <c r="Y253" s="25"/>
      <c r="Z253" s="25"/>
    </row>
    <row r="254" spans="2:26" x14ac:dyDescent="0.2">
      <c r="B254" s="15" t="str">
        <f>IF($A254="","",IFERROR(INDEX(Backlog_Scoring!$B$5:$B$504,MATCH($A254,Backlog_Scoring!$A$5:$A$504,0)),""))</f>
        <v/>
      </c>
      <c r="C254" s="20"/>
      <c r="D254" s="21"/>
      <c r="E254" s="15" t="str">
        <f>IF($A254="","",IFERROR(INDEX(Backlog_Scoring!$AB$5:$AB$504,MATCH($A254,Backlog_Scoring!$A$5:$A$504,0)),""))</f>
        <v/>
      </c>
      <c r="F254" s="15" t="str">
        <f>IF($A254="","",IFERROR(INDEX(Backlog_Scoring!$AC$5:$AC$504,MATCH($A254,Backlog_Scoring!$A$5:$A$504,0)),""))</f>
        <v/>
      </c>
      <c r="H254" s="22"/>
      <c r="I254" s="23"/>
      <c r="N254" s="24"/>
      <c r="O254" s="15" t="str">
        <f>IF($A254="","",IFERROR(INDEX(Backlog_Scoring!$E$5:$E$504,MATCH($A254,Backlog_Scoring!$A$5:$A$504,0)),""))</f>
        <v/>
      </c>
      <c r="P254" s="15" t="str">
        <f>IF($A254="","",IFERROR(INDEX(Backlog_Scoring!$Y$5:$Y$504,MATCH($A254,Backlog_Scoring!$A$5:$A$504,0)),""))</f>
        <v/>
      </c>
      <c r="Q254" s="15" t="str">
        <f>IF($A254="","",IFERROR(INDEX(Backlog_Scoring!$X$5:$X$504,MATCH($A254,Backlog_Scoring!$A$5:$A$504,0)),""))</f>
        <v/>
      </c>
      <c r="R254" s="15" t="str">
        <f>IF($A254="","",IFERROR(INDEX(Backlog_Scoring!$U$5:$U$504,MATCH($A254,Backlog_Scoring!$A$5:$A$504,0)),""))</f>
        <v/>
      </c>
      <c r="T254" s="20"/>
      <c r="U254" s="20" t="str">
        <f>IF(Settings!$B$23=0,"",IF($C254="","",IF($D254="Day 14",$C254+Settings!$B$24,IF($D254="Week 6",$C254+Settings!$B$25,IF($D254="Monthly",EDATE($C254,Settings!$B$26),"")))))</f>
        <v/>
      </c>
      <c r="V254" s="21"/>
      <c r="W254" s="21"/>
      <c r="X254" s="21"/>
      <c r="Y254" s="25"/>
      <c r="Z254" s="25"/>
    </row>
    <row r="255" spans="2:26" x14ac:dyDescent="0.2">
      <c r="B255" s="15" t="str">
        <f>IF($A255="","",IFERROR(INDEX(Backlog_Scoring!$B$5:$B$504,MATCH($A255,Backlog_Scoring!$A$5:$A$504,0)),""))</f>
        <v/>
      </c>
      <c r="C255" s="20"/>
      <c r="D255" s="21"/>
      <c r="E255" s="15" t="str">
        <f>IF($A255="","",IFERROR(INDEX(Backlog_Scoring!$AB$5:$AB$504,MATCH($A255,Backlog_Scoring!$A$5:$A$504,0)),""))</f>
        <v/>
      </c>
      <c r="F255" s="15" t="str">
        <f>IF($A255="","",IFERROR(INDEX(Backlog_Scoring!$AC$5:$AC$504,MATCH($A255,Backlog_Scoring!$A$5:$A$504,0)),""))</f>
        <v/>
      </c>
      <c r="H255" s="22"/>
      <c r="I255" s="23"/>
      <c r="N255" s="24"/>
      <c r="O255" s="15" t="str">
        <f>IF($A255="","",IFERROR(INDEX(Backlog_Scoring!$E$5:$E$504,MATCH($A255,Backlog_Scoring!$A$5:$A$504,0)),""))</f>
        <v/>
      </c>
      <c r="P255" s="15" t="str">
        <f>IF($A255="","",IFERROR(INDEX(Backlog_Scoring!$Y$5:$Y$504,MATCH($A255,Backlog_Scoring!$A$5:$A$504,0)),""))</f>
        <v/>
      </c>
      <c r="Q255" s="15" t="str">
        <f>IF($A255="","",IFERROR(INDEX(Backlog_Scoring!$X$5:$X$504,MATCH($A255,Backlog_Scoring!$A$5:$A$504,0)),""))</f>
        <v/>
      </c>
      <c r="R255" s="15" t="str">
        <f>IF($A255="","",IFERROR(INDEX(Backlog_Scoring!$U$5:$U$504,MATCH($A255,Backlog_Scoring!$A$5:$A$504,0)),""))</f>
        <v/>
      </c>
      <c r="T255" s="20"/>
      <c r="U255" s="20" t="str">
        <f>IF(Settings!$B$23=0,"",IF($C255="","",IF($D255="Day 14",$C255+Settings!$B$24,IF($D255="Week 6",$C255+Settings!$B$25,IF($D255="Monthly",EDATE($C255,Settings!$B$26),"")))))</f>
        <v/>
      </c>
      <c r="V255" s="21"/>
      <c r="W255" s="21"/>
      <c r="X255" s="21"/>
      <c r="Y255" s="25"/>
      <c r="Z255" s="25"/>
    </row>
    <row r="256" spans="2:26" x14ac:dyDescent="0.2">
      <c r="B256" s="15" t="str">
        <f>IF($A256="","",IFERROR(INDEX(Backlog_Scoring!$B$5:$B$504,MATCH($A256,Backlog_Scoring!$A$5:$A$504,0)),""))</f>
        <v/>
      </c>
      <c r="C256" s="20"/>
      <c r="D256" s="21"/>
      <c r="E256" s="15" t="str">
        <f>IF($A256="","",IFERROR(INDEX(Backlog_Scoring!$AB$5:$AB$504,MATCH($A256,Backlog_Scoring!$A$5:$A$504,0)),""))</f>
        <v/>
      </c>
      <c r="F256" s="15" t="str">
        <f>IF($A256="","",IFERROR(INDEX(Backlog_Scoring!$AC$5:$AC$504,MATCH($A256,Backlog_Scoring!$A$5:$A$504,0)),""))</f>
        <v/>
      </c>
      <c r="H256" s="22"/>
      <c r="I256" s="23"/>
      <c r="N256" s="24"/>
      <c r="O256" s="15" t="str">
        <f>IF($A256="","",IFERROR(INDEX(Backlog_Scoring!$E$5:$E$504,MATCH($A256,Backlog_Scoring!$A$5:$A$504,0)),""))</f>
        <v/>
      </c>
      <c r="P256" s="15" t="str">
        <f>IF($A256="","",IFERROR(INDEX(Backlog_Scoring!$Y$5:$Y$504,MATCH($A256,Backlog_Scoring!$A$5:$A$504,0)),""))</f>
        <v/>
      </c>
      <c r="Q256" s="15" t="str">
        <f>IF($A256="","",IFERROR(INDEX(Backlog_Scoring!$X$5:$X$504,MATCH($A256,Backlog_Scoring!$A$5:$A$504,0)),""))</f>
        <v/>
      </c>
      <c r="R256" s="15" t="str">
        <f>IF($A256="","",IFERROR(INDEX(Backlog_Scoring!$U$5:$U$504,MATCH($A256,Backlog_Scoring!$A$5:$A$504,0)),""))</f>
        <v/>
      </c>
      <c r="T256" s="20"/>
      <c r="U256" s="20" t="str">
        <f>IF(Settings!$B$23=0,"",IF($C256="","",IF($D256="Day 14",$C256+Settings!$B$24,IF($D256="Week 6",$C256+Settings!$B$25,IF($D256="Monthly",EDATE($C256,Settings!$B$26),"")))))</f>
        <v/>
      </c>
      <c r="V256" s="21"/>
      <c r="W256" s="21"/>
      <c r="X256" s="21"/>
      <c r="Y256" s="25"/>
      <c r="Z256" s="25"/>
    </row>
    <row r="257" spans="2:26" x14ac:dyDescent="0.2">
      <c r="B257" s="15" t="str">
        <f>IF($A257="","",IFERROR(INDEX(Backlog_Scoring!$B$5:$B$504,MATCH($A257,Backlog_Scoring!$A$5:$A$504,0)),""))</f>
        <v/>
      </c>
      <c r="C257" s="20"/>
      <c r="D257" s="21"/>
      <c r="E257" s="15" t="str">
        <f>IF($A257="","",IFERROR(INDEX(Backlog_Scoring!$AB$5:$AB$504,MATCH($A257,Backlog_Scoring!$A$5:$A$504,0)),""))</f>
        <v/>
      </c>
      <c r="F257" s="15" t="str">
        <f>IF($A257="","",IFERROR(INDEX(Backlog_Scoring!$AC$5:$AC$504,MATCH($A257,Backlog_Scoring!$A$5:$A$504,0)),""))</f>
        <v/>
      </c>
      <c r="H257" s="22"/>
      <c r="I257" s="23"/>
      <c r="N257" s="24"/>
      <c r="O257" s="15" t="str">
        <f>IF($A257="","",IFERROR(INDEX(Backlog_Scoring!$E$5:$E$504,MATCH($A257,Backlog_Scoring!$A$5:$A$504,0)),""))</f>
        <v/>
      </c>
      <c r="P257" s="15" t="str">
        <f>IF($A257="","",IFERROR(INDEX(Backlog_Scoring!$Y$5:$Y$504,MATCH($A257,Backlog_Scoring!$A$5:$A$504,0)),""))</f>
        <v/>
      </c>
      <c r="Q257" s="15" t="str">
        <f>IF($A257="","",IFERROR(INDEX(Backlog_Scoring!$X$5:$X$504,MATCH($A257,Backlog_Scoring!$A$5:$A$504,0)),""))</f>
        <v/>
      </c>
      <c r="R257" s="15" t="str">
        <f>IF($A257="","",IFERROR(INDEX(Backlog_Scoring!$U$5:$U$504,MATCH($A257,Backlog_Scoring!$A$5:$A$504,0)),""))</f>
        <v/>
      </c>
      <c r="T257" s="20"/>
      <c r="U257" s="20" t="str">
        <f>IF(Settings!$B$23=0,"",IF($C257="","",IF($D257="Day 14",$C257+Settings!$B$24,IF($D257="Week 6",$C257+Settings!$B$25,IF($D257="Monthly",EDATE($C257,Settings!$B$26),"")))))</f>
        <v/>
      </c>
      <c r="V257" s="21"/>
      <c r="W257" s="21"/>
      <c r="X257" s="21"/>
      <c r="Y257" s="25"/>
      <c r="Z257" s="25"/>
    </row>
    <row r="258" spans="2:26" x14ac:dyDescent="0.2">
      <c r="B258" s="15" t="str">
        <f>IF($A258="","",IFERROR(INDEX(Backlog_Scoring!$B$5:$B$504,MATCH($A258,Backlog_Scoring!$A$5:$A$504,0)),""))</f>
        <v/>
      </c>
      <c r="C258" s="20"/>
      <c r="D258" s="21"/>
      <c r="E258" s="15" t="str">
        <f>IF($A258="","",IFERROR(INDEX(Backlog_Scoring!$AB$5:$AB$504,MATCH($A258,Backlog_Scoring!$A$5:$A$504,0)),""))</f>
        <v/>
      </c>
      <c r="F258" s="15" t="str">
        <f>IF($A258="","",IFERROR(INDEX(Backlog_Scoring!$AC$5:$AC$504,MATCH($A258,Backlog_Scoring!$A$5:$A$504,0)),""))</f>
        <v/>
      </c>
      <c r="H258" s="22"/>
      <c r="I258" s="23"/>
      <c r="N258" s="24"/>
      <c r="O258" s="15" t="str">
        <f>IF($A258="","",IFERROR(INDEX(Backlog_Scoring!$E$5:$E$504,MATCH($A258,Backlog_Scoring!$A$5:$A$504,0)),""))</f>
        <v/>
      </c>
      <c r="P258" s="15" t="str">
        <f>IF($A258="","",IFERROR(INDEX(Backlog_Scoring!$Y$5:$Y$504,MATCH($A258,Backlog_Scoring!$A$5:$A$504,0)),""))</f>
        <v/>
      </c>
      <c r="Q258" s="15" t="str">
        <f>IF($A258="","",IFERROR(INDEX(Backlog_Scoring!$X$5:$X$504,MATCH($A258,Backlog_Scoring!$A$5:$A$504,0)),""))</f>
        <v/>
      </c>
      <c r="R258" s="15" t="str">
        <f>IF($A258="","",IFERROR(INDEX(Backlog_Scoring!$U$5:$U$504,MATCH($A258,Backlog_Scoring!$A$5:$A$504,0)),""))</f>
        <v/>
      </c>
      <c r="T258" s="20"/>
      <c r="U258" s="20" t="str">
        <f>IF(Settings!$B$23=0,"",IF($C258="","",IF($D258="Day 14",$C258+Settings!$B$24,IF($D258="Week 6",$C258+Settings!$B$25,IF($D258="Monthly",EDATE($C258,Settings!$B$26),"")))))</f>
        <v/>
      </c>
      <c r="V258" s="21"/>
      <c r="W258" s="21"/>
      <c r="X258" s="21"/>
      <c r="Y258" s="25"/>
      <c r="Z258" s="25"/>
    </row>
    <row r="259" spans="2:26" x14ac:dyDescent="0.2">
      <c r="B259" s="15" t="str">
        <f>IF($A259="","",IFERROR(INDEX(Backlog_Scoring!$B$5:$B$504,MATCH($A259,Backlog_Scoring!$A$5:$A$504,0)),""))</f>
        <v/>
      </c>
      <c r="C259" s="20"/>
      <c r="D259" s="21"/>
      <c r="E259" s="15" t="str">
        <f>IF($A259="","",IFERROR(INDEX(Backlog_Scoring!$AB$5:$AB$504,MATCH($A259,Backlog_Scoring!$A$5:$A$504,0)),""))</f>
        <v/>
      </c>
      <c r="F259" s="15" t="str">
        <f>IF($A259="","",IFERROR(INDEX(Backlog_Scoring!$AC$5:$AC$504,MATCH($A259,Backlog_Scoring!$A$5:$A$504,0)),""))</f>
        <v/>
      </c>
      <c r="H259" s="22"/>
      <c r="I259" s="23"/>
      <c r="N259" s="24"/>
      <c r="O259" s="15" t="str">
        <f>IF($A259="","",IFERROR(INDEX(Backlog_Scoring!$E$5:$E$504,MATCH($A259,Backlog_Scoring!$A$5:$A$504,0)),""))</f>
        <v/>
      </c>
      <c r="P259" s="15" t="str">
        <f>IF($A259="","",IFERROR(INDEX(Backlog_Scoring!$Y$5:$Y$504,MATCH($A259,Backlog_Scoring!$A$5:$A$504,0)),""))</f>
        <v/>
      </c>
      <c r="Q259" s="15" t="str">
        <f>IF($A259="","",IFERROR(INDEX(Backlog_Scoring!$X$5:$X$504,MATCH($A259,Backlog_Scoring!$A$5:$A$504,0)),""))</f>
        <v/>
      </c>
      <c r="R259" s="15" t="str">
        <f>IF($A259="","",IFERROR(INDEX(Backlog_Scoring!$U$5:$U$504,MATCH($A259,Backlog_Scoring!$A$5:$A$504,0)),""))</f>
        <v/>
      </c>
      <c r="T259" s="20"/>
      <c r="U259" s="20" t="str">
        <f>IF(Settings!$B$23=0,"",IF($C259="","",IF($D259="Day 14",$C259+Settings!$B$24,IF($D259="Week 6",$C259+Settings!$B$25,IF($D259="Monthly",EDATE($C259,Settings!$B$26),"")))))</f>
        <v/>
      </c>
      <c r="V259" s="21"/>
      <c r="W259" s="21"/>
      <c r="X259" s="21"/>
      <c r="Y259" s="25"/>
      <c r="Z259" s="25"/>
    </row>
    <row r="260" spans="2:26" x14ac:dyDescent="0.2">
      <c r="B260" s="15" t="str">
        <f>IF($A260="","",IFERROR(INDEX(Backlog_Scoring!$B$5:$B$504,MATCH($A260,Backlog_Scoring!$A$5:$A$504,0)),""))</f>
        <v/>
      </c>
      <c r="C260" s="20"/>
      <c r="D260" s="21"/>
      <c r="E260" s="15" t="str">
        <f>IF($A260="","",IFERROR(INDEX(Backlog_Scoring!$AB$5:$AB$504,MATCH($A260,Backlog_Scoring!$A$5:$A$504,0)),""))</f>
        <v/>
      </c>
      <c r="F260" s="15" t="str">
        <f>IF($A260="","",IFERROR(INDEX(Backlog_Scoring!$AC$5:$AC$504,MATCH($A260,Backlog_Scoring!$A$5:$A$504,0)),""))</f>
        <v/>
      </c>
      <c r="H260" s="22"/>
      <c r="I260" s="23"/>
      <c r="N260" s="24"/>
      <c r="O260" s="15" t="str">
        <f>IF($A260="","",IFERROR(INDEX(Backlog_Scoring!$E$5:$E$504,MATCH($A260,Backlog_Scoring!$A$5:$A$504,0)),""))</f>
        <v/>
      </c>
      <c r="P260" s="15" t="str">
        <f>IF($A260="","",IFERROR(INDEX(Backlog_Scoring!$Y$5:$Y$504,MATCH($A260,Backlog_Scoring!$A$5:$A$504,0)),""))</f>
        <v/>
      </c>
      <c r="Q260" s="15" t="str">
        <f>IF($A260="","",IFERROR(INDEX(Backlog_Scoring!$X$5:$X$504,MATCH($A260,Backlog_Scoring!$A$5:$A$504,0)),""))</f>
        <v/>
      </c>
      <c r="R260" s="15" t="str">
        <f>IF($A260="","",IFERROR(INDEX(Backlog_Scoring!$U$5:$U$504,MATCH($A260,Backlog_Scoring!$A$5:$A$504,0)),""))</f>
        <v/>
      </c>
      <c r="T260" s="20"/>
      <c r="U260" s="20" t="str">
        <f>IF(Settings!$B$23=0,"",IF($C260="","",IF($D260="Day 14",$C260+Settings!$B$24,IF($D260="Week 6",$C260+Settings!$B$25,IF($D260="Monthly",EDATE($C260,Settings!$B$26),"")))))</f>
        <v/>
      </c>
      <c r="V260" s="21"/>
      <c r="W260" s="21"/>
      <c r="X260" s="21"/>
      <c r="Y260" s="25"/>
      <c r="Z260" s="25"/>
    </row>
    <row r="261" spans="2:26" x14ac:dyDescent="0.2">
      <c r="B261" s="15" t="str">
        <f>IF($A261="","",IFERROR(INDEX(Backlog_Scoring!$B$5:$B$504,MATCH($A261,Backlog_Scoring!$A$5:$A$504,0)),""))</f>
        <v/>
      </c>
      <c r="C261" s="20"/>
      <c r="D261" s="21"/>
      <c r="E261" s="15" t="str">
        <f>IF($A261="","",IFERROR(INDEX(Backlog_Scoring!$AB$5:$AB$504,MATCH($A261,Backlog_Scoring!$A$5:$A$504,0)),""))</f>
        <v/>
      </c>
      <c r="F261" s="15" t="str">
        <f>IF($A261="","",IFERROR(INDEX(Backlog_Scoring!$AC$5:$AC$504,MATCH($A261,Backlog_Scoring!$A$5:$A$504,0)),""))</f>
        <v/>
      </c>
      <c r="H261" s="22"/>
      <c r="I261" s="23"/>
      <c r="N261" s="24"/>
      <c r="O261" s="15" t="str">
        <f>IF($A261="","",IFERROR(INDEX(Backlog_Scoring!$E$5:$E$504,MATCH($A261,Backlog_Scoring!$A$5:$A$504,0)),""))</f>
        <v/>
      </c>
      <c r="P261" s="15" t="str">
        <f>IF($A261="","",IFERROR(INDEX(Backlog_Scoring!$Y$5:$Y$504,MATCH($A261,Backlog_Scoring!$A$5:$A$504,0)),""))</f>
        <v/>
      </c>
      <c r="Q261" s="15" t="str">
        <f>IF($A261="","",IFERROR(INDEX(Backlog_Scoring!$X$5:$X$504,MATCH($A261,Backlog_Scoring!$A$5:$A$504,0)),""))</f>
        <v/>
      </c>
      <c r="R261" s="15" t="str">
        <f>IF($A261="","",IFERROR(INDEX(Backlog_Scoring!$U$5:$U$504,MATCH($A261,Backlog_Scoring!$A$5:$A$504,0)),""))</f>
        <v/>
      </c>
      <c r="T261" s="20"/>
      <c r="U261" s="20" t="str">
        <f>IF(Settings!$B$23=0,"",IF($C261="","",IF($D261="Day 14",$C261+Settings!$B$24,IF($D261="Week 6",$C261+Settings!$B$25,IF($D261="Monthly",EDATE($C261,Settings!$B$26),"")))))</f>
        <v/>
      </c>
      <c r="V261" s="21"/>
      <c r="W261" s="21"/>
      <c r="X261" s="21"/>
      <c r="Y261" s="25"/>
      <c r="Z261" s="25"/>
    </row>
    <row r="262" spans="2:26" x14ac:dyDescent="0.2">
      <c r="B262" s="15" t="str">
        <f>IF($A262="","",IFERROR(INDEX(Backlog_Scoring!$B$5:$B$504,MATCH($A262,Backlog_Scoring!$A$5:$A$504,0)),""))</f>
        <v/>
      </c>
      <c r="C262" s="20"/>
      <c r="D262" s="21"/>
      <c r="E262" s="15" t="str">
        <f>IF($A262="","",IFERROR(INDEX(Backlog_Scoring!$AB$5:$AB$504,MATCH($A262,Backlog_Scoring!$A$5:$A$504,0)),""))</f>
        <v/>
      </c>
      <c r="F262" s="15" t="str">
        <f>IF($A262="","",IFERROR(INDEX(Backlog_Scoring!$AC$5:$AC$504,MATCH($A262,Backlog_Scoring!$A$5:$A$504,0)),""))</f>
        <v/>
      </c>
      <c r="H262" s="22"/>
      <c r="I262" s="23"/>
      <c r="N262" s="24"/>
      <c r="O262" s="15" t="str">
        <f>IF($A262="","",IFERROR(INDEX(Backlog_Scoring!$E$5:$E$504,MATCH($A262,Backlog_Scoring!$A$5:$A$504,0)),""))</f>
        <v/>
      </c>
      <c r="P262" s="15" t="str">
        <f>IF($A262="","",IFERROR(INDEX(Backlog_Scoring!$Y$5:$Y$504,MATCH($A262,Backlog_Scoring!$A$5:$A$504,0)),""))</f>
        <v/>
      </c>
      <c r="Q262" s="15" t="str">
        <f>IF($A262="","",IFERROR(INDEX(Backlog_Scoring!$X$5:$X$504,MATCH($A262,Backlog_Scoring!$A$5:$A$504,0)),""))</f>
        <v/>
      </c>
      <c r="R262" s="15" t="str">
        <f>IF($A262="","",IFERROR(INDEX(Backlog_Scoring!$U$5:$U$504,MATCH($A262,Backlog_Scoring!$A$5:$A$504,0)),""))</f>
        <v/>
      </c>
      <c r="T262" s="20"/>
      <c r="U262" s="20" t="str">
        <f>IF(Settings!$B$23=0,"",IF($C262="","",IF($D262="Day 14",$C262+Settings!$B$24,IF($D262="Week 6",$C262+Settings!$B$25,IF($D262="Monthly",EDATE($C262,Settings!$B$26),"")))))</f>
        <v/>
      </c>
      <c r="V262" s="21"/>
      <c r="W262" s="21"/>
      <c r="X262" s="21"/>
      <c r="Y262" s="25"/>
      <c r="Z262" s="25"/>
    </row>
    <row r="263" spans="2:26" x14ac:dyDescent="0.2">
      <c r="B263" s="15" t="str">
        <f>IF($A263="","",IFERROR(INDEX(Backlog_Scoring!$B$5:$B$504,MATCH($A263,Backlog_Scoring!$A$5:$A$504,0)),""))</f>
        <v/>
      </c>
      <c r="C263" s="20"/>
      <c r="D263" s="21"/>
      <c r="E263" s="15" t="str">
        <f>IF($A263="","",IFERROR(INDEX(Backlog_Scoring!$AB$5:$AB$504,MATCH($A263,Backlog_Scoring!$A$5:$A$504,0)),""))</f>
        <v/>
      </c>
      <c r="F263" s="15" t="str">
        <f>IF($A263="","",IFERROR(INDEX(Backlog_Scoring!$AC$5:$AC$504,MATCH($A263,Backlog_Scoring!$A$5:$A$504,0)),""))</f>
        <v/>
      </c>
      <c r="H263" s="22"/>
      <c r="I263" s="23"/>
      <c r="N263" s="24"/>
      <c r="O263" s="15" t="str">
        <f>IF($A263="","",IFERROR(INDEX(Backlog_Scoring!$E$5:$E$504,MATCH($A263,Backlog_Scoring!$A$5:$A$504,0)),""))</f>
        <v/>
      </c>
      <c r="P263" s="15" t="str">
        <f>IF($A263="","",IFERROR(INDEX(Backlog_Scoring!$Y$5:$Y$504,MATCH($A263,Backlog_Scoring!$A$5:$A$504,0)),""))</f>
        <v/>
      </c>
      <c r="Q263" s="15" t="str">
        <f>IF($A263="","",IFERROR(INDEX(Backlog_Scoring!$X$5:$X$504,MATCH($A263,Backlog_Scoring!$A$5:$A$504,0)),""))</f>
        <v/>
      </c>
      <c r="R263" s="15" t="str">
        <f>IF($A263="","",IFERROR(INDEX(Backlog_Scoring!$U$5:$U$504,MATCH($A263,Backlog_Scoring!$A$5:$A$504,0)),""))</f>
        <v/>
      </c>
      <c r="T263" s="20"/>
      <c r="U263" s="20" t="str">
        <f>IF(Settings!$B$23=0,"",IF($C263="","",IF($D263="Day 14",$C263+Settings!$B$24,IF($D263="Week 6",$C263+Settings!$B$25,IF($D263="Monthly",EDATE($C263,Settings!$B$26),"")))))</f>
        <v/>
      </c>
      <c r="V263" s="21"/>
      <c r="W263" s="21"/>
      <c r="X263" s="21"/>
      <c r="Y263" s="25"/>
      <c r="Z263" s="25"/>
    </row>
    <row r="264" spans="2:26" x14ac:dyDescent="0.2">
      <c r="B264" s="15" t="str">
        <f>IF($A264="","",IFERROR(INDEX(Backlog_Scoring!$B$5:$B$504,MATCH($A264,Backlog_Scoring!$A$5:$A$504,0)),""))</f>
        <v/>
      </c>
      <c r="C264" s="20"/>
      <c r="D264" s="21"/>
      <c r="E264" s="15" t="str">
        <f>IF($A264="","",IFERROR(INDEX(Backlog_Scoring!$AB$5:$AB$504,MATCH($A264,Backlog_Scoring!$A$5:$A$504,0)),""))</f>
        <v/>
      </c>
      <c r="F264" s="15" t="str">
        <f>IF($A264="","",IFERROR(INDEX(Backlog_Scoring!$AC$5:$AC$504,MATCH($A264,Backlog_Scoring!$A$5:$A$504,0)),""))</f>
        <v/>
      </c>
      <c r="H264" s="22"/>
      <c r="I264" s="23"/>
      <c r="N264" s="24"/>
      <c r="O264" s="15" t="str">
        <f>IF($A264="","",IFERROR(INDEX(Backlog_Scoring!$E$5:$E$504,MATCH($A264,Backlog_Scoring!$A$5:$A$504,0)),""))</f>
        <v/>
      </c>
      <c r="P264" s="15" t="str">
        <f>IF($A264="","",IFERROR(INDEX(Backlog_Scoring!$Y$5:$Y$504,MATCH($A264,Backlog_Scoring!$A$5:$A$504,0)),""))</f>
        <v/>
      </c>
      <c r="Q264" s="15" t="str">
        <f>IF($A264="","",IFERROR(INDEX(Backlog_Scoring!$X$5:$X$504,MATCH($A264,Backlog_Scoring!$A$5:$A$504,0)),""))</f>
        <v/>
      </c>
      <c r="R264" s="15" t="str">
        <f>IF($A264="","",IFERROR(INDEX(Backlog_Scoring!$U$5:$U$504,MATCH($A264,Backlog_Scoring!$A$5:$A$504,0)),""))</f>
        <v/>
      </c>
      <c r="T264" s="20"/>
      <c r="U264" s="20" t="str">
        <f>IF(Settings!$B$23=0,"",IF($C264="","",IF($D264="Day 14",$C264+Settings!$B$24,IF($D264="Week 6",$C264+Settings!$B$25,IF($D264="Monthly",EDATE($C264,Settings!$B$26),"")))))</f>
        <v/>
      </c>
      <c r="V264" s="21"/>
      <c r="W264" s="21"/>
      <c r="X264" s="21"/>
      <c r="Y264" s="25"/>
      <c r="Z264" s="25"/>
    </row>
    <row r="265" spans="2:26" x14ac:dyDescent="0.2">
      <c r="B265" s="15" t="str">
        <f>IF($A265="","",IFERROR(INDEX(Backlog_Scoring!$B$5:$B$504,MATCH($A265,Backlog_Scoring!$A$5:$A$504,0)),""))</f>
        <v/>
      </c>
      <c r="C265" s="20"/>
      <c r="D265" s="21"/>
      <c r="E265" s="15" t="str">
        <f>IF($A265="","",IFERROR(INDEX(Backlog_Scoring!$AB$5:$AB$504,MATCH($A265,Backlog_Scoring!$A$5:$A$504,0)),""))</f>
        <v/>
      </c>
      <c r="F265" s="15" t="str">
        <f>IF($A265="","",IFERROR(INDEX(Backlog_Scoring!$AC$5:$AC$504,MATCH($A265,Backlog_Scoring!$A$5:$A$504,0)),""))</f>
        <v/>
      </c>
      <c r="H265" s="22"/>
      <c r="I265" s="23"/>
      <c r="N265" s="24"/>
      <c r="O265" s="15" t="str">
        <f>IF($A265="","",IFERROR(INDEX(Backlog_Scoring!$E$5:$E$504,MATCH($A265,Backlog_Scoring!$A$5:$A$504,0)),""))</f>
        <v/>
      </c>
      <c r="P265" s="15" t="str">
        <f>IF($A265="","",IFERROR(INDEX(Backlog_Scoring!$Y$5:$Y$504,MATCH($A265,Backlog_Scoring!$A$5:$A$504,0)),""))</f>
        <v/>
      </c>
      <c r="Q265" s="15" t="str">
        <f>IF($A265="","",IFERROR(INDEX(Backlog_Scoring!$X$5:$X$504,MATCH($A265,Backlog_Scoring!$A$5:$A$504,0)),""))</f>
        <v/>
      </c>
      <c r="R265" s="15" t="str">
        <f>IF($A265="","",IFERROR(INDEX(Backlog_Scoring!$U$5:$U$504,MATCH($A265,Backlog_Scoring!$A$5:$A$504,0)),""))</f>
        <v/>
      </c>
      <c r="T265" s="20"/>
      <c r="U265" s="20" t="str">
        <f>IF(Settings!$B$23=0,"",IF($C265="","",IF($D265="Day 14",$C265+Settings!$B$24,IF($D265="Week 6",$C265+Settings!$B$25,IF($D265="Monthly",EDATE($C265,Settings!$B$26),"")))))</f>
        <v/>
      </c>
      <c r="V265" s="21"/>
      <c r="W265" s="21"/>
      <c r="X265" s="21"/>
      <c r="Y265" s="25"/>
      <c r="Z265" s="25"/>
    </row>
    <row r="266" spans="2:26" x14ac:dyDescent="0.2">
      <c r="B266" s="15" t="str">
        <f>IF($A266="","",IFERROR(INDEX(Backlog_Scoring!$B$5:$B$504,MATCH($A266,Backlog_Scoring!$A$5:$A$504,0)),""))</f>
        <v/>
      </c>
      <c r="C266" s="20"/>
      <c r="D266" s="21"/>
      <c r="E266" s="15" t="str">
        <f>IF($A266="","",IFERROR(INDEX(Backlog_Scoring!$AB$5:$AB$504,MATCH($A266,Backlog_Scoring!$A$5:$A$504,0)),""))</f>
        <v/>
      </c>
      <c r="F266" s="15" t="str">
        <f>IF($A266="","",IFERROR(INDEX(Backlog_Scoring!$AC$5:$AC$504,MATCH($A266,Backlog_Scoring!$A$5:$A$504,0)),""))</f>
        <v/>
      </c>
      <c r="H266" s="22"/>
      <c r="I266" s="23"/>
      <c r="N266" s="24"/>
      <c r="O266" s="15" t="str">
        <f>IF($A266="","",IFERROR(INDEX(Backlog_Scoring!$E$5:$E$504,MATCH($A266,Backlog_Scoring!$A$5:$A$504,0)),""))</f>
        <v/>
      </c>
      <c r="P266" s="15" t="str">
        <f>IF($A266="","",IFERROR(INDEX(Backlog_Scoring!$Y$5:$Y$504,MATCH($A266,Backlog_Scoring!$A$5:$A$504,0)),""))</f>
        <v/>
      </c>
      <c r="Q266" s="15" t="str">
        <f>IF($A266="","",IFERROR(INDEX(Backlog_Scoring!$X$5:$X$504,MATCH($A266,Backlog_Scoring!$A$5:$A$504,0)),""))</f>
        <v/>
      </c>
      <c r="R266" s="15" t="str">
        <f>IF($A266="","",IFERROR(INDEX(Backlog_Scoring!$U$5:$U$504,MATCH($A266,Backlog_Scoring!$A$5:$A$504,0)),""))</f>
        <v/>
      </c>
      <c r="T266" s="20"/>
      <c r="U266" s="20" t="str">
        <f>IF(Settings!$B$23=0,"",IF($C266="","",IF($D266="Day 14",$C266+Settings!$B$24,IF($D266="Week 6",$C266+Settings!$B$25,IF($D266="Monthly",EDATE($C266,Settings!$B$26),"")))))</f>
        <v/>
      </c>
      <c r="V266" s="21"/>
      <c r="W266" s="21"/>
      <c r="X266" s="21"/>
      <c r="Y266" s="25"/>
      <c r="Z266" s="25"/>
    </row>
    <row r="267" spans="2:26" x14ac:dyDescent="0.2">
      <c r="B267" s="15" t="str">
        <f>IF($A267="","",IFERROR(INDEX(Backlog_Scoring!$B$5:$B$504,MATCH($A267,Backlog_Scoring!$A$5:$A$504,0)),""))</f>
        <v/>
      </c>
      <c r="C267" s="20"/>
      <c r="D267" s="21"/>
      <c r="E267" s="15" t="str">
        <f>IF($A267="","",IFERROR(INDEX(Backlog_Scoring!$AB$5:$AB$504,MATCH($A267,Backlog_Scoring!$A$5:$A$504,0)),""))</f>
        <v/>
      </c>
      <c r="F267" s="15" t="str">
        <f>IF($A267="","",IFERROR(INDEX(Backlog_Scoring!$AC$5:$AC$504,MATCH($A267,Backlog_Scoring!$A$5:$A$504,0)),""))</f>
        <v/>
      </c>
      <c r="H267" s="22"/>
      <c r="I267" s="23"/>
      <c r="N267" s="24"/>
      <c r="O267" s="15" t="str">
        <f>IF($A267="","",IFERROR(INDEX(Backlog_Scoring!$E$5:$E$504,MATCH($A267,Backlog_Scoring!$A$5:$A$504,0)),""))</f>
        <v/>
      </c>
      <c r="P267" s="15" t="str">
        <f>IF($A267="","",IFERROR(INDEX(Backlog_Scoring!$Y$5:$Y$504,MATCH($A267,Backlog_Scoring!$A$5:$A$504,0)),""))</f>
        <v/>
      </c>
      <c r="Q267" s="15" t="str">
        <f>IF($A267="","",IFERROR(INDEX(Backlog_Scoring!$X$5:$X$504,MATCH($A267,Backlog_Scoring!$A$5:$A$504,0)),""))</f>
        <v/>
      </c>
      <c r="R267" s="15" t="str">
        <f>IF($A267="","",IFERROR(INDEX(Backlog_Scoring!$U$5:$U$504,MATCH($A267,Backlog_Scoring!$A$5:$A$504,0)),""))</f>
        <v/>
      </c>
      <c r="T267" s="20"/>
      <c r="U267" s="20" t="str">
        <f>IF(Settings!$B$23=0,"",IF($C267="","",IF($D267="Day 14",$C267+Settings!$B$24,IF($D267="Week 6",$C267+Settings!$B$25,IF($D267="Monthly",EDATE($C267,Settings!$B$26),"")))))</f>
        <v/>
      </c>
      <c r="V267" s="21"/>
      <c r="W267" s="21"/>
      <c r="X267" s="21"/>
      <c r="Y267" s="25"/>
      <c r="Z267" s="25"/>
    </row>
    <row r="268" spans="2:26" x14ac:dyDescent="0.2">
      <c r="B268" s="15" t="str">
        <f>IF($A268="","",IFERROR(INDEX(Backlog_Scoring!$B$5:$B$504,MATCH($A268,Backlog_Scoring!$A$5:$A$504,0)),""))</f>
        <v/>
      </c>
      <c r="C268" s="20"/>
      <c r="D268" s="21"/>
      <c r="E268" s="15" t="str">
        <f>IF($A268="","",IFERROR(INDEX(Backlog_Scoring!$AB$5:$AB$504,MATCH($A268,Backlog_Scoring!$A$5:$A$504,0)),""))</f>
        <v/>
      </c>
      <c r="F268" s="15" t="str">
        <f>IF($A268="","",IFERROR(INDEX(Backlog_Scoring!$AC$5:$AC$504,MATCH($A268,Backlog_Scoring!$A$5:$A$504,0)),""))</f>
        <v/>
      </c>
      <c r="H268" s="22"/>
      <c r="I268" s="23"/>
      <c r="N268" s="24"/>
      <c r="O268" s="15" t="str">
        <f>IF($A268="","",IFERROR(INDEX(Backlog_Scoring!$E$5:$E$504,MATCH($A268,Backlog_Scoring!$A$5:$A$504,0)),""))</f>
        <v/>
      </c>
      <c r="P268" s="15" t="str">
        <f>IF($A268="","",IFERROR(INDEX(Backlog_Scoring!$Y$5:$Y$504,MATCH($A268,Backlog_Scoring!$A$5:$A$504,0)),""))</f>
        <v/>
      </c>
      <c r="Q268" s="15" t="str">
        <f>IF($A268="","",IFERROR(INDEX(Backlog_Scoring!$X$5:$X$504,MATCH($A268,Backlog_Scoring!$A$5:$A$504,0)),""))</f>
        <v/>
      </c>
      <c r="R268" s="15" t="str">
        <f>IF($A268="","",IFERROR(INDEX(Backlog_Scoring!$U$5:$U$504,MATCH($A268,Backlog_Scoring!$A$5:$A$504,0)),""))</f>
        <v/>
      </c>
      <c r="T268" s="20"/>
      <c r="U268" s="20" t="str">
        <f>IF(Settings!$B$23=0,"",IF($C268="","",IF($D268="Day 14",$C268+Settings!$B$24,IF($D268="Week 6",$C268+Settings!$B$25,IF($D268="Monthly",EDATE($C268,Settings!$B$26),"")))))</f>
        <v/>
      </c>
      <c r="V268" s="21"/>
      <c r="W268" s="21"/>
      <c r="X268" s="21"/>
      <c r="Y268" s="25"/>
      <c r="Z268" s="25"/>
    </row>
    <row r="269" spans="2:26" x14ac:dyDescent="0.2">
      <c r="B269" s="15" t="str">
        <f>IF($A269="","",IFERROR(INDEX(Backlog_Scoring!$B$5:$B$504,MATCH($A269,Backlog_Scoring!$A$5:$A$504,0)),""))</f>
        <v/>
      </c>
      <c r="C269" s="20"/>
      <c r="D269" s="21"/>
      <c r="E269" s="15" t="str">
        <f>IF($A269="","",IFERROR(INDEX(Backlog_Scoring!$AB$5:$AB$504,MATCH($A269,Backlog_Scoring!$A$5:$A$504,0)),""))</f>
        <v/>
      </c>
      <c r="F269" s="15" t="str">
        <f>IF($A269="","",IFERROR(INDEX(Backlog_Scoring!$AC$5:$AC$504,MATCH($A269,Backlog_Scoring!$A$5:$A$504,0)),""))</f>
        <v/>
      </c>
      <c r="H269" s="22"/>
      <c r="I269" s="23"/>
      <c r="N269" s="24"/>
      <c r="O269" s="15" t="str">
        <f>IF($A269="","",IFERROR(INDEX(Backlog_Scoring!$E$5:$E$504,MATCH($A269,Backlog_Scoring!$A$5:$A$504,0)),""))</f>
        <v/>
      </c>
      <c r="P269" s="15" t="str">
        <f>IF($A269="","",IFERROR(INDEX(Backlog_Scoring!$Y$5:$Y$504,MATCH($A269,Backlog_Scoring!$A$5:$A$504,0)),""))</f>
        <v/>
      </c>
      <c r="Q269" s="15" t="str">
        <f>IF($A269="","",IFERROR(INDEX(Backlog_Scoring!$X$5:$X$504,MATCH($A269,Backlog_Scoring!$A$5:$A$504,0)),""))</f>
        <v/>
      </c>
      <c r="R269" s="15" t="str">
        <f>IF($A269="","",IFERROR(INDEX(Backlog_Scoring!$U$5:$U$504,MATCH($A269,Backlog_Scoring!$A$5:$A$504,0)),""))</f>
        <v/>
      </c>
      <c r="T269" s="20"/>
      <c r="U269" s="20" t="str">
        <f>IF(Settings!$B$23=0,"",IF($C269="","",IF($D269="Day 14",$C269+Settings!$B$24,IF($D269="Week 6",$C269+Settings!$B$25,IF($D269="Monthly",EDATE($C269,Settings!$B$26),"")))))</f>
        <v/>
      </c>
      <c r="V269" s="21"/>
      <c r="W269" s="21"/>
      <c r="X269" s="21"/>
      <c r="Y269" s="25"/>
      <c r="Z269" s="25"/>
    </row>
    <row r="270" spans="2:26" x14ac:dyDescent="0.2">
      <c r="B270" s="15" t="str">
        <f>IF($A270="","",IFERROR(INDEX(Backlog_Scoring!$B$5:$B$504,MATCH($A270,Backlog_Scoring!$A$5:$A$504,0)),""))</f>
        <v/>
      </c>
      <c r="C270" s="20"/>
      <c r="D270" s="21"/>
      <c r="E270" s="15" t="str">
        <f>IF($A270="","",IFERROR(INDEX(Backlog_Scoring!$AB$5:$AB$504,MATCH($A270,Backlog_Scoring!$A$5:$A$504,0)),""))</f>
        <v/>
      </c>
      <c r="F270" s="15" t="str">
        <f>IF($A270="","",IFERROR(INDEX(Backlog_Scoring!$AC$5:$AC$504,MATCH($A270,Backlog_Scoring!$A$5:$A$504,0)),""))</f>
        <v/>
      </c>
      <c r="H270" s="22"/>
      <c r="I270" s="23"/>
      <c r="N270" s="24"/>
      <c r="O270" s="15" t="str">
        <f>IF($A270="","",IFERROR(INDEX(Backlog_Scoring!$E$5:$E$504,MATCH($A270,Backlog_Scoring!$A$5:$A$504,0)),""))</f>
        <v/>
      </c>
      <c r="P270" s="15" t="str">
        <f>IF($A270="","",IFERROR(INDEX(Backlog_Scoring!$Y$5:$Y$504,MATCH($A270,Backlog_Scoring!$A$5:$A$504,0)),""))</f>
        <v/>
      </c>
      <c r="Q270" s="15" t="str">
        <f>IF($A270="","",IFERROR(INDEX(Backlog_Scoring!$X$5:$X$504,MATCH($A270,Backlog_Scoring!$A$5:$A$504,0)),""))</f>
        <v/>
      </c>
      <c r="R270" s="15" t="str">
        <f>IF($A270="","",IFERROR(INDEX(Backlog_Scoring!$U$5:$U$504,MATCH($A270,Backlog_Scoring!$A$5:$A$504,0)),""))</f>
        <v/>
      </c>
      <c r="T270" s="20"/>
      <c r="U270" s="20" t="str">
        <f>IF(Settings!$B$23=0,"",IF($C270="","",IF($D270="Day 14",$C270+Settings!$B$24,IF($D270="Week 6",$C270+Settings!$B$25,IF($D270="Monthly",EDATE($C270,Settings!$B$26),"")))))</f>
        <v/>
      </c>
      <c r="V270" s="21"/>
      <c r="W270" s="21"/>
      <c r="X270" s="21"/>
      <c r="Y270" s="25"/>
      <c r="Z270" s="25"/>
    </row>
    <row r="271" spans="2:26" x14ac:dyDescent="0.2">
      <c r="B271" s="15" t="str">
        <f>IF($A271="","",IFERROR(INDEX(Backlog_Scoring!$B$5:$B$504,MATCH($A271,Backlog_Scoring!$A$5:$A$504,0)),""))</f>
        <v/>
      </c>
      <c r="C271" s="20"/>
      <c r="D271" s="21"/>
      <c r="E271" s="15" t="str">
        <f>IF($A271="","",IFERROR(INDEX(Backlog_Scoring!$AB$5:$AB$504,MATCH($A271,Backlog_Scoring!$A$5:$A$504,0)),""))</f>
        <v/>
      </c>
      <c r="F271" s="15" t="str">
        <f>IF($A271="","",IFERROR(INDEX(Backlog_Scoring!$AC$5:$AC$504,MATCH($A271,Backlog_Scoring!$A$5:$A$504,0)),""))</f>
        <v/>
      </c>
      <c r="H271" s="22"/>
      <c r="I271" s="23"/>
      <c r="N271" s="24"/>
      <c r="O271" s="15" t="str">
        <f>IF($A271="","",IFERROR(INDEX(Backlog_Scoring!$E$5:$E$504,MATCH($A271,Backlog_Scoring!$A$5:$A$504,0)),""))</f>
        <v/>
      </c>
      <c r="P271" s="15" t="str">
        <f>IF($A271="","",IFERROR(INDEX(Backlog_Scoring!$Y$5:$Y$504,MATCH($A271,Backlog_Scoring!$A$5:$A$504,0)),""))</f>
        <v/>
      </c>
      <c r="Q271" s="15" t="str">
        <f>IF($A271="","",IFERROR(INDEX(Backlog_Scoring!$X$5:$X$504,MATCH($A271,Backlog_Scoring!$A$5:$A$504,0)),""))</f>
        <v/>
      </c>
      <c r="R271" s="15" t="str">
        <f>IF($A271="","",IFERROR(INDEX(Backlog_Scoring!$U$5:$U$504,MATCH($A271,Backlog_Scoring!$A$5:$A$504,0)),""))</f>
        <v/>
      </c>
      <c r="T271" s="20"/>
      <c r="U271" s="20" t="str">
        <f>IF(Settings!$B$23=0,"",IF($C271="","",IF($D271="Day 14",$C271+Settings!$B$24,IF($D271="Week 6",$C271+Settings!$B$25,IF($D271="Monthly",EDATE($C271,Settings!$B$26),"")))))</f>
        <v/>
      </c>
      <c r="V271" s="21"/>
      <c r="W271" s="21"/>
      <c r="X271" s="21"/>
      <c r="Y271" s="25"/>
      <c r="Z271" s="25"/>
    </row>
    <row r="272" spans="2:26" x14ac:dyDescent="0.2">
      <c r="B272" s="15" t="str">
        <f>IF($A272="","",IFERROR(INDEX(Backlog_Scoring!$B$5:$B$504,MATCH($A272,Backlog_Scoring!$A$5:$A$504,0)),""))</f>
        <v/>
      </c>
      <c r="C272" s="20"/>
      <c r="D272" s="21"/>
      <c r="E272" s="15" t="str">
        <f>IF($A272="","",IFERROR(INDEX(Backlog_Scoring!$AB$5:$AB$504,MATCH($A272,Backlog_Scoring!$A$5:$A$504,0)),""))</f>
        <v/>
      </c>
      <c r="F272" s="15" t="str">
        <f>IF($A272="","",IFERROR(INDEX(Backlog_Scoring!$AC$5:$AC$504,MATCH($A272,Backlog_Scoring!$A$5:$A$504,0)),""))</f>
        <v/>
      </c>
      <c r="H272" s="22"/>
      <c r="I272" s="23"/>
      <c r="N272" s="24"/>
      <c r="O272" s="15" t="str">
        <f>IF($A272="","",IFERROR(INDEX(Backlog_Scoring!$E$5:$E$504,MATCH($A272,Backlog_Scoring!$A$5:$A$504,0)),""))</f>
        <v/>
      </c>
      <c r="P272" s="15" t="str">
        <f>IF($A272="","",IFERROR(INDEX(Backlog_Scoring!$Y$5:$Y$504,MATCH($A272,Backlog_Scoring!$A$5:$A$504,0)),""))</f>
        <v/>
      </c>
      <c r="Q272" s="15" t="str">
        <f>IF($A272="","",IFERROR(INDEX(Backlog_Scoring!$X$5:$X$504,MATCH($A272,Backlog_Scoring!$A$5:$A$504,0)),""))</f>
        <v/>
      </c>
      <c r="R272" s="15" t="str">
        <f>IF($A272="","",IFERROR(INDEX(Backlog_Scoring!$U$5:$U$504,MATCH($A272,Backlog_Scoring!$A$5:$A$504,0)),""))</f>
        <v/>
      </c>
      <c r="T272" s="20"/>
      <c r="U272" s="20" t="str">
        <f>IF(Settings!$B$23=0,"",IF($C272="","",IF($D272="Day 14",$C272+Settings!$B$24,IF($D272="Week 6",$C272+Settings!$B$25,IF($D272="Monthly",EDATE($C272,Settings!$B$26),"")))))</f>
        <v/>
      </c>
      <c r="V272" s="21"/>
      <c r="W272" s="21"/>
      <c r="X272" s="21"/>
      <c r="Y272" s="25"/>
      <c r="Z272" s="25"/>
    </row>
    <row r="273" spans="2:26" x14ac:dyDescent="0.2">
      <c r="B273" s="15" t="str">
        <f>IF($A273="","",IFERROR(INDEX(Backlog_Scoring!$B$5:$B$504,MATCH($A273,Backlog_Scoring!$A$5:$A$504,0)),""))</f>
        <v/>
      </c>
      <c r="C273" s="20"/>
      <c r="D273" s="21"/>
      <c r="E273" s="15" t="str">
        <f>IF($A273="","",IFERROR(INDEX(Backlog_Scoring!$AB$5:$AB$504,MATCH($A273,Backlog_Scoring!$A$5:$A$504,0)),""))</f>
        <v/>
      </c>
      <c r="F273" s="15" t="str">
        <f>IF($A273="","",IFERROR(INDEX(Backlog_Scoring!$AC$5:$AC$504,MATCH($A273,Backlog_Scoring!$A$5:$A$504,0)),""))</f>
        <v/>
      </c>
      <c r="H273" s="22"/>
      <c r="I273" s="23"/>
      <c r="N273" s="24"/>
      <c r="O273" s="15" t="str">
        <f>IF($A273="","",IFERROR(INDEX(Backlog_Scoring!$E$5:$E$504,MATCH($A273,Backlog_Scoring!$A$5:$A$504,0)),""))</f>
        <v/>
      </c>
      <c r="P273" s="15" t="str">
        <f>IF($A273="","",IFERROR(INDEX(Backlog_Scoring!$Y$5:$Y$504,MATCH($A273,Backlog_Scoring!$A$5:$A$504,0)),""))</f>
        <v/>
      </c>
      <c r="Q273" s="15" t="str">
        <f>IF($A273="","",IFERROR(INDEX(Backlog_Scoring!$X$5:$X$504,MATCH($A273,Backlog_Scoring!$A$5:$A$504,0)),""))</f>
        <v/>
      </c>
      <c r="R273" s="15" t="str">
        <f>IF($A273="","",IFERROR(INDEX(Backlog_Scoring!$U$5:$U$504,MATCH($A273,Backlog_Scoring!$A$5:$A$504,0)),""))</f>
        <v/>
      </c>
      <c r="T273" s="20"/>
      <c r="U273" s="20" t="str">
        <f>IF(Settings!$B$23=0,"",IF($C273="","",IF($D273="Day 14",$C273+Settings!$B$24,IF($D273="Week 6",$C273+Settings!$B$25,IF($D273="Monthly",EDATE($C273,Settings!$B$26),"")))))</f>
        <v/>
      </c>
      <c r="V273" s="21"/>
      <c r="W273" s="21"/>
      <c r="X273" s="21"/>
      <c r="Y273" s="25"/>
      <c r="Z273" s="25"/>
    </row>
    <row r="274" spans="2:26" x14ac:dyDescent="0.2">
      <c r="B274" s="15" t="str">
        <f>IF($A274="","",IFERROR(INDEX(Backlog_Scoring!$B$5:$B$504,MATCH($A274,Backlog_Scoring!$A$5:$A$504,0)),""))</f>
        <v/>
      </c>
      <c r="C274" s="20"/>
      <c r="D274" s="21"/>
      <c r="E274" s="15" t="str">
        <f>IF($A274="","",IFERROR(INDEX(Backlog_Scoring!$AB$5:$AB$504,MATCH($A274,Backlog_Scoring!$A$5:$A$504,0)),""))</f>
        <v/>
      </c>
      <c r="F274" s="15" t="str">
        <f>IF($A274="","",IFERROR(INDEX(Backlog_Scoring!$AC$5:$AC$504,MATCH($A274,Backlog_Scoring!$A$5:$A$504,0)),""))</f>
        <v/>
      </c>
      <c r="H274" s="22"/>
      <c r="I274" s="23"/>
      <c r="N274" s="24"/>
      <c r="O274" s="15" t="str">
        <f>IF($A274="","",IFERROR(INDEX(Backlog_Scoring!$E$5:$E$504,MATCH($A274,Backlog_Scoring!$A$5:$A$504,0)),""))</f>
        <v/>
      </c>
      <c r="P274" s="15" t="str">
        <f>IF($A274="","",IFERROR(INDEX(Backlog_Scoring!$Y$5:$Y$504,MATCH($A274,Backlog_Scoring!$A$5:$A$504,0)),""))</f>
        <v/>
      </c>
      <c r="Q274" s="15" t="str">
        <f>IF($A274="","",IFERROR(INDEX(Backlog_Scoring!$X$5:$X$504,MATCH($A274,Backlog_Scoring!$A$5:$A$504,0)),""))</f>
        <v/>
      </c>
      <c r="R274" s="15" t="str">
        <f>IF($A274="","",IFERROR(INDEX(Backlog_Scoring!$U$5:$U$504,MATCH($A274,Backlog_Scoring!$A$5:$A$504,0)),""))</f>
        <v/>
      </c>
      <c r="T274" s="20"/>
      <c r="U274" s="20" t="str">
        <f>IF(Settings!$B$23=0,"",IF($C274="","",IF($D274="Day 14",$C274+Settings!$B$24,IF($D274="Week 6",$C274+Settings!$B$25,IF($D274="Monthly",EDATE($C274,Settings!$B$26),"")))))</f>
        <v/>
      </c>
      <c r="V274" s="21"/>
      <c r="W274" s="21"/>
      <c r="X274" s="21"/>
      <c r="Y274" s="25"/>
      <c r="Z274" s="25"/>
    </row>
    <row r="275" spans="2:26" x14ac:dyDescent="0.2">
      <c r="B275" s="15" t="str">
        <f>IF($A275="","",IFERROR(INDEX(Backlog_Scoring!$B$5:$B$504,MATCH($A275,Backlog_Scoring!$A$5:$A$504,0)),""))</f>
        <v/>
      </c>
      <c r="C275" s="20"/>
      <c r="D275" s="21"/>
      <c r="E275" s="15" t="str">
        <f>IF($A275="","",IFERROR(INDEX(Backlog_Scoring!$AB$5:$AB$504,MATCH($A275,Backlog_Scoring!$A$5:$A$504,0)),""))</f>
        <v/>
      </c>
      <c r="F275" s="15" t="str">
        <f>IF($A275="","",IFERROR(INDEX(Backlog_Scoring!$AC$5:$AC$504,MATCH($A275,Backlog_Scoring!$A$5:$A$504,0)),""))</f>
        <v/>
      </c>
      <c r="H275" s="22"/>
      <c r="I275" s="23"/>
      <c r="N275" s="24"/>
      <c r="O275" s="15" t="str">
        <f>IF($A275="","",IFERROR(INDEX(Backlog_Scoring!$E$5:$E$504,MATCH($A275,Backlog_Scoring!$A$5:$A$504,0)),""))</f>
        <v/>
      </c>
      <c r="P275" s="15" t="str">
        <f>IF($A275="","",IFERROR(INDEX(Backlog_Scoring!$Y$5:$Y$504,MATCH($A275,Backlog_Scoring!$A$5:$A$504,0)),""))</f>
        <v/>
      </c>
      <c r="Q275" s="15" t="str">
        <f>IF($A275="","",IFERROR(INDEX(Backlog_Scoring!$X$5:$X$504,MATCH($A275,Backlog_Scoring!$A$5:$A$504,0)),""))</f>
        <v/>
      </c>
      <c r="R275" s="15" t="str">
        <f>IF($A275="","",IFERROR(INDEX(Backlog_Scoring!$U$5:$U$504,MATCH($A275,Backlog_Scoring!$A$5:$A$504,0)),""))</f>
        <v/>
      </c>
      <c r="T275" s="20"/>
      <c r="U275" s="20" t="str">
        <f>IF(Settings!$B$23=0,"",IF($C275="","",IF($D275="Day 14",$C275+Settings!$B$24,IF($D275="Week 6",$C275+Settings!$B$25,IF($D275="Monthly",EDATE($C275,Settings!$B$26),"")))))</f>
        <v/>
      </c>
      <c r="V275" s="21"/>
      <c r="W275" s="21"/>
      <c r="X275" s="21"/>
      <c r="Y275" s="25"/>
      <c r="Z275" s="25"/>
    </row>
    <row r="276" spans="2:26" x14ac:dyDescent="0.2">
      <c r="B276" s="15" t="str">
        <f>IF($A276="","",IFERROR(INDEX(Backlog_Scoring!$B$5:$B$504,MATCH($A276,Backlog_Scoring!$A$5:$A$504,0)),""))</f>
        <v/>
      </c>
      <c r="C276" s="20"/>
      <c r="D276" s="21"/>
      <c r="E276" s="15" t="str">
        <f>IF($A276="","",IFERROR(INDEX(Backlog_Scoring!$AB$5:$AB$504,MATCH($A276,Backlog_Scoring!$A$5:$A$504,0)),""))</f>
        <v/>
      </c>
      <c r="F276" s="15" t="str">
        <f>IF($A276="","",IFERROR(INDEX(Backlog_Scoring!$AC$5:$AC$504,MATCH($A276,Backlog_Scoring!$A$5:$A$504,0)),""))</f>
        <v/>
      </c>
      <c r="H276" s="22"/>
      <c r="I276" s="23"/>
      <c r="N276" s="24"/>
      <c r="O276" s="15" t="str">
        <f>IF($A276="","",IFERROR(INDEX(Backlog_Scoring!$E$5:$E$504,MATCH($A276,Backlog_Scoring!$A$5:$A$504,0)),""))</f>
        <v/>
      </c>
      <c r="P276" s="15" t="str">
        <f>IF($A276="","",IFERROR(INDEX(Backlog_Scoring!$Y$5:$Y$504,MATCH($A276,Backlog_Scoring!$A$5:$A$504,0)),""))</f>
        <v/>
      </c>
      <c r="Q276" s="15" t="str">
        <f>IF($A276="","",IFERROR(INDEX(Backlog_Scoring!$X$5:$X$504,MATCH($A276,Backlog_Scoring!$A$5:$A$504,0)),""))</f>
        <v/>
      </c>
      <c r="R276" s="15" t="str">
        <f>IF($A276="","",IFERROR(INDEX(Backlog_Scoring!$U$5:$U$504,MATCH($A276,Backlog_Scoring!$A$5:$A$504,0)),""))</f>
        <v/>
      </c>
      <c r="T276" s="20"/>
      <c r="U276" s="20" t="str">
        <f>IF(Settings!$B$23=0,"",IF($C276="","",IF($D276="Day 14",$C276+Settings!$B$24,IF($D276="Week 6",$C276+Settings!$B$25,IF($D276="Monthly",EDATE($C276,Settings!$B$26),"")))))</f>
        <v/>
      </c>
      <c r="V276" s="21"/>
      <c r="W276" s="21"/>
      <c r="X276" s="21"/>
      <c r="Y276" s="25"/>
      <c r="Z276" s="25"/>
    </row>
    <row r="277" spans="2:26" x14ac:dyDescent="0.2">
      <c r="B277" s="15" t="str">
        <f>IF($A277="","",IFERROR(INDEX(Backlog_Scoring!$B$5:$B$504,MATCH($A277,Backlog_Scoring!$A$5:$A$504,0)),""))</f>
        <v/>
      </c>
      <c r="C277" s="20"/>
      <c r="D277" s="21"/>
      <c r="E277" s="15" t="str">
        <f>IF($A277="","",IFERROR(INDEX(Backlog_Scoring!$AB$5:$AB$504,MATCH($A277,Backlog_Scoring!$A$5:$A$504,0)),""))</f>
        <v/>
      </c>
      <c r="F277" s="15" t="str">
        <f>IF($A277="","",IFERROR(INDEX(Backlog_Scoring!$AC$5:$AC$504,MATCH($A277,Backlog_Scoring!$A$5:$A$504,0)),""))</f>
        <v/>
      </c>
      <c r="H277" s="22"/>
      <c r="I277" s="23"/>
      <c r="N277" s="24"/>
      <c r="O277" s="15" t="str">
        <f>IF($A277="","",IFERROR(INDEX(Backlog_Scoring!$E$5:$E$504,MATCH($A277,Backlog_Scoring!$A$5:$A$504,0)),""))</f>
        <v/>
      </c>
      <c r="P277" s="15" t="str">
        <f>IF($A277="","",IFERROR(INDEX(Backlog_Scoring!$Y$5:$Y$504,MATCH($A277,Backlog_Scoring!$A$5:$A$504,0)),""))</f>
        <v/>
      </c>
      <c r="Q277" s="15" t="str">
        <f>IF($A277="","",IFERROR(INDEX(Backlog_Scoring!$X$5:$X$504,MATCH($A277,Backlog_Scoring!$A$5:$A$504,0)),""))</f>
        <v/>
      </c>
      <c r="R277" s="15" t="str">
        <f>IF($A277="","",IFERROR(INDEX(Backlog_Scoring!$U$5:$U$504,MATCH($A277,Backlog_Scoring!$A$5:$A$504,0)),""))</f>
        <v/>
      </c>
      <c r="T277" s="20"/>
      <c r="U277" s="20" t="str">
        <f>IF(Settings!$B$23=0,"",IF($C277="","",IF($D277="Day 14",$C277+Settings!$B$24,IF($D277="Week 6",$C277+Settings!$B$25,IF($D277="Monthly",EDATE($C277,Settings!$B$26),"")))))</f>
        <v/>
      </c>
      <c r="V277" s="21"/>
      <c r="W277" s="21"/>
      <c r="X277" s="21"/>
      <c r="Y277" s="25"/>
      <c r="Z277" s="25"/>
    </row>
    <row r="278" spans="2:26" x14ac:dyDescent="0.2">
      <c r="B278" s="15" t="str">
        <f>IF($A278="","",IFERROR(INDEX(Backlog_Scoring!$B$5:$B$504,MATCH($A278,Backlog_Scoring!$A$5:$A$504,0)),""))</f>
        <v/>
      </c>
      <c r="C278" s="20"/>
      <c r="D278" s="21"/>
      <c r="E278" s="15" t="str">
        <f>IF($A278="","",IFERROR(INDEX(Backlog_Scoring!$AB$5:$AB$504,MATCH($A278,Backlog_Scoring!$A$5:$A$504,0)),""))</f>
        <v/>
      </c>
      <c r="F278" s="15" t="str">
        <f>IF($A278="","",IFERROR(INDEX(Backlog_Scoring!$AC$5:$AC$504,MATCH($A278,Backlog_Scoring!$A$5:$A$504,0)),""))</f>
        <v/>
      </c>
      <c r="H278" s="22"/>
      <c r="I278" s="23"/>
      <c r="N278" s="24"/>
      <c r="O278" s="15" t="str">
        <f>IF($A278="","",IFERROR(INDEX(Backlog_Scoring!$E$5:$E$504,MATCH($A278,Backlog_Scoring!$A$5:$A$504,0)),""))</f>
        <v/>
      </c>
      <c r="P278" s="15" t="str">
        <f>IF($A278="","",IFERROR(INDEX(Backlog_Scoring!$Y$5:$Y$504,MATCH($A278,Backlog_Scoring!$A$5:$A$504,0)),""))</f>
        <v/>
      </c>
      <c r="Q278" s="15" t="str">
        <f>IF($A278="","",IFERROR(INDEX(Backlog_Scoring!$X$5:$X$504,MATCH($A278,Backlog_Scoring!$A$5:$A$504,0)),""))</f>
        <v/>
      </c>
      <c r="R278" s="15" t="str">
        <f>IF($A278="","",IFERROR(INDEX(Backlog_Scoring!$U$5:$U$504,MATCH($A278,Backlog_Scoring!$A$5:$A$504,0)),""))</f>
        <v/>
      </c>
      <c r="T278" s="20"/>
      <c r="U278" s="20" t="str">
        <f>IF(Settings!$B$23=0,"",IF($C278="","",IF($D278="Day 14",$C278+Settings!$B$24,IF($D278="Week 6",$C278+Settings!$B$25,IF($D278="Monthly",EDATE($C278,Settings!$B$26),"")))))</f>
        <v/>
      </c>
      <c r="V278" s="21"/>
      <c r="W278" s="21"/>
      <c r="X278" s="21"/>
      <c r="Y278" s="25"/>
      <c r="Z278" s="25"/>
    </row>
    <row r="279" spans="2:26" x14ac:dyDescent="0.2">
      <c r="B279" s="15" t="str">
        <f>IF($A279="","",IFERROR(INDEX(Backlog_Scoring!$B$5:$B$504,MATCH($A279,Backlog_Scoring!$A$5:$A$504,0)),""))</f>
        <v/>
      </c>
      <c r="C279" s="20"/>
      <c r="D279" s="21"/>
      <c r="E279" s="15" t="str">
        <f>IF($A279="","",IFERROR(INDEX(Backlog_Scoring!$AB$5:$AB$504,MATCH($A279,Backlog_Scoring!$A$5:$A$504,0)),""))</f>
        <v/>
      </c>
      <c r="F279" s="15" t="str">
        <f>IF($A279="","",IFERROR(INDEX(Backlog_Scoring!$AC$5:$AC$504,MATCH($A279,Backlog_Scoring!$A$5:$A$504,0)),""))</f>
        <v/>
      </c>
      <c r="H279" s="22"/>
      <c r="I279" s="23"/>
      <c r="N279" s="24"/>
      <c r="O279" s="15" t="str">
        <f>IF($A279="","",IFERROR(INDEX(Backlog_Scoring!$E$5:$E$504,MATCH($A279,Backlog_Scoring!$A$5:$A$504,0)),""))</f>
        <v/>
      </c>
      <c r="P279" s="15" t="str">
        <f>IF($A279="","",IFERROR(INDEX(Backlog_Scoring!$Y$5:$Y$504,MATCH($A279,Backlog_Scoring!$A$5:$A$504,0)),""))</f>
        <v/>
      </c>
      <c r="Q279" s="15" t="str">
        <f>IF($A279="","",IFERROR(INDEX(Backlog_Scoring!$X$5:$X$504,MATCH($A279,Backlog_Scoring!$A$5:$A$504,0)),""))</f>
        <v/>
      </c>
      <c r="R279" s="15" t="str">
        <f>IF($A279="","",IFERROR(INDEX(Backlog_Scoring!$U$5:$U$504,MATCH($A279,Backlog_Scoring!$A$5:$A$504,0)),""))</f>
        <v/>
      </c>
      <c r="T279" s="20"/>
      <c r="U279" s="20" t="str">
        <f>IF(Settings!$B$23=0,"",IF($C279="","",IF($D279="Day 14",$C279+Settings!$B$24,IF($D279="Week 6",$C279+Settings!$B$25,IF($D279="Monthly",EDATE($C279,Settings!$B$26),"")))))</f>
        <v/>
      </c>
      <c r="V279" s="21"/>
      <c r="W279" s="21"/>
      <c r="X279" s="21"/>
      <c r="Y279" s="25"/>
      <c r="Z279" s="25"/>
    </row>
    <row r="280" spans="2:26" x14ac:dyDescent="0.2">
      <c r="B280" s="15" t="str">
        <f>IF($A280="","",IFERROR(INDEX(Backlog_Scoring!$B$5:$B$504,MATCH($A280,Backlog_Scoring!$A$5:$A$504,0)),""))</f>
        <v/>
      </c>
      <c r="C280" s="20"/>
      <c r="D280" s="21"/>
      <c r="E280" s="15" t="str">
        <f>IF($A280="","",IFERROR(INDEX(Backlog_Scoring!$AB$5:$AB$504,MATCH($A280,Backlog_Scoring!$A$5:$A$504,0)),""))</f>
        <v/>
      </c>
      <c r="F280" s="15" t="str">
        <f>IF($A280="","",IFERROR(INDEX(Backlog_Scoring!$AC$5:$AC$504,MATCH($A280,Backlog_Scoring!$A$5:$A$504,0)),""))</f>
        <v/>
      </c>
      <c r="H280" s="22"/>
      <c r="I280" s="23"/>
      <c r="N280" s="24"/>
      <c r="O280" s="15" t="str">
        <f>IF($A280="","",IFERROR(INDEX(Backlog_Scoring!$E$5:$E$504,MATCH($A280,Backlog_Scoring!$A$5:$A$504,0)),""))</f>
        <v/>
      </c>
      <c r="P280" s="15" t="str">
        <f>IF($A280="","",IFERROR(INDEX(Backlog_Scoring!$Y$5:$Y$504,MATCH($A280,Backlog_Scoring!$A$5:$A$504,0)),""))</f>
        <v/>
      </c>
      <c r="Q280" s="15" t="str">
        <f>IF($A280="","",IFERROR(INDEX(Backlog_Scoring!$X$5:$X$504,MATCH($A280,Backlog_Scoring!$A$5:$A$504,0)),""))</f>
        <v/>
      </c>
      <c r="R280" s="15" t="str">
        <f>IF($A280="","",IFERROR(INDEX(Backlog_Scoring!$U$5:$U$504,MATCH($A280,Backlog_Scoring!$A$5:$A$504,0)),""))</f>
        <v/>
      </c>
      <c r="T280" s="20"/>
      <c r="U280" s="20" t="str">
        <f>IF(Settings!$B$23=0,"",IF($C280="","",IF($D280="Day 14",$C280+Settings!$B$24,IF($D280="Week 6",$C280+Settings!$B$25,IF($D280="Monthly",EDATE($C280,Settings!$B$26),"")))))</f>
        <v/>
      </c>
      <c r="V280" s="21"/>
      <c r="W280" s="21"/>
      <c r="X280" s="21"/>
      <c r="Y280" s="25"/>
      <c r="Z280" s="25"/>
    </row>
    <row r="281" spans="2:26" x14ac:dyDescent="0.2">
      <c r="B281" s="15" t="str">
        <f>IF($A281="","",IFERROR(INDEX(Backlog_Scoring!$B$5:$B$504,MATCH($A281,Backlog_Scoring!$A$5:$A$504,0)),""))</f>
        <v/>
      </c>
      <c r="C281" s="20"/>
      <c r="D281" s="21"/>
      <c r="E281" s="15" t="str">
        <f>IF($A281="","",IFERROR(INDEX(Backlog_Scoring!$AB$5:$AB$504,MATCH($A281,Backlog_Scoring!$A$5:$A$504,0)),""))</f>
        <v/>
      </c>
      <c r="F281" s="15" t="str">
        <f>IF($A281="","",IFERROR(INDEX(Backlog_Scoring!$AC$5:$AC$504,MATCH($A281,Backlog_Scoring!$A$5:$A$504,0)),""))</f>
        <v/>
      </c>
      <c r="H281" s="22"/>
      <c r="I281" s="23"/>
      <c r="N281" s="24"/>
      <c r="O281" s="15" t="str">
        <f>IF($A281="","",IFERROR(INDEX(Backlog_Scoring!$E$5:$E$504,MATCH($A281,Backlog_Scoring!$A$5:$A$504,0)),""))</f>
        <v/>
      </c>
      <c r="P281" s="15" t="str">
        <f>IF($A281="","",IFERROR(INDEX(Backlog_Scoring!$Y$5:$Y$504,MATCH($A281,Backlog_Scoring!$A$5:$A$504,0)),""))</f>
        <v/>
      </c>
      <c r="Q281" s="15" t="str">
        <f>IF($A281="","",IFERROR(INDEX(Backlog_Scoring!$X$5:$X$504,MATCH($A281,Backlog_Scoring!$A$5:$A$504,0)),""))</f>
        <v/>
      </c>
      <c r="R281" s="15" t="str">
        <f>IF($A281="","",IFERROR(INDEX(Backlog_Scoring!$U$5:$U$504,MATCH($A281,Backlog_Scoring!$A$5:$A$504,0)),""))</f>
        <v/>
      </c>
      <c r="T281" s="20"/>
      <c r="U281" s="20" t="str">
        <f>IF(Settings!$B$23=0,"",IF($C281="","",IF($D281="Day 14",$C281+Settings!$B$24,IF($D281="Week 6",$C281+Settings!$B$25,IF($D281="Monthly",EDATE($C281,Settings!$B$26),"")))))</f>
        <v/>
      </c>
      <c r="V281" s="21"/>
      <c r="W281" s="21"/>
      <c r="X281" s="21"/>
      <c r="Y281" s="25"/>
      <c r="Z281" s="25"/>
    </row>
    <row r="282" spans="2:26" x14ac:dyDescent="0.2">
      <c r="B282" s="15" t="str">
        <f>IF($A282="","",IFERROR(INDEX(Backlog_Scoring!$B$5:$B$504,MATCH($A282,Backlog_Scoring!$A$5:$A$504,0)),""))</f>
        <v/>
      </c>
      <c r="C282" s="20"/>
      <c r="D282" s="21"/>
      <c r="E282" s="15" t="str">
        <f>IF($A282="","",IFERROR(INDEX(Backlog_Scoring!$AB$5:$AB$504,MATCH($A282,Backlog_Scoring!$A$5:$A$504,0)),""))</f>
        <v/>
      </c>
      <c r="F282" s="15" t="str">
        <f>IF($A282="","",IFERROR(INDEX(Backlog_Scoring!$AC$5:$AC$504,MATCH($A282,Backlog_Scoring!$A$5:$A$504,0)),""))</f>
        <v/>
      </c>
      <c r="H282" s="22"/>
      <c r="I282" s="23"/>
      <c r="N282" s="24"/>
      <c r="O282" s="15" t="str">
        <f>IF($A282="","",IFERROR(INDEX(Backlog_Scoring!$E$5:$E$504,MATCH($A282,Backlog_Scoring!$A$5:$A$504,0)),""))</f>
        <v/>
      </c>
      <c r="P282" s="15" t="str">
        <f>IF($A282="","",IFERROR(INDEX(Backlog_Scoring!$Y$5:$Y$504,MATCH($A282,Backlog_Scoring!$A$5:$A$504,0)),""))</f>
        <v/>
      </c>
      <c r="Q282" s="15" t="str">
        <f>IF($A282="","",IFERROR(INDEX(Backlog_Scoring!$X$5:$X$504,MATCH($A282,Backlog_Scoring!$A$5:$A$504,0)),""))</f>
        <v/>
      </c>
      <c r="R282" s="15" t="str">
        <f>IF($A282="","",IFERROR(INDEX(Backlog_Scoring!$U$5:$U$504,MATCH($A282,Backlog_Scoring!$A$5:$A$504,0)),""))</f>
        <v/>
      </c>
      <c r="T282" s="20"/>
      <c r="U282" s="20" t="str">
        <f>IF(Settings!$B$23=0,"",IF($C282="","",IF($D282="Day 14",$C282+Settings!$B$24,IF($D282="Week 6",$C282+Settings!$B$25,IF($D282="Monthly",EDATE($C282,Settings!$B$26),"")))))</f>
        <v/>
      </c>
      <c r="V282" s="21"/>
      <c r="W282" s="21"/>
      <c r="X282" s="21"/>
      <c r="Y282" s="25"/>
      <c r="Z282" s="25"/>
    </row>
    <row r="283" spans="2:26" x14ac:dyDescent="0.2">
      <c r="B283" s="15" t="str">
        <f>IF($A283="","",IFERROR(INDEX(Backlog_Scoring!$B$5:$B$504,MATCH($A283,Backlog_Scoring!$A$5:$A$504,0)),""))</f>
        <v/>
      </c>
      <c r="C283" s="20"/>
      <c r="D283" s="21"/>
      <c r="E283" s="15" t="str">
        <f>IF($A283="","",IFERROR(INDEX(Backlog_Scoring!$AB$5:$AB$504,MATCH($A283,Backlog_Scoring!$A$5:$A$504,0)),""))</f>
        <v/>
      </c>
      <c r="F283" s="15" t="str">
        <f>IF($A283="","",IFERROR(INDEX(Backlog_Scoring!$AC$5:$AC$504,MATCH($A283,Backlog_Scoring!$A$5:$A$504,0)),""))</f>
        <v/>
      </c>
      <c r="H283" s="22"/>
      <c r="I283" s="23"/>
      <c r="N283" s="24"/>
      <c r="O283" s="15" t="str">
        <f>IF($A283="","",IFERROR(INDEX(Backlog_Scoring!$E$5:$E$504,MATCH($A283,Backlog_Scoring!$A$5:$A$504,0)),""))</f>
        <v/>
      </c>
      <c r="P283" s="15" t="str">
        <f>IF($A283="","",IFERROR(INDEX(Backlog_Scoring!$Y$5:$Y$504,MATCH($A283,Backlog_Scoring!$A$5:$A$504,0)),""))</f>
        <v/>
      </c>
      <c r="Q283" s="15" t="str">
        <f>IF($A283="","",IFERROR(INDEX(Backlog_Scoring!$X$5:$X$504,MATCH($A283,Backlog_Scoring!$A$5:$A$504,0)),""))</f>
        <v/>
      </c>
      <c r="R283" s="15" t="str">
        <f>IF($A283="","",IFERROR(INDEX(Backlog_Scoring!$U$5:$U$504,MATCH($A283,Backlog_Scoring!$A$5:$A$504,0)),""))</f>
        <v/>
      </c>
      <c r="T283" s="20"/>
      <c r="U283" s="20" t="str">
        <f>IF(Settings!$B$23=0,"",IF($C283="","",IF($D283="Day 14",$C283+Settings!$B$24,IF($D283="Week 6",$C283+Settings!$B$25,IF($D283="Monthly",EDATE($C283,Settings!$B$26),"")))))</f>
        <v/>
      </c>
      <c r="V283" s="21"/>
      <c r="W283" s="21"/>
      <c r="X283" s="21"/>
      <c r="Y283" s="25"/>
      <c r="Z283" s="25"/>
    </row>
    <row r="284" spans="2:26" x14ac:dyDescent="0.2">
      <c r="B284" s="15" t="str">
        <f>IF($A284="","",IFERROR(INDEX(Backlog_Scoring!$B$5:$B$504,MATCH($A284,Backlog_Scoring!$A$5:$A$504,0)),""))</f>
        <v/>
      </c>
      <c r="C284" s="20"/>
      <c r="D284" s="21"/>
      <c r="E284" s="15" t="str">
        <f>IF($A284="","",IFERROR(INDEX(Backlog_Scoring!$AB$5:$AB$504,MATCH($A284,Backlog_Scoring!$A$5:$A$504,0)),""))</f>
        <v/>
      </c>
      <c r="F284" s="15" t="str">
        <f>IF($A284="","",IFERROR(INDEX(Backlog_Scoring!$AC$5:$AC$504,MATCH($A284,Backlog_Scoring!$A$5:$A$504,0)),""))</f>
        <v/>
      </c>
      <c r="H284" s="22"/>
      <c r="I284" s="23"/>
      <c r="N284" s="24"/>
      <c r="O284" s="15" t="str">
        <f>IF($A284="","",IFERROR(INDEX(Backlog_Scoring!$E$5:$E$504,MATCH($A284,Backlog_Scoring!$A$5:$A$504,0)),""))</f>
        <v/>
      </c>
      <c r="P284" s="15" t="str">
        <f>IF($A284="","",IFERROR(INDEX(Backlog_Scoring!$Y$5:$Y$504,MATCH($A284,Backlog_Scoring!$A$5:$A$504,0)),""))</f>
        <v/>
      </c>
      <c r="Q284" s="15" t="str">
        <f>IF($A284="","",IFERROR(INDEX(Backlog_Scoring!$X$5:$X$504,MATCH($A284,Backlog_Scoring!$A$5:$A$504,0)),""))</f>
        <v/>
      </c>
      <c r="R284" s="15" t="str">
        <f>IF($A284="","",IFERROR(INDEX(Backlog_Scoring!$U$5:$U$504,MATCH($A284,Backlog_Scoring!$A$5:$A$504,0)),""))</f>
        <v/>
      </c>
      <c r="T284" s="20"/>
      <c r="U284" s="20" t="str">
        <f>IF(Settings!$B$23=0,"",IF($C284="","",IF($D284="Day 14",$C284+Settings!$B$24,IF($D284="Week 6",$C284+Settings!$B$25,IF($D284="Monthly",EDATE($C284,Settings!$B$26),"")))))</f>
        <v/>
      </c>
      <c r="V284" s="21"/>
      <c r="W284" s="21"/>
      <c r="X284" s="21"/>
      <c r="Y284" s="25"/>
      <c r="Z284" s="25"/>
    </row>
    <row r="285" spans="2:26" x14ac:dyDescent="0.2">
      <c r="B285" s="15" t="str">
        <f>IF($A285="","",IFERROR(INDEX(Backlog_Scoring!$B$5:$B$504,MATCH($A285,Backlog_Scoring!$A$5:$A$504,0)),""))</f>
        <v/>
      </c>
      <c r="C285" s="20"/>
      <c r="D285" s="21"/>
      <c r="E285" s="15" t="str">
        <f>IF($A285="","",IFERROR(INDEX(Backlog_Scoring!$AB$5:$AB$504,MATCH($A285,Backlog_Scoring!$A$5:$A$504,0)),""))</f>
        <v/>
      </c>
      <c r="F285" s="15" t="str">
        <f>IF($A285="","",IFERROR(INDEX(Backlog_Scoring!$AC$5:$AC$504,MATCH($A285,Backlog_Scoring!$A$5:$A$504,0)),""))</f>
        <v/>
      </c>
      <c r="H285" s="22"/>
      <c r="I285" s="23"/>
      <c r="N285" s="24"/>
      <c r="O285" s="15" t="str">
        <f>IF($A285="","",IFERROR(INDEX(Backlog_Scoring!$E$5:$E$504,MATCH($A285,Backlog_Scoring!$A$5:$A$504,0)),""))</f>
        <v/>
      </c>
      <c r="P285" s="15" t="str">
        <f>IF($A285="","",IFERROR(INDEX(Backlog_Scoring!$Y$5:$Y$504,MATCH($A285,Backlog_Scoring!$A$5:$A$504,0)),""))</f>
        <v/>
      </c>
      <c r="Q285" s="15" t="str">
        <f>IF($A285="","",IFERROR(INDEX(Backlog_Scoring!$X$5:$X$504,MATCH($A285,Backlog_Scoring!$A$5:$A$504,0)),""))</f>
        <v/>
      </c>
      <c r="R285" s="15" t="str">
        <f>IF($A285="","",IFERROR(INDEX(Backlog_Scoring!$U$5:$U$504,MATCH($A285,Backlog_Scoring!$A$5:$A$504,0)),""))</f>
        <v/>
      </c>
      <c r="T285" s="20"/>
      <c r="U285" s="20" t="str">
        <f>IF(Settings!$B$23=0,"",IF($C285="","",IF($D285="Day 14",$C285+Settings!$B$24,IF($D285="Week 6",$C285+Settings!$B$25,IF($D285="Monthly",EDATE($C285,Settings!$B$26),"")))))</f>
        <v/>
      </c>
      <c r="V285" s="21"/>
      <c r="W285" s="21"/>
      <c r="X285" s="21"/>
      <c r="Y285" s="25"/>
      <c r="Z285" s="25"/>
    </row>
    <row r="286" spans="2:26" x14ac:dyDescent="0.2">
      <c r="B286" s="15" t="str">
        <f>IF($A286="","",IFERROR(INDEX(Backlog_Scoring!$B$5:$B$504,MATCH($A286,Backlog_Scoring!$A$5:$A$504,0)),""))</f>
        <v/>
      </c>
      <c r="C286" s="20"/>
      <c r="D286" s="21"/>
      <c r="E286" s="15" t="str">
        <f>IF($A286="","",IFERROR(INDEX(Backlog_Scoring!$AB$5:$AB$504,MATCH($A286,Backlog_Scoring!$A$5:$A$504,0)),""))</f>
        <v/>
      </c>
      <c r="F286" s="15" t="str">
        <f>IF($A286="","",IFERROR(INDEX(Backlog_Scoring!$AC$5:$AC$504,MATCH($A286,Backlog_Scoring!$A$5:$A$504,0)),""))</f>
        <v/>
      </c>
      <c r="H286" s="22"/>
      <c r="I286" s="23"/>
      <c r="N286" s="24"/>
      <c r="O286" s="15" t="str">
        <f>IF($A286="","",IFERROR(INDEX(Backlog_Scoring!$E$5:$E$504,MATCH($A286,Backlog_Scoring!$A$5:$A$504,0)),""))</f>
        <v/>
      </c>
      <c r="P286" s="15" t="str">
        <f>IF($A286="","",IFERROR(INDEX(Backlog_Scoring!$Y$5:$Y$504,MATCH($A286,Backlog_Scoring!$A$5:$A$504,0)),""))</f>
        <v/>
      </c>
      <c r="Q286" s="15" t="str">
        <f>IF($A286="","",IFERROR(INDEX(Backlog_Scoring!$X$5:$X$504,MATCH($A286,Backlog_Scoring!$A$5:$A$504,0)),""))</f>
        <v/>
      </c>
      <c r="R286" s="15" t="str">
        <f>IF($A286="","",IFERROR(INDEX(Backlog_Scoring!$U$5:$U$504,MATCH($A286,Backlog_Scoring!$A$5:$A$504,0)),""))</f>
        <v/>
      </c>
      <c r="T286" s="20"/>
      <c r="U286" s="20" t="str">
        <f>IF(Settings!$B$23=0,"",IF($C286="","",IF($D286="Day 14",$C286+Settings!$B$24,IF($D286="Week 6",$C286+Settings!$B$25,IF($D286="Monthly",EDATE($C286,Settings!$B$26),"")))))</f>
        <v/>
      </c>
      <c r="V286" s="21"/>
      <c r="W286" s="21"/>
      <c r="X286" s="21"/>
      <c r="Y286" s="25"/>
      <c r="Z286" s="25"/>
    </row>
    <row r="287" spans="2:26" x14ac:dyDescent="0.2">
      <c r="B287" s="15" t="str">
        <f>IF($A287="","",IFERROR(INDEX(Backlog_Scoring!$B$5:$B$504,MATCH($A287,Backlog_Scoring!$A$5:$A$504,0)),""))</f>
        <v/>
      </c>
      <c r="C287" s="20"/>
      <c r="D287" s="21"/>
      <c r="E287" s="15" t="str">
        <f>IF($A287="","",IFERROR(INDEX(Backlog_Scoring!$AB$5:$AB$504,MATCH($A287,Backlog_Scoring!$A$5:$A$504,0)),""))</f>
        <v/>
      </c>
      <c r="F287" s="15" t="str">
        <f>IF($A287="","",IFERROR(INDEX(Backlog_Scoring!$AC$5:$AC$504,MATCH($A287,Backlog_Scoring!$A$5:$A$504,0)),""))</f>
        <v/>
      </c>
      <c r="H287" s="22"/>
      <c r="I287" s="23"/>
      <c r="N287" s="24"/>
      <c r="O287" s="15" t="str">
        <f>IF($A287="","",IFERROR(INDEX(Backlog_Scoring!$E$5:$E$504,MATCH($A287,Backlog_Scoring!$A$5:$A$504,0)),""))</f>
        <v/>
      </c>
      <c r="P287" s="15" t="str">
        <f>IF($A287="","",IFERROR(INDEX(Backlog_Scoring!$Y$5:$Y$504,MATCH($A287,Backlog_Scoring!$A$5:$A$504,0)),""))</f>
        <v/>
      </c>
      <c r="Q287" s="15" t="str">
        <f>IF($A287="","",IFERROR(INDEX(Backlog_Scoring!$X$5:$X$504,MATCH($A287,Backlog_Scoring!$A$5:$A$504,0)),""))</f>
        <v/>
      </c>
      <c r="R287" s="15" t="str">
        <f>IF($A287="","",IFERROR(INDEX(Backlog_Scoring!$U$5:$U$504,MATCH($A287,Backlog_Scoring!$A$5:$A$504,0)),""))</f>
        <v/>
      </c>
      <c r="T287" s="20"/>
      <c r="U287" s="20" t="str">
        <f>IF(Settings!$B$23=0,"",IF($C287="","",IF($D287="Day 14",$C287+Settings!$B$24,IF($D287="Week 6",$C287+Settings!$B$25,IF($D287="Monthly",EDATE($C287,Settings!$B$26),"")))))</f>
        <v/>
      </c>
      <c r="V287" s="21"/>
      <c r="W287" s="21"/>
      <c r="X287" s="21"/>
      <c r="Y287" s="25"/>
      <c r="Z287" s="25"/>
    </row>
    <row r="288" spans="2:26" x14ac:dyDescent="0.2">
      <c r="B288" s="15" t="str">
        <f>IF($A288="","",IFERROR(INDEX(Backlog_Scoring!$B$5:$B$504,MATCH($A288,Backlog_Scoring!$A$5:$A$504,0)),""))</f>
        <v/>
      </c>
      <c r="C288" s="20"/>
      <c r="D288" s="21"/>
      <c r="E288" s="15" t="str">
        <f>IF($A288="","",IFERROR(INDEX(Backlog_Scoring!$AB$5:$AB$504,MATCH($A288,Backlog_Scoring!$A$5:$A$504,0)),""))</f>
        <v/>
      </c>
      <c r="F288" s="15" t="str">
        <f>IF($A288="","",IFERROR(INDEX(Backlog_Scoring!$AC$5:$AC$504,MATCH($A288,Backlog_Scoring!$A$5:$A$504,0)),""))</f>
        <v/>
      </c>
      <c r="H288" s="22"/>
      <c r="I288" s="23"/>
      <c r="N288" s="24"/>
      <c r="O288" s="15" t="str">
        <f>IF($A288="","",IFERROR(INDEX(Backlog_Scoring!$E$5:$E$504,MATCH($A288,Backlog_Scoring!$A$5:$A$504,0)),""))</f>
        <v/>
      </c>
      <c r="P288" s="15" t="str">
        <f>IF($A288="","",IFERROR(INDEX(Backlog_Scoring!$Y$5:$Y$504,MATCH($A288,Backlog_Scoring!$A$5:$A$504,0)),""))</f>
        <v/>
      </c>
      <c r="Q288" s="15" t="str">
        <f>IF($A288="","",IFERROR(INDEX(Backlog_Scoring!$X$5:$X$504,MATCH($A288,Backlog_Scoring!$A$5:$A$504,0)),""))</f>
        <v/>
      </c>
      <c r="R288" s="15" t="str">
        <f>IF($A288="","",IFERROR(INDEX(Backlog_Scoring!$U$5:$U$504,MATCH($A288,Backlog_Scoring!$A$5:$A$504,0)),""))</f>
        <v/>
      </c>
      <c r="T288" s="20"/>
      <c r="U288" s="20" t="str">
        <f>IF(Settings!$B$23=0,"",IF($C288="","",IF($D288="Day 14",$C288+Settings!$B$24,IF($D288="Week 6",$C288+Settings!$B$25,IF($D288="Monthly",EDATE($C288,Settings!$B$26),"")))))</f>
        <v/>
      </c>
      <c r="V288" s="21"/>
      <c r="W288" s="21"/>
      <c r="X288" s="21"/>
      <c r="Y288" s="25"/>
      <c r="Z288" s="25"/>
    </row>
    <row r="289" spans="2:26" x14ac:dyDescent="0.2">
      <c r="B289" s="15" t="str">
        <f>IF($A289="","",IFERROR(INDEX(Backlog_Scoring!$B$5:$B$504,MATCH($A289,Backlog_Scoring!$A$5:$A$504,0)),""))</f>
        <v/>
      </c>
      <c r="C289" s="20"/>
      <c r="D289" s="21"/>
      <c r="E289" s="15" t="str">
        <f>IF($A289="","",IFERROR(INDEX(Backlog_Scoring!$AB$5:$AB$504,MATCH($A289,Backlog_Scoring!$A$5:$A$504,0)),""))</f>
        <v/>
      </c>
      <c r="F289" s="15" t="str">
        <f>IF($A289="","",IFERROR(INDEX(Backlog_Scoring!$AC$5:$AC$504,MATCH($A289,Backlog_Scoring!$A$5:$A$504,0)),""))</f>
        <v/>
      </c>
      <c r="H289" s="22"/>
      <c r="I289" s="23"/>
      <c r="N289" s="24"/>
      <c r="O289" s="15" t="str">
        <f>IF($A289="","",IFERROR(INDEX(Backlog_Scoring!$E$5:$E$504,MATCH($A289,Backlog_Scoring!$A$5:$A$504,0)),""))</f>
        <v/>
      </c>
      <c r="P289" s="15" t="str">
        <f>IF($A289="","",IFERROR(INDEX(Backlog_Scoring!$Y$5:$Y$504,MATCH($A289,Backlog_Scoring!$A$5:$A$504,0)),""))</f>
        <v/>
      </c>
      <c r="Q289" s="15" t="str">
        <f>IF($A289="","",IFERROR(INDEX(Backlog_Scoring!$X$5:$X$504,MATCH($A289,Backlog_Scoring!$A$5:$A$504,0)),""))</f>
        <v/>
      </c>
      <c r="R289" s="15" t="str">
        <f>IF($A289="","",IFERROR(INDEX(Backlog_Scoring!$U$5:$U$504,MATCH($A289,Backlog_Scoring!$A$5:$A$504,0)),""))</f>
        <v/>
      </c>
      <c r="T289" s="20"/>
      <c r="U289" s="20" t="str">
        <f>IF(Settings!$B$23=0,"",IF($C289="","",IF($D289="Day 14",$C289+Settings!$B$24,IF($D289="Week 6",$C289+Settings!$B$25,IF($D289="Monthly",EDATE($C289,Settings!$B$26),"")))))</f>
        <v/>
      </c>
      <c r="V289" s="21"/>
      <c r="W289" s="21"/>
      <c r="X289" s="21"/>
      <c r="Y289" s="25"/>
      <c r="Z289" s="25"/>
    </row>
    <row r="290" spans="2:26" x14ac:dyDescent="0.2">
      <c r="B290" s="15" t="str">
        <f>IF($A290="","",IFERROR(INDEX(Backlog_Scoring!$B$5:$B$504,MATCH($A290,Backlog_Scoring!$A$5:$A$504,0)),""))</f>
        <v/>
      </c>
      <c r="C290" s="20"/>
      <c r="D290" s="21"/>
      <c r="E290" s="15" t="str">
        <f>IF($A290="","",IFERROR(INDEX(Backlog_Scoring!$AB$5:$AB$504,MATCH($A290,Backlog_Scoring!$A$5:$A$504,0)),""))</f>
        <v/>
      </c>
      <c r="F290" s="15" t="str">
        <f>IF($A290="","",IFERROR(INDEX(Backlog_Scoring!$AC$5:$AC$504,MATCH($A290,Backlog_Scoring!$A$5:$A$504,0)),""))</f>
        <v/>
      </c>
      <c r="H290" s="22"/>
      <c r="I290" s="23"/>
      <c r="N290" s="24"/>
      <c r="O290" s="15" t="str">
        <f>IF($A290="","",IFERROR(INDEX(Backlog_Scoring!$E$5:$E$504,MATCH($A290,Backlog_Scoring!$A$5:$A$504,0)),""))</f>
        <v/>
      </c>
      <c r="P290" s="15" t="str">
        <f>IF($A290="","",IFERROR(INDEX(Backlog_Scoring!$Y$5:$Y$504,MATCH($A290,Backlog_Scoring!$A$5:$A$504,0)),""))</f>
        <v/>
      </c>
      <c r="Q290" s="15" t="str">
        <f>IF($A290="","",IFERROR(INDEX(Backlog_Scoring!$X$5:$X$504,MATCH($A290,Backlog_Scoring!$A$5:$A$504,0)),""))</f>
        <v/>
      </c>
      <c r="R290" s="15" t="str">
        <f>IF($A290="","",IFERROR(INDEX(Backlog_Scoring!$U$5:$U$504,MATCH($A290,Backlog_Scoring!$A$5:$A$504,0)),""))</f>
        <v/>
      </c>
      <c r="T290" s="20"/>
      <c r="U290" s="20" t="str">
        <f>IF(Settings!$B$23=0,"",IF($C290="","",IF($D290="Day 14",$C290+Settings!$B$24,IF($D290="Week 6",$C290+Settings!$B$25,IF($D290="Monthly",EDATE($C290,Settings!$B$26),"")))))</f>
        <v/>
      </c>
      <c r="V290" s="21"/>
      <c r="W290" s="21"/>
      <c r="X290" s="21"/>
      <c r="Y290" s="25"/>
      <c r="Z290" s="25"/>
    </row>
    <row r="291" spans="2:26" x14ac:dyDescent="0.2">
      <c r="B291" s="15" t="str">
        <f>IF($A291="","",IFERROR(INDEX(Backlog_Scoring!$B$5:$B$504,MATCH($A291,Backlog_Scoring!$A$5:$A$504,0)),""))</f>
        <v/>
      </c>
      <c r="C291" s="20"/>
      <c r="D291" s="21"/>
      <c r="E291" s="15" t="str">
        <f>IF($A291="","",IFERROR(INDEX(Backlog_Scoring!$AB$5:$AB$504,MATCH($A291,Backlog_Scoring!$A$5:$A$504,0)),""))</f>
        <v/>
      </c>
      <c r="F291" s="15" t="str">
        <f>IF($A291="","",IFERROR(INDEX(Backlog_Scoring!$AC$5:$AC$504,MATCH($A291,Backlog_Scoring!$A$5:$A$504,0)),""))</f>
        <v/>
      </c>
      <c r="H291" s="22"/>
      <c r="I291" s="23"/>
      <c r="N291" s="24"/>
      <c r="O291" s="15" t="str">
        <f>IF($A291="","",IFERROR(INDEX(Backlog_Scoring!$E$5:$E$504,MATCH($A291,Backlog_Scoring!$A$5:$A$504,0)),""))</f>
        <v/>
      </c>
      <c r="P291" s="15" t="str">
        <f>IF($A291="","",IFERROR(INDEX(Backlog_Scoring!$Y$5:$Y$504,MATCH($A291,Backlog_Scoring!$A$5:$A$504,0)),""))</f>
        <v/>
      </c>
      <c r="Q291" s="15" t="str">
        <f>IF($A291="","",IFERROR(INDEX(Backlog_Scoring!$X$5:$X$504,MATCH($A291,Backlog_Scoring!$A$5:$A$504,0)),""))</f>
        <v/>
      </c>
      <c r="R291" s="15" t="str">
        <f>IF($A291="","",IFERROR(INDEX(Backlog_Scoring!$U$5:$U$504,MATCH($A291,Backlog_Scoring!$A$5:$A$504,0)),""))</f>
        <v/>
      </c>
      <c r="T291" s="20"/>
      <c r="U291" s="20" t="str">
        <f>IF(Settings!$B$23=0,"",IF($C291="","",IF($D291="Day 14",$C291+Settings!$B$24,IF($D291="Week 6",$C291+Settings!$B$25,IF($D291="Monthly",EDATE($C291,Settings!$B$26),"")))))</f>
        <v/>
      </c>
      <c r="V291" s="21"/>
      <c r="W291" s="21"/>
      <c r="X291" s="21"/>
      <c r="Y291" s="25"/>
      <c r="Z291" s="25"/>
    </row>
    <row r="292" spans="2:26" x14ac:dyDescent="0.2">
      <c r="B292" s="15" t="str">
        <f>IF($A292="","",IFERROR(INDEX(Backlog_Scoring!$B$5:$B$504,MATCH($A292,Backlog_Scoring!$A$5:$A$504,0)),""))</f>
        <v/>
      </c>
      <c r="C292" s="20"/>
      <c r="D292" s="21"/>
      <c r="E292" s="15" t="str">
        <f>IF($A292="","",IFERROR(INDEX(Backlog_Scoring!$AB$5:$AB$504,MATCH($A292,Backlog_Scoring!$A$5:$A$504,0)),""))</f>
        <v/>
      </c>
      <c r="F292" s="15" t="str">
        <f>IF($A292="","",IFERROR(INDEX(Backlog_Scoring!$AC$5:$AC$504,MATCH($A292,Backlog_Scoring!$A$5:$A$504,0)),""))</f>
        <v/>
      </c>
      <c r="H292" s="22"/>
      <c r="I292" s="23"/>
      <c r="N292" s="24"/>
      <c r="O292" s="15" t="str">
        <f>IF($A292="","",IFERROR(INDEX(Backlog_Scoring!$E$5:$E$504,MATCH($A292,Backlog_Scoring!$A$5:$A$504,0)),""))</f>
        <v/>
      </c>
      <c r="P292" s="15" t="str">
        <f>IF($A292="","",IFERROR(INDEX(Backlog_Scoring!$Y$5:$Y$504,MATCH($A292,Backlog_Scoring!$A$5:$A$504,0)),""))</f>
        <v/>
      </c>
      <c r="Q292" s="15" t="str">
        <f>IF($A292="","",IFERROR(INDEX(Backlog_Scoring!$X$5:$X$504,MATCH($A292,Backlog_Scoring!$A$5:$A$504,0)),""))</f>
        <v/>
      </c>
      <c r="R292" s="15" t="str">
        <f>IF($A292="","",IFERROR(INDEX(Backlog_Scoring!$U$5:$U$504,MATCH($A292,Backlog_Scoring!$A$5:$A$504,0)),""))</f>
        <v/>
      </c>
      <c r="T292" s="20"/>
      <c r="U292" s="20" t="str">
        <f>IF(Settings!$B$23=0,"",IF($C292="","",IF($D292="Day 14",$C292+Settings!$B$24,IF($D292="Week 6",$C292+Settings!$B$25,IF($D292="Monthly",EDATE($C292,Settings!$B$26),"")))))</f>
        <v/>
      </c>
      <c r="V292" s="21"/>
      <c r="W292" s="21"/>
      <c r="X292" s="21"/>
      <c r="Y292" s="25"/>
      <c r="Z292" s="25"/>
    </row>
    <row r="293" spans="2:26" x14ac:dyDescent="0.2">
      <c r="B293" s="15" t="str">
        <f>IF($A293="","",IFERROR(INDEX(Backlog_Scoring!$B$5:$B$504,MATCH($A293,Backlog_Scoring!$A$5:$A$504,0)),""))</f>
        <v/>
      </c>
      <c r="C293" s="20"/>
      <c r="D293" s="21"/>
      <c r="E293" s="15" t="str">
        <f>IF($A293="","",IFERROR(INDEX(Backlog_Scoring!$AB$5:$AB$504,MATCH($A293,Backlog_Scoring!$A$5:$A$504,0)),""))</f>
        <v/>
      </c>
      <c r="F293" s="15" t="str">
        <f>IF($A293="","",IFERROR(INDEX(Backlog_Scoring!$AC$5:$AC$504,MATCH($A293,Backlog_Scoring!$A$5:$A$504,0)),""))</f>
        <v/>
      </c>
      <c r="H293" s="22"/>
      <c r="I293" s="23"/>
      <c r="N293" s="24"/>
      <c r="O293" s="15" t="str">
        <f>IF($A293="","",IFERROR(INDEX(Backlog_Scoring!$E$5:$E$504,MATCH($A293,Backlog_Scoring!$A$5:$A$504,0)),""))</f>
        <v/>
      </c>
      <c r="P293" s="15" t="str">
        <f>IF($A293="","",IFERROR(INDEX(Backlog_Scoring!$Y$5:$Y$504,MATCH($A293,Backlog_Scoring!$A$5:$A$504,0)),""))</f>
        <v/>
      </c>
      <c r="Q293" s="15" t="str">
        <f>IF($A293="","",IFERROR(INDEX(Backlog_Scoring!$X$5:$X$504,MATCH($A293,Backlog_Scoring!$A$5:$A$504,0)),""))</f>
        <v/>
      </c>
      <c r="R293" s="15" t="str">
        <f>IF($A293="","",IFERROR(INDEX(Backlog_Scoring!$U$5:$U$504,MATCH($A293,Backlog_Scoring!$A$5:$A$504,0)),""))</f>
        <v/>
      </c>
      <c r="T293" s="20"/>
      <c r="U293" s="20" t="str">
        <f>IF(Settings!$B$23=0,"",IF($C293="","",IF($D293="Day 14",$C293+Settings!$B$24,IF($D293="Week 6",$C293+Settings!$B$25,IF($D293="Monthly",EDATE($C293,Settings!$B$26),"")))))</f>
        <v/>
      </c>
      <c r="V293" s="21"/>
      <c r="W293" s="21"/>
      <c r="X293" s="21"/>
      <c r="Y293" s="25"/>
      <c r="Z293" s="25"/>
    </row>
    <row r="294" spans="2:26" x14ac:dyDescent="0.2">
      <c r="B294" s="15" t="str">
        <f>IF($A294="","",IFERROR(INDEX(Backlog_Scoring!$B$5:$B$504,MATCH($A294,Backlog_Scoring!$A$5:$A$504,0)),""))</f>
        <v/>
      </c>
      <c r="C294" s="20"/>
      <c r="D294" s="21"/>
      <c r="E294" s="15" t="str">
        <f>IF($A294="","",IFERROR(INDEX(Backlog_Scoring!$AB$5:$AB$504,MATCH($A294,Backlog_Scoring!$A$5:$A$504,0)),""))</f>
        <v/>
      </c>
      <c r="F294" s="15" t="str">
        <f>IF($A294="","",IFERROR(INDEX(Backlog_Scoring!$AC$5:$AC$504,MATCH($A294,Backlog_Scoring!$A$5:$A$504,0)),""))</f>
        <v/>
      </c>
      <c r="H294" s="22"/>
      <c r="I294" s="23"/>
      <c r="N294" s="24"/>
      <c r="O294" s="15" t="str">
        <f>IF($A294="","",IFERROR(INDEX(Backlog_Scoring!$E$5:$E$504,MATCH($A294,Backlog_Scoring!$A$5:$A$504,0)),""))</f>
        <v/>
      </c>
      <c r="P294" s="15" t="str">
        <f>IF($A294="","",IFERROR(INDEX(Backlog_Scoring!$Y$5:$Y$504,MATCH($A294,Backlog_Scoring!$A$5:$A$504,0)),""))</f>
        <v/>
      </c>
      <c r="Q294" s="15" t="str">
        <f>IF($A294="","",IFERROR(INDEX(Backlog_Scoring!$X$5:$X$504,MATCH($A294,Backlog_Scoring!$A$5:$A$504,0)),""))</f>
        <v/>
      </c>
      <c r="R294" s="15" t="str">
        <f>IF($A294="","",IFERROR(INDEX(Backlog_Scoring!$U$5:$U$504,MATCH($A294,Backlog_Scoring!$A$5:$A$504,0)),""))</f>
        <v/>
      </c>
      <c r="T294" s="20"/>
      <c r="U294" s="20" t="str">
        <f>IF(Settings!$B$23=0,"",IF($C294="","",IF($D294="Day 14",$C294+Settings!$B$24,IF($D294="Week 6",$C294+Settings!$B$25,IF($D294="Monthly",EDATE($C294,Settings!$B$26),"")))))</f>
        <v/>
      </c>
      <c r="V294" s="21"/>
      <c r="W294" s="21"/>
      <c r="X294" s="21"/>
      <c r="Y294" s="25"/>
      <c r="Z294" s="25"/>
    </row>
    <row r="295" spans="2:26" x14ac:dyDescent="0.2">
      <c r="B295" s="15" t="str">
        <f>IF($A295="","",IFERROR(INDEX(Backlog_Scoring!$B$5:$B$504,MATCH($A295,Backlog_Scoring!$A$5:$A$504,0)),""))</f>
        <v/>
      </c>
      <c r="C295" s="20"/>
      <c r="D295" s="21"/>
      <c r="E295" s="15" t="str">
        <f>IF($A295="","",IFERROR(INDEX(Backlog_Scoring!$AB$5:$AB$504,MATCH($A295,Backlog_Scoring!$A$5:$A$504,0)),""))</f>
        <v/>
      </c>
      <c r="F295" s="15" t="str">
        <f>IF($A295="","",IFERROR(INDEX(Backlog_Scoring!$AC$5:$AC$504,MATCH($A295,Backlog_Scoring!$A$5:$A$504,0)),""))</f>
        <v/>
      </c>
      <c r="H295" s="22"/>
      <c r="I295" s="23"/>
      <c r="N295" s="24"/>
      <c r="O295" s="15" t="str">
        <f>IF($A295="","",IFERROR(INDEX(Backlog_Scoring!$E$5:$E$504,MATCH($A295,Backlog_Scoring!$A$5:$A$504,0)),""))</f>
        <v/>
      </c>
      <c r="P295" s="15" t="str">
        <f>IF($A295="","",IFERROR(INDEX(Backlog_Scoring!$Y$5:$Y$504,MATCH($A295,Backlog_Scoring!$A$5:$A$504,0)),""))</f>
        <v/>
      </c>
      <c r="Q295" s="15" t="str">
        <f>IF($A295="","",IFERROR(INDEX(Backlog_Scoring!$X$5:$X$504,MATCH($A295,Backlog_Scoring!$A$5:$A$504,0)),""))</f>
        <v/>
      </c>
      <c r="R295" s="15" t="str">
        <f>IF($A295="","",IFERROR(INDEX(Backlog_Scoring!$U$5:$U$504,MATCH($A295,Backlog_Scoring!$A$5:$A$504,0)),""))</f>
        <v/>
      </c>
      <c r="T295" s="20"/>
      <c r="U295" s="20" t="str">
        <f>IF(Settings!$B$23=0,"",IF($C295="","",IF($D295="Day 14",$C295+Settings!$B$24,IF($D295="Week 6",$C295+Settings!$B$25,IF($D295="Monthly",EDATE($C295,Settings!$B$26),"")))))</f>
        <v/>
      </c>
      <c r="V295" s="21"/>
      <c r="W295" s="21"/>
      <c r="X295" s="21"/>
      <c r="Y295" s="25"/>
      <c r="Z295" s="25"/>
    </row>
    <row r="296" spans="2:26" x14ac:dyDescent="0.2">
      <c r="B296" s="15" t="str">
        <f>IF($A296="","",IFERROR(INDEX(Backlog_Scoring!$B$5:$B$504,MATCH($A296,Backlog_Scoring!$A$5:$A$504,0)),""))</f>
        <v/>
      </c>
      <c r="C296" s="20"/>
      <c r="D296" s="21"/>
      <c r="E296" s="15" t="str">
        <f>IF($A296="","",IFERROR(INDEX(Backlog_Scoring!$AB$5:$AB$504,MATCH($A296,Backlog_Scoring!$A$5:$A$504,0)),""))</f>
        <v/>
      </c>
      <c r="F296" s="15" t="str">
        <f>IF($A296="","",IFERROR(INDEX(Backlog_Scoring!$AC$5:$AC$504,MATCH($A296,Backlog_Scoring!$A$5:$A$504,0)),""))</f>
        <v/>
      </c>
      <c r="H296" s="22"/>
      <c r="I296" s="23"/>
      <c r="N296" s="24"/>
      <c r="O296" s="15" t="str">
        <f>IF($A296="","",IFERROR(INDEX(Backlog_Scoring!$E$5:$E$504,MATCH($A296,Backlog_Scoring!$A$5:$A$504,0)),""))</f>
        <v/>
      </c>
      <c r="P296" s="15" t="str">
        <f>IF($A296="","",IFERROR(INDEX(Backlog_Scoring!$Y$5:$Y$504,MATCH($A296,Backlog_Scoring!$A$5:$A$504,0)),""))</f>
        <v/>
      </c>
      <c r="Q296" s="15" t="str">
        <f>IF($A296="","",IFERROR(INDEX(Backlog_Scoring!$X$5:$X$504,MATCH($A296,Backlog_Scoring!$A$5:$A$504,0)),""))</f>
        <v/>
      </c>
      <c r="R296" s="15" t="str">
        <f>IF($A296="","",IFERROR(INDEX(Backlog_Scoring!$U$5:$U$504,MATCH($A296,Backlog_Scoring!$A$5:$A$504,0)),""))</f>
        <v/>
      </c>
      <c r="T296" s="20"/>
      <c r="U296" s="20" t="str">
        <f>IF(Settings!$B$23=0,"",IF($C296="","",IF($D296="Day 14",$C296+Settings!$B$24,IF($D296="Week 6",$C296+Settings!$B$25,IF($D296="Monthly",EDATE($C296,Settings!$B$26),"")))))</f>
        <v/>
      </c>
      <c r="V296" s="21"/>
      <c r="W296" s="21"/>
      <c r="X296" s="21"/>
      <c r="Y296" s="25"/>
      <c r="Z296" s="25"/>
    </row>
    <row r="297" spans="2:26" x14ac:dyDescent="0.2">
      <c r="B297" s="15" t="str">
        <f>IF($A297="","",IFERROR(INDEX(Backlog_Scoring!$B$5:$B$504,MATCH($A297,Backlog_Scoring!$A$5:$A$504,0)),""))</f>
        <v/>
      </c>
      <c r="C297" s="20"/>
      <c r="D297" s="21"/>
      <c r="E297" s="15" t="str">
        <f>IF($A297="","",IFERROR(INDEX(Backlog_Scoring!$AB$5:$AB$504,MATCH($A297,Backlog_Scoring!$A$5:$A$504,0)),""))</f>
        <v/>
      </c>
      <c r="F297" s="15" t="str">
        <f>IF($A297="","",IFERROR(INDEX(Backlog_Scoring!$AC$5:$AC$504,MATCH($A297,Backlog_Scoring!$A$5:$A$504,0)),""))</f>
        <v/>
      </c>
      <c r="H297" s="22"/>
      <c r="I297" s="23"/>
      <c r="N297" s="24"/>
      <c r="O297" s="15" t="str">
        <f>IF($A297="","",IFERROR(INDEX(Backlog_Scoring!$E$5:$E$504,MATCH($A297,Backlog_Scoring!$A$5:$A$504,0)),""))</f>
        <v/>
      </c>
      <c r="P297" s="15" t="str">
        <f>IF($A297="","",IFERROR(INDEX(Backlog_Scoring!$Y$5:$Y$504,MATCH($A297,Backlog_Scoring!$A$5:$A$504,0)),""))</f>
        <v/>
      </c>
      <c r="Q297" s="15" t="str">
        <f>IF($A297="","",IFERROR(INDEX(Backlog_Scoring!$X$5:$X$504,MATCH($A297,Backlog_Scoring!$A$5:$A$504,0)),""))</f>
        <v/>
      </c>
      <c r="R297" s="15" t="str">
        <f>IF($A297="","",IFERROR(INDEX(Backlog_Scoring!$U$5:$U$504,MATCH($A297,Backlog_Scoring!$A$5:$A$504,0)),""))</f>
        <v/>
      </c>
      <c r="T297" s="20"/>
      <c r="U297" s="20" t="str">
        <f>IF(Settings!$B$23=0,"",IF($C297="","",IF($D297="Day 14",$C297+Settings!$B$24,IF($D297="Week 6",$C297+Settings!$B$25,IF($D297="Monthly",EDATE($C297,Settings!$B$26),"")))))</f>
        <v/>
      </c>
      <c r="V297" s="21"/>
      <c r="W297" s="21"/>
      <c r="X297" s="21"/>
      <c r="Y297" s="25"/>
      <c r="Z297" s="25"/>
    </row>
    <row r="298" spans="2:26" x14ac:dyDescent="0.2">
      <c r="B298" s="15" t="str">
        <f>IF($A298="","",IFERROR(INDEX(Backlog_Scoring!$B$5:$B$504,MATCH($A298,Backlog_Scoring!$A$5:$A$504,0)),""))</f>
        <v/>
      </c>
      <c r="C298" s="20"/>
      <c r="D298" s="21"/>
      <c r="E298" s="15" t="str">
        <f>IF($A298="","",IFERROR(INDEX(Backlog_Scoring!$AB$5:$AB$504,MATCH($A298,Backlog_Scoring!$A$5:$A$504,0)),""))</f>
        <v/>
      </c>
      <c r="F298" s="15" t="str">
        <f>IF($A298="","",IFERROR(INDEX(Backlog_Scoring!$AC$5:$AC$504,MATCH($A298,Backlog_Scoring!$A$5:$A$504,0)),""))</f>
        <v/>
      </c>
      <c r="H298" s="22"/>
      <c r="I298" s="23"/>
      <c r="N298" s="24"/>
      <c r="O298" s="15" t="str">
        <f>IF($A298="","",IFERROR(INDEX(Backlog_Scoring!$E$5:$E$504,MATCH($A298,Backlog_Scoring!$A$5:$A$504,0)),""))</f>
        <v/>
      </c>
      <c r="P298" s="15" t="str">
        <f>IF($A298="","",IFERROR(INDEX(Backlog_Scoring!$Y$5:$Y$504,MATCH($A298,Backlog_Scoring!$A$5:$A$504,0)),""))</f>
        <v/>
      </c>
      <c r="Q298" s="15" t="str">
        <f>IF($A298="","",IFERROR(INDEX(Backlog_Scoring!$X$5:$X$504,MATCH($A298,Backlog_Scoring!$A$5:$A$504,0)),""))</f>
        <v/>
      </c>
      <c r="R298" s="15" t="str">
        <f>IF($A298="","",IFERROR(INDEX(Backlog_Scoring!$U$5:$U$504,MATCH($A298,Backlog_Scoring!$A$5:$A$504,0)),""))</f>
        <v/>
      </c>
      <c r="T298" s="20"/>
      <c r="U298" s="20" t="str">
        <f>IF(Settings!$B$23=0,"",IF($C298="","",IF($D298="Day 14",$C298+Settings!$B$24,IF($D298="Week 6",$C298+Settings!$B$25,IF($D298="Monthly",EDATE($C298,Settings!$B$26),"")))))</f>
        <v/>
      </c>
      <c r="V298" s="21"/>
      <c r="W298" s="21"/>
      <c r="X298" s="21"/>
      <c r="Y298" s="25"/>
      <c r="Z298" s="25"/>
    </row>
    <row r="299" spans="2:26" x14ac:dyDescent="0.2">
      <c r="B299" s="15" t="str">
        <f>IF($A299="","",IFERROR(INDEX(Backlog_Scoring!$B$5:$B$504,MATCH($A299,Backlog_Scoring!$A$5:$A$504,0)),""))</f>
        <v/>
      </c>
      <c r="C299" s="20"/>
      <c r="D299" s="21"/>
      <c r="E299" s="15" t="str">
        <f>IF($A299="","",IFERROR(INDEX(Backlog_Scoring!$AB$5:$AB$504,MATCH($A299,Backlog_Scoring!$A$5:$A$504,0)),""))</f>
        <v/>
      </c>
      <c r="F299" s="15" t="str">
        <f>IF($A299="","",IFERROR(INDEX(Backlog_Scoring!$AC$5:$AC$504,MATCH($A299,Backlog_Scoring!$A$5:$A$504,0)),""))</f>
        <v/>
      </c>
      <c r="H299" s="22"/>
      <c r="I299" s="23"/>
      <c r="N299" s="24"/>
      <c r="O299" s="15" t="str">
        <f>IF($A299="","",IFERROR(INDEX(Backlog_Scoring!$E$5:$E$504,MATCH($A299,Backlog_Scoring!$A$5:$A$504,0)),""))</f>
        <v/>
      </c>
      <c r="P299" s="15" t="str">
        <f>IF($A299="","",IFERROR(INDEX(Backlog_Scoring!$Y$5:$Y$504,MATCH($A299,Backlog_Scoring!$A$5:$A$504,0)),""))</f>
        <v/>
      </c>
      <c r="Q299" s="15" t="str">
        <f>IF($A299="","",IFERROR(INDEX(Backlog_Scoring!$X$5:$X$504,MATCH($A299,Backlog_Scoring!$A$5:$A$504,0)),""))</f>
        <v/>
      </c>
      <c r="R299" s="15" t="str">
        <f>IF($A299="","",IFERROR(INDEX(Backlog_Scoring!$U$5:$U$504,MATCH($A299,Backlog_Scoring!$A$5:$A$504,0)),""))</f>
        <v/>
      </c>
      <c r="T299" s="20"/>
      <c r="U299" s="20" t="str">
        <f>IF(Settings!$B$23=0,"",IF($C299="","",IF($D299="Day 14",$C299+Settings!$B$24,IF($D299="Week 6",$C299+Settings!$B$25,IF($D299="Monthly",EDATE($C299,Settings!$B$26),"")))))</f>
        <v/>
      </c>
      <c r="V299" s="21"/>
      <c r="W299" s="21"/>
      <c r="X299" s="21"/>
      <c r="Y299" s="25"/>
      <c r="Z299" s="25"/>
    </row>
    <row r="300" spans="2:26" x14ac:dyDescent="0.2">
      <c r="B300" s="15" t="str">
        <f>IF($A300="","",IFERROR(INDEX(Backlog_Scoring!$B$5:$B$504,MATCH($A300,Backlog_Scoring!$A$5:$A$504,0)),""))</f>
        <v/>
      </c>
      <c r="C300" s="20"/>
      <c r="D300" s="21"/>
      <c r="E300" s="15" t="str">
        <f>IF($A300="","",IFERROR(INDEX(Backlog_Scoring!$AB$5:$AB$504,MATCH($A300,Backlog_Scoring!$A$5:$A$504,0)),""))</f>
        <v/>
      </c>
      <c r="F300" s="15" t="str">
        <f>IF($A300="","",IFERROR(INDEX(Backlog_Scoring!$AC$5:$AC$504,MATCH($A300,Backlog_Scoring!$A$5:$A$504,0)),""))</f>
        <v/>
      </c>
      <c r="H300" s="22"/>
      <c r="I300" s="23"/>
      <c r="N300" s="24"/>
      <c r="O300" s="15" t="str">
        <f>IF($A300="","",IFERROR(INDEX(Backlog_Scoring!$E$5:$E$504,MATCH($A300,Backlog_Scoring!$A$5:$A$504,0)),""))</f>
        <v/>
      </c>
      <c r="P300" s="15" t="str">
        <f>IF($A300="","",IFERROR(INDEX(Backlog_Scoring!$Y$5:$Y$504,MATCH($A300,Backlog_Scoring!$A$5:$A$504,0)),""))</f>
        <v/>
      </c>
      <c r="Q300" s="15" t="str">
        <f>IF($A300="","",IFERROR(INDEX(Backlog_Scoring!$X$5:$X$504,MATCH($A300,Backlog_Scoring!$A$5:$A$504,0)),""))</f>
        <v/>
      </c>
      <c r="R300" s="15" t="str">
        <f>IF($A300="","",IFERROR(INDEX(Backlog_Scoring!$U$5:$U$504,MATCH($A300,Backlog_Scoring!$A$5:$A$504,0)),""))</f>
        <v/>
      </c>
      <c r="T300" s="20"/>
      <c r="U300" s="20" t="str">
        <f>IF(Settings!$B$23=0,"",IF($C300="","",IF($D300="Day 14",$C300+Settings!$B$24,IF($D300="Week 6",$C300+Settings!$B$25,IF($D300="Monthly",EDATE($C300,Settings!$B$26),"")))))</f>
        <v/>
      </c>
      <c r="V300" s="21"/>
      <c r="W300" s="21"/>
      <c r="X300" s="21"/>
      <c r="Y300" s="25"/>
      <c r="Z300" s="25"/>
    </row>
    <row r="301" spans="2:26" x14ac:dyDescent="0.2">
      <c r="B301" s="15" t="str">
        <f>IF($A301="","",IFERROR(INDEX(Backlog_Scoring!$B$5:$B$504,MATCH($A301,Backlog_Scoring!$A$5:$A$504,0)),""))</f>
        <v/>
      </c>
      <c r="C301" s="20"/>
      <c r="D301" s="21"/>
      <c r="E301" s="15" t="str">
        <f>IF($A301="","",IFERROR(INDEX(Backlog_Scoring!$AB$5:$AB$504,MATCH($A301,Backlog_Scoring!$A$5:$A$504,0)),""))</f>
        <v/>
      </c>
      <c r="F301" s="15" t="str">
        <f>IF($A301="","",IFERROR(INDEX(Backlog_Scoring!$AC$5:$AC$504,MATCH($A301,Backlog_Scoring!$A$5:$A$504,0)),""))</f>
        <v/>
      </c>
      <c r="H301" s="22"/>
      <c r="I301" s="23"/>
      <c r="N301" s="24"/>
      <c r="O301" s="15" t="str">
        <f>IF($A301="","",IFERROR(INDEX(Backlog_Scoring!$E$5:$E$504,MATCH($A301,Backlog_Scoring!$A$5:$A$504,0)),""))</f>
        <v/>
      </c>
      <c r="P301" s="15" t="str">
        <f>IF($A301="","",IFERROR(INDEX(Backlog_Scoring!$Y$5:$Y$504,MATCH($A301,Backlog_Scoring!$A$5:$A$504,0)),""))</f>
        <v/>
      </c>
      <c r="Q301" s="15" t="str">
        <f>IF($A301="","",IFERROR(INDEX(Backlog_Scoring!$X$5:$X$504,MATCH($A301,Backlog_Scoring!$A$5:$A$504,0)),""))</f>
        <v/>
      </c>
      <c r="R301" s="15" t="str">
        <f>IF($A301="","",IFERROR(INDEX(Backlog_Scoring!$U$5:$U$504,MATCH($A301,Backlog_Scoring!$A$5:$A$504,0)),""))</f>
        <v/>
      </c>
      <c r="T301" s="20"/>
      <c r="U301" s="20" t="str">
        <f>IF(Settings!$B$23=0,"",IF($C301="","",IF($D301="Day 14",$C301+Settings!$B$24,IF($D301="Week 6",$C301+Settings!$B$25,IF($D301="Monthly",EDATE($C301,Settings!$B$26),"")))))</f>
        <v/>
      </c>
      <c r="V301" s="21"/>
      <c r="W301" s="21"/>
      <c r="X301" s="21"/>
      <c r="Y301" s="25"/>
      <c r="Z301" s="25"/>
    </row>
    <row r="302" spans="2:26" x14ac:dyDescent="0.2">
      <c r="B302" s="15" t="str">
        <f>IF($A302="","",IFERROR(INDEX(Backlog_Scoring!$B$5:$B$504,MATCH($A302,Backlog_Scoring!$A$5:$A$504,0)),""))</f>
        <v/>
      </c>
      <c r="C302" s="20"/>
      <c r="D302" s="21"/>
      <c r="E302" s="15" t="str">
        <f>IF($A302="","",IFERROR(INDEX(Backlog_Scoring!$AB$5:$AB$504,MATCH($A302,Backlog_Scoring!$A$5:$A$504,0)),""))</f>
        <v/>
      </c>
      <c r="F302" s="15" t="str">
        <f>IF($A302="","",IFERROR(INDEX(Backlog_Scoring!$AC$5:$AC$504,MATCH($A302,Backlog_Scoring!$A$5:$A$504,0)),""))</f>
        <v/>
      </c>
      <c r="H302" s="22"/>
      <c r="I302" s="23"/>
      <c r="N302" s="24"/>
      <c r="O302" s="15" t="str">
        <f>IF($A302="","",IFERROR(INDEX(Backlog_Scoring!$E$5:$E$504,MATCH($A302,Backlog_Scoring!$A$5:$A$504,0)),""))</f>
        <v/>
      </c>
      <c r="P302" s="15" t="str">
        <f>IF($A302="","",IFERROR(INDEX(Backlog_Scoring!$Y$5:$Y$504,MATCH($A302,Backlog_Scoring!$A$5:$A$504,0)),""))</f>
        <v/>
      </c>
      <c r="Q302" s="15" t="str">
        <f>IF($A302="","",IFERROR(INDEX(Backlog_Scoring!$X$5:$X$504,MATCH($A302,Backlog_Scoring!$A$5:$A$504,0)),""))</f>
        <v/>
      </c>
      <c r="R302" s="15" t="str">
        <f>IF($A302="","",IFERROR(INDEX(Backlog_Scoring!$U$5:$U$504,MATCH($A302,Backlog_Scoring!$A$5:$A$504,0)),""))</f>
        <v/>
      </c>
      <c r="T302" s="20"/>
      <c r="U302" s="20" t="str">
        <f>IF(Settings!$B$23=0,"",IF($C302="","",IF($D302="Day 14",$C302+Settings!$B$24,IF($D302="Week 6",$C302+Settings!$B$25,IF($D302="Monthly",EDATE($C302,Settings!$B$26),"")))))</f>
        <v/>
      </c>
      <c r="V302" s="21"/>
      <c r="W302" s="21"/>
      <c r="X302" s="21"/>
      <c r="Y302" s="25"/>
      <c r="Z302" s="25"/>
    </row>
    <row r="303" spans="2:26" x14ac:dyDescent="0.2">
      <c r="B303" s="15" t="str">
        <f>IF($A303="","",IFERROR(INDEX(Backlog_Scoring!$B$5:$B$504,MATCH($A303,Backlog_Scoring!$A$5:$A$504,0)),""))</f>
        <v/>
      </c>
      <c r="C303" s="20"/>
      <c r="D303" s="21"/>
      <c r="E303" s="15" t="str">
        <f>IF($A303="","",IFERROR(INDEX(Backlog_Scoring!$AB$5:$AB$504,MATCH($A303,Backlog_Scoring!$A$5:$A$504,0)),""))</f>
        <v/>
      </c>
      <c r="F303" s="15" t="str">
        <f>IF($A303="","",IFERROR(INDEX(Backlog_Scoring!$AC$5:$AC$504,MATCH($A303,Backlog_Scoring!$A$5:$A$504,0)),""))</f>
        <v/>
      </c>
      <c r="H303" s="22"/>
      <c r="I303" s="23"/>
      <c r="N303" s="24"/>
      <c r="O303" s="15" t="str">
        <f>IF($A303="","",IFERROR(INDEX(Backlog_Scoring!$E$5:$E$504,MATCH($A303,Backlog_Scoring!$A$5:$A$504,0)),""))</f>
        <v/>
      </c>
      <c r="P303" s="15" t="str">
        <f>IF($A303="","",IFERROR(INDEX(Backlog_Scoring!$Y$5:$Y$504,MATCH($A303,Backlog_Scoring!$A$5:$A$504,0)),""))</f>
        <v/>
      </c>
      <c r="Q303" s="15" t="str">
        <f>IF($A303="","",IFERROR(INDEX(Backlog_Scoring!$X$5:$X$504,MATCH($A303,Backlog_Scoring!$A$5:$A$504,0)),""))</f>
        <v/>
      </c>
      <c r="R303" s="15" t="str">
        <f>IF($A303="","",IFERROR(INDEX(Backlog_Scoring!$U$5:$U$504,MATCH($A303,Backlog_Scoring!$A$5:$A$504,0)),""))</f>
        <v/>
      </c>
      <c r="T303" s="20"/>
      <c r="U303" s="20" t="str">
        <f>IF(Settings!$B$23=0,"",IF($C303="","",IF($D303="Day 14",$C303+Settings!$B$24,IF($D303="Week 6",$C303+Settings!$B$25,IF($D303="Monthly",EDATE($C303,Settings!$B$26),"")))))</f>
        <v/>
      </c>
      <c r="V303" s="21"/>
      <c r="W303" s="21"/>
      <c r="X303" s="21"/>
      <c r="Y303" s="25"/>
      <c r="Z303" s="25"/>
    </row>
    <row r="304" spans="2:26" x14ac:dyDescent="0.2">
      <c r="B304" s="15" t="str">
        <f>IF($A304="","",IFERROR(INDEX(Backlog_Scoring!$B$5:$B$504,MATCH($A304,Backlog_Scoring!$A$5:$A$504,0)),""))</f>
        <v/>
      </c>
      <c r="C304" s="20"/>
      <c r="D304" s="21"/>
      <c r="E304" s="15" t="str">
        <f>IF($A304="","",IFERROR(INDEX(Backlog_Scoring!$AB$5:$AB$504,MATCH($A304,Backlog_Scoring!$A$5:$A$504,0)),""))</f>
        <v/>
      </c>
      <c r="F304" s="15" t="str">
        <f>IF($A304="","",IFERROR(INDEX(Backlog_Scoring!$AC$5:$AC$504,MATCH($A304,Backlog_Scoring!$A$5:$A$504,0)),""))</f>
        <v/>
      </c>
      <c r="H304" s="22"/>
      <c r="I304" s="23"/>
      <c r="N304" s="24"/>
      <c r="O304" s="15" t="str">
        <f>IF($A304="","",IFERROR(INDEX(Backlog_Scoring!$E$5:$E$504,MATCH($A304,Backlog_Scoring!$A$5:$A$504,0)),""))</f>
        <v/>
      </c>
      <c r="P304" s="15" t="str">
        <f>IF($A304="","",IFERROR(INDEX(Backlog_Scoring!$Y$5:$Y$504,MATCH($A304,Backlog_Scoring!$A$5:$A$504,0)),""))</f>
        <v/>
      </c>
      <c r="Q304" s="15" t="str">
        <f>IF($A304="","",IFERROR(INDEX(Backlog_Scoring!$X$5:$X$504,MATCH($A304,Backlog_Scoring!$A$5:$A$504,0)),""))</f>
        <v/>
      </c>
      <c r="R304" s="15" t="str">
        <f>IF($A304="","",IFERROR(INDEX(Backlog_Scoring!$U$5:$U$504,MATCH($A304,Backlog_Scoring!$A$5:$A$504,0)),""))</f>
        <v/>
      </c>
      <c r="T304" s="20"/>
      <c r="U304" s="20" t="str">
        <f>IF(Settings!$B$23=0,"",IF($C304="","",IF($D304="Day 14",$C304+Settings!$B$24,IF($D304="Week 6",$C304+Settings!$B$25,IF($D304="Monthly",EDATE($C304,Settings!$B$26),"")))))</f>
        <v/>
      </c>
      <c r="V304" s="21"/>
      <c r="W304" s="21"/>
      <c r="X304" s="21"/>
      <c r="Y304" s="25"/>
      <c r="Z304" s="25"/>
    </row>
    <row r="305" spans="2:26" x14ac:dyDescent="0.2">
      <c r="B305" s="15" t="str">
        <f>IF($A305="","",IFERROR(INDEX(Backlog_Scoring!$B$5:$B$504,MATCH($A305,Backlog_Scoring!$A$5:$A$504,0)),""))</f>
        <v/>
      </c>
      <c r="C305" s="20"/>
      <c r="D305" s="21"/>
      <c r="E305" s="15" t="str">
        <f>IF($A305="","",IFERROR(INDEX(Backlog_Scoring!$AB$5:$AB$504,MATCH($A305,Backlog_Scoring!$A$5:$A$504,0)),""))</f>
        <v/>
      </c>
      <c r="F305" s="15" t="str">
        <f>IF($A305="","",IFERROR(INDEX(Backlog_Scoring!$AC$5:$AC$504,MATCH($A305,Backlog_Scoring!$A$5:$A$504,0)),""))</f>
        <v/>
      </c>
      <c r="H305" s="22"/>
      <c r="I305" s="23"/>
      <c r="N305" s="24"/>
      <c r="O305" s="15" t="str">
        <f>IF($A305="","",IFERROR(INDEX(Backlog_Scoring!$E$5:$E$504,MATCH($A305,Backlog_Scoring!$A$5:$A$504,0)),""))</f>
        <v/>
      </c>
      <c r="P305" s="15" t="str">
        <f>IF($A305="","",IFERROR(INDEX(Backlog_Scoring!$Y$5:$Y$504,MATCH($A305,Backlog_Scoring!$A$5:$A$504,0)),""))</f>
        <v/>
      </c>
      <c r="Q305" s="15" t="str">
        <f>IF($A305="","",IFERROR(INDEX(Backlog_Scoring!$X$5:$X$504,MATCH($A305,Backlog_Scoring!$A$5:$A$504,0)),""))</f>
        <v/>
      </c>
      <c r="R305" s="15" t="str">
        <f>IF($A305="","",IFERROR(INDEX(Backlog_Scoring!$U$5:$U$504,MATCH($A305,Backlog_Scoring!$A$5:$A$504,0)),""))</f>
        <v/>
      </c>
      <c r="T305" s="20"/>
      <c r="U305" s="20" t="str">
        <f>IF(Settings!$B$23=0,"",IF($C305="","",IF($D305="Day 14",$C305+Settings!$B$24,IF($D305="Week 6",$C305+Settings!$B$25,IF($D305="Monthly",EDATE($C305,Settings!$B$26),"")))))</f>
        <v/>
      </c>
      <c r="V305" s="21"/>
      <c r="W305" s="21"/>
      <c r="X305" s="21"/>
      <c r="Y305" s="25"/>
      <c r="Z305" s="25"/>
    </row>
    <row r="306" spans="2:26" x14ac:dyDescent="0.2">
      <c r="B306" s="15" t="str">
        <f>IF($A306="","",IFERROR(INDEX(Backlog_Scoring!$B$5:$B$504,MATCH($A306,Backlog_Scoring!$A$5:$A$504,0)),""))</f>
        <v/>
      </c>
      <c r="C306" s="20"/>
      <c r="D306" s="21"/>
      <c r="E306" s="15" t="str">
        <f>IF($A306="","",IFERROR(INDEX(Backlog_Scoring!$AB$5:$AB$504,MATCH($A306,Backlog_Scoring!$A$5:$A$504,0)),""))</f>
        <v/>
      </c>
      <c r="F306" s="15" t="str">
        <f>IF($A306="","",IFERROR(INDEX(Backlog_Scoring!$AC$5:$AC$504,MATCH($A306,Backlog_Scoring!$A$5:$A$504,0)),""))</f>
        <v/>
      </c>
      <c r="H306" s="22"/>
      <c r="I306" s="23"/>
      <c r="N306" s="24"/>
      <c r="O306" s="15" t="str">
        <f>IF($A306="","",IFERROR(INDEX(Backlog_Scoring!$E$5:$E$504,MATCH($A306,Backlog_Scoring!$A$5:$A$504,0)),""))</f>
        <v/>
      </c>
      <c r="P306" s="15" t="str">
        <f>IF($A306="","",IFERROR(INDEX(Backlog_Scoring!$Y$5:$Y$504,MATCH($A306,Backlog_Scoring!$A$5:$A$504,0)),""))</f>
        <v/>
      </c>
      <c r="Q306" s="15" t="str">
        <f>IF($A306="","",IFERROR(INDEX(Backlog_Scoring!$X$5:$X$504,MATCH($A306,Backlog_Scoring!$A$5:$A$504,0)),""))</f>
        <v/>
      </c>
      <c r="R306" s="15" t="str">
        <f>IF($A306="","",IFERROR(INDEX(Backlog_Scoring!$U$5:$U$504,MATCH($A306,Backlog_Scoring!$A$5:$A$504,0)),""))</f>
        <v/>
      </c>
      <c r="T306" s="20"/>
      <c r="U306" s="20" t="str">
        <f>IF(Settings!$B$23=0,"",IF($C306="","",IF($D306="Day 14",$C306+Settings!$B$24,IF($D306="Week 6",$C306+Settings!$B$25,IF($D306="Monthly",EDATE($C306,Settings!$B$26),"")))))</f>
        <v/>
      </c>
      <c r="V306" s="21"/>
      <c r="W306" s="21"/>
      <c r="X306" s="21"/>
      <c r="Y306" s="25"/>
      <c r="Z306" s="25"/>
    </row>
    <row r="307" spans="2:26" x14ac:dyDescent="0.2">
      <c r="B307" s="15" t="str">
        <f>IF($A307="","",IFERROR(INDEX(Backlog_Scoring!$B$5:$B$504,MATCH($A307,Backlog_Scoring!$A$5:$A$504,0)),""))</f>
        <v/>
      </c>
      <c r="C307" s="20"/>
      <c r="D307" s="21"/>
      <c r="E307" s="15" t="str">
        <f>IF($A307="","",IFERROR(INDEX(Backlog_Scoring!$AB$5:$AB$504,MATCH($A307,Backlog_Scoring!$A$5:$A$504,0)),""))</f>
        <v/>
      </c>
      <c r="F307" s="15" t="str">
        <f>IF($A307="","",IFERROR(INDEX(Backlog_Scoring!$AC$5:$AC$504,MATCH($A307,Backlog_Scoring!$A$5:$A$504,0)),""))</f>
        <v/>
      </c>
      <c r="H307" s="22"/>
      <c r="I307" s="23"/>
      <c r="N307" s="24"/>
      <c r="O307" s="15" t="str">
        <f>IF($A307="","",IFERROR(INDEX(Backlog_Scoring!$E$5:$E$504,MATCH($A307,Backlog_Scoring!$A$5:$A$504,0)),""))</f>
        <v/>
      </c>
      <c r="P307" s="15" t="str">
        <f>IF($A307="","",IFERROR(INDEX(Backlog_Scoring!$Y$5:$Y$504,MATCH($A307,Backlog_Scoring!$A$5:$A$504,0)),""))</f>
        <v/>
      </c>
      <c r="Q307" s="15" t="str">
        <f>IF($A307="","",IFERROR(INDEX(Backlog_Scoring!$X$5:$X$504,MATCH($A307,Backlog_Scoring!$A$5:$A$504,0)),""))</f>
        <v/>
      </c>
      <c r="R307" s="15" t="str">
        <f>IF($A307="","",IFERROR(INDEX(Backlog_Scoring!$U$5:$U$504,MATCH($A307,Backlog_Scoring!$A$5:$A$504,0)),""))</f>
        <v/>
      </c>
      <c r="T307" s="20"/>
      <c r="U307" s="20" t="str">
        <f>IF(Settings!$B$23=0,"",IF($C307="","",IF($D307="Day 14",$C307+Settings!$B$24,IF($D307="Week 6",$C307+Settings!$B$25,IF($D307="Monthly",EDATE($C307,Settings!$B$26),"")))))</f>
        <v/>
      </c>
      <c r="V307" s="21"/>
      <c r="W307" s="21"/>
      <c r="X307" s="21"/>
      <c r="Y307" s="25"/>
      <c r="Z307" s="25"/>
    </row>
    <row r="308" spans="2:26" x14ac:dyDescent="0.2">
      <c r="B308" s="15" t="str">
        <f>IF($A308="","",IFERROR(INDEX(Backlog_Scoring!$B$5:$B$504,MATCH($A308,Backlog_Scoring!$A$5:$A$504,0)),""))</f>
        <v/>
      </c>
      <c r="C308" s="20"/>
      <c r="D308" s="21"/>
      <c r="E308" s="15" t="str">
        <f>IF($A308="","",IFERROR(INDEX(Backlog_Scoring!$AB$5:$AB$504,MATCH($A308,Backlog_Scoring!$A$5:$A$504,0)),""))</f>
        <v/>
      </c>
      <c r="F308" s="15" t="str">
        <f>IF($A308="","",IFERROR(INDEX(Backlog_Scoring!$AC$5:$AC$504,MATCH($A308,Backlog_Scoring!$A$5:$A$504,0)),""))</f>
        <v/>
      </c>
      <c r="H308" s="22"/>
      <c r="I308" s="23"/>
      <c r="N308" s="24"/>
      <c r="O308" s="15" t="str">
        <f>IF($A308="","",IFERROR(INDEX(Backlog_Scoring!$E$5:$E$504,MATCH($A308,Backlog_Scoring!$A$5:$A$504,0)),""))</f>
        <v/>
      </c>
      <c r="P308" s="15" t="str">
        <f>IF($A308="","",IFERROR(INDEX(Backlog_Scoring!$Y$5:$Y$504,MATCH($A308,Backlog_Scoring!$A$5:$A$504,0)),""))</f>
        <v/>
      </c>
      <c r="Q308" s="15" t="str">
        <f>IF($A308="","",IFERROR(INDEX(Backlog_Scoring!$X$5:$X$504,MATCH($A308,Backlog_Scoring!$A$5:$A$504,0)),""))</f>
        <v/>
      </c>
      <c r="R308" s="15" t="str">
        <f>IF($A308="","",IFERROR(INDEX(Backlog_Scoring!$U$5:$U$504,MATCH($A308,Backlog_Scoring!$A$5:$A$504,0)),""))</f>
        <v/>
      </c>
      <c r="T308" s="20"/>
      <c r="U308" s="20" t="str">
        <f>IF(Settings!$B$23=0,"",IF($C308="","",IF($D308="Day 14",$C308+Settings!$B$24,IF($D308="Week 6",$C308+Settings!$B$25,IF($D308="Monthly",EDATE($C308,Settings!$B$26),"")))))</f>
        <v/>
      </c>
      <c r="V308" s="21"/>
      <c r="W308" s="21"/>
      <c r="X308" s="21"/>
      <c r="Y308" s="25"/>
      <c r="Z308" s="25"/>
    </row>
    <row r="309" spans="2:26" x14ac:dyDescent="0.2">
      <c r="B309" s="15" t="str">
        <f>IF($A309="","",IFERROR(INDEX(Backlog_Scoring!$B$5:$B$504,MATCH($A309,Backlog_Scoring!$A$5:$A$504,0)),""))</f>
        <v/>
      </c>
      <c r="C309" s="20"/>
      <c r="D309" s="21"/>
      <c r="E309" s="15" t="str">
        <f>IF($A309="","",IFERROR(INDEX(Backlog_Scoring!$AB$5:$AB$504,MATCH($A309,Backlog_Scoring!$A$5:$A$504,0)),""))</f>
        <v/>
      </c>
      <c r="F309" s="15" t="str">
        <f>IF($A309="","",IFERROR(INDEX(Backlog_Scoring!$AC$5:$AC$504,MATCH($A309,Backlog_Scoring!$A$5:$A$504,0)),""))</f>
        <v/>
      </c>
      <c r="H309" s="22"/>
      <c r="I309" s="23"/>
      <c r="N309" s="24"/>
      <c r="O309" s="15" t="str">
        <f>IF($A309="","",IFERROR(INDEX(Backlog_Scoring!$E$5:$E$504,MATCH($A309,Backlog_Scoring!$A$5:$A$504,0)),""))</f>
        <v/>
      </c>
      <c r="P309" s="15" t="str">
        <f>IF($A309="","",IFERROR(INDEX(Backlog_Scoring!$Y$5:$Y$504,MATCH($A309,Backlog_Scoring!$A$5:$A$504,0)),""))</f>
        <v/>
      </c>
      <c r="Q309" s="15" t="str">
        <f>IF($A309="","",IFERROR(INDEX(Backlog_Scoring!$X$5:$X$504,MATCH($A309,Backlog_Scoring!$A$5:$A$504,0)),""))</f>
        <v/>
      </c>
      <c r="R309" s="15" t="str">
        <f>IF($A309="","",IFERROR(INDEX(Backlog_Scoring!$U$5:$U$504,MATCH($A309,Backlog_Scoring!$A$5:$A$504,0)),""))</f>
        <v/>
      </c>
      <c r="T309" s="20"/>
      <c r="U309" s="20" t="str">
        <f>IF(Settings!$B$23=0,"",IF($C309="","",IF($D309="Day 14",$C309+Settings!$B$24,IF($D309="Week 6",$C309+Settings!$B$25,IF($D309="Monthly",EDATE($C309,Settings!$B$26),"")))))</f>
        <v/>
      </c>
      <c r="V309" s="21"/>
      <c r="W309" s="21"/>
      <c r="X309" s="21"/>
      <c r="Y309" s="25"/>
      <c r="Z309" s="25"/>
    </row>
    <row r="310" spans="2:26" x14ac:dyDescent="0.2">
      <c r="B310" s="15" t="str">
        <f>IF($A310="","",IFERROR(INDEX(Backlog_Scoring!$B$5:$B$504,MATCH($A310,Backlog_Scoring!$A$5:$A$504,0)),""))</f>
        <v/>
      </c>
      <c r="C310" s="20"/>
      <c r="D310" s="21"/>
      <c r="E310" s="15" t="str">
        <f>IF($A310="","",IFERROR(INDEX(Backlog_Scoring!$AB$5:$AB$504,MATCH($A310,Backlog_Scoring!$A$5:$A$504,0)),""))</f>
        <v/>
      </c>
      <c r="F310" s="15" t="str">
        <f>IF($A310="","",IFERROR(INDEX(Backlog_Scoring!$AC$5:$AC$504,MATCH($A310,Backlog_Scoring!$A$5:$A$504,0)),""))</f>
        <v/>
      </c>
      <c r="H310" s="22"/>
      <c r="I310" s="23"/>
      <c r="N310" s="24"/>
      <c r="O310" s="15" t="str">
        <f>IF($A310="","",IFERROR(INDEX(Backlog_Scoring!$E$5:$E$504,MATCH($A310,Backlog_Scoring!$A$5:$A$504,0)),""))</f>
        <v/>
      </c>
      <c r="P310" s="15" t="str">
        <f>IF($A310="","",IFERROR(INDEX(Backlog_Scoring!$Y$5:$Y$504,MATCH($A310,Backlog_Scoring!$A$5:$A$504,0)),""))</f>
        <v/>
      </c>
      <c r="Q310" s="15" t="str">
        <f>IF($A310="","",IFERROR(INDEX(Backlog_Scoring!$X$5:$X$504,MATCH($A310,Backlog_Scoring!$A$5:$A$504,0)),""))</f>
        <v/>
      </c>
      <c r="R310" s="15" t="str">
        <f>IF($A310="","",IFERROR(INDEX(Backlog_Scoring!$U$5:$U$504,MATCH($A310,Backlog_Scoring!$A$5:$A$504,0)),""))</f>
        <v/>
      </c>
      <c r="T310" s="20"/>
      <c r="U310" s="20" t="str">
        <f>IF(Settings!$B$23=0,"",IF($C310="","",IF($D310="Day 14",$C310+Settings!$B$24,IF($D310="Week 6",$C310+Settings!$B$25,IF($D310="Monthly",EDATE($C310,Settings!$B$26),"")))))</f>
        <v/>
      </c>
      <c r="V310" s="21"/>
      <c r="W310" s="21"/>
      <c r="X310" s="21"/>
      <c r="Y310" s="25"/>
      <c r="Z310" s="25"/>
    </row>
    <row r="311" spans="2:26" x14ac:dyDescent="0.2">
      <c r="B311" s="15" t="str">
        <f>IF($A311="","",IFERROR(INDEX(Backlog_Scoring!$B$5:$B$504,MATCH($A311,Backlog_Scoring!$A$5:$A$504,0)),""))</f>
        <v/>
      </c>
      <c r="C311" s="20"/>
      <c r="D311" s="21"/>
      <c r="E311" s="15" t="str">
        <f>IF($A311="","",IFERROR(INDEX(Backlog_Scoring!$AB$5:$AB$504,MATCH($A311,Backlog_Scoring!$A$5:$A$504,0)),""))</f>
        <v/>
      </c>
      <c r="F311" s="15" t="str">
        <f>IF($A311="","",IFERROR(INDEX(Backlog_Scoring!$AC$5:$AC$504,MATCH($A311,Backlog_Scoring!$A$5:$A$504,0)),""))</f>
        <v/>
      </c>
      <c r="H311" s="22"/>
      <c r="I311" s="23"/>
      <c r="N311" s="24"/>
      <c r="O311" s="15" t="str">
        <f>IF($A311="","",IFERROR(INDEX(Backlog_Scoring!$E$5:$E$504,MATCH($A311,Backlog_Scoring!$A$5:$A$504,0)),""))</f>
        <v/>
      </c>
      <c r="P311" s="15" t="str">
        <f>IF($A311="","",IFERROR(INDEX(Backlog_Scoring!$Y$5:$Y$504,MATCH($A311,Backlog_Scoring!$A$5:$A$504,0)),""))</f>
        <v/>
      </c>
      <c r="Q311" s="15" t="str">
        <f>IF($A311="","",IFERROR(INDEX(Backlog_Scoring!$X$5:$X$504,MATCH($A311,Backlog_Scoring!$A$5:$A$504,0)),""))</f>
        <v/>
      </c>
      <c r="R311" s="15" t="str">
        <f>IF($A311="","",IFERROR(INDEX(Backlog_Scoring!$U$5:$U$504,MATCH($A311,Backlog_Scoring!$A$5:$A$504,0)),""))</f>
        <v/>
      </c>
      <c r="T311" s="20"/>
      <c r="U311" s="20" t="str">
        <f>IF(Settings!$B$23=0,"",IF($C311="","",IF($D311="Day 14",$C311+Settings!$B$24,IF($D311="Week 6",$C311+Settings!$B$25,IF($D311="Monthly",EDATE($C311,Settings!$B$26),"")))))</f>
        <v/>
      </c>
      <c r="V311" s="21"/>
      <c r="W311" s="21"/>
      <c r="X311" s="21"/>
      <c r="Y311" s="25"/>
      <c r="Z311" s="25"/>
    </row>
    <row r="312" spans="2:26" x14ac:dyDescent="0.2">
      <c r="B312" s="15" t="str">
        <f>IF($A312="","",IFERROR(INDEX(Backlog_Scoring!$B$5:$B$504,MATCH($A312,Backlog_Scoring!$A$5:$A$504,0)),""))</f>
        <v/>
      </c>
      <c r="C312" s="20"/>
      <c r="D312" s="21"/>
      <c r="E312" s="15" t="str">
        <f>IF($A312="","",IFERROR(INDEX(Backlog_Scoring!$AB$5:$AB$504,MATCH($A312,Backlog_Scoring!$A$5:$A$504,0)),""))</f>
        <v/>
      </c>
      <c r="F312" s="15" t="str">
        <f>IF($A312="","",IFERROR(INDEX(Backlog_Scoring!$AC$5:$AC$504,MATCH($A312,Backlog_Scoring!$A$5:$A$504,0)),""))</f>
        <v/>
      </c>
      <c r="H312" s="22"/>
      <c r="I312" s="23"/>
      <c r="N312" s="24"/>
      <c r="O312" s="15" t="str">
        <f>IF($A312="","",IFERROR(INDEX(Backlog_Scoring!$E$5:$E$504,MATCH($A312,Backlog_Scoring!$A$5:$A$504,0)),""))</f>
        <v/>
      </c>
      <c r="P312" s="15" t="str">
        <f>IF($A312="","",IFERROR(INDEX(Backlog_Scoring!$Y$5:$Y$504,MATCH($A312,Backlog_Scoring!$A$5:$A$504,0)),""))</f>
        <v/>
      </c>
      <c r="Q312" s="15" t="str">
        <f>IF($A312="","",IFERROR(INDEX(Backlog_Scoring!$X$5:$X$504,MATCH($A312,Backlog_Scoring!$A$5:$A$504,0)),""))</f>
        <v/>
      </c>
      <c r="R312" s="15" t="str">
        <f>IF($A312="","",IFERROR(INDEX(Backlog_Scoring!$U$5:$U$504,MATCH($A312,Backlog_Scoring!$A$5:$A$504,0)),""))</f>
        <v/>
      </c>
      <c r="T312" s="20"/>
      <c r="U312" s="20" t="str">
        <f>IF(Settings!$B$23=0,"",IF($C312="","",IF($D312="Day 14",$C312+Settings!$B$24,IF($D312="Week 6",$C312+Settings!$B$25,IF($D312="Monthly",EDATE($C312,Settings!$B$26),"")))))</f>
        <v/>
      </c>
      <c r="V312" s="21"/>
      <c r="W312" s="21"/>
      <c r="X312" s="21"/>
      <c r="Y312" s="25"/>
      <c r="Z312" s="25"/>
    </row>
    <row r="313" spans="2:26" x14ac:dyDescent="0.2">
      <c r="B313" s="15" t="str">
        <f>IF($A313="","",IFERROR(INDEX(Backlog_Scoring!$B$5:$B$504,MATCH($A313,Backlog_Scoring!$A$5:$A$504,0)),""))</f>
        <v/>
      </c>
      <c r="C313" s="20"/>
      <c r="D313" s="21"/>
      <c r="E313" s="15" t="str">
        <f>IF($A313="","",IFERROR(INDEX(Backlog_Scoring!$AB$5:$AB$504,MATCH($A313,Backlog_Scoring!$A$5:$A$504,0)),""))</f>
        <v/>
      </c>
      <c r="F313" s="15" t="str">
        <f>IF($A313="","",IFERROR(INDEX(Backlog_Scoring!$AC$5:$AC$504,MATCH($A313,Backlog_Scoring!$A$5:$A$504,0)),""))</f>
        <v/>
      </c>
      <c r="H313" s="22"/>
      <c r="I313" s="23"/>
      <c r="N313" s="24"/>
      <c r="O313" s="15" t="str">
        <f>IF($A313="","",IFERROR(INDEX(Backlog_Scoring!$E$5:$E$504,MATCH($A313,Backlog_Scoring!$A$5:$A$504,0)),""))</f>
        <v/>
      </c>
      <c r="P313" s="15" t="str">
        <f>IF($A313="","",IFERROR(INDEX(Backlog_Scoring!$Y$5:$Y$504,MATCH($A313,Backlog_Scoring!$A$5:$A$504,0)),""))</f>
        <v/>
      </c>
      <c r="Q313" s="15" t="str">
        <f>IF($A313="","",IFERROR(INDEX(Backlog_Scoring!$X$5:$X$504,MATCH($A313,Backlog_Scoring!$A$5:$A$504,0)),""))</f>
        <v/>
      </c>
      <c r="R313" s="15" t="str">
        <f>IF($A313="","",IFERROR(INDEX(Backlog_Scoring!$U$5:$U$504,MATCH($A313,Backlog_Scoring!$A$5:$A$504,0)),""))</f>
        <v/>
      </c>
      <c r="T313" s="20"/>
      <c r="U313" s="20" t="str">
        <f>IF(Settings!$B$23=0,"",IF($C313="","",IF($D313="Day 14",$C313+Settings!$B$24,IF($D313="Week 6",$C313+Settings!$B$25,IF($D313="Monthly",EDATE($C313,Settings!$B$26),"")))))</f>
        <v/>
      </c>
      <c r="V313" s="21"/>
      <c r="W313" s="21"/>
      <c r="X313" s="21"/>
      <c r="Y313" s="25"/>
      <c r="Z313" s="25"/>
    </row>
    <row r="314" spans="2:26" x14ac:dyDescent="0.2">
      <c r="B314" s="15" t="str">
        <f>IF($A314="","",IFERROR(INDEX(Backlog_Scoring!$B$5:$B$504,MATCH($A314,Backlog_Scoring!$A$5:$A$504,0)),""))</f>
        <v/>
      </c>
      <c r="C314" s="20"/>
      <c r="D314" s="21"/>
      <c r="E314" s="15" t="str">
        <f>IF($A314="","",IFERROR(INDEX(Backlog_Scoring!$AB$5:$AB$504,MATCH($A314,Backlog_Scoring!$A$5:$A$504,0)),""))</f>
        <v/>
      </c>
      <c r="F314" s="15" t="str">
        <f>IF($A314="","",IFERROR(INDEX(Backlog_Scoring!$AC$5:$AC$504,MATCH($A314,Backlog_Scoring!$A$5:$A$504,0)),""))</f>
        <v/>
      </c>
      <c r="H314" s="22"/>
      <c r="I314" s="23"/>
      <c r="N314" s="24"/>
      <c r="O314" s="15" t="str">
        <f>IF($A314="","",IFERROR(INDEX(Backlog_Scoring!$E$5:$E$504,MATCH($A314,Backlog_Scoring!$A$5:$A$504,0)),""))</f>
        <v/>
      </c>
      <c r="P314" s="15" t="str">
        <f>IF($A314="","",IFERROR(INDEX(Backlog_Scoring!$Y$5:$Y$504,MATCH($A314,Backlog_Scoring!$A$5:$A$504,0)),""))</f>
        <v/>
      </c>
      <c r="Q314" s="15" t="str">
        <f>IF($A314="","",IFERROR(INDEX(Backlog_Scoring!$X$5:$X$504,MATCH($A314,Backlog_Scoring!$A$5:$A$504,0)),""))</f>
        <v/>
      </c>
      <c r="R314" s="15" t="str">
        <f>IF($A314="","",IFERROR(INDEX(Backlog_Scoring!$U$5:$U$504,MATCH($A314,Backlog_Scoring!$A$5:$A$504,0)),""))</f>
        <v/>
      </c>
      <c r="T314" s="20"/>
      <c r="U314" s="20" t="str">
        <f>IF(Settings!$B$23=0,"",IF($C314="","",IF($D314="Day 14",$C314+Settings!$B$24,IF($D314="Week 6",$C314+Settings!$B$25,IF($D314="Monthly",EDATE($C314,Settings!$B$26),"")))))</f>
        <v/>
      </c>
      <c r="V314" s="21"/>
      <c r="W314" s="21"/>
      <c r="X314" s="21"/>
      <c r="Y314" s="25"/>
      <c r="Z314" s="25"/>
    </row>
    <row r="315" spans="2:26" x14ac:dyDescent="0.2">
      <c r="B315" s="15" t="str">
        <f>IF($A315="","",IFERROR(INDEX(Backlog_Scoring!$B$5:$B$504,MATCH($A315,Backlog_Scoring!$A$5:$A$504,0)),""))</f>
        <v/>
      </c>
      <c r="C315" s="20"/>
      <c r="D315" s="21"/>
      <c r="E315" s="15" t="str">
        <f>IF($A315="","",IFERROR(INDEX(Backlog_Scoring!$AB$5:$AB$504,MATCH($A315,Backlog_Scoring!$A$5:$A$504,0)),""))</f>
        <v/>
      </c>
      <c r="F315" s="15" t="str">
        <f>IF($A315="","",IFERROR(INDEX(Backlog_Scoring!$AC$5:$AC$504,MATCH($A315,Backlog_Scoring!$A$5:$A$504,0)),""))</f>
        <v/>
      </c>
      <c r="H315" s="22"/>
      <c r="I315" s="23"/>
      <c r="N315" s="24"/>
      <c r="O315" s="15" t="str">
        <f>IF($A315="","",IFERROR(INDEX(Backlog_Scoring!$E$5:$E$504,MATCH($A315,Backlog_Scoring!$A$5:$A$504,0)),""))</f>
        <v/>
      </c>
      <c r="P315" s="15" t="str">
        <f>IF($A315="","",IFERROR(INDEX(Backlog_Scoring!$Y$5:$Y$504,MATCH($A315,Backlog_Scoring!$A$5:$A$504,0)),""))</f>
        <v/>
      </c>
      <c r="Q315" s="15" t="str">
        <f>IF($A315="","",IFERROR(INDEX(Backlog_Scoring!$X$5:$X$504,MATCH($A315,Backlog_Scoring!$A$5:$A$504,0)),""))</f>
        <v/>
      </c>
      <c r="R315" s="15" t="str">
        <f>IF($A315="","",IFERROR(INDEX(Backlog_Scoring!$U$5:$U$504,MATCH($A315,Backlog_Scoring!$A$5:$A$504,0)),""))</f>
        <v/>
      </c>
      <c r="T315" s="20"/>
      <c r="U315" s="20" t="str">
        <f>IF(Settings!$B$23=0,"",IF($C315="","",IF($D315="Day 14",$C315+Settings!$B$24,IF($D315="Week 6",$C315+Settings!$B$25,IF($D315="Monthly",EDATE($C315,Settings!$B$26),"")))))</f>
        <v/>
      </c>
      <c r="V315" s="21"/>
      <c r="W315" s="21"/>
      <c r="X315" s="21"/>
      <c r="Y315" s="25"/>
      <c r="Z315" s="25"/>
    </row>
    <row r="316" spans="2:26" x14ac:dyDescent="0.2">
      <c r="B316" s="15" t="str">
        <f>IF($A316="","",IFERROR(INDEX(Backlog_Scoring!$B$5:$B$504,MATCH($A316,Backlog_Scoring!$A$5:$A$504,0)),""))</f>
        <v/>
      </c>
      <c r="C316" s="20"/>
      <c r="D316" s="21"/>
      <c r="E316" s="15" t="str">
        <f>IF($A316="","",IFERROR(INDEX(Backlog_Scoring!$AB$5:$AB$504,MATCH($A316,Backlog_Scoring!$A$5:$A$504,0)),""))</f>
        <v/>
      </c>
      <c r="F316" s="15" t="str">
        <f>IF($A316="","",IFERROR(INDEX(Backlog_Scoring!$AC$5:$AC$504,MATCH($A316,Backlog_Scoring!$A$5:$A$504,0)),""))</f>
        <v/>
      </c>
      <c r="H316" s="22"/>
      <c r="I316" s="23"/>
      <c r="N316" s="24"/>
      <c r="O316" s="15" t="str">
        <f>IF($A316="","",IFERROR(INDEX(Backlog_Scoring!$E$5:$E$504,MATCH($A316,Backlog_Scoring!$A$5:$A$504,0)),""))</f>
        <v/>
      </c>
      <c r="P316" s="15" t="str">
        <f>IF($A316="","",IFERROR(INDEX(Backlog_Scoring!$Y$5:$Y$504,MATCH($A316,Backlog_Scoring!$A$5:$A$504,0)),""))</f>
        <v/>
      </c>
      <c r="Q316" s="15" t="str">
        <f>IF($A316="","",IFERROR(INDEX(Backlog_Scoring!$X$5:$X$504,MATCH($A316,Backlog_Scoring!$A$5:$A$504,0)),""))</f>
        <v/>
      </c>
      <c r="R316" s="15" t="str">
        <f>IF($A316="","",IFERROR(INDEX(Backlog_Scoring!$U$5:$U$504,MATCH($A316,Backlog_Scoring!$A$5:$A$504,0)),""))</f>
        <v/>
      </c>
      <c r="T316" s="20"/>
      <c r="U316" s="20" t="str">
        <f>IF(Settings!$B$23=0,"",IF($C316="","",IF($D316="Day 14",$C316+Settings!$B$24,IF($D316="Week 6",$C316+Settings!$B$25,IF($D316="Monthly",EDATE($C316,Settings!$B$26),"")))))</f>
        <v/>
      </c>
      <c r="V316" s="21"/>
      <c r="W316" s="21"/>
      <c r="X316" s="21"/>
      <c r="Y316" s="25"/>
      <c r="Z316" s="25"/>
    </row>
    <row r="317" spans="2:26" x14ac:dyDescent="0.2">
      <c r="B317" s="15" t="str">
        <f>IF($A317="","",IFERROR(INDEX(Backlog_Scoring!$B$5:$B$504,MATCH($A317,Backlog_Scoring!$A$5:$A$504,0)),""))</f>
        <v/>
      </c>
      <c r="C317" s="20"/>
      <c r="D317" s="21"/>
      <c r="E317" s="15" t="str">
        <f>IF($A317="","",IFERROR(INDEX(Backlog_Scoring!$AB$5:$AB$504,MATCH($A317,Backlog_Scoring!$A$5:$A$504,0)),""))</f>
        <v/>
      </c>
      <c r="F317" s="15" t="str">
        <f>IF($A317="","",IFERROR(INDEX(Backlog_Scoring!$AC$5:$AC$504,MATCH($A317,Backlog_Scoring!$A$5:$A$504,0)),""))</f>
        <v/>
      </c>
      <c r="H317" s="22"/>
      <c r="I317" s="23"/>
      <c r="N317" s="24"/>
      <c r="O317" s="15" t="str">
        <f>IF($A317="","",IFERROR(INDEX(Backlog_Scoring!$E$5:$E$504,MATCH($A317,Backlog_Scoring!$A$5:$A$504,0)),""))</f>
        <v/>
      </c>
      <c r="P317" s="15" t="str">
        <f>IF($A317="","",IFERROR(INDEX(Backlog_Scoring!$Y$5:$Y$504,MATCH($A317,Backlog_Scoring!$A$5:$A$504,0)),""))</f>
        <v/>
      </c>
      <c r="Q317" s="15" t="str">
        <f>IF($A317="","",IFERROR(INDEX(Backlog_Scoring!$X$5:$X$504,MATCH($A317,Backlog_Scoring!$A$5:$A$504,0)),""))</f>
        <v/>
      </c>
      <c r="R317" s="15" t="str">
        <f>IF($A317="","",IFERROR(INDEX(Backlog_Scoring!$U$5:$U$504,MATCH($A317,Backlog_Scoring!$A$5:$A$504,0)),""))</f>
        <v/>
      </c>
      <c r="T317" s="20"/>
      <c r="U317" s="20" t="str">
        <f>IF(Settings!$B$23=0,"",IF($C317="","",IF($D317="Day 14",$C317+Settings!$B$24,IF($D317="Week 6",$C317+Settings!$B$25,IF($D317="Monthly",EDATE($C317,Settings!$B$26),"")))))</f>
        <v/>
      </c>
      <c r="V317" s="21"/>
      <c r="W317" s="21"/>
      <c r="X317" s="21"/>
      <c r="Y317" s="25"/>
      <c r="Z317" s="25"/>
    </row>
    <row r="318" spans="2:26" x14ac:dyDescent="0.2">
      <c r="B318" s="15" t="str">
        <f>IF($A318="","",IFERROR(INDEX(Backlog_Scoring!$B$5:$B$504,MATCH($A318,Backlog_Scoring!$A$5:$A$504,0)),""))</f>
        <v/>
      </c>
      <c r="C318" s="20"/>
      <c r="D318" s="21"/>
      <c r="E318" s="15" t="str">
        <f>IF($A318="","",IFERROR(INDEX(Backlog_Scoring!$AB$5:$AB$504,MATCH($A318,Backlog_Scoring!$A$5:$A$504,0)),""))</f>
        <v/>
      </c>
      <c r="F318" s="15" t="str">
        <f>IF($A318="","",IFERROR(INDEX(Backlog_Scoring!$AC$5:$AC$504,MATCH($A318,Backlog_Scoring!$A$5:$A$504,0)),""))</f>
        <v/>
      </c>
      <c r="H318" s="22"/>
      <c r="I318" s="23"/>
      <c r="N318" s="24"/>
      <c r="O318" s="15" t="str">
        <f>IF($A318="","",IFERROR(INDEX(Backlog_Scoring!$E$5:$E$504,MATCH($A318,Backlog_Scoring!$A$5:$A$504,0)),""))</f>
        <v/>
      </c>
      <c r="P318" s="15" t="str">
        <f>IF($A318="","",IFERROR(INDEX(Backlog_Scoring!$Y$5:$Y$504,MATCH($A318,Backlog_Scoring!$A$5:$A$504,0)),""))</f>
        <v/>
      </c>
      <c r="Q318" s="15" t="str">
        <f>IF($A318="","",IFERROR(INDEX(Backlog_Scoring!$X$5:$X$504,MATCH($A318,Backlog_Scoring!$A$5:$A$504,0)),""))</f>
        <v/>
      </c>
      <c r="R318" s="15" t="str">
        <f>IF($A318="","",IFERROR(INDEX(Backlog_Scoring!$U$5:$U$504,MATCH($A318,Backlog_Scoring!$A$5:$A$504,0)),""))</f>
        <v/>
      </c>
      <c r="T318" s="20"/>
      <c r="U318" s="20" t="str">
        <f>IF(Settings!$B$23=0,"",IF($C318="","",IF($D318="Day 14",$C318+Settings!$B$24,IF($D318="Week 6",$C318+Settings!$B$25,IF($D318="Monthly",EDATE($C318,Settings!$B$26),"")))))</f>
        <v/>
      </c>
      <c r="V318" s="21"/>
      <c r="W318" s="21"/>
      <c r="X318" s="21"/>
      <c r="Y318" s="25"/>
      <c r="Z318" s="25"/>
    </row>
    <row r="319" spans="2:26" x14ac:dyDescent="0.2">
      <c r="B319" s="15" t="str">
        <f>IF($A319="","",IFERROR(INDEX(Backlog_Scoring!$B$5:$B$504,MATCH($A319,Backlog_Scoring!$A$5:$A$504,0)),""))</f>
        <v/>
      </c>
      <c r="C319" s="20"/>
      <c r="D319" s="21"/>
      <c r="E319" s="15" t="str">
        <f>IF($A319="","",IFERROR(INDEX(Backlog_Scoring!$AB$5:$AB$504,MATCH($A319,Backlog_Scoring!$A$5:$A$504,0)),""))</f>
        <v/>
      </c>
      <c r="F319" s="15" t="str">
        <f>IF($A319="","",IFERROR(INDEX(Backlog_Scoring!$AC$5:$AC$504,MATCH($A319,Backlog_Scoring!$A$5:$A$504,0)),""))</f>
        <v/>
      </c>
      <c r="H319" s="22"/>
      <c r="I319" s="23"/>
      <c r="N319" s="24"/>
      <c r="O319" s="15" t="str">
        <f>IF($A319="","",IFERROR(INDEX(Backlog_Scoring!$E$5:$E$504,MATCH($A319,Backlog_Scoring!$A$5:$A$504,0)),""))</f>
        <v/>
      </c>
      <c r="P319" s="15" t="str">
        <f>IF($A319="","",IFERROR(INDEX(Backlog_Scoring!$Y$5:$Y$504,MATCH($A319,Backlog_Scoring!$A$5:$A$504,0)),""))</f>
        <v/>
      </c>
      <c r="Q319" s="15" t="str">
        <f>IF($A319="","",IFERROR(INDEX(Backlog_Scoring!$X$5:$X$504,MATCH($A319,Backlog_Scoring!$A$5:$A$504,0)),""))</f>
        <v/>
      </c>
      <c r="R319" s="15" t="str">
        <f>IF($A319="","",IFERROR(INDEX(Backlog_Scoring!$U$5:$U$504,MATCH($A319,Backlog_Scoring!$A$5:$A$504,0)),""))</f>
        <v/>
      </c>
      <c r="T319" s="20"/>
      <c r="U319" s="20" t="str">
        <f>IF(Settings!$B$23=0,"",IF($C319="","",IF($D319="Day 14",$C319+Settings!$B$24,IF($D319="Week 6",$C319+Settings!$B$25,IF($D319="Monthly",EDATE($C319,Settings!$B$26),"")))))</f>
        <v/>
      </c>
      <c r="V319" s="21"/>
      <c r="W319" s="21"/>
      <c r="X319" s="21"/>
      <c r="Y319" s="25"/>
      <c r="Z319" s="25"/>
    </row>
    <row r="320" spans="2:26" x14ac:dyDescent="0.2">
      <c r="B320" s="15" t="str">
        <f>IF($A320="","",IFERROR(INDEX(Backlog_Scoring!$B$5:$B$504,MATCH($A320,Backlog_Scoring!$A$5:$A$504,0)),""))</f>
        <v/>
      </c>
      <c r="C320" s="20"/>
      <c r="D320" s="21"/>
      <c r="E320" s="15" t="str">
        <f>IF($A320="","",IFERROR(INDEX(Backlog_Scoring!$AB$5:$AB$504,MATCH($A320,Backlog_Scoring!$A$5:$A$504,0)),""))</f>
        <v/>
      </c>
      <c r="F320" s="15" t="str">
        <f>IF($A320="","",IFERROR(INDEX(Backlog_Scoring!$AC$5:$AC$504,MATCH($A320,Backlog_Scoring!$A$5:$A$504,0)),""))</f>
        <v/>
      </c>
      <c r="H320" s="22"/>
      <c r="I320" s="23"/>
      <c r="N320" s="24"/>
      <c r="O320" s="15" t="str">
        <f>IF($A320="","",IFERROR(INDEX(Backlog_Scoring!$E$5:$E$504,MATCH($A320,Backlog_Scoring!$A$5:$A$504,0)),""))</f>
        <v/>
      </c>
      <c r="P320" s="15" t="str">
        <f>IF($A320="","",IFERROR(INDEX(Backlog_Scoring!$Y$5:$Y$504,MATCH($A320,Backlog_Scoring!$A$5:$A$504,0)),""))</f>
        <v/>
      </c>
      <c r="Q320" s="15" t="str">
        <f>IF($A320="","",IFERROR(INDEX(Backlog_Scoring!$X$5:$X$504,MATCH($A320,Backlog_Scoring!$A$5:$A$504,0)),""))</f>
        <v/>
      </c>
      <c r="R320" s="15" t="str">
        <f>IF($A320="","",IFERROR(INDEX(Backlog_Scoring!$U$5:$U$504,MATCH($A320,Backlog_Scoring!$A$5:$A$504,0)),""))</f>
        <v/>
      </c>
      <c r="T320" s="20"/>
      <c r="U320" s="20" t="str">
        <f>IF(Settings!$B$23=0,"",IF($C320="","",IF($D320="Day 14",$C320+Settings!$B$24,IF($D320="Week 6",$C320+Settings!$B$25,IF($D320="Monthly",EDATE($C320,Settings!$B$26),"")))))</f>
        <v/>
      </c>
      <c r="V320" s="21"/>
      <c r="W320" s="21"/>
      <c r="X320" s="21"/>
      <c r="Y320" s="25"/>
      <c r="Z320" s="25"/>
    </row>
    <row r="321" spans="2:26" x14ac:dyDescent="0.2">
      <c r="B321" s="15" t="str">
        <f>IF($A321="","",IFERROR(INDEX(Backlog_Scoring!$B$5:$B$504,MATCH($A321,Backlog_Scoring!$A$5:$A$504,0)),""))</f>
        <v/>
      </c>
      <c r="C321" s="20"/>
      <c r="D321" s="21"/>
      <c r="E321" s="15" t="str">
        <f>IF($A321="","",IFERROR(INDEX(Backlog_Scoring!$AB$5:$AB$504,MATCH($A321,Backlog_Scoring!$A$5:$A$504,0)),""))</f>
        <v/>
      </c>
      <c r="F321" s="15" t="str">
        <f>IF($A321="","",IFERROR(INDEX(Backlog_Scoring!$AC$5:$AC$504,MATCH($A321,Backlog_Scoring!$A$5:$A$504,0)),""))</f>
        <v/>
      </c>
      <c r="H321" s="22"/>
      <c r="I321" s="23"/>
      <c r="N321" s="24"/>
      <c r="O321" s="15" t="str">
        <f>IF($A321="","",IFERROR(INDEX(Backlog_Scoring!$E$5:$E$504,MATCH($A321,Backlog_Scoring!$A$5:$A$504,0)),""))</f>
        <v/>
      </c>
      <c r="P321" s="15" t="str">
        <f>IF($A321="","",IFERROR(INDEX(Backlog_Scoring!$Y$5:$Y$504,MATCH($A321,Backlog_Scoring!$A$5:$A$504,0)),""))</f>
        <v/>
      </c>
      <c r="Q321" s="15" t="str">
        <f>IF($A321="","",IFERROR(INDEX(Backlog_Scoring!$X$5:$X$504,MATCH($A321,Backlog_Scoring!$A$5:$A$504,0)),""))</f>
        <v/>
      </c>
      <c r="R321" s="15" t="str">
        <f>IF($A321="","",IFERROR(INDEX(Backlog_Scoring!$U$5:$U$504,MATCH($A321,Backlog_Scoring!$A$5:$A$504,0)),""))</f>
        <v/>
      </c>
      <c r="T321" s="20"/>
      <c r="U321" s="20" t="str">
        <f>IF(Settings!$B$23=0,"",IF($C321="","",IF($D321="Day 14",$C321+Settings!$B$24,IF($D321="Week 6",$C321+Settings!$B$25,IF($D321="Monthly",EDATE($C321,Settings!$B$26),"")))))</f>
        <v/>
      </c>
      <c r="V321" s="21"/>
      <c r="W321" s="21"/>
      <c r="X321" s="21"/>
      <c r="Y321" s="25"/>
      <c r="Z321" s="25"/>
    </row>
    <row r="322" spans="2:26" x14ac:dyDescent="0.2">
      <c r="B322" s="15" t="str">
        <f>IF($A322="","",IFERROR(INDEX(Backlog_Scoring!$B$5:$B$504,MATCH($A322,Backlog_Scoring!$A$5:$A$504,0)),""))</f>
        <v/>
      </c>
      <c r="C322" s="20"/>
      <c r="D322" s="21"/>
      <c r="E322" s="15" t="str">
        <f>IF($A322="","",IFERROR(INDEX(Backlog_Scoring!$AB$5:$AB$504,MATCH($A322,Backlog_Scoring!$A$5:$A$504,0)),""))</f>
        <v/>
      </c>
      <c r="F322" s="15" t="str">
        <f>IF($A322="","",IFERROR(INDEX(Backlog_Scoring!$AC$5:$AC$504,MATCH($A322,Backlog_Scoring!$A$5:$A$504,0)),""))</f>
        <v/>
      </c>
      <c r="H322" s="22"/>
      <c r="I322" s="23"/>
      <c r="N322" s="24"/>
      <c r="O322" s="15" t="str">
        <f>IF($A322="","",IFERROR(INDEX(Backlog_Scoring!$E$5:$E$504,MATCH($A322,Backlog_Scoring!$A$5:$A$504,0)),""))</f>
        <v/>
      </c>
      <c r="P322" s="15" t="str">
        <f>IF($A322="","",IFERROR(INDEX(Backlog_Scoring!$Y$5:$Y$504,MATCH($A322,Backlog_Scoring!$A$5:$A$504,0)),""))</f>
        <v/>
      </c>
      <c r="Q322" s="15" t="str">
        <f>IF($A322="","",IFERROR(INDEX(Backlog_Scoring!$X$5:$X$504,MATCH($A322,Backlog_Scoring!$A$5:$A$504,0)),""))</f>
        <v/>
      </c>
      <c r="R322" s="15" t="str">
        <f>IF($A322="","",IFERROR(INDEX(Backlog_Scoring!$U$5:$U$504,MATCH($A322,Backlog_Scoring!$A$5:$A$504,0)),""))</f>
        <v/>
      </c>
      <c r="T322" s="20"/>
      <c r="U322" s="20" t="str">
        <f>IF(Settings!$B$23=0,"",IF($C322="","",IF($D322="Day 14",$C322+Settings!$B$24,IF($D322="Week 6",$C322+Settings!$B$25,IF($D322="Monthly",EDATE($C322,Settings!$B$26),"")))))</f>
        <v/>
      </c>
      <c r="V322" s="21"/>
      <c r="W322" s="21"/>
      <c r="X322" s="21"/>
      <c r="Y322" s="25"/>
      <c r="Z322" s="25"/>
    </row>
    <row r="323" spans="2:26" x14ac:dyDescent="0.2">
      <c r="B323" s="15" t="str">
        <f>IF($A323="","",IFERROR(INDEX(Backlog_Scoring!$B$5:$B$504,MATCH($A323,Backlog_Scoring!$A$5:$A$504,0)),""))</f>
        <v/>
      </c>
      <c r="C323" s="20"/>
      <c r="D323" s="21"/>
      <c r="E323" s="15" t="str">
        <f>IF($A323="","",IFERROR(INDEX(Backlog_Scoring!$AB$5:$AB$504,MATCH($A323,Backlog_Scoring!$A$5:$A$504,0)),""))</f>
        <v/>
      </c>
      <c r="F323" s="15" t="str">
        <f>IF($A323="","",IFERROR(INDEX(Backlog_Scoring!$AC$5:$AC$504,MATCH($A323,Backlog_Scoring!$A$5:$A$504,0)),""))</f>
        <v/>
      </c>
      <c r="H323" s="22"/>
      <c r="I323" s="23"/>
      <c r="N323" s="24"/>
      <c r="O323" s="15" t="str">
        <f>IF($A323="","",IFERROR(INDEX(Backlog_Scoring!$E$5:$E$504,MATCH($A323,Backlog_Scoring!$A$5:$A$504,0)),""))</f>
        <v/>
      </c>
      <c r="P323" s="15" t="str">
        <f>IF($A323="","",IFERROR(INDEX(Backlog_Scoring!$Y$5:$Y$504,MATCH($A323,Backlog_Scoring!$A$5:$A$504,0)),""))</f>
        <v/>
      </c>
      <c r="Q323" s="15" t="str">
        <f>IF($A323="","",IFERROR(INDEX(Backlog_Scoring!$X$5:$X$504,MATCH($A323,Backlog_Scoring!$A$5:$A$504,0)),""))</f>
        <v/>
      </c>
      <c r="R323" s="15" t="str">
        <f>IF($A323="","",IFERROR(INDEX(Backlog_Scoring!$U$5:$U$504,MATCH($A323,Backlog_Scoring!$A$5:$A$504,0)),""))</f>
        <v/>
      </c>
      <c r="T323" s="20"/>
      <c r="U323" s="20" t="str">
        <f>IF(Settings!$B$23=0,"",IF($C323="","",IF($D323="Day 14",$C323+Settings!$B$24,IF($D323="Week 6",$C323+Settings!$B$25,IF($D323="Monthly",EDATE($C323,Settings!$B$26),"")))))</f>
        <v/>
      </c>
      <c r="V323" s="21"/>
      <c r="W323" s="21"/>
      <c r="X323" s="21"/>
      <c r="Y323" s="25"/>
      <c r="Z323" s="25"/>
    </row>
    <row r="324" spans="2:26" x14ac:dyDescent="0.2">
      <c r="B324" s="15" t="str">
        <f>IF($A324="","",IFERROR(INDEX(Backlog_Scoring!$B$5:$B$504,MATCH($A324,Backlog_Scoring!$A$5:$A$504,0)),""))</f>
        <v/>
      </c>
      <c r="C324" s="20"/>
      <c r="D324" s="21"/>
      <c r="E324" s="15" t="str">
        <f>IF($A324="","",IFERROR(INDEX(Backlog_Scoring!$AB$5:$AB$504,MATCH($A324,Backlog_Scoring!$A$5:$A$504,0)),""))</f>
        <v/>
      </c>
      <c r="F324" s="15" t="str">
        <f>IF($A324="","",IFERROR(INDEX(Backlog_Scoring!$AC$5:$AC$504,MATCH($A324,Backlog_Scoring!$A$5:$A$504,0)),""))</f>
        <v/>
      </c>
      <c r="H324" s="22"/>
      <c r="I324" s="23"/>
      <c r="N324" s="24"/>
      <c r="O324" s="15" t="str">
        <f>IF($A324="","",IFERROR(INDEX(Backlog_Scoring!$E$5:$E$504,MATCH($A324,Backlog_Scoring!$A$5:$A$504,0)),""))</f>
        <v/>
      </c>
      <c r="P324" s="15" t="str">
        <f>IF($A324="","",IFERROR(INDEX(Backlog_Scoring!$Y$5:$Y$504,MATCH($A324,Backlog_Scoring!$A$5:$A$504,0)),""))</f>
        <v/>
      </c>
      <c r="Q324" s="15" t="str">
        <f>IF($A324="","",IFERROR(INDEX(Backlog_Scoring!$X$5:$X$504,MATCH($A324,Backlog_Scoring!$A$5:$A$504,0)),""))</f>
        <v/>
      </c>
      <c r="R324" s="15" t="str">
        <f>IF($A324="","",IFERROR(INDEX(Backlog_Scoring!$U$5:$U$504,MATCH($A324,Backlog_Scoring!$A$5:$A$504,0)),""))</f>
        <v/>
      </c>
      <c r="T324" s="20"/>
      <c r="U324" s="20" t="str">
        <f>IF(Settings!$B$23=0,"",IF($C324="","",IF($D324="Day 14",$C324+Settings!$B$24,IF($D324="Week 6",$C324+Settings!$B$25,IF($D324="Monthly",EDATE($C324,Settings!$B$26),"")))))</f>
        <v/>
      </c>
      <c r="V324" s="21"/>
      <c r="W324" s="21"/>
      <c r="X324" s="21"/>
      <c r="Y324" s="25"/>
      <c r="Z324" s="25"/>
    </row>
    <row r="325" spans="2:26" x14ac:dyDescent="0.2">
      <c r="B325" s="15" t="str">
        <f>IF($A325="","",IFERROR(INDEX(Backlog_Scoring!$B$5:$B$504,MATCH($A325,Backlog_Scoring!$A$5:$A$504,0)),""))</f>
        <v/>
      </c>
      <c r="C325" s="20"/>
      <c r="D325" s="21"/>
      <c r="E325" s="15" t="str">
        <f>IF($A325="","",IFERROR(INDEX(Backlog_Scoring!$AB$5:$AB$504,MATCH($A325,Backlog_Scoring!$A$5:$A$504,0)),""))</f>
        <v/>
      </c>
      <c r="F325" s="15" t="str">
        <f>IF($A325="","",IFERROR(INDEX(Backlog_Scoring!$AC$5:$AC$504,MATCH($A325,Backlog_Scoring!$A$5:$A$504,0)),""))</f>
        <v/>
      </c>
      <c r="H325" s="22"/>
      <c r="I325" s="23"/>
      <c r="N325" s="24"/>
      <c r="O325" s="15" t="str">
        <f>IF($A325="","",IFERROR(INDEX(Backlog_Scoring!$E$5:$E$504,MATCH($A325,Backlog_Scoring!$A$5:$A$504,0)),""))</f>
        <v/>
      </c>
      <c r="P325" s="15" t="str">
        <f>IF($A325="","",IFERROR(INDEX(Backlog_Scoring!$Y$5:$Y$504,MATCH($A325,Backlog_Scoring!$A$5:$A$504,0)),""))</f>
        <v/>
      </c>
      <c r="Q325" s="15" t="str">
        <f>IF($A325="","",IFERROR(INDEX(Backlog_Scoring!$X$5:$X$504,MATCH($A325,Backlog_Scoring!$A$5:$A$504,0)),""))</f>
        <v/>
      </c>
      <c r="R325" s="15" t="str">
        <f>IF($A325="","",IFERROR(INDEX(Backlog_Scoring!$U$5:$U$504,MATCH($A325,Backlog_Scoring!$A$5:$A$504,0)),""))</f>
        <v/>
      </c>
      <c r="T325" s="20"/>
      <c r="U325" s="20" t="str">
        <f>IF(Settings!$B$23=0,"",IF($C325="","",IF($D325="Day 14",$C325+Settings!$B$24,IF($D325="Week 6",$C325+Settings!$B$25,IF($D325="Monthly",EDATE($C325,Settings!$B$26),"")))))</f>
        <v/>
      </c>
      <c r="V325" s="21"/>
      <c r="W325" s="21"/>
      <c r="X325" s="21"/>
      <c r="Y325" s="25"/>
      <c r="Z325" s="25"/>
    </row>
    <row r="326" spans="2:26" x14ac:dyDescent="0.2">
      <c r="B326" s="15" t="str">
        <f>IF($A326="","",IFERROR(INDEX(Backlog_Scoring!$B$5:$B$504,MATCH($A326,Backlog_Scoring!$A$5:$A$504,0)),""))</f>
        <v/>
      </c>
      <c r="C326" s="20"/>
      <c r="D326" s="21"/>
      <c r="E326" s="15" t="str">
        <f>IF($A326="","",IFERROR(INDEX(Backlog_Scoring!$AB$5:$AB$504,MATCH($A326,Backlog_Scoring!$A$5:$A$504,0)),""))</f>
        <v/>
      </c>
      <c r="F326" s="15" t="str">
        <f>IF($A326="","",IFERROR(INDEX(Backlog_Scoring!$AC$5:$AC$504,MATCH($A326,Backlog_Scoring!$A$5:$A$504,0)),""))</f>
        <v/>
      </c>
      <c r="H326" s="22"/>
      <c r="I326" s="23"/>
      <c r="N326" s="24"/>
      <c r="O326" s="15" t="str">
        <f>IF($A326="","",IFERROR(INDEX(Backlog_Scoring!$E$5:$E$504,MATCH($A326,Backlog_Scoring!$A$5:$A$504,0)),""))</f>
        <v/>
      </c>
      <c r="P326" s="15" t="str">
        <f>IF($A326="","",IFERROR(INDEX(Backlog_Scoring!$Y$5:$Y$504,MATCH($A326,Backlog_Scoring!$A$5:$A$504,0)),""))</f>
        <v/>
      </c>
      <c r="Q326" s="15" t="str">
        <f>IF($A326="","",IFERROR(INDEX(Backlog_Scoring!$X$5:$X$504,MATCH($A326,Backlog_Scoring!$A$5:$A$504,0)),""))</f>
        <v/>
      </c>
      <c r="R326" s="15" t="str">
        <f>IF($A326="","",IFERROR(INDEX(Backlog_Scoring!$U$5:$U$504,MATCH($A326,Backlog_Scoring!$A$5:$A$504,0)),""))</f>
        <v/>
      </c>
      <c r="T326" s="20"/>
      <c r="U326" s="20" t="str">
        <f>IF(Settings!$B$23=0,"",IF($C326="","",IF($D326="Day 14",$C326+Settings!$B$24,IF($D326="Week 6",$C326+Settings!$B$25,IF($D326="Monthly",EDATE($C326,Settings!$B$26),"")))))</f>
        <v/>
      </c>
      <c r="V326" s="21"/>
      <c r="W326" s="21"/>
      <c r="X326" s="21"/>
      <c r="Y326" s="25"/>
      <c r="Z326" s="25"/>
    </row>
    <row r="327" spans="2:26" x14ac:dyDescent="0.2">
      <c r="B327" s="15" t="str">
        <f>IF($A327="","",IFERROR(INDEX(Backlog_Scoring!$B$5:$B$504,MATCH($A327,Backlog_Scoring!$A$5:$A$504,0)),""))</f>
        <v/>
      </c>
      <c r="C327" s="20"/>
      <c r="D327" s="21"/>
      <c r="E327" s="15" t="str">
        <f>IF($A327="","",IFERROR(INDEX(Backlog_Scoring!$AB$5:$AB$504,MATCH($A327,Backlog_Scoring!$A$5:$A$504,0)),""))</f>
        <v/>
      </c>
      <c r="F327" s="15" t="str">
        <f>IF($A327="","",IFERROR(INDEX(Backlog_Scoring!$AC$5:$AC$504,MATCH($A327,Backlog_Scoring!$A$5:$A$504,0)),""))</f>
        <v/>
      </c>
      <c r="H327" s="22"/>
      <c r="I327" s="23"/>
      <c r="N327" s="24"/>
      <c r="O327" s="15" t="str">
        <f>IF($A327="","",IFERROR(INDEX(Backlog_Scoring!$E$5:$E$504,MATCH($A327,Backlog_Scoring!$A$5:$A$504,0)),""))</f>
        <v/>
      </c>
      <c r="P327" s="15" t="str">
        <f>IF($A327="","",IFERROR(INDEX(Backlog_Scoring!$Y$5:$Y$504,MATCH($A327,Backlog_Scoring!$A$5:$A$504,0)),""))</f>
        <v/>
      </c>
      <c r="Q327" s="15" t="str">
        <f>IF($A327="","",IFERROR(INDEX(Backlog_Scoring!$X$5:$X$504,MATCH($A327,Backlog_Scoring!$A$5:$A$504,0)),""))</f>
        <v/>
      </c>
      <c r="R327" s="15" t="str">
        <f>IF($A327="","",IFERROR(INDEX(Backlog_Scoring!$U$5:$U$504,MATCH($A327,Backlog_Scoring!$A$5:$A$504,0)),""))</f>
        <v/>
      </c>
      <c r="T327" s="20"/>
      <c r="U327" s="20" t="str">
        <f>IF(Settings!$B$23=0,"",IF($C327="","",IF($D327="Day 14",$C327+Settings!$B$24,IF($D327="Week 6",$C327+Settings!$B$25,IF($D327="Monthly",EDATE($C327,Settings!$B$26),"")))))</f>
        <v/>
      </c>
      <c r="V327" s="21"/>
      <c r="W327" s="21"/>
      <c r="X327" s="21"/>
      <c r="Y327" s="25"/>
      <c r="Z327" s="25"/>
    </row>
    <row r="328" spans="2:26" x14ac:dyDescent="0.2">
      <c r="B328" s="15" t="str">
        <f>IF($A328="","",IFERROR(INDEX(Backlog_Scoring!$B$5:$B$504,MATCH($A328,Backlog_Scoring!$A$5:$A$504,0)),""))</f>
        <v/>
      </c>
      <c r="C328" s="20"/>
      <c r="D328" s="21"/>
      <c r="E328" s="15" t="str">
        <f>IF($A328="","",IFERROR(INDEX(Backlog_Scoring!$AB$5:$AB$504,MATCH($A328,Backlog_Scoring!$A$5:$A$504,0)),""))</f>
        <v/>
      </c>
      <c r="F328" s="15" t="str">
        <f>IF($A328="","",IFERROR(INDEX(Backlog_Scoring!$AC$5:$AC$504,MATCH($A328,Backlog_Scoring!$A$5:$A$504,0)),""))</f>
        <v/>
      </c>
      <c r="H328" s="22"/>
      <c r="I328" s="23"/>
      <c r="N328" s="24"/>
      <c r="O328" s="15" t="str">
        <f>IF($A328="","",IFERROR(INDEX(Backlog_Scoring!$E$5:$E$504,MATCH($A328,Backlog_Scoring!$A$5:$A$504,0)),""))</f>
        <v/>
      </c>
      <c r="P328" s="15" t="str">
        <f>IF($A328="","",IFERROR(INDEX(Backlog_Scoring!$Y$5:$Y$504,MATCH($A328,Backlog_Scoring!$A$5:$A$504,0)),""))</f>
        <v/>
      </c>
      <c r="Q328" s="15" t="str">
        <f>IF($A328="","",IFERROR(INDEX(Backlog_Scoring!$X$5:$X$504,MATCH($A328,Backlog_Scoring!$A$5:$A$504,0)),""))</f>
        <v/>
      </c>
      <c r="R328" s="15" t="str">
        <f>IF($A328="","",IFERROR(INDEX(Backlog_Scoring!$U$5:$U$504,MATCH($A328,Backlog_Scoring!$A$5:$A$504,0)),""))</f>
        <v/>
      </c>
      <c r="T328" s="20"/>
      <c r="U328" s="20" t="str">
        <f>IF(Settings!$B$23=0,"",IF($C328="","",IF($D328="Day 14",$C328+Settings!$B$24,IF($D328="Week 6",$C328+Settings!$B$25,IF($D328="Monthly",EDATE($C328,Settings!$B$26),"")))))</f>
        <v/>
      </c>
      <c r="V328" s="21"/>
      <c r="W328" s="21"/>
      <c r="X328" s="21"/>
      <c r="Y328" s="25"/>
      <c r="Z328" s="25"/>
    </row>
    <row r="329" spans="2:26" x14ac:dyDescent="0.2">
      <c r="B329" s="15" t="str">
        <f>IF($A329="","",IFERROR(INDEX(Backlog_Scoring!$B$5:$B$504,MATCH($A329,Backlog_Scoring!$A$5:$A$504,0)),""))</f>
        <v/>
      </c>
      <c r="C329" s="20"/>
      <c r="D329" s="21"/>
      <c r="E329" s="15" t="str">
        <f>IF($A329="","",IFERROR(INDEX(Backlog_Scoring!$AB$5:$AB$504,MATCH($A329,Backlog_Scoring!$A$5:$A$504,0)),""))</f>
        <v/>
      </c>
      <c r="F329" s="15" t="str">
        <f>IF($A329="","",IFERROR(INDEX(Backlog_Scoring!$AC$5:$AC$504,MATCH($A329,Backlog_Scoring!$A$5:$A$504,0)),""))</f>
        <v/>
      </c>
      <c r="H329" s="22"/>
      <c r="I329" s="23"/>
      <c r="N329" s="24"/>
      <c r="O329" s="15" t="str">
        <f>IF($A329="","",IFERROR(INDEX(Backlog_Scoring!$E$5:$E$504,MATCH($A329,Backlog_Scoring!$A$5:$A$504,0)),""))</f>
        <v/>
      </c>
      <c r="P329" s="15" t="str">
        <f>IF($A329="","",IFERROR(INDEX(Backlog_Scoring!$Y$5:$Y$504,MATCH($A329,Backlog_Scoring!$A$5:$A$504,0)),""))</f>
        <v/>
      </c>
      <c r="Q329" s="15" t="str">
        <f>IF($A329="","",IFERROR(INDEX(Backlog_Scoring!$X$5:$X$504,MATCH($A329,Backlog_Scoring!$A$5:$A$504,0)),""))</f>
        <v/>
      </c>
      <c r="R329" s="15" t="str">
        <f>IF($A329="","",IFERROR(INDEX(Backlog_Scoring!$U$5:$U$504,MATCH($A329,Backlog_Scoring!$A$5:$A$504,0)),""))</f>
        <v/>
      </c>
      <c r="T329" s="20"/>
      <c r="U329" s="20" t="str">
        <f>IF(Settings!$B$23=0,"",IF($C329="","",IF($D329="Day 14",$C329+Settings!$B$24,IF($D329="Week 6",$C329+Settings!$B$25,IF($D329="Monthly",EDATE($C329,Settings!$B$26),"")))))</f>
        <v/>
      </c>
      <c r="V329" s="21"/>
      <c r="W329" s="21"/>
      <c r="X329" s="21"/>
      <c r="Y329" s="25"/>
      <c r="Z329" s="25"/>
    </row>
    <row r="330" spans="2:26" x14ac:dyDescent="0.2">
      <c r="B330" s="15" t="str">
        <f>IF($A330="","",IFERROR(INDEX(Backlog_Scoring!$B$5:$B$504,MATCH($A330,Backlog_Scoring!$A$5:$A$504,0)),""))</f>
        <v/>
      </c>
      <c r="C330" s="20"/>
      <c r="D330" s="21"/>
      <c r="E330" s="15" t="str">
        <f>IF($A330="","",IFERROR(INDEX(Backlog_Scoring!$AB$5:$AB$504,MATCH($A330,Backlog_Scoring!$A$5:$A$504,0)),""))</f>
        <v/>
      </c>
      <c r="F330" s="15" t="str">
        <f>IF($A330="","",IFERROR(INDEX(Backlog_Scoring!$AC$5:$AC$504,MATCH($A330,Backlog_Scoring!$A$5:$A$504,0)),""))</f>
        <v/>
      </c>
      <c r="H330" s="22"/>
      <c r="I330" s="23"/>
      <c r="N330" s="24"/>
      <c r="O330" s="15" t="str">
        <f>IF($A330="","",IFERROR(INDEX(Backlog_Scoring!$E$5:$E$504,MATCH($A330,Backlog_Scoring!$A$5:$A$504,0)),""))</f>
        <v/>
      </c>
      <c r="P330" s="15" t="str">
        <f>IF($A330="","",IFERROR(INDEX(Backlog_Scoring!$Y$5:$Y$504,MATCH($A330,Backlog_Scoring!$A$5:$A$504,0)),""))</f>
        <v/>
      </c>
      <c r="Q330" s="15" t="str">
        <f>IF($A330="","",IFERROR(INDEX(Backlog_Scoring!$X$5:$X$504,MATCH($A330,Backlog_Scoring!$A$5:$A$504,0)),""))</f>
        <v/>
      </c>
      <c r="R330" s="15" t="str">
        <f>IF($A330="","",IFERROR(INDEX(Backlog_Scoring!$U$5:$U$504,MATCH($A330,Backlog_Scoring!$A$5:$A$504,0)),""))</f>
        <v/>
      </c>
      <c r="T330" s="20"/>
      <c r="U330" s="20" t="str">
        <f>IF(Settings!$B$23=0,"",IF($C330="","",IF($D330="Day 14",$C330+Settings!$B$24,IF($D330="Week 6",$C330+Settings!$B$25,IF($D330="Monthly",EDATE($C330,Settings!$B$26),"")))))</f>
        <v/>
      </c>
      <c r="V330" s="21"/>
      <c r="W330" s="21"/>
      <c r="X330" s="21"/>
      <c r="Y330" s="25"/>
      <c r="Z330" s="25"/>
    </row>
    <row r="331" spans="2:26" x14ac:dyDescent="0.2">
      <c r="B331" s="15" t="str">
        <f>IF($A331="","",IFERROR(INDEX(Backlog_Scoring!$B$5:$B$504,MATCH($A331,Backlog_Scoring!$A$5:$A$504,0)),""))</f>
        <v/>
      </c>
      <c r="C331" s="20"/>
      <c r="D331" s="21"/>
      <c r="E331" s="15" t="str">
        <f>IF($A331="","",IFERROR(INDEX(Backlog_Scoring!$AB$5:$AB$504,MATCH($A331,Backlog_Scoring!$A$5:$A$504,0)),""))</f>
        <v/>
      </c>
      <c r="F331" s="15" t="str">
        <f>IF($A331="","",IFERROR(INDEX(Backlog_Scoring!$AC$5:$AC$504,MATCH($A331,Backlog_Scoring!$A$5:$A$504,0)),""))</f>
        <v/>
      </c>
      <c r="H331" s="22"/>
      <c r="I331" s="23"/>
      <c r="N331" s="24"/>
      <c r="O331" s="15" t="str">
        <f>IF($A331="","",IFERROR(INDEX(Backlog_Scoring!$E$5:$E$504,MATCH($A331,Backlog_Scoring!$A$5:$A$504,0)),""))</f>
        <v/>
      </c>
      <c r="P331" s="15" t="str">
        <f>IF($A331="","",IFERROR(INDEX(Backlog_Scoring!$Y$5:$Y$504,MATCH($A331,Backlog_Scoring!$A$5:$A$504,0)),""))</f>
        <v/>
      </c>
      <c r="Q331" s="15" t="str">
        <f>IF($A331="","",IFERROR(INDEX(Backlog_Scoring!$X$5:$X$504,MATCH($A331,Backlog_Scoring!$A$5:$A$504,0)),""))</f>
        <v/>
      </c>
      <c r="R331" s="15" t="str">
        <f>IF($A331="","",IFERROR(INDEX(Backlog_Scoring!$U$5:$U$504,MATCH($A331,Backlog_Scoring!$A$5:$A$504,0)),""))</f>
        <v/>
      </c>
      <c r="T331" s="20"/>
      <c r="U331" s="20" t="str">
        <f>IF(Settings!$B$23=0,"",IF($C331="","",IF($D331="Day 14",$C331+Settings!$B$24,IF($D331="Week 6",$C331+Settings!$B$25,IF($D331="Monthly",EDATE($C331,Settings!$B$26),"")))))</f>
        <v/>
      </c>
      <c r="V331" s="21"/>
      <c r="W331" s="21"/>
      <c r="X331" s="21"/>
      <c r="Y331" s="25"/>
      <c r="Z331" s="25"/>
    </row>
    <row r="332" spans="2:26" x14ac:dyDescent="0.2">
      <c r="B332" s="15" t="str">
        <f>IF($A332="","",IFERROR(INDEX(Backlog_Scoring!$B$5:$B$504,MATCH($A332,Backlog_Scoring!$A$5:$A$504,0)),""))</f>
        <v/>
      </c>
      <c r="C332" s="20"/>
      <c r="D332" s="21"/>
      <c r="E332" s="15" t="str">
        <f>IF($A332="","",IFERROR(INDEX(Backlog_Scoring!$AB$5:$AB$504,MATCH($A332,Backlog_Scoring!$A$5:$A$504,0)),""))</f>
        <v/>
      </c>
      <c r="F332" s="15" t="str">
        <f>IF($A332="","",IFERROR(INDEX(Backlog_Scoring!$AC$5:$AC$504,MATCH($A332,Backlog_Scoring!$A$5:$A$504,0)),""))</f>
        <v/>
      </c>
      <c r="H332" s="22"/>
      <c r="I332" s="23"/>
      <c r="N332" s="24"/>
      <c r="O332" s="15" t="str">
        <f>IF($A332="","",IFERROR(INDEX(Backlog_Scoring!$E$5:$E$504,MATCH($A332,Backlog_Scoring!$A$5:$A$504,0)),""))</f>
        <v/>
      </c>
      <c r="P332" s="15" t="str">
        <f>IF($A332="","",IFERROR(INDEX(Backlog_Scoring!$Y$5:$Y$504,MATCH($A332,Backlog_Scoring!$A$5:$A$504,0)),""))</f>
        <v/>
      </c>
      <c r="Q332" s="15" t="str">
        <f>IF($A332="","",IFERROR(INDEX(Backlog_Scoring!$X$5:$X$504,MATCH($A332,Backlog_Scoring!$A$5:$A$504,0)),""))</f>
        <v/>
      </c>
      <c r="R332" s="15" t="str">
        <f>IF($A332="","",IFERROR(INDEX(Backlog_Scoring!$U$5:$U$504,MATCH($A332,Backlog_Scoring!$A$5:$A$504,0)),""))</f>
        <v/>
      </c>
      <c r="T332" s="20"/>
      <c r="U332" s="20" t="str">
        <f>IF(Settings!$B$23=0,"",IF($C332="","",IF($D332="Day 14",$C332+Settings!$B$24,IF($D332="Week 6",$C332+Settings!$B$25,IF($D332="Monthly",EDATE($C332,Settings!$B$26),"")))))</f>
        <v/>
      </c>
      <c r="V332" s="21"/>
      <c r="W332" s="21"/>
      <c r="X332" s="21"/>
      <c r="Y332" s="25"/>
      <c r="Z332" s="25"/>
    </row>
    <row r="333" spans="2:26" x14ac:dyDescent="0.2">
      <c r="B333" s="15" t="str">
        <f>IF($A333="","",IFERROR(INDEX(Backlog_Scoring!$B$5:$B$504,MATCH($A333,Backlog_Scoring!$A$5:$A$504,0)),""))</f>
        <v/>
      </c>
      <c r="C333" s="20"/>
      <c r="D333" s="21"/>
      <c r="E333" s="15" t="str">
        <f>IF($A333="","",IFERROR(INDEX(Backlog_Scoring!$AB$5:$AB$504,MATCH($A333,Backlog_Scoring!$A$5:$A$504,0)),""))</f>
        <v/>
      </c>
      <c r="F333" s="15" t="str">
        <f>IF($A333="","",IFERROR(INDEX(Backlog_Scoring!$AC$5:$AC$504,MATCH($A333,Backlog_Scoring!$A$5:$A$504,0)),""))</f>
        <v/>
      </c>
      <c r="H333" s="22"/>
      <c r="I333" s="23"/>
      <c r="N333" s="24"/>
      <c r="O333" s="15" t="str">
        <f>IF($A333="","",IFERROR(INDEX(Backlog_Scoring!$E$5:$E$504,MATCH($A333,Backlog_Scoring!$A$5:$A$504,0)),""))</f>
        <v/>
      </c>
      <c r="P333" s="15" t="str">
        <f>IF($A333="","",IFERROR(INDEX(Backlog_Scoring!$Y$5:$Y$504,MATCH($A333,Backlog_Scoring!$A$5:$A$504,0)),""))</f>
        <v/>
      </c>
      <c r="Q333" s="15" t="str">
        <f>IF($A333="","",IFERROR(INDEX(Backlog_Scoring!$X$5:$X$504,MATCH($A333,Backlog_Scoring!$A$5:$A$504,0)),""))</f>
        <v/>
      </c>
      <c r="R333" s="15" t="str">
        <f>IF($A333="","",IFERROR(INDEX(Backlog_Scoring!$U$5:$U$504,MATCH($A333,Backlog_Scoring!$A$5:$A$504,0)),""))</f>
        <v/>
      </c>
      <c r="T333" s="20"/>
      <c r="U333" s="20" t="str">
        <f>IF(Settings!$B$23=0,"",IF($C333="","",IF($D333="Day 14",$C333+Settings!$B$24,IF($D333="Week 6",$C333+Settings!$B$25,IF($D333="Monthly",EDATE($C333,Settings!$B$26),"")))))</f>
        <v/>
      </c>
      <c r="V333" s="21"/>
      <c r="W333" s="21"/>
      <c r="X333" s="21"/>
      <c r="Y333" s="25"/>
      <c r="Z333" s="25"/>
    </row>
    <row r="334" spans="2:26" x14ac:dyDescent="0.2">
      <c r="B334" s="15" t="str">
        <f>IF($A334="","",IFERROR(INDEX(Backlog_Scoring!$B$5:$B$504,MATCH($A334,Backlog_Scoring!$A$5:$A$504,0)),""))</f>
        <v/>
      </c>
      <c r="C334" s="20"/>
      <c r="D334" s="21"/>
      <c r="E334" s="15" t="str">
        <f>IF($A334="","",IFERROR(INDEX(Backlog_Scoring!$AB$5:$AB$504,MATCH($A334,Backlog_Scoring!$A$5:$A$504,0)),""))</f>
        <v/>
      </c>
      <c r="F334" s="15" t="str">
        <f>IF($A334="","",IFERROR(INDEX(Backlog_Scoring!$AC$5:$AC$504,MATCH($A334,Backlog_Scoring!$A$5:$A$504,0)),""))</f>
        <v/>
      </c>
      <c r="H334" s="22"/>
      <c r="I334" s="23"/>
      <c r="N334" s="24"/>
      <c r="O334" s="15" t="str">
        <f>IF($A334="","",IFERROR(INDEX(Backlog_Scoring!$E$5:$E$504,MATCH($A334,Backlog_Scoring!$A$5:$A$504,0)),""))</f>
        <v/>
      </c>
      <c r="P334" s="15" t="str">
        <f>IF($A334="","",IFERROR(INDEX(Backlog_Scoring!$Y$5:$Y$504,MATCH($A334,Backlog_Scoring!$A$5:$A$504,0)),""))</f>
        <v/>
      </c>
      <c r="Q334" s="15" t="str">
        <f>IF($A334="","",IFERROR(INDEX(Backlog_Scoring!$X$5:$X$504,MATCH($A334,Backlog_Scoring!$A$5:$A$504,0)),""))</f>
        <v/>
      </c>
      <c r="R334" s="15" t="str">
        <f>IF($A334="","",IFERROR(INDEX(Backlog_Scoring!$U$5:$U$504,MATCH($A334,Backlog_Scoring!$A$5:$A$504,0)),""))</f>
        <v/>
      </c>
      <c r="T334" s="20"/>
      <c r="U334" s="20" t="str">
        <f>IF(Settings!$B$23=0,"",IF($C334="","",IF($D334="Day 14",$C334+Settings!$B$24,IF($D334="Week 6",$C334+Settings!$B$25,IF($D334="Monthly",EDATE($C334,Settings!$B$26),"")))))</f>
        <v/>
      </c>
      <c r="V334" s="21"/>
      <c r="W334" s="21"/>
      <c r="X334" s="21"/>
      <c r="Y334" s="25"/>
      <c r="Z334" s="25"/>
    </row>
    <row r="335" spans="2:26" x14ac:dyDescent="0.2">
      <c r="B335" s="15" t="str">
        <f>IF($A335="","",IFERROR(INDEX(Backlog_Scoring!$B$5:$B$504,MATCH($A335,Backlog_Scoring!$A$5:$A$504,0)),""))</f>
        <v/>
      </c>
      <c r="C335" s="20"/>
      <c r="D335" s="21"/>
      <c r="E335" s="15" t="str">
        <f>IF($A335="","",IFERROR(INDEX(Backlog_Scoring!$AB$5:$AB$504,MATCH($A335,Backlog_Scoring!$A$5:$A$504,0)),""))</f>
        <v/>
      </c>
      <c r="F335" s="15" t="str">
        <f>IF($A335="","",IFERROR(INDEX(Backlog_Scoring!$AC$5:$AC$504,MATCH($A335,Backlog_Scoring!$A$5:$A$504,0)),""))</f>
        <v/>
      </c>
      <c r="H335" s="22"/>
      <c r="I335" s="23"/>
      <c r="N335" s="24"/>
      <c r="O335" s="15" t="str">
        <f>IF($A335="","",IFERROR(INDEX(Backlog_Scoring!$E$5:$E$504,MATCH($A335,Backlog_Scoring!$A$5:$A$504,0)),""))</f>
        <v/>
      </c>
      <c r="P335" s="15" t="str">
        <f>IF($A335="","",IFERROR(INDEX(Backlog_Scoring!$Y$5:$Y$504,MATCH($A335,Backlog_Scoring!$A$5:$A$504,0)),""))</f>
        <v/>
      </c>
      <c r="Q335" s="15" t="str">
        <f>IF($A335="","",IFERROR(INDEX(Backlog_Scoring!$X$5:$X$504,MATCH($A335,Backlog_Scoring!$A$5:$A$504,0)),""))</f>
        <v/>
      </c>
      <c r="R335" s="15" t="str">
        <f>IF($A335="","",IFERROR(INDEX(Backlog_Scoring!$U$5:$U$504,MATCH($A335,Backlog_Scoring!$A$5:$A$504,0)),""))</f>
        <v/>
      </c>
      <c r="T335" s="20"/>
      <c r="U335" s="20" t="str">
        <f>IF(Settings!$B$23=0,"",IF($C335="","",IF($D335="Day 14",$C335+Settings!$B$24,IF($D335="Week 6",$C335+Settings!$B$25,IF($D335="Monthly",EDATE($C335,Settings!$B$26),"")))))</f>
        <v/>
      </c>
      <c r="V335" s="21"/>
      <c r="W335" s="21"/>
      <c r="X335" s="21"/>
      <c r="Y335" s="25"/>
      <c r="Z335" s="25"/>
    </row>
    <row r="336" spans="2:26" x14ac:dyDescent="0.2">
      <c r="B336" s="15" t="str">
        <f>IF($A336="","",IFERROR(INDEX(Backlog_Scoring!$B$5:$B$504,MATCH($A336,Backlog_Scoring!$A$5:$A$504,0)),""))</f>
        <v/>
      </c>
      <c r="C336" s="20"/>
      <c r="D336" s="21"/>
      <c r="E336" s="15" t="str">
        <f>IF($A336="","",IFERROR(INDEX(Backlog_Scoring!$AB$5:$AB$504,MATCH($A336,Backlog_Scoring!$A$5:$A$504,0)),""))</f>
        <v/>
      </c>
      <c r="F336" s="15" t="str">
        <f>IF($A336="","",IFERROR(INDEX(Backlog_Scoring!$AC$5:$AC$504,MATCH($A336,Backlog_Scoring!$A$5:$A$504,0)),""))</f>
        <v/>
      </c>
      <c r="H336" s="22"/>
      <c r="I336" s="23"/>
      <c r="N336" s="24"/>
      <c r="O336" s="15" t="str">
        <f>IF($A336="","",IFERROR(INDEX(Backlog_Scoring!$E$5:$E$504,MATCH($A336,Backlog_Scoring!$A$5:$A$504,0)),""))</f>
        <v/>
      </c>
      <c r="P336" s="15" t="str">
        <f>IF($A336="","",IFERROR(INDEX(Backlog_Scoring!$Y$5:$Y$504,MATCH($A336,Backlog_Scoring!$A$5:$A$504,0)),""))</f>
        <v/>
      </c>
      <c r="Q336" s="15" t="str">
        <f>IF($A336="","",IFERROR(INDEX(Backlog_Scoring!$X$5:$X$504,MATCH($A336,Backlog_Scoring!$A$5:$A$504,0)),""))</f>
        <v/>
      </c>
      <c r="R336" s="15" t="str">
        <f>IF($A336="","",IFERROR(INDEX(Backlog_Scoring!$U$5:$U$504,MATCH($A336,Backlog_Scoring!$A$5:$A$504,0)),""))</f>
        <v/>
      </c>
      <c r="T336" s="20"/>
      <c r="U336" s="20" t="str">
        <f>IF(Settings!$B$23=0,"",IF($C336="","",IF($D336="Day 14",$C336+Settings!$B$24,IF($D336="Week 6",$C336+Settings!$B$25,IF($D336="Monthly",EDATE($C336,Settings!$B$26),"")))))</f>
        <v/>
      </c>
      <c r="V336" s="21"/>
      <c r="W336" s="21"/>
      <c r="X336" s="21"/>
      <c r="Y336" s="25"/>
      <c r="Z336" s="25"/>
    </row>
    <row r="337" spans="2:26" x14ac:dyDescent="0.2">
      <c r="B337" s="15" t="str">
        <f>IF($A337="","",IFERROR(INDEX(Backlog_Scoring!$B$5:$B$504,MATCH($A337,Backlog_Scoring!$A$5:$A$504,0)),""))</f>
        <v/>
      </c>
      <c r="C337" s="20"/>
      <c r="D337" s="21"/>
      <c r="E337" s="15" t="str">
        <f>IF($A337="","",IFERROR(INDEX(Backlog_Scoring!$AB$5:$AB$504,MATCH($A337,Backlog_Scoring!$A$5:$A$504,0)),""))</f>
        <v/>
      </c>
      <c r="F337" s="15" t="str">
        <f>IF($A337="","",IFERROR(INDEX(Backlog_Scoring!$AC$5:$AC$504,MATCH($A337,Backlog_Scoring!$A$5:$A$504,0)),""))</f>
        <v/>
      </c>
      <c r="H337" s="22"/>
      <c r="I337" s="23"/>
      <c r="N337" s="24"/>
      <c r="O337" s="15" t="str">
        <f>IF($A337="","",IFERROR(INDEX(Backlog_Scoring!$E$5:$E$504,MATCH($A337,Backlog_Scoring!$A$5:$A$504,0)),""))</f>
        <v/>
      </c>
      <c r="P337" s="15" t="str">
        <f>IF($A337="","",IFERROR(INDEX(Backlog_Scoring!$Y$5:$Y$504,MATCH($A337,Backlog_Scoring!$A$5:$A$504,0)),""))</f>
        <v/>
      </c>
      <c r="Q337" s="15" t="str">
        <f>IF($A337="","",IFERROR(INDEX(Backlog_Scoring!$X$5:$X$504,MATCH($A337,Backlog_Scoring!$A$5:$A$504,0)),""))</f>
        <v/>
      </c>
      <c r="R337" s="15" t="str">
        <f>IF($A337="","",IFERROR(INDEX(Backlog_Scoring!$U$5:$U$504,MATCH($A337,Backlog_Scoring!$A$5:$A$504,0)),""))</f>
        <v/>
      </c>
      <c r="T337" s="20"/>
      <c r="U337" s="20" t="str">
        <f>IF(Settings!$B$23=0,"",IF($C337="","",IF($D337="Day 14",$C337+Settings!$B$24,IF($D337="Week 6",$C337+Settings!$B$25,IF($D337="Monthly",EDATE($C337,Settings!$B$26),"")))))</f>
        <v/>
      </c>
      <c r="V337" s="21"/>
      <c r="W337" s="21"/>
      <c r="X337" s="21"/>
      <c r="Y337" s="25"/>
      <c r="Z337" s="25"/>
    </row>
    <row r="338" spans="2:26" x14ac:dyDescent="0.2">
      <c r="B338" s="15" t="str">
        <f>IF($A338="","",IFERROR(INDEX(Backlog_Scoring!$B$5:$B$504,MATCH($A338,Backlog_Scoring!$A$5:$A$504,0)),""))</f>
        <v/>
      </c>
      <c r="C338" s="20"/>
      <c r="D338" s="21"/>
      <c r="E338" s="15" t="str">
        <f>IF($A338="","",IFERROR(INDEX(Backlog_Scoring!$AB$5:$AB$504,MATCH($A338,Backlog_Scoring!$A$5:$A$504,0)),""))</f>
        <v/>
      </c>
      <c r="F338" s="15" t="str">
        <f>IF($A338="","",IFERROR(INDEX(Backlog_Scoring!$AC$5:$AC$504,MATCH($A338,Backlog_Scoring!$A$5:$A$504,0)),""))</f>
        <v/>
      </c>
      <c r="H338" s="22"/>
      <c r="I338" s="23"/>
      <c r="N338" s="24"/>
      <c r="O338" s="15" t="str">
        <f>IF($A338="","",IFERROR(INDEX(Backlog_Scoring!$E$5:$E$504,MATCH($A338,Backlog_Scoring!$A$5:$A$504,0)),""))</f>
        <v/>
      </c>
      <c r="P338" s="15" t="str">
        <f>IF($A338="","",IFERROR(INDEX(Backlog_Scoring!$Y$5:$Y$504,MATCH($A338,Backlog_Scoring!$A$5:$A$504,0)),""))</f>
        <v/>
      </c>
      <c r="Q338" s="15" t="str">
        <f>IF($A338="","",IFERROR(INDEX(Backlog_Scoring!$X$5:$X$504,MATCH($A338,Backlog_Scoring!$A$5:$A$504,0)),""))</f>
        <v/>
      </c>
      <c r="R338" s="15" t="str">
        <f>IF($A338="","",IFERROR(INDEX(Backlog_Scoring!$U$5:$U$504,MATCH($A338,Backlog_Scoring!$A$5:$A$504,0)),""))</f>
        <v/>
      </c>
      <c r="T338" s="20"/>
      <c r="U338" s="20" t="str">
        <f>IF(Settings!$B$23=0,"",IF($C338="","",IF($D338="Day 14",$C338+Settings!$B$24,IF($D338="Week 6",$C338+Settings!$B$25,IF($D338="Monthly",EDATE($C338,Settings!$B$26),"")))))</f>
        <v/>
      </c>
      <c r="V338" s="21"/>
      <c r="W338" s="21"/>
      <c r="X338" s="21"/>
      <c r="Y338" s="25"/>
      <c r="Z338" s="25"/>
    </row>
    <row r="339" spans="2:26" x14ac:dyDescent="0.2">
      <c r="B339" s="15" t="str">
        <f>IF($A339="","",IFERROR(INDEX(Backlog_Scoring!$B$5:$B$504,MATCH($A339,Backlog_Scoring!$A$5:$A$504,0)),""))</f>
        <v/>
      </c>
      <c r="C339" s="20"/>
      <c r="D339" s="21"/>
      <c r="E339" s="15" t="str">
        <f>IF($A339="","",IFERROR(INDEX(Backlog_Scoring!$AB$5:$AB$504,MATCH($A339,Backlog_Scoring!$A$5:$A$504,0)),""))</f>
        <v/>
      </c>
      <c r="F339" s="15" t="str">
        <f>IF($A339="","",IFERROR(INDEX(Backlog_Scoring!$AC$5:$AC$504,MATCH($A339,Backlog_Scoring!$A$5:$A$504,0)),""))</f>
        <v/>
      </c>
      <c r="H339" s="22"/>
      <c r="I339" s="23"/>
      <c r="N339" s="24"/>
      <c r="O339" s="15" t="str">
        <f>IF($A339="","",IFERROR(INDEX(Backlog_Scoring!$E$5:$E$504,MATCH($A339,Backlog_Scoring!$A$5:$A$504,0)),""))</f>
        <v/>
      </c>
      <c r="P339" s="15" t="str">
        <f>IF($A339="","",IFERROR(INDEX(Backlog_Scoring!$Y$5:$Y$504,MATCH($A339,Backlog_Scoring!$A$5:$A$504,0)),""))</f>
        <v/>
      </c>
      <c r="Q339" s="15" t="str">
        <f>IF($A339="","",IFERROR(INDEX(Backlog_Scoring!$X$5:$X$504,MATCH($A339,Backlog_Scoring!$A$5:$A$504,0)),""))</f>
        <v/>
      </c>
      <c r="R339" s="15" t="str">
        <f>IF($A339="","",IFERROR(INDEX(Backlog_Scoring!$U$5:$U$504,MATCH($A339,Backlog_Scoring!$A$5:$A$504,0)),""))</f>
        <v/>
      </c>
      <c r="T339" s="20"/>
      <c r="U339" s="20" t="str">
        <f>IF(Settings!$B$23=0,"",IF($C339="","",IF($D339="Day 14",$C339+Settings!$B$24,IF($D339="Week 6",$C339+Settings!$B$25,IF($D339="Monthly",EDATE($C339,Settings!$B$26),"")))))</f>
        <v/>
      </c>
      <c r="V339" s="21"/>
      <c r="W339" s="21"/>
      <c r="X339" s="21"/>
      <c r="Y339" s="25"/>
      <c r="Z339" s="25"/>
    </row>
    <row r="340" spans="2:26" x14ac:dyDescent="0.2">
      <c r="B340" s="15" t="str">
        <f>IF($A340="","",IFERROR(INDEX(Backlog_Scoring!$B$5:$B$504,MATCH($A340,Backlog_Scoring!$A$5:$A$504,0)),""))</f>
        <v/>
      </c>
      <c r="C340" s="20"/>
      <c r="D340" s="21"/>
      <c r="E340" s="15" t="str">
        <f>IF($A340="","",IFERROR(INDEX(Backlog_Scoring!$AB$5:$AB$504,MATCH($A340,Backlog_Scoring!$A$5:$A$504,0)),""))</f>
        <v/>
      </c>
      <c r="F340" s="15" t="str">
        <f>IF($A340="","",IFERROR(INDEX(Backlog_Scoring!$AC$5:$AC$504,MATCH($A340,Backlog_Scoring!$A$5:$A$504,0)),""))</f>
        <v/>
      </c>
      <c r="H340" s="22"/>
      <c r="I340" s="23"/>
      <c r="N340" s="24"/>
      <c r="O340" s="15" t="str">
        <f>IF($A340="","",IFERROR(INDEX(Backlog_Scoring!$E$5:$E$504,MATCH($A340,Backlog_Scoring!$A$5:$A$504,0)),""))</f>
        <v/>
      </c>
      <c r="P340" s="15" t="str">
        <f>IF($A340="","",IFERROR(INDEX(Backlog_Scoring!$Y$5:$Y$504,MATCH($A340,Backlog_Scoring!$A$5:$A$504,0)),""))</f>
        <v/>
      </c>
      <c r="Q340" s="15" t="str">
        <f>IF($A340="","",IFERROR(INDEX(Backlog_Scoring!$X$5:$X$504,MATCH($A340,Backlog_Scoring!$A$5:$A$504,0)),""))</f>
        <v/>
      </c>
      <c r="R340" s="15" t="str">
        <f>IF($A340="","",IFERROR(INDEX(Backlog_Scoring!$U$5:$U$504,MATCH($A340,Backlog_Scoring!$A$5:$A$504,0)),""))</f>
        <v/>
      </c>
      <c r="T340" s="20"/>
      <c r="U340" s="20" t="str">
        <f>IF(Settings!$B$23=0,"",IF($C340="","",IF($D340="Day 14",$C340+Settings!$B$24,IF($D340="Week 6",$C340+Settings!$B$25,IF($D340="Monthly",EDATE($C340,Settings!$B$26),"")))))</f>
        <v/>
      </c>
      <c r="V340" s="21"/>
      <c r="W340" s="21"/>
      <c r="X340" s="21"/>
      <c r="Y340" s="25"/>
      <c r="Z340" s="25"/>
    </row>
    <row r="341" spans="2:26" x14ac:dyDescent="0.2">
      <c r="B341" s="15" t="str">
        <f>IF($A341="","",IFERROR(INDEX(Backlog_Scoring!$B$5:$B$504,MATCH($A341,Backlog_Scoring!$A$5:$A$504,0)),""))</f>
        <v/>
      </c>
      <c r="C341" s="20"/>
      <c r="D341" s="21"/>
      <c r="E341" s="15" t="str">
        <f>IF($A341="","",IFERROR(INDEX(Backlog_Scoring!$AB$5:$AB$504,MATCH($A341,Backlog_Scoring!$A$5:$A$504,0)),""))</f>
        <v/>
      </c>
      <c r="F341" s="15" t="str">
        <f>IF($A341="","",IFERROR(INDEX(Backlog_Scoring!$AC$5:$AC$504,MATCH($A341,Backlog_Scoring!$A$5:$A$504,0)),""))</f>
        <v/>
      </c>
      <c r="H341" s="22"/>
      <c r="I341" s="23"/>
      <c r="N341" s="24"/>
      <c r="O341" s="15" t="str">
        <f>IF($A341="","",IFERROR(INDEX(Backlog_Scoring!$E$5:$E$504,MATCH($A341,Backlog_Scoring!$A$5:$A$504,0)),""))</f>
        <v/>
      </c>
      <c r="P341" s="15" t="str">
        <f>IF($A341="","",IFERROR(INDEX(Backlog_Scoring!$Y$5:$Y$504,MATCH($A341,Backlog_Scoring!$A$5:$A$504,0)),""))</f>
        <v/>
      </c>
      <c r="Q341" s="15" t="str">
        <f>IF($A341="","",IFERROR(INDEX(Backlog_Scoring!$X$5:$X$504,MATCH($A341,Backlog_Scoring!$A$5:$A$504,0)),""))</f>
        <v/>
      </c>
      <c r="R341" s="15" t="str">
        <f>IF($A341="","",IFERROR(INDEX(Backlog_Scoring!$U$5:$U$504,MATCH($A341,Backlog_Scoring!$A$5:$A$504,0)),""))</f>
        <v/>
      </c>
      <c r="T341" s="20"/>
      <c r="U341" s="20" t="str">
        <f>IF(Settings!$B$23=0,"",IF($C341="","",IF($D341="Day 14",$C341+Settings!$B$24,IF($D341="Week 6",$C341+Settings!$B$25,IF($D341="Monthly",EDATE($C341,Settings!$B$26),"")))))</f>
        <v/>
      </c>
      <c r="V341" s="21"/>
      <c r="W341" s="21"/>
      <c r="X341" s="21"/>
      <c r="Y341" s="25"/>
      <c r="Z341" s="25"/>
    </row>
    <row r="342" spans="2:26" x14ac:dyDescent="0.2">
      <c r="B342" s="15" t="str">
        <f>IF($A342="","",IFERROR(INDEX(Backlog_Scoring!$B$5:$B$504,MATCH($A342,Backlog_Scoring!$A$5:$A$504,0)),""))</f>
        <v/>
      </c>
      <c r="C342" s="20"/>
      <c r="D342" s="21"/>
      <c r="E342" s="15" t="str">
        <f>IF($A342="","",IFERROR(INDEX(Backlog_Scoring!$AB$5:$AB$504,MATCH($A342,Backlog_Scoring!$A$5:$A$504,0)),""))</f>
        <v/>
      </c>
      <c r="F342" s="15" t="str">
        <f>IF($A342="","",IFERROR(INDEX(Backlog_Scoring!$AC$5:$AC$504,MATCH($A342,Backlog_Scoring!$A$5:$A$504,0)),""))</f>
        <v/>
      </c>
      <c r="H342" s="22"/>
      <c r="I342" s="23"/>
      <c r="N342" s="24"/>
      <c r="O342" s="15" t="str">
        <f>IF($A342="","",IFERROR(INDEX(Backlog_Scoring!$E$5:$E$504,MATCH($A342,Backlog_Scoring!$A$5:$A$504,0)),""))</f>
        <v/>
      </c>
      <c r="P342" s="15" t="str">
        <f>IF($A342="","",IFERROR(INDEX(Backlog_Scoring!$Y$5:$Y$504,MATCH($A342,Backlog_Scoring!$A$5:$A$504,0)),""))</f>
        <v/>
      </c>
      <c r="Q342" s="15" t="str">
        <f>IF($A342="","",IFERROR(INDEX(Backlog_Scoring!$X$5:$X$504,MATCH($A342,Backlog_Scoring!$A$5:$A$504,0)),""))</f>
        <v/>
      </c>
      <c r="R342" s="15" t="str">
        <f>IF($A342="","",IFERROR(INDEX(Backlog_Scoring!$U$5:$U$504,MATCH($A342,Backlog_Scoring!$A$5:$A$504,0)),""))</f>
        <v/>
      </c>
      <c r="T342" s="20"/>
      <c r="U342" s="20" t="str">
        <f>IF(Settings!$B$23=0,"",IF($C342="","",IF($D342="Day 14",$C342+Settings!$B$24,IF($D342="Week 6",$C342+Settings!$B$25,IF($D342="Monthly",EDATE($C342,Settings!$B$26),"")))))</f>
        <v/>
      </c>
      <c r="V342" s="21"/>
      <c r="W342" s="21"/>
      <c r="X342" s="21"/>
      <c r="Y342" s="25"/>
      <c r="Z342" s="25"/>
    </row>
    <row r="343" spans="2:26" x14ac:dyDescent="0.2">
      <c r="B343" s="15" t="str">
        <f>IF($A343="","",IFERROR(INDEX(Backlog_Scoring!$B$5:$B$504,MATCH($A343,Backlog_Scoring!$A$5:$A$504,0)),""))</f>
        <v/>
      </c>
      <c r="C343" s="20"/>
      <c r="D343" s="21"/>
      <c r="E343" s="15" t="str">
        <f>IF($A343="","",IFERROR(INDEX(Backlog_Scoring!$AB$5:$AB$504,MATCH($A343,Backlog_Scoring!$A$5:$A$504,0)),""))</f>
        <v/>
      </c>
      <c r="F343" s="15" t="str">
        <f>IF($A343="","",IFERROR(INDEX(Backlog_Scoring!$AC$5:$AC$504,MATCH($A343,Backlog_Scoring!$A$5:$A$504,0)),""))</f>
        <v/>
      </c>
      <c r="H343" s="22"/>
      <c r="I343" s="23"/>
      <c r="N343" s="24"/>
      <c r="O343" s="15" t="str">
        <f>IF($A343="","",IFERROR(INDEX(Backlog_Scoring!$E$5:$E$504,MATCH($A343,Backlog_Scoring!$A$5:$A$504,0)),""))</f>
        <v/>
      </c>
      <c r="P343" s="15" t="str">
        <f>IF($A343="","",IFERROR(INDEX(Backlog_Scoring!$Y$5:$Y$504,MATCH($A343,Backlog_Scoring!$A$5:$A$504,0)),""))</f>
        <v/>
      </c>
      <c r="Q343" s="15" t="str">
        <f>IF($A343="","",IFERROR(INDEX(Backlog_Scoring!$X$5:$X$504,MATCH($A343,Backlog_Scoring!$A$5:$A$504,0)),""))</f>
        <v/>
      </c>
      <c r="R343" s="15" t="str">
        <f>IF($A343="","",IFERROR(INDEX(Backlog_Scoring!$U$5:$U$504,MATCH($A343,Backlog_Scoring!$A$5:$A$504,0)),""))</f>
        <v/>
      </c>
      <c r="T343" s="20"/>
      <c r="U343" s="20" t="str">
        <f>IF(Settings!$B$23=0,"",IF($C343="","",IF($D343="Day 14",$C343+Settings!$B$24,IF($D343="Week 6",$C343+Settings!$B$25,IF($D343="Monthly",EDATE($C343,Settings!$B$26),"")))))</f>
        <v/>
      </c>
      <c r="V343" s="21"/>
      <c r="W343" s="21"/>
      <c r="X343" s="21"/>
      <c r="Y343" s="25"/>
      <c r="Z343" s="25"/>
    </row>
    <row r="344" spans="2:26" x14ac:dyDescent="0.2">
      <c r="B344" s="15" t="str">
        <f>IF($A344="","",IFERROR(INDEX(Backlog_Scoring!$B$5:$B$504,MATCH($A344,Backlog_Scoring!$A$5:$A$504,0)),""))</f>
        <v/>
      </c>
      <c r="C344" s="20"/>
      <c r="D344" s="21"/>
      <c r="E344" s="15" t="str">
        <f>IF($A344="","",IFERROR(INDEX(Backlog_Scoring!$AB$5:$AB$504,MATCH($A344,Backlog_Scoring!$A$5:$A$504,0)),""))</f>
        <v/>
      </c>
      <c r="F344" s="15" t="str">
        <f>IF($A344="","",IFERROR(INDEX(Backlog_Scoring!$AC$5:$AC$504,MATCH($A344,Backlog_Scoring!$A$5:$A$504,0)),""))</f>
        <v/>
      </c>
      <c r="H344" s="22"/>
      <c r="I344" s="23"/>
      <c r="N344" s="24"/>
      <c r="O344" s="15" t="str">
        <f>IF($A344="","",IFERROR(INDEX(Backlog_Scoring!$E$5:$E$504,MATCH($A344,Backlog_Scoring!$A$5:$A$504,0)),""))</f>
        <v/>
      </c>
      <c r="P344" s="15" t="str">
        <f>IF($A344="","",IFERROR(INDEX(Backlog_Scoring!$Y$5:$Y$504,MATCH($A344,Backlog_Scoring!$A$5:$A$504,0)),""))</f>
        <v/>
      </c>
      <c r="Q344" s="15" t="str">
        <f>IF($A344="","",IFERROR(INDEX(Backlog_Scoring!$X$5:$X$504,MATCH($A344,Backlog_Scoring!$A$5:$A$504,0)),""))</f>
        <v/>
      </c>
      <c r="R344" s="15" t="str">
        <f>IF($A344="","",IFERROR(INDEX(Backlog_Scoring!$U$5:$U$504,MATCH($A344,Backlog_Scoring!$A$5:$A$504,0)),""))</f>
        <v/>
      </c>
      <c r="T344" s="20"/>
      <c r="U344" s="20" t="str">
        <f>IF(Settings!$B$23=0,"",IF($C344="","",IF($D344="Day 14",$C344+Settings!$B$24,IF($D344="Week 6",$C344+Settings!$B$25,IF($D344="Monthly",EDATE($C344,Settings!$B$26),"")))))</f>
        <v/>
      </c>
      <c r="V344" s="21"/>
      <c r="W344" s="21"/>
      <c r="X344" s="21"/>
      <c r="Y344" s="25"/>
      <c r="Z344" s="25"/>
    </row>
    <row r="345" spans="2:26" x14ac:dyDescent="0.2">
      <c r="B345" s="15" t="str">
        <f>IF($A345="","",IFERROR(INDEX(Backlog_Scoring!$B$5:$B$504,MATCH($A345,Backlog_Scoring!$A$5:$A$504,0)),""))</f>
        <v/>
      </c>
      <c r="C345" s="20"/>
      <c r="D345" s="21"/>
      <c r="E345" s="15" t="str">
        <f>IF($A345="","",IFERROR(INDEX(Backlog_Scoring!$AB$5:$AB$504,MATCH($A345,Backlog_Scoring!$A$5:$A$504,0)),""))</f>
        <v/>
      </c>
      <c r="F345" s="15" t="str">
        <f>IF($A345="","",IFERROR(INDEX(Backlog_Scoring!$AC$5:$AC$504,MATCH($A345,Backlog_Scoring!$A$5:$A$504,0)),""))</f>
        <v/>
      </c>
      <c r="H345" s="22"/>
      <c r="I345" s="23"/>
      <c r="N345" s="24"/>
      <c r="O345" s="15" t="str">
        <f>IF($A345="","",IFERROR(INDEX(Backlog_Scoring!$E$5:$E$504,MATCH($A345,Backlog_Scoring!$A$5:$A$504,0)),""))</f>
        <v/>
      </c>
      <c r="P345" s="15" t="str">
        <f>IF($A345="","",IFERROR(INDEX(Backlog_Scoring!$Y$5:$Y$504,MATCH($A345,Backlog_Scoring!$A$5:$A$504,0)),""))</f>
        <v/>
      </c>
      <c r="Q345" s="15" t="str">
        <f>IF($A345="","",IFERROR(INDEX(Backlog_Scoring!$X$5:$X$504,MATCH($A345,Backlog_Scoring!$A$5:$A$504,0)),""))</f>
        <v/>
      </c>
      <c r="R345" s="15" t="str">
        <f>IF($A345="","",IFERROR(INDEX(Backlog_Scoring!$U$5:$U$504,MATCH($A345,Backlog_Scoring!$A$5:$A$504,0)),""))</f>
        <v/>
      </c>
      <c r="T345" s="20"/>
      <c r="U345" s="20" t="str">
        <f>IF(Settings!$B$23=0,"",IF($C345="","",IF($D345="Day 14",$C345+Settings!$B$24,IF($D345="Week 6",$C345+Settings!$B$25,IF($D345="Monthly",EDATE($C345,Settings!$B$26),"")))))</f>
        <v/>
      </c>
      <c r="V345" s="21"/>
      <c r="W345" s="21"/>
      <c r="X345" s="21"/>
      <c r="Y345" s="25"/>
      <c r="Z345" s="25"/>
    </row>
    <row r="346" spans="2:26" x14ac:dyDescent="0.2">
      <c r="B346" s="15" t="str">
        <f>IF($A346="","",IFERROR(INDEX(Backlog_Scoring!$B$5:$B$504,MATCH($A346,Backlog_Scoring!$A$5:$A$504,0)),""))</f>
        <v/>
      </c>
      <c r="C346" s="20"/>
      <c r="D346" s="21"/>
      <c r="E346" s="15" t="str">
        <f>IF($A346="","",IFERROR(INDEX(Backlog_Scoring!$AB$5:$AB$504,MATCH($A346,Backlog_Scoring!$A$5:$A$504,0)),""))</f>
        <v/>
      </c>
      <c r="F346" s="15" t="str">
        <f>IF($A346="","",IFERROR(INDEX(Backlog_Scoring!$AC$5:$AC$504,MATCH($A346,Backlog_Scoring!$A$5:$A$504,0)),""))</f>
        <v/>
      </c>
      <c r="H346" s="22"/>
      <c r="I346" s="23"/>
      <c r="N346" s="24"/>
      <c r="O346" s="15" t="str">
        <f>IF($A346="","",IFERROR(INDEX(Backlog_Scoring!$E$5:$E$504,MATCH($A346,Backlog_Scoring!$A$5:$A$504,0)),""))</f>
        <v/>
      </c>
      <c r="P346" s="15" t="str">
        <f>IF($A346="","",IFERROR(INDEX(Backlog_Scoring!$Y$5:$Y$504,MATCH($A346,Backlog_Scoring!$A$5:$A$504,0)),""))</f>
        <v/>
      </c>
      <c r="Q346" s="15" t="str">
        <f>IF($A346="","",IFERROR(INDEX(Backlog_Scoring!$X$5:$X$504,MATCH($A346,Backlog_Scoring!$A$5:$A$504,0)),""))</f>
        <v/>
      </c>
      <c r="R346" s="15" t="str">
        <f>IF($A346="","",IFERROR(INDEX(Backlog_Scoring!$U$5:$U$504,MATCH($A346,Backlog_Scoring!$A$5:$A$504,0)),""))</f>
        <v/>
      </c>
      <c r="T346" s="20"/>
      <c r="U346" s="20" t="str">
        <f>IF(Settings!$B$23=0,"",IF($C346="","",IF($D346="Day 14",$C346+Settings!$B$24,IF($D346="Week 6",$C346+Settings!$B$25,IF($D346="Monthly",EDATE($C346,Settings!$B$26),"")))))</f>
        <v/>
      </c>
      <c r="V346" s="21"/>
      <c r="W346" s="21"/>
      <c r="X346" s="21"/>
      <c r="Y346" s="25"/>
      <c r="Z346" s="25"/>
    </row>
    <row r="347" spans="2:26" x14ac:dyDescent="0.2">
      <c r="B347" s="15" t="str">
        <f>IF($A347="","",IFERROR(INDEX(Backlog_Scoring!$B$5:$B$504,MATCH($A347,Backlog_Scoring!$A$5:$A$504,0)),""))</f>
        <v/>
      </c>
      <c r="C347" s="20"/>
      <c r="D347" s="21"/>
      <c r="E347" s="15" t="str">
        <f>IF($A347="","",IFERROR(INDEX(Backlog_Scoring!$AB$5:$AB$504,MATCH($A347,Backlog_Scoring!$A$5:$A$504,0)),""))</f>
        <v/>
      </c>
      <c r="F347" s="15" t="str">
        <f>IF($A347="","",IFERROR(INDEX(Backlog_Scoring!$AC$5:$AC$504,MATCH($A347,Backlog_Scoring!$A$5:$A$504,0)),""))</f>
        <v/>
      </c>
      <c r="H347" s="22"/>
      <c r="I347" s="23"/>
      <c r="N347" s="24"/>
      <c r="O347" s="15" t="str">
        <f>IF($A347="","",IFERROR(INDEX(Backlog_Scoring!$E$5:$E$504,MATCH($A347,Backlog_Scoring!$A$5:$A$504,0)),""))</f>
        <v/>
      </c>
      <c r="P347" s="15" t="str">
        <f>IF($A347="","",IFERROR(INDEX(Backlog_Scoring!$Y$5:$Y$504,MATCH($A347,Backlog_Scoring!$A$5:$A$504,0)),""))</f>
        <v/>
      </c>
      <c r="Q347" s="15" t="str">
        <f>IF($A347="","",IFERROR(INDEX(Backlog_Scoring!$X$5:$X$504,MATCH($A347,Backlog_Scoring!$A$5:$A$504,0)),""))</f>
        <v/>
      </c>
      <c r="R347" s="15" t="str">
        <f>IF($A347="","",IFERROR(INDEX(Backlog_Scoring!$U$5:$U$504,MATCH($A347,Backlog_Scoring!$A$5:$A$504,0)),""))</f>
        <v/>
      </c>
      <c r="T347" s="20"/>
      <c r="U347" s="20" t="str">
        <f>IF(Settings!$B$23=0,"",IF($C347="","",IF($D347="Day 14",$C347+Settings!$B$24,IF($D347="Week 6",$C347+Settings!$B$25,IF($D347="Monthly",EDATE($C347,Settings!$B$26),"")))))</f>
        <v/>
      </c>
      <c r="V347" s="21"/>
      <c r="W347" s="21"/>
      <c r="X347" s="21"/>
      <c r="Y347" s="25"/>
      <c r="Z347" s="25"/>
    </row>
    <row r="348" spans="2:26" x14ac:dyDescent="0.2">
      <c r="B348" s="15" t="str">
        <f>IF($A348="","",IFERROR(INDEX(Backlog_Scoring!$B$5:$B$504,MATCH($A348,Backlog_Scoring!$A$5:$A$504,0)),""))</f>
        <v/>
      </c>
      <c r="C348" s="20"/>
      <c r="D348" s="21"/>
      <c r="E348" s="15" t="str">
        <f>IF($A348="","",IFERROR(INDEX(Backlog_Scoring!$AB$5:$AB$504,MATCH($A348,Backlog_Scoring!$A$5:$A$504,0)),""))</f>
        <v/>
      </c>
      <c r="F348" s="15" t="str">
        <f>IF($A348="","",IFERROR(INDEX(Backlog_Scoring!$AC$5:$AC$504,MATCH($A348,Backlog_Scoring!$A$5:$A$504,0)),""))</f>
        <v/>
      </c>
      <c r="H348" s="22"/>
      <c r="I348" s="23"/>
      <c r="N348" s="24"/>
      <c r="O348" s="15" t="str">
        <f>IF($A348="","",IFERROR(INDEX(Backlog_Scoring!$E$5:$E$504,MATCH($A348,Backlog_Scoring!$A$5:$A$504,0)),""))</f>
        <v/>
      </c>
      <c r="P348" s="15" t="str">
        <f>IF($A348="","",IFERROR(INDEX(Backlog_Scoring!$Y$5:$Y$504,MATCH($A348,Backlog_Scoring!$A$5:$A$504,0)),""))</f>
        <v/>
      </c>
      <c r="Q348" s="15" t="str">
        <f>IF($A348="","",IFERROR(INDEX(Backlog_Scoring!$X$5:$X$504,MATCH($A348,Backlog_Scoring!$A$5:$A$504,0)),""))</f>
        <v/>
      </c>
      <c r="R348" s="15" t="str">
        <f>IF($A348="","",IFERROR(INDEX(Backlog_Scoring!$U$5:$U$504,MATCH($A348,Backlog_Scoring!$A$5:$A$504,0)),""))</f>
        <v/>
      </c>
      <c r="T348" s="20"/>
      <c r="U348" s="20" t="str">
        <f>IF(Settings!$B$23=0,"",IF($C348="","",IF($D348="Day 14",$C348+Settings!$B$24,IF($D348="Week 6",$C348+Settings!$B$25,IF($D348="Monthly",EDATE($C348,Settings!$B$26),"")))))</f>
        <v/>
      </c>
      <c r="V348" s="21"/>
      <c r="W348" s="21"/>
      <c r="X348" s="21"/>
      <c r="Y348" s="25"/>
      <c r="Z348" s="25"/>
    </row>
    <row r="349" spans="2:26" x14ac:dyDescent="0.2">
      <c r="B349" s="15" t="str">
        <f>IF($A349="","",IFERROR(INDEX(Backlog_Scoring!$B$5:$B$504,MATCH($A349,Backlog_Scoring!$A$5:$A$504,0)),""))</f>
        <v/>
      </c>
      <c r="C349" s="20"/>
      <c r="D349" s="21"/>
      <c r="E349" s="15" t="str">
        <f>IF($A349="","",IFERROR(INDEX(Backlog_Scoring!$AB$5:$AB$504,MATCH($A349,Backlog_Scoring!$A$5:$A$504,0)),""))</f>
        <v/>
      </c>
      <c r="F349" s="15" t="str">
        <f>IF($A349="","",IFERROR(INDEX(Backlog_Scoring!$AC$5:$AC$504,MATCH($A349,Backlog_Scoring!$A$5:$A$504,0)),""))</f>
        <v/>
      </c>
      <c r="H349" s="22"/>
      <c r="I349" s="23"/>
      <c r="N349" s="24"/>
      <c r="O349" s="15" t="str">
        <f>IF($A349="","",IFERROR(INDEX(Backlog_Scoring!$E$5:$E$504,MATCH($A349,Backlog_Scoring!$A$5:$A$504,0)),""))</f>
        <v/>
      </c>
      <c r="P349" s="15" t="str">
        <f>IF($A349="","",IFERROR(INDEX(Backlog_Scoring!$Y$5:$Y$504,MATCH($A349,Backlog_Scoring!$A$5:$A$504,0)),""))</f>
        <v/>
      </c>
      <c r="Q349" s="15" t="str">
        <f>IF($A349="","",IFERROR(INDEX(Backlog_Scoring!$X$5:$X$504,MATCH($A349,Backlog_Scoring!$A$5:$A$504,0)),""))</f>
        <v/>
      </c>
      <c r="R349" s="15" t="str">
        <f>IF($A349="","",IFERROR(INDEX(Backlog_Scoring!$U$5:$U$504,MATCH($A349,Backlog_Scoring!$A$5:$A$504,0)),""))</f>
        <v/>
      </c>
      <c r="T349" s="20"/>
      <c r="U349" s="20" t="str">
        <f>IF(Settings!$B$23=0,"",IF($C349="","",IF($D349="Day 14",$C349+Settings!$B$24,IF($D349="Week 6",$C349+Settings!$B$25,IF($D349="Monthly",EDATE($C349,Settings!$B$26),"")))))</f>
        <v/>
      </c>
      <c r="V349" s="21"/>
      <c r="W349" s="21"/>
      <c r="X349" s="21"/>
      <c r="Y349" s="25"/>
      <c r="Z349" s="25"/>
    </row>
    <row r="350" spans="2:26" x14ac:dyDescent="0.2">
      <c r="B350" s="15" t="str">
        <f>IF($A350="","",IFERROR(INDEX(Backlog_Scoring!$B$5:$B$504,MATCH($A350,Backlog_Scoring!$A$5:$A$504,0)),""))</f>
        <v/>
      </c>
      <c r="C350" s="20"/>
      <c r="D350" s="21"/>
      <c r="E350" s="15" t="str">
        <f>IF($A350="","",IFERROR(INDEX(Backlog_Scoring!$AB$5:$AB$504,MATCH($A350,Backlog_Scoring!$A$5:$A$504,0)),""))</f>
        <v/>
      </c>
      <c r="F350" s="15" t="str">
        <f>IF($A350="","",IFERROR(INDEX(Backlog_Scoring!$AC$5:$AC$504,MATCH($A350,Backlog_Scoring!$A$5:$A$504,0)),""))</f>
        <v/>
      </c>
      <c r="H350" s="22"/>
      <c r="I350" s="23"/>
      <c r="N350" s="24"/>
      <c r="O350" s="15" t="str">
        <f>IF($A350="","",IFERROR(INDEX(Backlog_Scoring!$E$5:$E$504,MATCH($A350,Backlog_Scoring!$A$5:$A$504,0)),""))</f>
        <v/>
      </c>
      <c r="P350" s="15" t="str">
        <f>IF($A350="","",IFERROR(INDEX(Backlog_Scoring!$Y$5:$Y$504,MATCH($A350,Backlog_Scoring!$A$5:$A$504,0)),""))</f>
        <v/>
      </c>
      <c r="Q350" s="15" t="str">
        <f>IF($A350="","",IFERROR(INDEX(Backlog_Scoring!$X$5:$X$504,MATCH($A350,Backlog_Scoring!$A$5:$A$504,0)),""))</f>
        <v/>
      </c>
      <c r="R350" s="15" t="str">
        <f>IF($A350="","",IFERROR(INDEX(Backlog_Scoring!$U$5:$U$504,MATCH($A350,Backlog_Scoring!$A$5:$A$504,0)),""))</f>
        <v/>
      </c>
      <c r="T350" s="20"/>
      <c r="U350" s="20" t="str">
        <f>IF(Settings!$B$23=0,"",IF($C350="","",IF($D350="Day 14",$C350+Settings!$B$24,IF($D350="Week 6",$C350+Settings!$B$25,IF($D350="Monthly",EDATE($C350,Settings!$B$26),"")))))</f>
        <v/>
      </c>
      <c r="V350" s="21"/>
      <c r="W350" s="21"/>
      <c r="X350" s="21"/>
      <c r="Y350" s="25"/>
      <c r="Z350" s="25"/>
    </row>
    <row r="351" spans="2:26" x14ac:dyDescent="0.2">
      <c r="B351" s="15" t="str">
        <f>IF($A351="","",IFERROR(INDEX(Backlog_Scoring!$B$5:$B$504,MATCH($A351,Backlog_Scoring!$A$5:$A$504,0)),""))</f>
        <v/>
      </c>
      <c r="C351" s="20"/>
      <c r="D351" s="21"/>
      <c r="E351" s="15" t="str">
        <f>IF($A351="","",IFERROR(INDEX(Backlog_Scoring!$AB$5:$AB$504,MATCH($A351,Backlog_Scoring!$A$5:$A$504,0)),""))</f>
        <v/>
      </c>
      <c r="F351" s="15" t="str">
        <f>IF($A351="","",IFERROR(INDEX(Backlog_Scoring!$AC$5:$AC$504,MATCH($A351,Backlog_Scoring!$A$5:$A$504,0)),""))</f>
        <v/>
      </c>
      <c r="H351" s="22"/>
      <c r="I351" s="23"/>
      <c r="N351" s="24"/>
      <c r="O351" s="15" t="str">
        <f>IF($A351="","",IFERROR(INDEX(Backlog_Scoring!$E$5:$E$504,MATCH($A351,Backlog_Scoring!$A$5:$A$504,0)),""))</f>
        <v/>
      </c>
      <c r="P351" s="15" t="str">
        <f>IF($A351="","",IFERROR(INDEX(Backlog_Scoring!$Y$5:$Y$504,MATCH($A351,Backlog_Scoring!$A$5:$A$504,0)),""))</f>
        <v/>
      </c>
      <c r="Q351" s="15" t="str">
        <f>IF($A351="","",IFERROR(INDEX(Backlog_Scoring!$X$5:$X$504,MATCH($A351,Backlog_Scoring!$A$5:$A$504,0)),""))</f>
        <v/>
      </c>
      <c r="R351" s="15" t="str">
        <f>IF($A351="","",IFERROR(INDEX(Backlog_Scoring!$U$5:$U$504,MATCH($A351,Backlog_Scoring!$A$5:$A$504,0)),""))</f>
        <v/>
      </c>
      <c r="T351" s="20"/>
      <c r="U351" s="20" t="str">
        <f>IF(Settings!$B$23=0,"",IF($C351="","",IF($D351="Day 14",$C351+Settings!$B$24,IF($D351="Week 6",$C351+Settings!$B$25,IF($D351="Monthly",EDATE($C351,Settings!$B$26),"")))))</f>
        <v/>
      </c>
      <c r="V351" s="21"/>
      <c r="W351" s="21"/>
      <c r="X351" s="21"/>
      <c r="Y351" s="25"/>
      <c r="Z351" s="25"/>
    </row>
    <row r="352" spans="2:26" x14ac:dyDescent="0.2">
      <c r="B352" s="15" t="str">
        <f>IF($A352="","",IFERROR(INDEX(Backlog_Scoring!$B$5:$B$504,MATCH($A352,Backlog_Scoring!$A$5:$A$504,0)),""))</f>
        <v/>
      </c>
      <c r="C352" s="20"/>
      <c r="D352" s="21"/>
      <c r="E352" s="15" t="str">
        <f>IF($A352="","",IFERROR(INDEX(Backlog_Scoring!$AB$5:$AB$504,MATCH($A352,Backlog_Scoring!$A$5:$A$504,0)),""))</f>
        <v/>
      </c>
      <c r="F352" s="15" t="str">
        <f>IF($A352="","",IFERROR(INDEX(Backlog_Scoring!$AC$5:$AC$504,MATCH($A352,Backlog_Scoring!$A$5:$A$504,0)),""))</f>
        <v/>
      </c>
      <c r="H352" s="22"/>
      <c r="I352" s="23"/>
      <c r="N352" s="24"/>
      <c r="O352" s="15" t="str">
        <f>IF($A352="","",IFERROR(INDEX(Backlog_Scoring!$E$5:$E$504,MATCH($A352,Backlog_Scoring!$A$5:$A$504,0)),""))</f>
        <v/>
      </c>
      <c r="P352" s="15" t="str">
        <f>IF($A352="","",IFERROR(INDEX(Backlog_Scoring!$Y$5:$Y$504,MATCH($A352,Backlog_Scoring!$A$5:$A$504,0)),""))</f>
        <v/>
      </c>
      <c r="Q352" s="15" t="str">
        <f>IF($A352="","",IFERROR(INDEX(Backlog_Scoring!$X$5:$X$504,MATCH($A352,Backlog_Scoring!$A$5:$A$504,0)),""))</f>
        <v/>
      </c>
      <c r="R352" s="15" t="str">
        <f>IF($A352="","",IFERROR(INDEX(Backlog_Scoring!$U$5:$U$504,MATCH($A352,Backlog_Scoring!$A$5:$A$504,0)),""))</f>
        <v/>
      </c>
      <c r="T352" s="20"/>
      <c r="U352" s="20" t="str">
        <f>IF(Settings!$B$23=0,"",IF($C352="","",IF($D352="Day 14",$C352+Settings!$B$24,IF($D352="Week 6",$C352+Settings!$B$25,IF($D352="Monthly",EDATE($C352,Settings!$B$26),"")))))</f>
        <v/>
      </c>
      <c r="V352" s="21"/>
      <c r="W352" s="21"/>
      <c r="X352" s="21"/>
      <c r="Y352" s="25"/>
      <c r="Z352" s="25"/>
    </row>
    <row r="353" spans="2:26" x14ac:dyDescent="0.2">
      <c r="B353" s="15" t="str">
        <f>IF($A353="","",IFERROR(INDEX(Backlog_Scoring!$B$5:$B$504,MATCH($A353,Backlog_Scoring!$A$5:$A$504,0)),""))</f>
        <v/>
      </c>
      <c r="C353" s="20"/>
      <c r="D353" s="21"/>
      <c r="E353" s="15" t="str">
        <f>IF($A353="","",IFERROR(INDEX(Backlog_Scoring!$AB$5:$AB$504,MATCH($A353,Backlog_Scoring!$A$5:$A$504,0)),""))</f>
        <v/>
      </c>
      <c r="F353" s="15" t="str">
        <f>IF($A353="","",IFERROR(INDEX(Backlog_Scoring!$AC$5:$AC$504,MATCH($A353,Backlog_Scoring!$A$5:$A$504,0)),""))</f>
        <v/>
      </c>
      <c r="H353" s="22"/>
      <c r="I353" s="23"/>
      <c r="N353" s="24"/>
      <c r="O353" s="15" t="str">
        <f>IF($A353="","",IFERROR(INDEX(Backlog_Scoring!$E$5:$E$504,MATCH($A353,Backlog_Scoring!$A$5:$A$504,0)),""))</f>
        <v/>
      </c>
      <c r="P353" s="15" t="str">
        <f>IF($A353="","",IFERROR(INDEX(Backlog_Scoring!$Y$5:$Y$504,MATCH($A353,Backlog_Scoring!$A$5:$A$504,0)),""))</f>
        <v/>
      </c>
      <c r="Q353" s="15" t="str">
        <f>IF($A353="","",IFERROR(INDEX(Backlog_Scoring!$X$5:$X$504,MATCH($A353,Backlog_Scoring!$A$5:$A$504,0)),""))</f>
        <v/>
      </c>
      <c r="R353" s="15" t="str">
        <f>IF($A353="","",IFERROR(INDEX(Backlog_Scoring!$U$5:$U$504,MATCH($A353,Backlog_Scoring!$A$5:$A$504,0)),""))</f>
        <v/>
      </c>
      <c r="T353" s="20"/>
      <c r="U353" s="20" t="str">
        <f>IF(Settings!$B$23=0,"",IF($C353="","",IF($D353="Day 14",$C353+Settings!$B$24,IF($D353="Week 6",$C353+Settings!$B$25,IF($D353="Monthly",EDATE($C353,Settings!$B$26),"")))))</f>
        <v/>
      </c>
      <c r="V353" s="21"/>
      <c r="W353" s="21"/>
      <c r="X353" s="21"/>
      <c r="Y353" s="25"/>
      <c r="Z353" s="25"/>
    </row>
    <row r="354" spans="2:26" x14ac:dyDescent="0.2">
      <c r="B354" s="15" t="str">
        <f>IF($A354="","",IFERROR(INDEX(Backlog_Scoring!$B$5:$B$504,MATCH($A354,Backlog_Scoring!$A$5:$A$504,0)),""))</f>
        <v/>
      </c>
      <c r="C354" s="20"/>
      <c r="D354" s="21"/>
      <c r="E354" s="15" t="str">
        <f>IF($A354="","",IFERROR(INDEX(Backlog_Scoring!$AB$5:$AB$504,MATCH($A354,Backlog_Scoring!$A$5:$A$504,0)),""))</f>
        <v/>
      </c>
      <c r="F354" s="15" t="str">
        <f>IF($A354="","",IFERROR(INDEX(Backlog_Scoring!$AC$5:$AC$504,MATCH($A354,Backlog_Scoring!$A$5:$A$504,0)),""))</f>
        <v/>
      </c>
      <c r="H354" s="22"/>
      <c r="I354" s="23"/>
      <c r="N354" s="24"/>
      <c r="O354" s="15" t="str">
        <f>IF($A354="","",IFERROR(INDEX(Backlog_Scoring!$E$5:$E$504,MATCH($A354,Backlog_Scoring!$A$5:$A$504,0)),""))</f>
        <v/>
      </c>
      <c r="P354" s="15" t="str">
        <f>IF($A354="","",IFERROR(INDEX(Backlog_Scoring!$Y$5:$Y$504,MATCH($A354,Backlog_Scoring!$A$5:$A$504,0)),""))</f>
        <v/>
      </c>
      <c r="Q354" s="15" t="str">
        <f>IF($A354="","",IFERROR(INDEX(Backlog_Scoring!$X$5:$X$504,MATCH($A354,Backlog_Scoring!$A$5:$A$504,0)),""))</f>
        <v/>
      </c>
      <c r="R354" s="15" t="str">
        <f>IF($A354="","",IFERROR(INDEX(Backlog_Scoring!$U$5:$U$504,MATCH($A354,Backlog_Scoring!$A$5:$A$504,0)),""))</f>
        <v/>
      </c>
      <c r="T354" s="20"/>
      <c r="U354" s="20" t="str">
        <f>IF(Settings!$B$23=0,"",IF($C354="","",IF($D354="Day 14",$C354+Settings!$B$24,IF($D354="Week 6",$C354+Settings!$B$25,IF($D354="Monthly",EDATE($C354,Settings!$B$26),"")))))</f>
        <v/>
      </c>
      <c r="V354" s="21"/>
      <c r="W354" s="21"/>
      <c r="X354" s="21"/>
      <c r="Y354" s="25"/>
      <c r="Z354" s="25"/>
    </row>
    <row r="355" spans="2:26" x14ac:dyDescent="0.2">
      <c r="B355" s="15" t="str">
        <f>IF($A355="","",IFERROR(INDEX(Backlog_Scoring!$B$5:$B$504,MATCH($A355,Backlog_Scoring!$A$5:$A$504,0)),""))</f>
        <v/>
      </c>
      <c r="C355" s="20"/>
      <c r="D355" s="21"/>
      <c r="E355" s="15" t="str">
        <f>IF($A355="","",IFERROR(INDEX(Backlog_Scoring!$AB$5:$AB$504,MATCH($A355,Backlog_Scoring!$A$5:$A$504,0)),""))</f>
        <v/>
      </c>
      <c r="F355" s="15" t="str">
        <f>IF($A355="","",IFERROR(INDEX(Backlog_Scoring!$AC$5:$AC$504,MATCH($A355,Backlog_Scoring!$A$5:$A$504,0)),""))</f>
        <v/>
      </c>
      <c r="H355" s="22"/>
      <c r="I355" s="23"/>
      <c r="N355" s="24"/>
      <c r="O355" s="15" t="str">
        <f>IF($A355="","",IFERROR(INDEX(Backlog_Scoring!$E$5:$E$504,MATCH($A355,Backlog_Scoring!$A$5:$A$504,0)),""))</f>
        <v/>
      </c>
      <c r="P355" s="15" t="str">
        <f>IF($A355="","",IFERROR(INDEX(Backlog_Scoring!$Y$5:$Y$504,MATCH($A355,Backlog_Scoring!$A$5:$A$504,0)),""))</f>
        <v/>
      </c>
      <c r="Q355" s="15" t="str">
        <f>IF($A355="","",IFERROR(INDEX(Backlog_Scoring!$X$5:$X$504,MATCH($A355,Backlog_Scoring!$A$5:$A$504,0)),""))</f>
        <v/>
      </c>
      <c r="R355" s="15" t="str">
        <f>IF($A355="","",IFERROR(INDEX(Backlog_Scoring!$U$5:$U$504,MATCH($A355,Backlog_Scoring!$A$5:$A$504,0)),""))</f>
        <v/>
      </c>
      <c r="T355" s="20"/>
      <c r="U355" s="20" t="str">
        <f>IF(Settings!$B$23=0,"",IF($C355="","",IF($D355="Day 14",$C355+Settings!$B$24,IF($D355="Week 6",$C355+Settings!$B$25,IF($D355="Monthly",EDATE($C355,Settings!$B$26),"")))))</f>
        <v/>
      </c>
      <c r="V355" s="21"/>
      <c r="W355" s="21"/>
      <c r="X355" s="21"/>
      <c r="Y355" s="25"/>
      <c r="Z355" s="25"/>
    </row>
    <row r="356" spans="2:26" x14ac:dyDescent="0.2">
      <c r="B356" s="15" t="str">
        <f>IF($A356="","",IFERROR(INDEX(Backlog_Scoring!$B$5:$B$504,MATCH($A356,Backlog_Scoring!$A$5:$A$504,0)),""))</f>
        <v/>
      </c>
      <c r="C356" s="20"/>
      <c r="D356" s="21"/>
      <c r="E356" s="15" t="str">
        <f>IF($A356="","",IFERROR(INDEX(Backlog_Scoring!$AB$5:$AB$504,MATCH($A356,Backlog_Scoring!$A$5:$A$504,0)),""))</f>
        <v/>
      </c>
      <c r="F356" s="15" t="str">
        <f>IF($A356="","",IFERROR(INDEX(Backlog_Scoring!$AC$5:$AC$504,MATCH($A356,Backlog_Scoring!$A$5:$A$504,0)),""))</f>
        <v/>
      </c>
      <c r="H356" s="22"/>
      <c r="I356" s="23"/>
      <c r="N356" s="24"/>
      <c r="O356" s="15" t="str">
        <f>IF($A356="","",IFERROR(INDEX(Backlog_Scoring!$E$5:$E$504,MATCH($A356,Backlog_Scoring!$A$5:$A$504,0)),""))</f>
        <v/>
      </c>
      <c r="P356" s="15" t="str">
        <f>IF($A356="","",IFERROR(INDEX(Backlog_Scoring!$Y$5:$Y$504,MATCH($A356,Backlog_Scoring!$A$5:$A$504,0)),""))</f>
        <v/>
      </c>
      <c r="Q356" s="15" t="str">
        <f>IF($A356="","",IFERROR(INDEX(Backlog_Scoring!$X$5:$X$504,MATCH($A356,Backlog_Scoring!$A$5:$A$504,0)),""))</f>
        <v/>
      </c>
      <c r="R356" s="15" t="str">
        <f>IF($A356="","",IFERROR(INDEX(Backlog_Scoring!$U$5:$U$504,MATCH($A356,Backlog_Scoring!$A$5:$A$504,0)),""))</f>
        <v/>
      </c>
      <c r="T356" s="20"/>
      <c r="U356" s="20" t="str">
        <f>IF(Settings!$B$23=0,"",IF($C356="","",IF($D356="Day 14",$C356+Settings!$B$24,IF($D356="Week 6",$C356+Settings!$B$25,IF($D356="Monthly",EDATE($C356,Settings!$B$26),"")))))</f>
        <v/>
      </c>
      <c r="V356" s="21"/>
      <c r="W356" s="21"/>
      <c r="X356" s="21"/>
      <c r="Y356" s="25"/>
      <c r="Z356" s="25"/>
    </row>
    <row r="357" spans="2:26" x14ac:dyDescent="0.2">
      <c r="B357" s="15" t="str">
        <f>IF($A357="","",IFERROR(INDEX(Backlog_Scoring!$B$5:$B$504,MATCH($A357,Backlog_Scoring!$A$5:$A$504,0)),""))</f>
        <v/>
      </c>
      <c r="C357" s="20"/>
      <c r="D357" s="21"/>
      <c r="E357" s="15" t="str">
        <f>IF($A357="","",IFERROR(INDEX(Backlog_Scoring!$AB$5:$AB$504,MATCH($A357,Backlog_Scoring!$A$5:$A$504,0)),""))</f>
        <v/>
      </c>
      <c r="F357" s="15" t="str">
        <f>IF($A357="","",IFERROR(INDEX(Backlog_Scoring!$AC$5:$AC$504,MATCH($A357,Backlog_Scoring!$A$5:$A$504,0)),""))</f>
        <v/>
      </c>
      <c r="H357" s="22"/>
      <c r="I357" s="23"/>
      <c r="N357" s="24"/>
      <c r="O357" s="15" t="str">
        <f>IF($A357="","",IFERROR(INDEX(Backlog_Scoring!$E$5:$E$504,MATCH($A357,Backlog_Scoring!$A$5:$A$504,0)),""))</f>
        <v/>
      </c>
      <c r="P357" s="15" t="str">
        <f>IF($A357="","",IFERROR(INDEX(Backlog_Scoring!$Y$5:$Y$504,MATCH($A357,Backlog_Scoring!$A$5:$A$504,0)),""))</f>
        <v/>
      </c>
      <c r="Q357" s="15" t="str">
        <f>IF($A357="","",IFERROR(INDEX(Backlog_Scoring!$X$5:$X$504,MATCH($A357,Backlog_Scoring!$A$5:$A$504,0)),""))</f>
        <v/>
      </c>
      <c r="R357" s="15" t="str">
        <f>IF($A357="","",IFERROR(INDEX(Backlog_Scoring!$U$5:$U$504,MATCH($A357,Backlog_Scoring!$A$5:$A$504,0)),""))</f>
        <v/>
      </c>
      <c r="T357" s="20"/>
      <c r="U357" s="20" t="str">
        <f>IF(Settings!$B$23=0,"",IF($C357="","",IF($D357="Day 14",$C357+Settings!$B$24,IF($D357="Week 6",$C357+Settings!$B$25,IF($D357="Monthly",EDATE($C357,Settings!$B$26),"")))))</f>
        <v/>
      </c>
      <c r="V357" s="21"/>
      <c r="W357" s="21"/>
      <c r="X357" s="21"/>
      <c r="Y357" s="25"/>
      <c r="Z357" s="25"/>
    </row>
    <row r="358" spans="2:26" x14ac:dyDescent="0.2">
      <c r="B358" s="15" t="str">
        <f>IF($A358="","",IFERROR(INDEX(Backlog_Scoring!$B$5:$B$504,MATCH($A358,Backlog_Scoring!$A$5:$A$504,0)),""))</f>
        <v/>
      </c>
      <c r="C358" s="20"/>
      <c r="D358" s="21"/>
      <c r="E358" s="15" t="str">
        <f>IF($A358="","",IFERROR(INDEX(Backlog_Scoring!$AB$5:$AB$504,MATCH($A358,Backlog_Scoring!$A$5:$A$504,0)),""))</f>
        <v/>
      </c>
      <c r="F358" s="15" t="str">
        <f>IF($A358="","",IFERROR(INDEX(Backlog_Scoring!$AC$5:$AC$504,MATCH($A358,Backlog_Scoring!$A$5:$A$504,0)),""))</f>
        <v/>
      </c>
      <c r="H358" s="22"/>
      <c r="I358" s="23"/>
      <c r="N358" s="24"/>
      <c r="O358" s="15" t="str">
        <f>IF($A358="","",IFERROR(INDEX(Backlog_Scoring!$E$5:$E$504,MATCH($A358,Backlog_Scoring!$A$5:$A$504,0)),""))</f>
        <v/>
      </c>
      <c r="P358" s="15" t="str">
        <f>IF($A358="","",IFERROR(INDEX(Backlog_Scoring!$Y$5:$Y$504,MATCH($A358,Backlog_Scoring!$A$5:$A$504,0)),""))</f>
        <v/>
      </c>
      <c r="Q358" s="15" t="str">
        <f>IF($A358="","",IFERROR(INDEX(Backlog_Scoring!$X$5:$X$504,MATCH($A358,Backlog_Scoring!$A$5:$A$504,0)),""))</f>
        <v/>
      </c>
      <c r="R358" s="15" t="str">
        <f>IF($A358="","",IFERROR(INDEX(Backlog_Scoring!$U$5:$U$504,MATCH($A358,Backlog_Scoring!$A$5:$A$504,0)),""))</f>
        <v/>
      </c>
      <c r="T358" s="20"/>
      <c r="U358" s="20" t="str">
        <f>IF(Settings!$B$23=0,"",IF($C358="","",IF($D358="Day 14",$C358+Settings!$B$24,IF($D358="Week 6",$C358+Settings!$B$25,IF($D358="Monthly",EDATE($C358,Settings!$B$26),"")))))</f>
        <v/>
      </c>
      <c r="V358" s="21"/>
      <c r="W358" s="21"/>
      <c r="X358" s="21"/>
      <c r="Y358" s="25"/>
      <c r="Z358" s="25"/>
    </row>
    <row r="359" spans="2:26" x14ac:dyDescent="0.2">
      <c r="B359" s="15" t="str">
        <f>IF($A359="","",IFERROR(INDEX(Backlog_Scoring!$B$5:$B$504,MATCH($A359,Backlog_Scoring!$A$5:$A$504,0)),""))</f>
        <v/>
      </c>
      <c r="C359" s="20"/>
      <c r="D359" s="21"/>
      <c r="E359" s="15" t="str">
        <f>IF($A359="","",IFERROR(INDEX(Backlog_Scoring!$AB$5:$AB$504,MATCH($A359,Backlog_Scoring!$A$5:$A$504,0)),""))</f>
        <v/>
      </c>
      <c r="F359" s="15" t="str">
        <f>IF($A359="","",IFERROR(INDEX(Backlog_Scoring!$AC$5:$AC$504,MATCH($A359,Backlog_Scoring!$A$5:$A$504,0)),""))</f>
        <v/>
      </c>
      <c r="H359" s="22"/>
      <c r="I359" s="23"/>
      <c r="N359" s="24"/>
      <c r="O359" s="15" t="str">
        <f>IF($A359="","",IFERROR(INDEX(Backlog_Scoring!$E$5:$E$504,MATCH($A359,Backlog_Scoring!$A$5:$A$504,0)),""))</f>
        <v/>
      </c>
      <c r="P359" s="15" t="str">
        <f>IF($A359="","",IFERROR(INDEX(Backlog_Scoring!$Y$5:$Y$504,MATCH($A359,Backlog_Scoring!$A$5:$A$504,0)),""))</f>
        <v/>
      </c>
      <c r="Q359" s="15" t="str">
        <f>IF($A359="","",IFERROR(INDEX(Backlog_Scoring!$X$5:$X$504,MATCH($A359,Backlog_Scoring!$A$5:$A$504,0)),""))</f>
        <v/>
      </c>
      <c r="R359" s="15" t="str">
        <f>IF($A359="","",IFERROR(INDEX(Backlog_Scoring!$U$5:$U$504,MATCH($A359,Backlog_Scoring!$A$5:$A$504,0)),""))</f>
        <v/>
      </c>
      <c r="T359" s="20"/>
      <c r="U359" s="20" t="str">
        <f>IF(Settings!$B$23=0,"",IF($C359="","",IF($D359="Day 14",$C359+Settings!$B$24,IF($D359="Week 6",$C359+Settings!$B$25,IF($D359="Monthly",EDATE($C359,Settings!$B$26),"")))))</f>
        <v/>
      </c>
      <c r="V359" s="21"/>
      <c r="W359" s="21"/>
      <c r="X359" s="21"/>
      <c r="Y359" s="25"/>
      <c r="Z359" s="25"/>
    </row>
    <row r="360" spans="2:26" x14ac:dyDescent="0.2">
      <c r="B360" s="15" t="str">
        <f>IF($A360="","",IFERROR(INDEX(Backlog_Scoring!$B$5:$B$504,MATCH($A360,Backlog_Scoring!$A$5:$A$504,0)),""))</f>
        <v/>
      </c>
      <c r="C360" s="20"/>
      <c r="D360" s="21"/>
      <c r="E360" s="15" t="str">
        <f>IF($A360="","",IFERROR(INDEX(Backlog_Scoring!$AB$5:$AB$504,MATCH($A360,Backlog_Scoring!$A$5:$A$504,0)),""))</f>
        <v/>
      </c>
      <c r="F360" s="15" t="str">
        <f>IF($A360="","",IFERROR(INDEX(Backlog_Scoring!$AC$5:$AC$504,MATCH($A360,Backlog_Scoring!$A$5:$A$504,0)),""))</f>
        <v/>
      </c>
      <c r="H360" s="22"/>
      <c r="I360" s="23"/>
      <c r="N360" s="24"/>
      <c r="O360" s="15" t="str">
        <f>IF($A360="","",IFERROR(INDEX(Backlog_Scoring!$E$5:$E$504,MATCH($A360,Backlog_Scoring!$A$5:$A$504,0)),""))</f>
        <v/>
      </c>
      <c r="P360" s="15" t="str">
        <f>IF($A360="","",IFERROR(INDEX(Backlog_Scoring!$Y$5:$Y$504,MATCH($A360,Backlog_Scoring!$A$5:$A$504,0)),""))</f>
        <v/>
      </c>
      <c r="Q360" s="15" t="str">
        <f>IF($A360="","",IFERROR(INDEX(Backlog_Scoring!$X$5:$X$504,MATCH($A360,Backlog_Scoring!$A$5:$A$504,0)),""))</f>
        <v/>
      </c>
      <c r="R360" s="15" t="str">
        <f>IF($A360="","",IFERROR(INDEX(Backlog_Scoring!$U$5:$U$504,MATCH($A360,Backlog_Scoring!$A$5:$A$504,0)),""))</f>
        <v/>
      </c>
      <c r="T360" s="20"/>
      <c r="U360" s="20" t="str">
        <f>IF(Settings!$B$23=0,"",IF($C360="","",IF($D360="Day 14",$C360+Settings!$B$24,IF($D360="Week 6",$C360+Settings!$B$25,IF($D360="Monthly",EDATE($C360,Settings!$B$26),"")))))</f>
        <v/>
      </c>
      <c r="V360" s="21"/>
      <c r="W360" s="21"/>
      <c r="X360" s="21"/>
      <c r="Y360" s="25"/>
      <c r="Z360" s="25"/>
    </row>
    <row r="361" spans="2:26" x14ac:dyDescent="0.2">
      <c r="B361" s="15" t="str">
        <f>IF($A361="","",IFERROR(INDEX(Backlog_Scoring!$B$5:$B$504,MATCH($A361,Backlog_Scoring!$A$5:$A$504,0)),""))</f>
        <v/>
      </c>
      <c r="C361" s="20"/>
      <c r="D361" s="21"/>
      <c r="E361" s="15" t="str">
        <f>IF($A361="","",IFERROR(INDEX(Backlog_Scoring!$AB$5:$AB$504,MATCH($A361,Backlog_Scoring!$A$5:$A$504,0)),""))</f>
        <v/>
      </c>
      <c r="F361" s="15" t="str">
        <f>IF($A361="","",IFERROR(INDEX(Backlog_Scoring!$AC$5:$AC$504,MATCH($A361,Backlog_Scoring!$A$5:$A$504,0)),""))</f>
        <v/>
      </c>
      <c r="H361" s="22"/>
      <c r="I361" s="23"/>
      <c r="N361" s="24"/>
      <c r="O361" s="15" t="str">
        <f>IF($A361="","",IFERROR(INDEX(Backlog_Scoring!$E$5:$E$504,MATCH($A361,Backlog_Scoring!$A$5:$A$504,0)),""))</f>
        <v/>
      </c>
      <c r="P361" s="15" t="str">
        <f>IF($A361="","",IFERROR(INDEX(Backlog_Scoring!$Y$5:$Y$504,MATCH($A361,Backlog_Scoring!$A$5:$A$504,0)),""))</f>
        <v/>
      </c>
      <c r="Q361" s="15" t="str">
        <f>IF($A361="","",IFERROR(INDEX(Backlog_Scoring!$X$5:$X$504,MATCH($A361,Backlog_Scoring!$A$5:$A$504,0)),""))</f>
        <v/>
      </c>
      <c r="R361" s="15" t="str">
        <f>IF($A361="","",IFERROR(INDEX(Backlog_Scoring!$U$5:$U$504,MATCH($A361,Backlog_Scoring!$A$5:$A$504,0)),""))</f>
        <v/>
      </c>
      <c r="T361" s="20"/>
      <c r="U361" s="20" t="str">
        <f>IF(Settings!$B$23=0,"",IF($C361="","",IF($D361="Day 14",$C361+Settings!$B$24,IF($D361="Week 6",$C361+Settings!$B$25,IF($D361="Monthly",EDATE($C361,Settings!$B$26),"")))))</f>
        <v/>
      </c>
      <c r="V361" s="21"/>
      <c r="W361" s="21"/>
      <c r="X361" s="21"/>
      <c r="Y361" s="25"/>
      <c r="Z361" s="25"/>
    </row>
    <row r="362" spans="2:26" x14ac:dyDescent="0.2">
      <c r="B362" s="15" t="str">
        <f>IF($A362="","",IFERROR(INDEX(Backlog_Scoring!$B$5:$B$504,MATCH($A362,Backlog_Scoring!$A$5:$A$504,0)),""))</f>
        <v/>
      </c>
      <c r="C362" s="20"/>
      <c r="D362" s="21"/>
      <c r="E362" s="15" t="str">
        <f>IF($A362="","",IFERROR(INDEX(Backlog_Scoring!$AB$5:$AB$504,MATCH($A362,Backlog_Scoring!$A$5:$A$504,0)),""))</f>
        <v/>
      </c>
      <c r="F362" s="15" t="str">
        <f>IF($A362="","",IFERROR(INDEX(Backlog_Scoring!$AC$5:$AC$504,MATCH($A362,Backlog_Scoring!$A$5:$A$504,0)),""))</f>
        <v/>
      </c>
      <c r="H362" s="22"/>
      <c r="I362" s="23"/>
      <c r="N362" s="24"/>
      <c r="O362" s="15" t="str">
        <f>IF($A362="","",IFERROR(INDEX(Backlog_Scoring!$E$5:$E$504,MATCH($A362,Backlog_Scoring!$A$5:$A$504,0)),""))</f>
        <v/>
      </c>
      <c r="P362" s="15" t="str">
        <f>IF($A362="","",IFERROR(INDEX(Backlog_Scoring!$Y$5:$Y$504,MATCH($A362,Backlog_Scoring!$A$5:$A$504,0)),""))</f>
        <v/>
      </c>
      <c r="Q362" s="15" t="str">
        <f>IF($A362="","",IFERROR(INDEX(Backlog_Scoring!$X$5:$X$504,MATCH($A362,Backlog_Scoring!$A$5:$A$504,0)),""))</f>
        <v/>
      </c>
      <c r="R362" s="15" t="str">
        <f>IF($A362="","",IFERROR(INDEX(Backlog_Scoring!$U$5:$U$504,MATCH($A362,Backlog_Scoring!$A$5:$A$504,0)),""))</f>
        <v/>
      </c>
      <c r="T362" s="20"/>
      <c r="U362" s="20" t="str">
        <f>IF(Settings!$B$23=0,"",IF($C362="","",IF($D362="Day 14",$C362+Settings!$B$24,IF($D362="Week 6",$C362+Settings!$B$25,IF($D362="Monthly",EDATE($C362,Settings!$B$26),"")))))</f>
        <v/>
      </c>
      <c r="V362" s="21"/>
      <c r="W362" s="21"/>
      <c r="X362" s="21"/>
      <c r="Y362" s="25"/>
      <c r="Z362" s="25"/>
    </row>
    <row r="363" spans="2:26" x14ac:dyDescent="0.2">
      <c r="B363" s="15" t="str">
        <f>IF($A363="","",IFERROR(INDEX(Backlog_Scoring!$B$5:$B$504,MATCH($A363,Backlog_Scoring!$A$5:$A$504,0)),""))</f>
        <v/>
      </c>
      <c r="C363" s="20"/>
      <c r="D363" s="21"/>
      <c r="E363" s="15" t="str">
        <f>IF($A363="","",IFERROR(INDEX(Backlog_Scoring!$AB$5:$AB$504,MATCH($A363,Backlog_Scoring!$A$5:$A$504,0)),""))</f>
        <v/>
      </c>
      <c r="F363" s="15" t="str">
        <f>IF($A363="","",IFERROR(INDEX(Backlog_Scoring!$AC$5:$AC$504,MATCH($A363,Backlog_Scoring!$A$5:$A$504,0)),""))</f>
        <v/>
      </c>
      <c r="H363" s="22"/>
      <c r="I363" s="23"/>
      <c r="N363" s="24"/>
      <c r="O363" s="15" t="str">
        <f>IF($A363="","",IFERROR(INDEX(Backlog_Scoring!$E$5:$E$504,MATCH($A363,Backlog_Scoring!$A$5:$A$504,0)),""))</f>
        <v/>
      </c>
      <c r="P363" s="15" t="str">
        <f>IF($A363="","",IFERROR(INDEX(Backlog_Scoring!$Y$5:$Y$504,MATCH($A363,Backlog_Scoring!$A$5:$A$504,0)),""))</f>
        <v/>
      </c>
      <c r="Q363" s="15" t="str">
        <f>IF($A363="","",IFERROR(INDEX(Backlog_Scoring!$X$5:$X$504,MATCH($A363,Backlog_Scoring!$A$5:$A$504,0)),""))</f>
        <v/>
      </c>
      <c r="R363" s="15" t="str">
        <f>IF($A363="","",IFERROR(INDEX(Backlog_Scoring!$U$5:$U$504,MATCH($A363,Backlog_Scoring!$A$5:$A$504,0)),""))</f>
        <v/>
      </c>
      <c r="T363" s="20"/>
      <c r="U363" s="20" t="str">
        <f>IF(Settings!$B$23=0,"",IF($C363="","",IF($D363="Day 14",$C363+Settings!$B$24,IF($D363="Week 6",$C363+Settings!$B$25,IF($D363="Monthly",EDATE($C363,Settings!$B$26),"")))))</f>
        <v/>
      </c>
      <c r="V363" s="21"/>
      <c r="W363" s="21"/>
      <c r="X363" s="21"/>
      <c r="Y363" s="25"/>
      <c r="Z363" s="25"/>
    </row>
    <row r="364" spans="2:26" x14ac:dyDescent="0.2">
      <c r="B364" s="15" t="str">
        <f>IF($A364="","",IFERROR(INDEX(Backlog_Scoring!$B$5:$B$504,MATCH($A364,Backlog_Scoring!$A$5:$A$504,0)),""))</f>
        <v/>
      </c>
      <c r="C364" s="20"/>
      <c r="D364" s="21"/>
      <c r="E364" s="15" t="str">
        <f>IF($A364="","",IFERROR(INDEX(Backlog_Scoring!$AB$5:$AB$504,MATCH($A364,Backlog_Scoring!$A$5:$A$504,0)),""))</f>
        <v/>
      </c>
      <c r="F364" s="15" t="str">
        <f>IF($A364="","",IFERROR(INDEX(Backlog_Scoring!$AC$5:$AC$504,MATCH($A364,Backlog_Scoring!$A$5:$A$504,0)),""))</f>
        <v/>
      </c>
      <c r="H364" s="22"/>
      <c r="I364" s="23"/>
      <c r="N364" s="24"/>
      <c r="O364" s="15" t="str">
        <f>IF($A364="","",IFERROR(INDEX(Backlog_Scoring!$E$5:$E$504,MATCH($A364,Backlog_Scoring!$A$5:$A$504,0)),""))</f>
        <v/>
      </c>
      <c r="P364" s="15" t="str">
        <f>IF($A364="","",IFERROR(INDEX(Backlog_Scoring!$Y$5:$Y$504,MATCH($A364,Backlog_Scoring!$A$5:$A$504,0)),""))</f>
        <v/>
      </c>
      <c r="Q364" s="15" t="str">
        <f>IF($A364="","",IFERROR(INDEX(Backlog_Scoring!$X$5:$X$504,MATCH($A364,Backlog_Scoring!$A$5:$A$504,0)),""))</f>
        <v/>
      </c>
      <c r="R364" s="15" t="str">
        <f>IF($A364="","",IFERROR(INDEX(Backlog_Scoring!$U$5:$U$504,MATCH($A364,Backlog_Scoring!$A$5:$A$504,0)),""))</f>
        <v/>
      </c>
      <c r="T364" s="20"/>
      <c r="U364" s="20" t="str">
        <f>IF(Settings!$B$23=0,"",IF($C364="","",IF($D364="Day 14",$C364+Settings!$B$24,IF($D364="Week 6",$C364+Settings!$B$25,IF($D364="Monthly",EDATE($C364,Settings!$B$26),"")))))</f>
        <v/>
      </c>
      <c r="V364" s="21"/>
      <c r="W364" s="21"/>
      <c r="X364" s="21"/>
      <c r="Y364" s="25"/>
      <c r="Z364" s="25"/>
    </row>
    <row r="365" spans="2:26" x14ac:dyDescent="0.2">
      <c r="B365" s="15" t="str">
        <f>IF($A365="","",IFERROR(INDEX(Backlog_Scoring!$B$5:$B$504,MATCH($A365,Backlog_Scoring!$A$5:$A$504,0)),""))</f>
        <v/>
      </c>
      <c r="C365" s="20"/>
      <c r="D365" s="21"/>
      <c r="E365" s="15" t="str">
        <f>IF($A365="","",IFERROR(INDEX(Backlog_Scoring!$AB$5:$AB$504,MATCH($A365,Backlog_Scoring!$A$5:$A$504,0)),""))</f>
        <v/>
      </c>
      <c r="F365" s="15" t="str">
        <f>IF($A365="","",IFERROR(INDEX(Backlog_Scoring!$AC$5:$AC$504,MATCH($A365,Backlog_Scoring!$A$5:$A$504,0)),""))</f>
        <v/>
      </c>
      <c r="H365" s="22"/>
      <c r="I365" s="23"/>
      <c r="N365" s="24"/>
      <c r="O365" s="15" t="str">
        <f>IF($A365="","",IFERROR(INDEX(Backlog_Scoring!$E$5:$E$504,MATCH($A365,Backlog_Scoring!$A$5:$A$504,0)),""))</f>
        <v/>
      </c>
      <c r="P365" s="15" t="str">
        <f>IF($A365="","",IFERROR(INDEX(Backlog_Scoring!$Y$5:$Y$504,MATCH($A365,Backlog_Scoring!$A$5:$A$504,0)),""))</f>
        <v/>
      </c>
      <c r="Q365" s="15" t="str">
        <f>IF($A365="","",IFERROR(INDEX(Backlog_Scoring!$X$5:$X$504,MATCH($A365,Backlog_Scoring!$A$5:$A$504,0)),""))</f>
        <v/>
      </c>
      <c r="R365" s="15" t="str">
        <f>IF($A365="","",IFERROR(INDEX(Backlog_Scoring!$U$5:$U$504,MATCH($A365,Backlog_Scoring!$A$5:$A$504,0)),""))</f>
        <v/>
      </c>
      <c r="T365" s="20"/>
      <c r="U365" s="20" t="str">
        <f>IF(Settings!$B$23=0,"",IF($C365="","",IF($D365="Day 14",$C365+Settings!$B$24,IF($D365="Week 6",$C365+Settings!$B$25,IF($D365="Monthly",EDATE($C365,Settings!$B$26),"")))))</f>
        <v/>
      </c>
      <c r="V365" s="21"/>
      <c r="W365" s="21"/>
      <c r="X365" s="21"/>
      <c r="Y365" s="25"/>
      <c r="Z365" s="25"/>
    </row>
    <row r="366" spans="2:26" x14ac:dyDescent="0.2">
      <c r="B366" s="15" t="str">
        <f>IF($A366="","",IFERROR(INDEX(Backlog_Scoring!$B$5:$B$504,MATCH($A366,Backlog_Scoring!$A$5:$A$504,0)),""))</f>
        <v/>
      </c>
      <c r="C366" s="20"/>
      <c r="D366" s="21"/>
      <c r="E366" s="15" t="str">
        <f>IF($A366="","",IFERROR(INDEX(Backlog_Scoring!$AB$5:$AB$504,MATCH($A366,Backlog_Scoring!$A$5:$A$504,0)),""))</f>
        <v/>
      </c>
      <c r="F366" s="15" t="str">
        <f>IF($A366="","",IFERROR(INDEX(Backlog_Scoring!$AC$5:$AC$504,MATCH($A366,Backlog_Scoring!$A$5:$A$504,0)),""))</f>
        <v/>
      </c>
      <c r="H366" s="22"/>
      <c r="I366" s="23"/>
      <c r="N366" s="24"/>
      <c r="O366" s="15" t="str">
        <f>IF($A366="","",IFERROR(INDEX(Backlog_Scoring!$E$5:$E$504,MATCH($A366,Backlog_Scoring!$A$5:$A$504,0)),""))</f>
        <v/>
      </c>
      <c r="P366" s="15" t="str">
        <f>IF($A366="","",IFERROR(INDEX(Backlog_Scoring!$Y$5:$Y$504,MATCH($A366,Backlog_Scoring!$A$5:$A$504,0)),""))</f>
        <v/>
      </c>
      <c r="Q366" s="15" t="str">
        <f>IF($A366="","",IFERROR(INDEX(Backlog_Scoring!$X$5:$X$504,MATCH($A366,Backlog_Scoring!$A$5:$A$504,0)),""))</f>
        <v/>
      </c>
      <c r="R366" s="15" t="str">
        <f>IF($A366="","",IFERROR(INDEX(Backlog_Scoring!$U$5:$U$504,MATCH($A366,Backlog_Scoring!$A$5:$A$504,0)),""))</f>
        <v/>
      </c>
      <c r="T366" s="20"/>
      <c r="U366" s="20" t="str">
        <f>IF(Settings!$B$23=0,"",IF($C366="","",IF($D366="Day 14",$C366+Settings!$B$24,IF($D366="Week 6",$C366+Settings!$B$25,IF($D366="Monthly",EDATE($C366,Settings!$B$26),"")))))</f>
        <v/>
      </c>
      <c r="V366" s="21"/>
      <c r="W366" s="21"/>
      <c r="X366" s="21"/>
      <c r="Y366" s="25"/>
      <c r="Z366" s="25"/>
    </row>
    <row r="367" spans="2:26" x14ac:dyDescent="0.2">
      <c r="B367" s="15" t="str">
        <f>IF($A367="","",IFERROR(INDEX(Backlog_Scoring!$B$5:$B$504,MATCH($A367,Backlog_Scoring!$A$5:$A$504,0)),""))</f>
        <v/>
      </c>
      <c r="C367" s="20"/>
      <c r="D367" s="21"/>
      <c r="E367" s="15" t="str">
        <f>IF($A367="","",IFERROR(INDEX(Backlog_Scoring!$AB$5:$AB$504,MATCH($A367,Backlog_Scoring!$A$5:$A$504,0)),""))</f>
        <v/>
      </c>
      <c r="F367" s="15" t="str">
        <f>IF($A367="","",IFERROR(INDEX(Backlog_Scoring!$AC$5:$AC$504,MATCH($A367,Backlog_Scoring!$A$5:$A$504,0)),""))</f>
        <v/>
      </c>
      <c r="H367" s="22"/>
      <c r="I367" s="23"/>
      <c r="N367" s="24"/>
      <c r="O367" s="15" t="str">
        <f>IF($A367="","",IFERROR(INDEX(Backlog_Scoring!$E$5:$E$504,MATCH($A367,Backlog_Scoring!$A$5:$A$504,0)),""))</f>
        <v/>
      </c>
      <c r="P367" s="15" t="str">
        <f>IF($A367="","",IFERROR(INDEX(Backlog_Scoring!$Y$5:$Y$504,MATCH($A367,Backlog_Scoring!$A$5:$A$504,0)),""))</f>
        <v/>
      </c>
      <c r="Q367" s="15" t="str">
        <f>IF($A367="","",IFERROR(INDEX(Backlog_Scoring!$X$5:$X$504,MATCH($A367,Backlog_Scoring!$A$5:$A$504,0)),""))</f>
        <v/>
      </c>
      <c r="R367" s="15" t="str">
        <f>IF($A367="","",IFERROR(INDEX(Backlog_Scoring!$U$5:$U$504,MATCH($A367,Backlog_Scoring!$A$5:$A$504,0)),""))</f>
        <v/>
      </c>
      <c r="T367" s="20"/>
      <c r="U367" s="20" t="str">
        <f>IF(Settings!$B$23=0,"",IF($C367="","",IF($D367="Day 14",$C367+Settings!$B$24,IF($D367="Week 6",$C367+Settings!$B$25,IF($D367="Monthly",EDATE($C367,Settings!$B$26),"")))))</f>
        <v/>
      </c>
      <c r="V367" s="21"/>
      <c r="W367" s="21"/>
      <c r="X367" s="21"/>
      <c r="Y367" s="25"/>
      <c r="Z367" s="25"/>
    </row>
    <row r="368" spans="2:26" x14ac:dyDescent="0.2">
      <c r="B368" s="15" t="str">
        <f>IF($A368="","",IFERROR(INDEX(Backlog_Scoring!$B$5:$B$504,MATCH($A368,Backlog_Scoring!$A$5:$A$504,0)),""))</f>
        <v/>
      </c>
      <c r="C368" s="20"/>
      <c r="D368" s="21"/>
      <c r="E368" s="15" t="str">
        <f>IF($A368="","",IFERROR(INDEX(Backlog_Scoring!$AB$5:$AB$504,MATCH($A368,Backlog_Scoring!$A$5:$A$504,0)),""))</f>
        <v/>
      </c>
      <c r="F368" s="15" t="str">
        <f>IF($A368="","",IFERROR(INDEX(Backlog_Scoring!$AC$5:$AC$504,MATCH($A368,Backlog_Scoring!$A$5:$A$504,0)),""))</f>
        <v/>
      </c>
      <c r="H368" s="22"/>
      <c r="I368" s="23"/>
      <c r="N368" s="24"/>
      <c r="O368" s="15" t="str">
        <f>IF($A368="","",IFERROR(INDEX(Backlog_Scoring!$E$5:$E$504,MATCH($A368,Backlog_Scoring!$A$5:$A$504,0)),""))</f>
        <v/>
      </c>
      <c r="P368" s="15" t="str">
        <f>IF($A368="","",IFERROR(INDEX(Backlog_Scoring!$Y$5:$Y$504,MATCH($A368,Backlog_Scoring!$A$5:$A$504,0)),""))</f>
        <v/>
      </c>
      <c r="Q368" s="15" t="str">
        <f>IF($A368="","",IFERROR(INDEX(Backlog_Scoring!$X$5:$X$504,MATCH($A368,Backlog_Scoring!$A$5:$A$504,0)),""))</f>
        <v/>
      </c>
      <c r="R368" s="15" t="str">
        <f>IF($A368="","",IFERROR(INDEX(Backlog_Scoring!$U$5:$U$504,MATCH($A368,Backlog_Scoring!$A$5:$A$504,0)),""))</f>
        <v/>
      </c>
      <c r="T368" s="20"/>
      <c r="U368" s="20" t="str">
        <f>IF(Settings!$B$23=0,"",IF($C368="","",IF($D368="Day 14",$C368+Settings!$B$24,IF($D368="Week 6",$C368+Settings!$B$25,IF($D368="Monthly",EDATE($C368,Settings!$B$26),"")))))</f>
        <v/>
      </c>
      <c r="V368" s="21"/>
      <c r="W368" s="21"/>
      <c r="X368" s="21"/>
      <c r="Y368" s="25"/>
      <c r="Z368" s="25"/>
    </row>
    <row r="369" spans="2:26" x14ac:dyDescent="0.2">
      <c r="B369" s="15" t="str">
        <f>IF($A369="","",IFERROR(INDEX(Backlog_Scoring!$B$5:$B$504,MATCH($A369,Backlog_Scoring!$A$5:$A$504,0)),""))</f>
        <v/>
      </c>
      <c r="C369" s="20"/>
      <c r="D369" s="21"/>
      <c r="E369" s="15" t="str">
        <f>IF($A369="","",IFERROR(INDEX(Backlog_Scoring!$AB$5:$AB$504,MATCH($A369,Backlog_Scoring!$A$5:$A$504,0)),""))</f>
        <v/>
      </c>
      <c r="F369" s="15" t="str">
        <f>IF($A369="","",IFERROR(INDEX(Backlog_Scoring!$AC$5:$AC$504,MATCH($A369,Backlog_Scoring!$A$5:$A$504,0)),""))</f>
        <v/>
      </c>
      <c r="H369" s="22"/>
      <c r="I369" s="23"/>
      <c r="N369" s="24"/>
      <c r="O369" s="15" t="str">
        <f>IF($A369="","",IFERROR(INDEX(Backlog_Scoring!$E$5:$E$504,MATCH($A369,Backlog_Scoring!$A$5:$A$504,0)),""))</f>
        <v/>
      </c>
      <c r="P369" s="15" t="str">
        <f>IF($A369="","",IFERROR(INDEX(Backlog_Scoring!$Y$5:$Y$504,MATCH($A369,Backlog_Scoring!$A$5:$A$504,0)),""))</f>
        <v/>
      </c>
      <c r="Q369" s="15" t="str">
        <f>IF($A369="","",IFERROR(INDEX(Backlog_Scoring!$X$5:$X$504,MATCH($A369,Backlog_Scoring!$A$5:$A$504,0)),""))</f>
        <v/>
      </c>
      <c r="R369" s="15" t="str">
        <f>IF($A369="","",IFERROR(INDEX(Backlog_Scoring!$U$5:$U$504,MATCH($A369,Backlog_Scoring!$A$5:$A$504,0)),""))</f>
        <v/>
      </c>
      <c r="T369" s="20"/>
      <c r="U369" s="20" t="str">
        <f>IF(Settings!$B$23=0,"",IF($C369="","",IF($D369="Day 14",$C369+Settings!$B$24,IF($D369="Week 6",$C369+Settings!$B$25,IF($D369="Monthly",EDATE($C369,Settings!$B$26),"")))))</f>
        <v/>
      </c>
      <c r="V369" s="21"/>
      <c r="W369" s="21"/>
      <c r="X369" s="21"/>
      <c r="Y369" s="25"/>
      <c r="Z369" s="25"/>
    </row>
    <row r="370" spans="2:26" x14ac:dyDescent="0.2">
      <c r="B370" s="15" t="str">
        <f>IF($A370="","",IFERROR(INDEX(Backlog_Scoring!$B$5:$B$504,MATCH($A370,Backlog_Scoring!$A$5:$A$504,0)),""))</f>
        <v/>
      </c>
      <c r="C370" s="20"/>
      <c r="D370" s="21"/>
      <c r="E370" s="15" t="str">
        <f>IF($A370="","",IFERROR(INDEX(Backlog_Scoring!$AB$5:$AB$504,MATCH($A370,Backlog_Scoring!$A$5:$A$504,0)),""))</f>
        <v/>
      </c>
      <c r="F370" s="15" t="str">
        <f>IF($A370="","",IFERROR(INDEX(Backlog_Scoring!$AC$5:$AC$504,MATCH($A370,Backlog_Scoring!$A$5:$A$504,0)),""))</f>
        <v/>
      </c>
      <c r="H370" s="22"/>
      <c r="I370" s="23"/>
      <c r="N370" s="24"/>
      <c r="O370" s="15" t="str">
        <f>IF($A370="","",IFERROR(INDEX(Backlog_Scoring!$E$5:$E$504,MATCH($A370,Backlog_Scoring!$A$5:$A$504,0)),""))</f>
        <v/>
      </c>
      <c r="P370" s="15" t="str">
        <f>IF($A370="","",IFERROR(INDEX(Backlog_Scoring!$Y$5:$Y$504,MATCH($A370,Backlog_Scoring!$A$5:$A$504,0)),""))</f>
        <v/>
      </c>
      <c r="Q370" s="15" t="str">
        <f>IF($A370="","",IFERROR(INDEX(Backlog_Scoring!$X$5:$X$504,MATCH($A370,Backlog_Scoring!$A$5:$A$504,0)),""))</f>
        <v/>
      </c>
      <c r="R370" s="15" t="str">
        <f>IF($A370="","",IFERROR(INDEX(Backlog_Scoring!$U$5:$U$504,MATCH($A370,Backlog_Scoring!$A$5:$A$504,0)),""))</f>
        <v/>
      </c>
      <c r="T370" s="20"/>
      <c r="U370" s="20" t="str">
        <f>IF(Settings!$B$23=0,"",IF($C370="","",IF($D370="Day 14",$C370+Settings!$B$24,IF($D370="Week 6",$C370+Settings!$B$25,IF($D370="Monthly",EDATE($C370,Settings!$B$26),"")))))</f>
        <v/>
      </c>
      <c r="V370" s="21"/>
      <c r="W370" s="21"/>
      <c r="X370" s="21"/>
      <c r="Y370" s="25"/>
      <c r="Z370" s="25"/>
    </row>
    <row r="371" spans="2:26" x14ac:dyDescent="0.2">
      <c r="B371" s="15" t="str">
        <f>IF($A371="","",IFERROR(INDEX(Backlog_Scoring!$B$5:$B$504,MATCH($A371,Backlog_Scoring!$A$5:$A$504,0)),""))</f>
        <v/>
      </c>
      <c r="C371" s="20"/>
      <c r="D371" s="21"/>
      <c r="E371" s="15" t="str">
        <f>IF($A371="","",IFERROR(INDEX(Backlog_Scoring!$AB$5:$AB$504,MATCH($A371,Backlog_Scoring!$A$5:$A$504,0)),""))</f>
        <v/>
      </c>
      <c r="F371" s="15" t="str">
        <f>IF($A371="","",IFERROR(INDEX(Backlog_Scoring!$AC$5:$AC$504,MATCH($A371,Backlog_Scoring!$A$5:$A$504,0)),""))</f>
        <v/>
      </c>
      <c r="H371" s="22"/>
      <c r="I371" s="23"/>
      <c r="N371" s="24"/>
      <c r="O371" s="15" t="str">
        <f>IF($A371="","",IFERROR(INDEX(Backlog_Scoring!$E$5:$E$504,MATCH($A371,Backlog_Scoring!$A$5:$A$504,0)),""))</f>
        <v/>
      </c>
      <c r="P371" s="15" t="str">
        <f>IF($A371="","",IFERROR(INDEX(Backlog_Scoring!$Y$5:$Y$504,MATCH($A371,Backlog_Scoring!$A$5:$A$504,0)),""))</f>
        <v/>
      </c>
      <c r="Q371" s="15" t="str">
        <f>IF($A371="","",IFERROR(INDEX(Backlog_Scoring!$X$5:$X$504,MATCH($A371,Backlog_Scoring!$A$5:$A$504,0)),""))</f>
        <v/>
      </c>
      <c r="R371" s="15" t="str">
        <f>IF($A371="","",IFERROR(INDEX(Backlog_Scoring!$U$5:$U$504,MATCH($A371,Backlog_Scoring!$A$5:$A$504,0)),""))</f>
        <v/>
      </c>
      <c r="T371" s="20"/>
      <c r="U371" s="20" t="str">
        <f>IF(Settings!$B$23=0,"",IF($C371="","",IF($D371="Day 14",$C371+Settings!$B$24,IF($D371="Week 6",$C371+Settings!$B$25,IF($D371="Monthly",EDATE($C371,Settings!$B$26),"")))))</f>
        <v/>
      </c>
      <c r="V371" s="21"/>
      <c r="W371" s="21"/>
      <c r="X371" s="21"/>
      <c r="Y371" s="25"/>
      <c r="Z371" s="25"/>
    </row>
    <row r="372" spans="2:26" x14ac:dyDescent="0.2">
      <c r="B372" s="15" t="str">
        <f>IF($A372="","",IFERROR(INDEX(Backlog_Scoring!$B$5:$B$504,MATCH($A372,Backlog_Scoring!$A$5:$A$504,0)),""))</f>
        <v/>
      </c>
      <c r="C372" s="20"/>
      <c r="D372" s="21"/>
      <c r="E372" s="15" t="str">
        <f>IF($A372="","",IFERROR(INDEX(Backlog_Scoring!$AB$5:$AB$504,MATCH($A372,Backlog_Scoring!$A$5:$A$504,0)),""))</f>
        <v/>
      </c>
      <c r="F372" s="15" t="str">
        <f>IF($A372="","",IFERROR(INDEX(Backlog_Scoring!$AC$5:$AC$504,MATCH($A372,Backlog_Scoring!$A$5:$A$504,0)),""))</f>
        <v/>
      </c>
      <c r="H372" s="22"/>
      <c r="I372" s="23"/>
      <c r="N372" s="24"/>
      <c r="O372" s="15" t="str">
        <f>IF($A372="","",IFERROR(INDEX(Backlog_Scoring!$E$5:$E$504,MATCH($A372,Backlog_Scoring!$A$5:$A$504,0)),""))</f>
        <v/>
      </c>
      <c r="P372" s="15" t="str">
        <f>IF($A372="","",IFERROR(INDEX(Backlog_Scoring!$Y$5:$Y$504,MATCH($A372,Backlog_Scoring!$A$5:$A$504,0)),""))</f>
        <v/>
      </c>
      <c r="Q372" s="15" t="str">
        <f>IF($A372="","",IFERROR(INDEX(Backlog_Scoring!$X$5:$X$504,MATCH($A372,Backlog_Scoring!$A$5:$A$504,0)),""))</f>
        <v/>
      </c>
      <c r="R372" s="15" t="str">
        <f>IF($A372="","",IFERROR(INDEX(Backlog_Scoring!$U$5:$U$504,MATCH($A372,Backlog_Scoring!$A$5:$A$504,0)),""))</f>
        <v/>
      </c>
      <c r="T372" s="20"/>
      <c r="U372" s="20" t="str">
        <f>IF(Settings!$B$23=0,"",IF($C372="","",IF($D372="Day 14",$C372+Settings!$B$24,IF($D372="Week 6",$C372+Settings!$B$25,IF($D372="Monthly",EDATE($C372,Settings!$B$26),"")))))</f>
        <v/>
      </c>
      <c r="V372" s="21"/>
      <c r="W372" s="21"/>
      <c r="X372" s="21"/>
      <c r="Y372" s="25"/>
      <c r="Z372" s="25"/>
    </row>
    <row r="373" spans="2:26" x14ac:dyDescent="0.2">
      <c r="B373" s="15" t="str">
        <f>IF($A373="","",IFERROR(INDEX(Backlog_Scoring!$B$5:$B$504,MATCH($A373,Backlog_Scoring!$A$5:$A$504,0)),""))</f>
        <v/>
      </c>
      <c r="C373" s="20"/>
      <c r="D373" s="21"/>
      <c r="E373" s="15" t="str">
        <f>IF($A373="","",IFERROR(INDEX(Backlog_Scoring!$AB$5:$AB$504,MATCH($A373,Backlog_Scoring!$A$5:$A$504,0)),""))</f>
        <v/>
      </c>
      <c r="F373" s="15" t="str">
        <f>IF($A373="","",IFERROR(INDEX(Backlog_Scoring!$AC$5:$AC$504,MATCH($A373,Backlog_Scoring!$A$5:$A$504,0)),""))</f>
        <v/>
      </c>
      <c r="H373" s="22"/>
      <c r="I373" s="23"/>
      <c r="N373" s="24"/>
      <c r="O373" s="15" t="str">
        <f>IF($A373="","",IFERROR(INDEX(Backlog_Scoring!$E$5:$E$504,MATCH($A373,Backlog_Scoring!$A$5:$A$504,0)),""))</f>
        <v/>
      </c>
      <c r="P373" s="15" t="str">
        <f>IF($A373="","",IFERROR(INDEX(Backlog_Scoring!$Y$5:$Y$504,MATCH($A373,Backlog_Scoring!$A$5:$A$504,0)),""))</f>
        <v/>
      </c>
      <c r="Q373" s="15" t="str">
        <f>IF($A373="","",IFERROR(INDEX(Backlog_Scoring!$X$5:$X$504,MATCH($A373,Backlog_Scoring!$A$5:$A$504,0)),""))</f>
        <v/>
      </c>
      <c r="R373" s="15" t="str">
        <f>IF($A373="","",IFERROR(INDEX(Backlog_Scoring!$U$5:$U$504,MATCH($A373,Backlog_Scoring!$A$5:$A$504,0)),""))</f>
        <v/>
      </c>
      <c r="T373" s="20"/>
      <c r="U373" s="20" t="str">
        <f>IF(Settings!$B$23=0,"",IF($C373="","",IF($D373="Day 14",$C373+Settings!$B$24,IF($D373="Week 6",$C373+Settings!$B$25,IF($D373="Monthly",EDATE($C373,Settings!$B$26),"")))))</f>
        <v/>
      </c>
      <c r="V373" s="21"/>
      <c r="W373" s="21"/>
      <c r="X373" s="21"/>
      <c r="Y373" s="25"/>
      <c r="Z373" s="25"/>
    </row>
    <row r="374" spans="2:26" x14ac:dyDescent="0.2">
      <c r="B374" s="15" t="str">
        <f>IF($A374="","",IFERROR(INDEX(Backlog_Scoring!$B$5:$B$504,MATCH($A374,Backlog_Scoring!$A$5:$A$504,0)),""))</f>
        <v/>
      </c>
      <c r="C374" s="20"/>
      <c r="D374" s="21"/>
      <c r="E374" s="15" t="str">
        <f>IF($A374="","",IFERROR(INDEX(Backlog_Scoring!$AB$5:$AB$504,MATCH($A374,Backlog_Scoring!$A$5:$A$504,0)),""))</f>
        <v/>
      </c>
      <c r="F374" s="15" t="str">
        <f>IF($A374="","",IFERROR(INDEX(Backlog_Scoring!$AC$5:$AC$504,MATCH($A374,Backlog_Scoring!$A$5:$A$504,0)),""))</f>
        <v/>
      </c>
      <c r="H374" s="22"/>
      <c r="I374" s="23"/>
      <c r="N374" s="24"/>
      <c r="O374" s="15" t="str">
        <f>IF($A374="","",IFERROR(INDEX(Backlog_Scoring!$E$5:$E$504,MATCH($A374,Backlog_Scoring!$A$5:$A$504,0)),""))</f>
        <v/>
      </c>
      <c r="P374" s="15" t="str">
        <f>IF($A374="","",IFERROR(INDEX(Backlog_Scoring!$Y$5:$Y$504,MATCH($A374,Backlog_Scoring!$A$5:$A$504,0)),""))</f>
        <v/>
      </c>
      <c r="Q374" s="15" t="str">
        <f>IF($A374="","",IFERROR(INDEX(Backlog_Scoring!$X$5:$X$504,MATCH($A374,Backlog_Scoring!$A$5:$A$504,0)),""))</f>
        <v/>
      </c>
      <c r="R374" s="15" t="str">
        <f>IF($A374="","",IFERROR(INDEX(Backlog_Scoring!$U$5:$U$504,MATCH($A374,Backlog_Scoring!$A$5:$A$504,0)),""))</f>
        <v/>
      </c>
      <c r="T374" s="20"/>
      <c r="U374" s="20" t="str">
        <f>IF(Settings!$B$23=0,"",IF($C374="","",IF($D374="Day 14",$C374+Settings!$B$24,IF($D374="Week 6",$C374+Settings!$B$25,IF($D374="Monthly",EDATE($C374,Settings!$B$26),"")))))</f>
        <v/>
      </c>
      <c r="V374" s="21"/>
      <c r="W374" s="21"/>
      <c r="X374" s="21"/>
      <c r="Y374" s="25"/>
      <c r="Z374" s="25"/>
    </row>
    <row r="375" spans="2:26" x14ac:dyDescent="0.2">
      <c r="B375" s="15" t="str">
        <f>IF($A375="","",IFERROR(INDEX(Backlog_Scoring!$B$5:$B$504,MATCH($A375,Backlog_Scoring!$A$5:$A$504,0)),""))</f>
        <v/>
      </c>
      <c r="C375" s="20"/>
      <c r="D375" s="21"/>
      <c r="E375" s="15" t="str">
        <f>IF($A375="","",IFERROR(INDEX(Backlog_Scoring!$AB$5:$AB$504,MATCH($A375,Backlog_Scoring!$A$5:$A$504,0)),""))</f>
        <v/>
      </c>
      <c r="F375" s="15" t="str">
        <f>IF($A375="","",IFERROR(INDEX(Backlog_Scoring!$AC$5:$AC$504,MATCH($A375,Backlog_Scoring!$A$5:$A$504,0)),""))</f>
        <v/>
      </c>
      <c r="H375" s="22"/>
      <c r="I375" s="23"/>
      <c r="N375" s="24"/>
      <c r="O375" s="15" t="str">
        <f>IF($A375="","",IFERROR(INDEX(Backlog_Scoring!$E$5:$E$504,MATCH($A375,Backlog_Scoring!$A$5:$A$504,0)),""))</f>
        <v/>
      </c>
      <c r="P375" s="15" t="str">
        <f>IF($A375="","",IFERROR(INDEX(Backlog_Scoring!$Y$5:$Y$504,MATCH($A375,Backlog_Scoring!$A$5:$A$504,0)),""))</f>
        <v/>
      </c>
      <c r="Q375" s="15" t="str">
        <f>IF($A375="","",IFERROR(INDEX(Backlog_Scoring!$X$5:$X$504,MATCH($A375,Backlog_Scoring!$A$5:$A$504,0)),""))</f>
        <v/>
      </c>
      <c r="R375" s="15" t="str">
        <f>IF($A375="","",IFERROR(INDEX(Backlog_Scoring!$U$5:$U$504,MATCH($A375,Backlog_Scoring!$A$5:$A$504,0)),""))</f>
        <v/>
      </c>
      <c r="T375" s="20"/>
      <c r="U375" s="20" t="str">
        <f>IF(Settings!$B$23=0,"",IF($C375="","",IF($D375="Day 14",$C375+Settings!$B$24,IF($D375="Week 6",$C375+Settings!$B$25,IF($D375="Monthly",EDATE($C375,Settings!$B$26),"")))))</f>
        <v/>
      </c>
      <c r="V375" s="21"/>
      <c r="W375" s="21"/>
      <c r="X375" s="21"/>
      <c r="Y375" s="25"/>
      <c r="Z375" s="25"/>
    </row>
    <row r="376" spans="2:26" x14ac:dyDescent="0.2">
      <c r="B376" s="15" t="str">
        <f>IF($A376="","",IFERROR(INDEX(Backlog_Scoring!$B$5:$B$504,MATCH($A376,Backlog_Scoring!$A$5:$A$504,0)),""))</f>
        <v/>
      </c>
      <c r="C376" s="20"/>
      <c r="D376" s="21"/>
      <c r="E376" s="15" t="str">
        <f>IF($A376="","",IFERROR(INDEX(Backlog_Scoring!$AB$5:$AB$504,MATCH($A376,Backlog_Scoring!$A$5:$A$504,0)),""))</f>
        <v/>
      </c>
      <c r="F376" s="15" t="str">
        <f>IF($A376="","",IFERROR(INDEX(Backlog_Scoring!$AC$5:$AC$504,MATCH($A376,Backlog_Scoring!$A$5:$A$504,0)),""))</f>
        <v/>
      </c>
      <c r="H376" s="22"/>
      <c r="I376" s="23"/>
      <c r="N376" s="24"/>
      <c r="O376" s="15" t="str">
        <f>IF($A376="","",IFERROR(INDEX(Backlog_Scoring!$E$5:$E$504,MATCH($A376,Backlog_Scoring!$A$5:$A$504,0)),""))</f>
        <v/>
      </c>
      <c r="P376" s="15" t="str">
        <f>IF($A376="","",IFERROR(INDEX(Backlog_Scoring!$Y$5:$Y$504,MATCH($A376,Backlog_Scoring!$A$5:$A$504,0)),""))</f>
        <v/>
      </c>
      <c r="Q376" s="15" t="str">
        <f>IF($A376="","",IFERROR(INDEX(Backlog_Scoring!$X$5:$X$504,MATCH($A376,Backlog_Scoring!$A$5:$A$504,0)),""))</f>
        <v/>
      </c>
      <c r="R376" s="15" t="str">
        <f>IF($A376="","",IFERROR(INDEX(Backlog_Scoring!$U$5:$U$504,MATCH($A376,Backlog_Scoring!$A$5:$A$504,0)),""))</f>
        <v/>
      </c>
      <c r="T376" s="20"/>
      <c r="U376" s="20" t="str">
        <f>IF(Settings!$B$23=0,"",IF($C376="","",IF($D376="Day 14",$C376+Settings!$B$24,IF($D376="Week 6",$C376+Settings!$B$25,IF($D376="Monthly",EDATE($C376,Settings!$B$26),"")))))</f>
        <v/>
      </c>
      <c r="V376" s="21"/>
      <c r="W376" s="21"/>
      <c r="X376" s="21"/>
      <c r="Y376" s="25"/>
      <c r="Z376" s="25"/>
    </row>
    <row r="377" spans="2:26" x14ac:dyDescent="0.2">
      <c r="B377" s="15" t="str">
        <f>IF($A377="","",IFERROR(INDEX(Backlog_Scoring!$B$5:$B$504,MATCH($A377,Backlog_Scoring!$A$5:$A$504,0)),""))</f>
        <v/>
      </c>
      <c r="C377" s="20"/>
      <c r="D377" s="21"/>
      <c r="E377" s="15" t="str">
        <f>IF($A377="","",IFERROR(INDEX(Backlog_Scoring!$AB$5:$AB$504,MATCH($A377,Backlog_Scoring!$A$5:$A$504,0)),""))</f>
        <v/>
      </c>
      <c r="F377" s="15" t="str">
        <f>IF($A377="","",IFERROR(INDEX(Backlog_Scoring!$AC$5:$AC$504,MATCH($A377,Backlog_Scoring!$A$5:$A$504,0)),""))</f>
        <v/>
      </c>
      <c r="H377" s="22"/>
      <c r="I377" s="23"/>
      <c r="N377" s="24"/>
      <c r="O377" s="15" t="str">
        <f>IF($A377="","",IFERROR(INDEX(Backlog_Scoring!$E$5:$E$504,MATCH($A377,Backlog_Scoring!$A$5:$A$504,0)),""))</f>
        <v/>
      </c>
      <c r="P377" s="15" t="str">
        <f>IF($A377="","",IFERROR(INDEX(Backlog_Scoring!$Y$5:$Y$504,MATCH($A377,Backlog_Scoring!$A$5:$A$504,0)),""))</f>
        <v/>
      </c>
      <c r="Q377" s="15" t="str">
        <f>IF($A377="","",IFERROR(INDEX(Backlog_Scoring!$X$5:$X$504,MATCH($A377,Backlog_Scoring!$A$5:$A$504,0)),""))</f>
        <v/>
      </c>
      <c r="R377" s="15" t="str">
        <f>IF($A377="","",IFERROR(INDEX(Backlog_Scoring!$U$5:$U$504,MATCH($A377,Backlog_Scoring!$A$5:$A$504,0)),""))</f>
        <v/>
      </c>
      <c r="T377" s="20"/>
      <c r="U377" s="20" t="str">
        <f>IF(Settings!$B$23=0,"",IF($C377="","",IF($D377="Day 14",$C377+Settings!$B$24,IF($D377="Week 6",$C377+Settings!$B$25,IF($D377="Monthly",EDATE($C377,Settings!$B$26),"")))))</f>
        <v/>
      </c>
      <c r="V377" s="21"/>
      <c r="W377" s="21"/>
      <c r="X377" s="21"/>
      <c r="Y377" s="25"/>
      <c r="Z377" s="25"/>
    </row>
    <row r="378" spans="2:26" x14ac:dyDescent="0.2">
      <c r="B378" s="15" t="str">
        <f>IF($A378="","",IFERROR(INDEX(Backlog_Scoring!$B$5:$B$504,MATCH($A378,Backlog_Scoring!$A$5:$A$504,0)),""))</f>
        <v/>
      </c>
      <c r="C378" s="20"/>
      <c r="D378" s="21"/>
      <c r="E378" s="15" t="str">
        <f>IF($A378="","",IFERROR(INDEX(Backlog_Scoring!$AB$5:$AB$504,MATCH($A378,Backlog_Scoring!$A$5:$A$504,0)),""))</f>
        <v/>
      </c>
      <c r="F378" s="15" t="str">
        <f>IF($A378="","",IFERROR(INDEX(Backlog_Scoring!$AC$5:$AC$504,MATCH($A378,Backlog_Scoring!$A$5:$A$504,0)),""))</f>
        <v/>
      </c>
      <c r="H378" s="22"/>
      <c r="I378" s="23"/>
      <c r="N378" s="24"/>
      <c r="O378" s="15" t="str">
        <f>IF($A378="","",IFERROR(INDEX(Backlog_Scoring!$E$5:$E$504,MATCH($A378,Backlog_Scoring!$A$5:$A$504,0)),""))</f>
        <v/>
      </c>
      <c r="P378" s="15" t="str">
        <f>IF($A378="","",IFERROR(INDEX(Backlog_Scoring!$Y$5:$Y$504,MATCH($A378,Backlog_Scoring!$A$5:$A$504,0)),""))</f>
        <v/>
      </c>
      <c r="Q378" s="15" t="str">
        <f>IF($A378="","",IFERROR(INDEX(Backlog_Scoring!$X$5:$X$504,MATCH($A378,Backlog_Scoring!$A$5:$A$504,0)),""))</f>
        <v/>
      </c>
      <c r="R378" s="15" t="str">
        <f>IF($A378="","",IFERROR(INDEX(Backlog_Scoring!$U$5:$U$504,MATCH($A378,Backlog_Scoring!$A$5:$A$504,0)),""))</f>
        <v/>
      </c>
      <c r="T378" s="20"/>
      <c r="U378" s="20" t="str">
        <f>IF(Settings!$B$23=0,"",IF($C378="","",IF($D378="Day 14",$C378+Settings!$B$24,IF($D378="Week 6",$C378+Settings!$B$25,IF($D378="Monthly",EDATE($C378,Settings!$B$26),"")))))</f>
        <v/>
      </c>
      <c r="V378" s="21"/>
      <c r="W378" s="21"/>
      <c r="X378" s="21"/>
      <c r="Y378" s="25"/>
      <c r="Z378" s="25"/>
    </row>
    <row r="379" spans="2:26" x14ac:dyDescent="0.2">
      <c r="B379" s="15" t="str">
        <f>IF($A379="","",IFERROR(INDEX(Backlog_Scoring!$B$5:$B$504,MATCH($A379,Backlog_Scoring!$A$5:$A$504,0)),""))</f>
        <v/>
      </c>
      <c r="C379" s="20"/>
      <c r="D379" s="21"/>
      <c r="E379" s="15" t="str">
        <f>IF($A379="","",IFERROR(INDEX(Backlog_Scoring!$AB$5:$AB$504,MATCH($A379,Backlog_Scoring!$A$5:$A$504,0)),""))</f>
        <v/>
      </c>
      <c r="F379" s="15" t="str">
        <f>IF($A379="","",IFERROR(INDEX(Backlog_Scoring!$AC$5:$AC$504,MATCH($A379,Backlog_Scoring!$A$5:$A$504,0)),""))</f>
        <v/>
      </c>
      <c r="H379" s="22"/>
      <c r="I379" s="23"/>
      <c r="N379" s="24"/>
      <c r="O379" s="15" t="str">
        <f>IF($A379="","",IFERROR(INDEX(Backlog_Scoring!$E$5:$E$504,MATCH($A379,Backlog_Scoring!$A$5:$A$504,0)),""))</f>
        <v/>
      </c>
      <c r="P379" s="15" t="str">
        <f>IF($A379="","",IFERROR(INDEX(Backlog_Scoring!$Y$5:$Y$504,MATCH($A379,Backlog_Scoring!$A$5:$A$504,0)),""))</f>
        <v/>
      </c>
      <c r="Q379" s="15" t="str">
        <f>IF($A379="","",IFERROR(INDEX(Backlog_Scoring!$X$5:$X$504,MATCH($A379,Backlog_Scoring!$A$5:$A$504,0)),""))</f>
        <v/>
      </c>
      <c r="R379" s="15" t="str">
        <f>IF($A379="","",IFERROR(INDEX(Backlog_Scoring!$U$5:$U$504,MATCH($A379,Backlog_Scoring!$A$5:$A$504,0)),""))</f>
        <v/>
      </c>
      <c r="T379" s="20"/>
      <c r="U379" s="20" t="str">
        <f>IF(Settings!$B$23=0,"",IF($C379="","",IF($D379="Day 14",$C379+Settings!$B$24,IF($D379="Week 6",$C379+Settings!$B$25,IF($D379="Monthly",EDATE($C379,Settings!$B$26),"")))))</f>
        <v/>
      </c>
      <c r="V379" s="21"/>
      <c r="W379" s="21"/>
      <c r="X379" s="21"/>
      <c r="Y379" s="25"/>
      <c r="Z379" s="25"/>
    </row>
    <row r="380" spans="2:26" x14ac:dyDescent="0.2">
      <c r="B380" s="15" t="str">
        <f>IF($A380="","",IFERROR(INDEX(Backlog_Scoring!$B$5:$B$504,MATCH($A380,Backlog_Scoring!$A$5:$A$504,0)),""))</f>
        <v/>
      </c>
      <c r="C380" s="20"/>
      <c r="D380" s="21"/>
      <c r="E380" s="15" t="str">
        <f>IF($A380="","",IFERROR(INDEX(Backlog_Scoring!$AB$5:$AB$504,MATCH($A380,Backlog_Scoring!$A$5:$A$504,0)),""))</f>
        <v/>
      </c>
      <c r="F380" s="15" t="str">
        <f>IF($A380="","",IFERROR(INDEX(Backlog_Scoring!$AC$5:$AC$504,MATCH($A380,Backlog_Scoring!$A$5:$A$504,0)),""))</f>
        <v/>
      </c>
      <c r="H380" s="22"/>
      <c r="I380" s="23"/>
      <c r="N380" s="24"/>
      <c r="O380" s="15" t="str">
        <f>IF($A380="","",IFERROR(INDEX(Backlog_Scoring!$E$5:$E$504,MATCH($A380,Backlog_Scoring!$A$5:$A$504,0)),""))</f>
        <v/>
      </c>
      <c r="P380" s="15" t="str">
        <f>IF($A380="","",IFERROR(INDEX(Backlog_Scoring!$Y$5:$Y$504,MATCH($A380,Backlog_Scoring!$A$5:$A$504,0)),""))</f>
        <v/>
      </c>
      <c r="Q380" s="15" t="str">
        <f>IF($A380="","",IFERROR(INDEX(Backlog_Scoring!$X$5:$X$504,MATCH($A380,Backlog_Scoring!$A$5:$A$504,0)),""))</f>
        <v/>
      </c>
      <c r="R380" s="15" t="str">
        <f>IF($A380="","",IFERROR(INDEX(Backlog_Scoring!$U$5:$U$504,MATCH($A380,Backlog_Scoring!$A$5:$A$504,0)),""))</f>
        <v/>
      </c>
      <c r="T380" s="20"/>
      <c r="U380" s="20" t="str">
        <f>IF(Settings!$B$23=0,"",IF($C380="","",IF($D380="Day 14",$C380+Settings!$B$24,IF($D380="Week 6",$C380+Settings!$B$25,IF($D380="Monthly",EDATE($C380,Settings!$B$26),"")))))</f>
        <v/>
      </c>
      <c r="V380" s="21"/>
      <c r="W380" s="21"/>
      <c r="X380" s="21"/>
      <c r="Y380" s="25"/>
      <c r="Z380" s="25"/>
    </row>
    <row r="381" spans="2:26" x14ac:dyDescent="0.2">
      <c r="B381" s="15" t="str">
        <f>IF($A381="","",IFERROR(INDEX(Backlog_Scoring!$B$5:$B$504,MATCH($A381,Backlog_Scoring!$A$5:$A$504,0)),""))</f>
        <v/>
      </c>
      <c r="C381" s="20"/>
      <c r="D381" s="21"/>
      <c r="E381" s="15" t="str">
        <f>IF($A381="","",IFERROR(INDEX(Backlog_Scoring!$AB$5:$AB$504,MATCH($A381,Backlog_Scoring!$A$5:$A$504,0)),""))</f>
        <v/>
      </c>
      <c r="F381" s="15" t="str">
        <f>IF($A381="","",IFERROR(INDEX(Backlog_Scoring!$AC$5:$AC$504,MATCH($A381,Backlog_Scoring!$A$5:$A$504,0)),""))</f>
        <v/>
      </c>
      <c r="H381" s="22"/>
      <c r="I381" s="23"/>
      <c r="N381" s="24"/>
      <c r="O381" s="15" t="str">
        <f>IF($A381="","",IFERROR(INDEX(Backlog_Scoring!$E$5:$E$504,MATCH($A381,Backlog_Scoring!$A$5:$A$504,0)),""))</f>
        <v/>
      </c>
      <c r="P381" s="15" t="str">
        <f>IF($A381="","",IFERROR(INDEX(Backlog_Scoring!$Y$5:$Y$504,MATCH($A381,Backlog_Scoring!$A$5:$A$504,0)),""))</f>
        <v/>
      </c>
      <c r="Q381" s="15" t="str">
        <f>IF($A381="","",IFERROR(INDEX(Backlog_Scoring!$X$5:$X$504,MATCH($A381,Backlog_Scoring!$A$5:$A$504,0)),""))</f>
        <v/>
      </c>
      <c r="R381" s="15" t="str">
        <f>IF($A381="","",IFERROR(INDEX(Backlog_Scoring!$U$5:$U$504,MATCH($A381,Backlog_Scoring!$A$5:$A$504,0)),""))</f>
        <v/>
      </c>
      <c r="T381" s="20"/>
      <c r="U381" s="20" t="str">
        <f>IF(Settings!$B$23=0,"",IF($C381="","",IF($D381="Day 14",$C381+Settings!$B$24,IF($D381="Week 6",$C381+Settings!$B$25,IF($D381="Monthly",EDATE($C381,Settings!$B$26),"")))))</f>
        <v/>
      </c>
      <c r="V381" s="21"/>
      <c r="W381" s="21"/>
      <c r="X381" s="21"/>
      <c r="Y381" s="25"/>
      <c r="Z381" s="25"/>
    </row>
    <row r="382" spans="2:26" x14ac:dyDescent="0.2">
      <c r="B382" s="15" t="str">
        <f>IF($A382="","",IFERROR(INDEX(Backlog_Scoring!$B$5:$B$504,MATCH($A382,Backlog_Scoring!$A$5:$A$504,0)),""))</f>
        <v/>
      </c>
      <c r="C382" s="20"/>
      <c r="D382" s="21"/>
      <c r="E382" s="15" t="str">
        <f>IF($A382="","",IFERROR(INDEX(Backlog_Scoring!$AB$5:$AB$504,MATCH($A382,Backlog_Scoring!$A$5:$A$504,0)),""))</f>
        <v/>
      </c>
      <c r="F382" s="15" t="str">
        <f>IF($A382="","",IFERROR(INDEX(Backlog_Scoring!$AC$5:$AC$504,MATCH($A382,Backlog_Scoring!$A$5:$A$504,0)),""))</f>
        <v/>
      </c>
      <c r="H382" s="22"/>
      <c r="I382" s="23"/>
      <c r="N382" s="24"/>
      <c r="O382" s="15" t="str">
        <f>IF($A382="","",IFERROR(INDEX(Backlog_Scoring!$E$5:$E$504,MATCH($A382,Backlog_Scoring!$A$5:$A$504,0)),""))</f>
        <v/>
      </c>
      <c r="P382" s="15" t="str">
        <f>IF($A382="","",IFERROR(INDEX(Backlog_Scoring!$Y$5:$Y$504,MATCH($A382,Backlog_Scoring!$A$5:$A$504,0)),""))</f>
        <v/>
      </c>
      <c r="Q382" s="15" t="str">
        <f>IF($A382="","",IFERROR(INDEX(Backlog_Scoring!$X$5:$X$504,MATCH($A382,Backlog_Scoring!$A$5:$A$504,0)),""))</f>
        <v/>
      </c>
      <c r="R382" s="15" t="str">
        <f>IF($A382="","",IFERROR(INDEX(Backlog_Scoring!$U$5:$U$504,MATCH($A382,Backlog_Scoring!$A$5:$A$504,0)),""))</f>
        <v/>
      </c>
      <c r="T382" s="20"/>
      <c r="U382" s="20" t="str">
        <f>IF(Settings!$B$23=0,"",IF($C382="","",IF($D382="Day 14",$C382+Settings!$B$24,IF($D382="Week 6",$C382+Settings!$B$25,IF($D382="Monthly",EDATE($C382,Settings!$B$26),"")))))</f>
        <v/>
      </c>
      <c r="V382" s="21"/>
      <c r="W382" s="21"/>
      <c r="X382" s="21"/>
      <c r="Y382" s="25"/>
      <c r="Z382" s="25"/>
    </row>
    <row r="383" spans="2:26" x14ac:dyDescent="0.2">
      <c r="B383" s="15" t="str">
        <f>IF($A383="","",IFERROR(INDEX(Backlog_Scoring!$B$5:$B$504,MATCH($A383,Backlog_Scoring!$A$5:$A$504,0)),""))</f>
        <v/>
      </c>
      <c r="C383" s="20"/>
      <c r="D383" s="21"/>
      <c r="E383" s="15" t="str">
        <f>IF($A383="","",IFERROR(INDEX(Backlog_Scoring!$AB$5:$AB$504,MATCH($A383,Backlog_Scoring!$A$5:$A$504,0)),""))</f>
        <v/>
      </c>
      <c r="F383" s="15" t="str">
        <f>IF($A383="","",IFERROR(INDEX(Backlog_Scoring!$AC$5:$AC$504,MATCH($A383,Backlog_Scoring!$A$5:$A$504,0)),""))</f>
        <v/>
      </c>
      <c r="H383" s="22"/>
      <c r="I383" s="23"/>
      <c r="N383" s="24"/>
      <c r="O383" s="15" t="str">
        <f>IF($A383="","",IFERROR(INDEX(Backlog_Scoring!$E$5:$E$504,MATCH($A383,Backlog_Scoring!$A$5:$A$504,0)),""))</f>
        <v/>
      </c>
      <c r="P383" s="15" t="str">
        <f>IF($A383="","",IFERROR(INDEX(Backlog_Scoring!$Y$5:$Y$504,MATCH($A383,Backlog_Scoring!$A$5:$A$504,0)),""))</f>
        <v/>
      </c>
      <c r="Q383" s="15" t="str">
        <f>IF($A383="","",IFERROR(INDEX(Backlog_Scoring!$X$5:$X$504,MATCH($A383,Backlog_Scoring!$A$5:$A$504,0)),""))</f>
        <v/>
      </c>
      <c r="R383" s="15" t="str">
        <f>IF($A383="","",IFERROR(INDEX(Backlog_Scoring!$U$5:$U$504,MATCH($A383,Backlog_Scoring!$A$5:$A$504,0)),""))</f>
        <v/>
      </c>
      <c r="T383" s="20"/>
      <c r="U383" s="20" t="str">
        <f>IF(Settings!$B$23=0,"",IF($C383="","",IF($D383="Day 14",$C383+Settings!$B$24,IF($D383="Week 6",$C383+Settings!$B$25,IF($D383="Monthly",EDATE($C383,Settings!$B$26),"")))))</f>
        <v/>
      </c>
      <c r="V383" s="21"/>
      <c r="W383" s="21"/>
      <c r="X383" s="21"/>
      <c r="Y383" s="25"/>
      <c r="Z383" s="25"/>
    </row>
    <row r="384" spans="2:26" x14ac:dyDescent="0.2">
      <c r="B384" s="15" t="str">
        <f>IF($A384="","",IFERROR(INDEX(Backlog_Scoring!$B$5:$B$504,MATCH($A384,Backlog_Scoring!$A$5:$A$504,0)),""))</f>
        <v/>
      </c>
      <c r="C384" s="20"/>
      <c r="D384" s="21"/>
      <c r="E384" s="15" t="str">
        <f>IF($A384="","",IFERROR(INDEX(Backlog_Scoring!$AB$5:$AB$504,MATCH($A384,Backlog_Scoring!$A$5:$A$504,0)),""))</f>
        <v/>
      </c>
      <c r="F384" s="15" t="str">
        <f>IF($A384="","",IFERROR(INDEX(Backlog_Scoring!$AC$5:$AC$504,MATCH($A384,Backlog_Scoring!$A$5:$A$504,0)),""))</f>
        <v/>
      </c>
      <c r="H384" s="22"/>
      <c r="I384" s="23"/>
      <c r="N384" s="24"/>
      <c r="O384" s="15" t="str">
        <f>IF($A384="","",IFERROR(INDEX(Backlog_Scoring!$E$5:$E$504,MATCH($A384,Backlog_Scoring!$A$5:$A$504,0)),""))</f>
        <v/>
      </c>
      <c r="P384" s="15" t="str">
        <f>IF($A384="","",IFERROR(INDEX(Backlog_Scoring!$Y$5:$Y$504,MATCH($A384,Backlog_Scoring!$A$5:$A$504,0)),""))</f>
        <v/>
      </c>
      <c r="Q384" s="15" t="str">
        <f>IF($A384="","",IFERROR(INDEX(Backlog_Scoring!$X$5:$X$504,MATCH($A384,Backlog_Scoring!$A$5:$A$504,0)),""))</f>
        <v/>
      </c>
      <c r="R384" s="15" t="str">
        <f>IF($A384="","",IFERROR(INDEX(Backlog_Scoring!$U$5:$U$504,MATCH($A384,Backlog_Scoring!$A$5:$A$504,0)),""))</f>
        <v/>
      </c>
      <c r="T384" s="20"/>
      <c r="U384" s="20" t="str">
        <f>IF(Settings!$B$23=0,"",IF($C384="","",IF($D384="Day 14",$C384+Settings!$B$24,IF($D384="Week 6",$C384+Settings!$B$25,IF($D384="Monthly",EDATE($C384,Settings!$B$26),"")))))</f>
        <v/>
      </c>
      <c r="V384" s="21"/>
      <c r="W384" s="21"/>
      <c r="X384" s="21"/>
      <c r="Y384" s="25"/>
      <c r="Z384" s="25"/>
    </row>
    <row r="385" spans="2:26" x14ac:dyDescent="0.2">
      <c r="B385" s="15" t="str">
        <f>IF($A385="","",IFERROR(INDEX(Backlog_Scoring!$B$5:$B$504,MATCH($A385,Backlog_Scoring!$A$5:$A$504,0)),""))</f>
        <v/>
      </c>
      <c r="C385" s="20"/>
      <c r="D385" s="21"/>
      <c r="E385" s="15" t="str">
        <f>IF($A385="","",IFERROR(INDEX(Backlog_Scoring!$AB$5:$AB$504,MATCH($A385,Backlog_Scoring!$A$5:$A$504,0)),""))</f>
        <v/>
      </c>
      <c r="F385" s="15" t="str">
        <f>IF($A385="","",IFERROR(INDEX(Backlog_Scoring!$AC$5:$AC$504,MATCH($A385,Backlog_Scoring!$A$5:$A$504,0)),""))</f>
        <v/>
      </c>
      <c r="H385" s="22"/>
      <c r="I385" s="23"/>
      <c r="N385" s="24"/>
      <c r="O385" s="15" t="str">
        <f>IF($A385="","",IFERROR(INDEX(Backlog_Scoring!$E$5:$E$504,MATCH($A385,Backlog_Scoring!$A$5:$A$504,0)),""))</f>
        <v/>
      </c>
      <c r="P385" s="15" t="str">
        <f>IF($A385="","",IFERROR(INDEX(Backlog_Scoring!$Y$5:$Y$504,MATCH($A385,Backlog_Scoring!$A$5:$A$504,0)),""))</f>
        <v/>
      </c>
      <c r="Q385" s="15" t="str">
        <f>IF($A385="","",IFERROR(INDEX(Backlog_Scoring!$X$5:$X$504,MATCH($A385,Backlog_Scoring!$A$5:$A$504,0)),""))</f>
        <v/>
      </c>
      <c r="R385" s="15" t="str">
        <f>IF($A385="","",IFERROR(INDEX(Backlog_Scoring!$U$5:$U$504,MATCH($A385,Backlog_Scoring!$A$5:$A$504,0)),""))</f>
        <v/>
      </c>
      <c r="T385" s="20"/>
      <c r="U385" s="20" t="str">
        <f>IF(Settings!$B$23=0,"",IF($C385="","",IF($D385="Day 14",$C385+Settings!$B$24,IF($D385="Week 6",$C385+Settings!$B$25,IF($D385="Monthly",EDATE($C385,Settings!$B$26),"")))))</f>
        <v/>
      </c>
      <c r="V385" s="21"/>
      <c r="W385" s="21"/>
      <c r="X385" s="21"/>
      <c r="Y385" s="25"/>
      <c r="Z385" s="25"/>
    </row>
    <row r="386" spans="2:26" x14ac:dyDescent="0.2">
      <c r="B386" s="15" t="str">
        <f>IF($A386="","",IFERROR(INDEX(Backlog_Scoring!$B$5:$B$504,MATCH($A386,Backlog_Scoring!$A$5:$A$504,0)),""))</f>
        <v/>
      </c>
      <c r="C386" s="20"/>
      <c r="D386" s="21"/>
      <c r="E386" s="15" t="str">
        <f>IF($A386="","",IFERROR(INDEX(Backlog_Scoring!$AB$5:$AB$504,MATCH($A386,Backlog_Scoring!$A$5:$A$504,0)),""))</f>
        <v/>
      </c>
      <c r="F386" s="15" t="str">
        <f>IF($A386="","",IFERROR(INDEX(Backlog_Scoring!$AC$5:$AC$504,MATCH($A386,Backlog_Scoring!$A$5:$A$504,0)),""))</f>
        <v/>
      </c>
      <c r="H386" s="22"/>
      <c r="I386" s="23"/>
      <c r="N386" s="24"/>
      <c r="O386" s="15" t="str">
        <f>IF($A386="","",IFERROR(INDEX(Backlog_Scoring!$E$5:$E$504,MATCH($A386,Backlog_Scoring!$A$5:$A$504,0)),""))</f>
        <v/>
      </c>
      <c r="P386" s="15" t="str">
        <f>IF($A386="","",IFERROR(INDEX(Backlog_Scoring!$Y$5:$Y$504,MATCH($A386,Backlog_Scoring!$A$5:$A$504,0)),""))</f>
        <v/>
      </c>
      <c r="Q386" s="15" t="str">
        <f>IF($A386="","",IFERROR(INDEX(Backlog_Scoring!$X$5:$X$504,MATCH($A386,Backlog_Scoring!$A$5:$A$504,0)),""))</f>
        <v/>
      </c>
      <c r="R386" s="15" t="str">
        <f>IF($A386="","",IFERROR(INDEX(Backlog_Scoring!$U$5:$U$504,MATCH($A386,Backlog_Scoring!$A$5:$A$504,0)),""))</f>
        <v/>
      </c>
      <c r="T386" s="20"/>
      <c r="U386" s="20" t="str">
        <f>IF(Settings!$B$23=0,"",IF($C386="","",IF($D386="Day 14",$C386+Settings!$B$24,IF($D386="Week 6",$C386+Settings!$B$25,IF($D386="Monthly",EDATE($C386,Settings!$B$26),"")))))</f>
        <v/>
      </c>
      <c r="V386" s="21"/>
      <c r="W386" s="21"/>
      <c r="X386" s="21"/>
      <c r="Y386" s="25"/>
      <c r="Z386" s="25"/>
    </row>
    <row r="387" spans="2:26" x14ac:dyDescent="0.2">
      <c r="B387" s="15" t="str">
        <f>IF($A387="","",IFERROR(INDEX(Backlog_Scoring!$B$5:$B$504,MATCH($A387,Backlog_Scoring!$A$5:$A$504,0)),""))</f>
        <v/>
      </c>
      <c r="C387" s="20"/>
      <c r="D387" s="21"/>
      <c r="E387" s="15" t="str">
        <f>IF($A387="","",IFERROR(INDEX(Backlog_Scoring!$AB$5:$AB$504,MATCH($A387,Backlog_Scoring!$A$5:$A$504,0)),""))</f>
        <v/>
      </c>
      <c r="F387" s="15" t="str">
        <f>IF($A387="","",IFERROR(INDEX(Backlog_Scoring!$AC$5:$AC$504,MATCH($A387,Backlog_Scoring!$A$5:$A$504,0)),""))</f>
        <v/>
      </c>
      <c r="H387" s="22"/>
      <c r="I387" s="23"/>
      <c r="N387" s="24"/>
      <c r="O387" s="15" t="str">
        <f>IF($A387="","",IFERROR(INDEX(Backlog_Scoring!$E$5:$E$504,MATCH($A387,Backlog_Scoring!$A$5:$A$504,0)),""))</f>
        <v/>
      </c>
      <c r="P387" s="15" t="str">
        <f>IF($A387="","",IFERROR(INDEX(Backlog_Scoring!$Y$5:$Y$504,MATCH($A387,Backlog_Scoring!$A$5:$A$504,0)),""))</f>
        <v/>
      </c>
      <c r="Q387" s="15" t="str">
        <f>IF($A387="","",IFERROR(INDEX(Backlog_Scoring!$X$5:$X$504,MATCH($A387,Backlog_Scoring!$A$5:$A$504,0)),""))</f>
        <v/>
      </c>
      <c r="R387" s="15" t="str">
        <f>IF($A387="","",IFERROR(INDEX(Backlog_Scoring!$U$5:$U$504,MATCH($A387,Backlog_Scoring!$A$5:$A$504,0)),""))</f>
        <v/>
      </c>
      <c r="T387" s="20"/>
      <c r="U387" s="20" t="str">
        <f>IF(Settings!$B$23=0,"",IF($C387="","",IF($D387="Day 14",$C387+Settings!$B$24,IF($D387="Week 6",$C387+Settings!$B$25,IF($D387="Monthly",EDATE($C387,Settings!$B$26),"")))))</f>
        <v/>
      </c>
      <c r="V387" s="21"/>
      <c r="W387" s="21"/>
      <c r="X387" s="21"/>
      <c r="Y387" s="25"/>
      <c r="Z387" s="25"/>
    </row>
    <row r="388" spans="2:26" x14ac:dyDescent="0.2">
      <c r="B388" s="15" t="str">
        <f>IF($A388="","",IFERROR(INDEX(Backlog_Scoring!$B$5:$B$504,MATCH($A388,Backlog_Scoring!$A$5:$A$504,0)),""))</f>
        <v/>
      </c>
      <c r="C388" s="20"/>
      <c r="D388" s="21"/>
      <c r="E388" s="15" t="str">
        <f>IF($A388="","",IFERROR(INDEX(Backlog_Scoring!$AB$5:$AB$504,MATCH($A388,Backlog_Scoring!$A$5:$A$504,0)),""))</f>
        <v/>
      </c>
      <c r="F388" s="15" t="str">
        <f>IF($A388="","",IFERROR(INDEX(Backlog_Scoring!$AC$5:$AC$504,MATCH($A388,Backlog_Scoring!$A$5:$A$504,0)),""))</f>
        <v/>
      </c>
      <c r="H388" s="22"/>
      <c r="I388" s="23"/>
      <c r="N388" s="24"/>
      <c r="O388" s="15" t="str">
        <f>IF($A388="","",IFERROR(INDEX(Backlog_Scoring!$E$5:$E$504,MATCH($A388,Backlog_Scoring!$A$5:$A$504,0)),""))</f>
        <v/>
      </c>
      <c r="P388" s="15" t="str">
        <f>IF($A388="","",IFERROR(INDEX(Backlog_Scoring!$Y$5:$Y$504,MATCH($A388,Backlog_Scoring!$A$5:$A$504,0)),""))</f>
        <v/>
      </c>
      <c r="Q388" s="15" t="str">
        <f>IF($A388="","",IFERROR(INDEX(Backlog_Scoring!$X$5:$X$504,MATCH($A388,Backlog_Scoring!$A$5:$A$504,0)),""))</f>
        <v/>
      </c>
      <c r="R388" s="15" t="str">
        <f>IF($A388="","",IFERROR(INDEX(Backlog_Scoring!$U$5:$U$504,MATCH($A388,Backlog_Scoring!$A$5:$A$504,0)),""))</f>
        <v/>
      </c>
      <c r="T388" s="20"/>
      <c r="U388" s="20" t="str">
        <f>IF(Settings!$B$23=0,"",IF($C388="","",IF($D388="Day 14",$C388+Settings!$B$24,IF($D388="Week 6",$C388+Settings!$B$25,IF($D388="Monthly",EDATE($C388,Settings!$B$26),"")))))</f>
        <v/>
      </c>
      <c r="V388" s="21"/>
      <c r="W388" s="21"/>
      <c r="X388" s="21"/>
      <c r="Y388" s="25"/>
      <c r="Z388" s="25"/>
    </row>
    <row r="389" spans="2:26" x14ac:dyDescent="0.2">
      <c r="B389" s="15" t="str">
        <f>IF($A389="","",IFERROR(INDEX(Backlog_Scoring!$B$5:$B$504,MATCH($A389,Backlog_Scoring!$A$5:$A$504,0)),""))</f>
        <v/>
      </c>
      <c r="C389" s="20"/>
      <c r="D389" s="21"/>
      <c r="E389" s="15" t="str">
        <f>IF($A389="","",IFERROR(INDEX(Backlog_Scoring!$AB$5:$AB$504,MATCH($A389,Backlog_Scoring!$A$5:$A$504,0)),""))</f>
        <v/>
      </c>
      <c r="F389" s="15" t="str">
        <f>IF($A389="","",IFERROR(INDEX(Backlog_Scoring!$AC$5:$AC$504,MATCH($A389,Backlog_Scoring!$A$5:$A$504,0)),""))</f>
        <v/>
      </c>
      <c r="H389" s="22"/>
      <c r="I389" s="23"/>
      <c r="N389" s="24"/>
      <c r="O389" s="15" t="str">
        <f>IF($A389="","",IFERROR(INDEX(Backlog_Scoring!$E$5:$E$504,MATCH($A389,Backlog_Scoring!$A$5:$A$504,0)),""))</f>
        <v/>
      </c>
      <c r="P389" s="15" t="str">
        <f>IF($A389="","",IFERROR(INDEX(Backlog_Scoring!$Y$5:$Y$504,MATCH($A389,Backlog_Scoring!$A$5:$A$504,0)),""))</f>
        <v/>
      </c>
      <c r="Q389" s="15" t="str">
        <f>IF($A389="","",IFERROR(INDEX(Backlog_Scoring!$X$5:$X$504,MATCH($A389,Backlog_Scoring!$A$5:$A$504,0)),""))</f>
        <v/>
      </c>
      <c r="R389" s="15" t="str">
        <f>IF($A389="","",IFERROR(INDEX(Backlog_Scoring!$U$5:$U$504,MATCH($A389,Backlog_Scoring!$A$5:$A$504,0)),""))</f>
        <v/>
      </c>
      <c r="T389" s="20"/>
      <c r="U389" s="20" t="str">
        <f>IF(Settings!$B$23=0,"",IF($C389="","",IF($D389="Day 14",$C389+Settings!$B$24,IF($D389="Week 6",$C389+Settings!$B$25,IF($D389="Monthly",EDATE($C389,Settings!$B$26),"")))))</f>
        <v/>
      </c>
      <c r="V389" s="21"/>
      <c r="W389" s="21"/>
      <c r="X389" s="21"/>
      <c r="Y389" s="25"/>
      <c r="Z389" s="25"/>
    </row>
    <row r="390" spans="2:26" x14ac:dyDescent="0.2">
      <c r="B390" s="15" t="str">
        <f>IF($A390="","",IFERROR(INDEX(Backlog_Scoring!$B$5:$B$504,MATCH($A390,Backlog_Scoring!$A$5:$A$504,0)),""))</f>
        <v/>
      </c>
      <c r="C390" s="20"/>
      <c r="D390" s="21"/>
      <c r="E390" s="15" t="str">
        <f>IF($A390="","",IFERROR(INDEX(Backlog_Scoring!$AB$5:$AB$504,MATCH($A390,Backlog_Scoring!$A$5:$A$504,0)),""))</f>
        <v/>
      </c>
      <c r="F390" s="15" t="str">
        <f>IF($A390="","",IFERROR(INDEX(Backlog_Scoring!$AC$5:$AC$504,MATCH($A390,Backlog_Scoring!$A$5:$A$504,0)),""))</f>
        <v/>
      </c>
      <c r="H390" s="22"/>
      <c r="I390" s="23"/>
      <c r="N390" s="24"/>
      <c r="O390" s="15" t="str">
        <f>IF($A390="","",IFERROR(INDEX(Backlog_Scoring!$E$5:$E$504,MATCH($A390,Backlog_Scoring!$A$5:$A$504,0)),""))</f>
        <v/>
      </c>
      <c r="P390" s="15" t="str">
        <f>IF($A390="","",IFERROR(INDEX(Backlog_Scoring!$Y$5:$Y$504,MATCH($A390,Backlog_Scoring!$A$5:$A$504,0)),""))</f>
        <v/>
      </c>
      <c r="Q390" s="15" t="str">
        <f>IF($A390="","",IFERROR(INDEX(Backlog_Scoring!$X$5:$X$504,MATCH($A390,Backlog_Scoring!$A$5:$A$504,0)),""))</f>
        <v/>
      </c>
      <c r="R390" s="15" t="str">
        <f>IF($A390="","",IFERROR(INDEX(Backlog_Scoring!$U$5:$U$504,MATCH($A390,Backlog_Scoring!$A$5:$A$504,0)),""))</f>
        <v/>
      </c>
      <c r="T390" s="20"/>
      <c r="U390" s="20" t="str">
        <f>IF(Settings!$B$23=0,"",IF($C390="","",IF($D390="Day 14",$C390+Settings!$B$24,IF($D390="Week 6",$C390+Settings!$B$25,IF($D390="Monthly",EDATE($C390,Settings!$B$26),"")))))</f>
        <v/>
      </c>
      <c r="V390" s="21"/>
      <c r="W390" s="21"/>
      <c r="X390" s="21"/>
      <c r="Y390" s="25"/>
      <c r="Z390" s="25"/>
    </row>
    <row r="391" spans="2:26" x14ac:dyDescent="0.2">
      <c r="B391" s="15" t="str">
        <f>IF($A391="","",IFERROR(INDEX(Backlog_Scoring!$B$5:$B$504,MATCH($A391,Backlog_Scoring!$A$5:$A$504,0)),""))</f>
        <v/>
      </c>
      <c r="C391" s="20"/>
      <c r="D391" s="21"/>
      <c r="E391" s="15" t="str">
        <f>IF($A391="","",IFERROR(INDEX(Backlog_Scoring!$AB$5:$AB$504,MATCH($A391,Backlog_Scoring!$A$5:$A$504,0)),""))</f>
        <v/>
      </c>
      <c r="F391" s="15" t="str">
        <f>IF($A391="","",IFERROR(INDEX(Backlog_Scoring!$AC$5:$AC$504,MATCH($A391,Backlog_Scoring!$A$5:$A$504,0)),""))</f>
        <v/>
      </c>
      <c r="H391" s="22"/>
      <c r="I391" s="23"/>
      <c r="N391" s="24"/>
      <c r="O391" s="15" t="str">
        <f>IF($A391="","",IFERROR(INDEX(Backlog_Scoring!$E$5:$E$504,MATCH($A391,Backlog_Scoring!$A$5:$A$504,0)),""))</f>
        <v/>
      </c>
      <c r="P391" s="15" t="str">
        <f>IF($A391="","",IFERROR(INDEX(Backlog_Scoring!$Y$5:$Y$504,MATCH($A391,Backlog_Scoring!$A$5:$A$504,0)),""))</f>
        <v/>
      </c>
      <c r="Q391" s="15" t="str">
        <f>IF($A391="","",IFERROR(INDEX(Backlog_Scoring!$X$5:$X$504,MATCH($A391,Backlog_Scoring!$A$5:$A$504,0)),""))</f>
        <v/>
      </c>
      <c r="R391" s="15" t="str">
        <f>IF($A391="","",IFERROR(INDEX(Backlog_Scoring!$U$5:$U$504,MATCH($A391,Backlog_Scoring!$A$5:$A$504,0)),""))</f>
        <v/>
      </c>
      <c r="T391" s="20"/>
      <c r="U391" s="20" t="str">
        <f>IF(Settings!$B$23=0,"",IF($C391="","",IF($D391="Day 14",$C391+Settings!$B$24,IF($D391="Week 6",$C391+Settings!$B$25,IF($D391="Monthly",EDATE($C391,Settings!$B$26),"")))))</f>
        <v/>
      </c>
      <c r="V391" s="21"/>
      <c r="W391" s="21"/>
      <c r="X391" s="21"/>
      <c r="Y391" s="25"/>
      <c r="Z391" s="25"/>
    </row>
    <row r="392" spans="2:26" x14ac:dyDescent="0.2">
      <c r="B392" s="15" t="str">
        <f>IF($A392="","",IFERROR(INDEX(Backlog_Scoring!$B$5:$B$504,MATCH($A392,Backlog_Scoring!$A$5:$A$504,0)),""))</f>
        <v/>
      </c>
      <c r="C392" s="20"/>
      <c r="D392" s="21"/>
      <c r="E392" s="15" t="str">
        <f>IF($A392="","",IFERROR(INDEX(Backlog_Scoring!$AB$5:$AB$504,MATCH($A392,Backlog_Scoring!$A$5:$A$504,0)),""))</f>
        <v/>
      </c>
      <c r="F392" s="15" t="str">
        <f>IF($A392="","",IFERROR(INDEX(Backlog_Scoring!$AC$5:$AC$504,MATCH($A392,Backlog_Scoring!$A$5:$A$504,0)),""))</f>
        <v/>
      </c>
      <c r="H392" s="22"/>
      <c r="I392" s="23"/>
      <c r="N392" s="24"/>
      <c r="O392" s="15" t="str">
        <f>IF($A392="","",IFERROR(INDEX(Backlog_Scoring!$E$5:$E$504,MATCH($A392,Backlog_Scoring!$A$5:$A$504,0)),""))</f>
        <v/>
      </c>
      <c r="P392" s="15" t="str">
        <f>IF($A392="","",IFERROR(INDEX(Backlog_Scoring!$Y$5:$Y$504,MATCH($A392,Backlog_Scoring!$A$5:$A$504,0)),""))</f>
        <v/>
      </c>
      <c r="Q392" s="15" t="str">
        <f>IF($A392="","",IFERROR(INDEX(Backlog_Scoring!$X$5:$X$504,MATCH($A392,Backlog_Scoring!$A$5:$A$504,0)),""))</f>
        <v/>
      </c>
      <c r="R392" s="15" t="str">
        <f>IF($A392="","",IFERROR(INDEX(Backlog_Scoring!$U$5:$U$504,MATCH($A392,Backlog_Scoring!$A$5:$A$504,0)),""))</f>
        <v/>
      </c>
      <c r="T392" s="20"/>
      <c r="U392" s="20" t="str">
        <f>IF(Settings!$B$23=0,"",IF($C392="","",IF($D392="Day 14",$C392+Settings!$B$24,IF($D392="Week 6",$C392+Settings!$B$25,IF($D392="Monthly",EDATE($C392,Settings!$B$26),"")))))</f>
        <v/>
      </c>
      <c r="V392" s="21"/>
      <c r="W392" s="21"/>
      <c r="X392" s="21"/>
      <c r="Y392" s="25"/>
      <c r="Z392" s="25"/>
    </row>
    <row r="393" spans="2:26" x14ac:dyDescent="0.2">
      <c r="B393" s="15" t="str">
        <f>IF($A393="","",IFERROR(INDEX(Backlog_Scoring!$B$5:$B$504,MATCH($A393,Backlog_Scoring!$A$5:$A$504,0)),""))</f>
        <v/>
      </c>
      <c r="C393" s="20"/>
      <c r="D393" s="21"/>
      <c r="E393" s="15" t="str">
        <f>IF($A393="","",IFERROR(INDEX(Backlog_Scoring!$AB$5:$AB$504,MATCH($A393,Backlog_Scoring!$A$5:$A$504,0)),""))</f>
        <v/>
      </c>
      <c r="F393" s="15" t="str">
        <f>IF($A393="","",IFERROR(INDEX(Backlog_Scoring!$AC$5:$AC$504,MATCH($A393,Backlog_Scoring!$A$5:$A$504,0)),""))</f>
        <v/>
      </c>
      <c r="H393" s="22"/>
      <c r="I393" s="23"/>
      <c r="N393" s="24"/>
      <c r="O393" s="15" t="str">
        <f>IF($A393="","",IFERROR(INDEX(Backlog_Scoring!$E$5:$E$504,MATCH($A393,Backlog_Scoring!$A$5:$A$504,0)),""))</f>
        <v/>
      </c>
      <c r="P393" s="15" t="str">
        <f>IF($A393="","",IFERROR(INDEX(Backlog_Scoring!$Y$5:$Y$504,MATCH($A393,Backlog_Scoring!$A$5:$A$504,0)),""))</f>
        <v/>
      </c>
      <c r="Q393" s="15" t="str">
        <f>IF($A393="","",IFERROR(INDEX(Backlog_Scoring!$X$5:$X$504,MATCH($A393,Backlog_Scoring!$A$5:$A$504,0)),""))</f>
        <v/>
      </c>
      <c r="R393" s="15" t="str">
        <f>IF($A393="","",IFERROR(INDEX(Backlog_Scoring!$U$5:$U$504,MATCH($A393,Backlog_Scoring!$A$5:$A$504,0)),""))</f>
        <v/>
      </c>
      <c r="T393" s="20"/>
      <c r="U393" s="20" t="str">
        <f>IF(Settings!$B$23=0,"",IF($C393="","",IF($D393="Day 14",$C393+Settings!$B$24,IF($D393="Week 6",$C393+Settings!$B$25,IF($D393="Monthly",EDATE($C393,Settings!$B$26),"")))))</f>
        <v/>
      </c>
      <c r="V393" s="21"/>
      <c r="W393" s="21"/>
      <c r="X393" s="21"/>
      <c r="Y393" s="25"/>
      <c r="Z393" s="25"/>
    </row>
    <row r="394" spans="2:26" x14ac:dyDescent="0.2">
      <c r="B394" s="15" t="str">
        <f>IF($A394="","",IFERROR(INDEX(Backlog_Scoring!$B$5:$B$504,MATCH($A394,Backlog_Scoring!$A$5:$A$504,0)),""))</f>
        <v/>
      </c>
      <c r="C394" s="20"/>
      <c r="D394" s="21"/>
      <c r="E394" s="15" t="str">
        <f>IF($A394="","",IFERROR(INDEX(Backlog_Scoring!$AB$5:$AB$504,MATCH($A394,Backlog_Scoring!$A$5:$A$504,0)),""))</f>
        <v/>
      </c>
      <c r="F394" s="15" t="str">
        <f>IF($A394="","",IFERROR(INDEX(Backlog_Scoring!$AC$5:$AC$504,MATCH($A394,Backlog_Scoring!$A$5:$A$504,0)),""))</f>
        <v/>
      </c>
      <c r="H394" s="22"/>
      <c r="I394" s="23"/>
      <c r="N394" s="24"/>
      <c r="O394" s="15" t="str">
        <f>IF($A394="","",IFERROR(INDEX(Backlog_Scoring!$E$5:$E$504,MATCH($A394,Backlog_Scoring!$A$5:$A$504,0)),""))</f>
        <v/>
      </c>
      <c r="P394" s="15" t="str">
        <f>IF($A394="","",IFERROR(INDEX(Backlog_Scoring!$Y$5:$Y$504,MATCH($A394,Backlog_Scoring!$A$5:$A$504,0)),""))</f>
        <v/>
      </c>
      <c r="Q394" s="15" t="str">
        <f>IF($A394="","",IFERROR(INDEX(Backlog_Scoring!$X$5:$X$504,MATCH($A394,Backlog_Scoring!$A$5:$A$504,0)),""))</f>
        <v/>
      </c>
      <c r="R394" s="15" t="str">
        <f>IF($A394="","",IFERROR(INDEX(Backlog_Scoring!$U$5:$U$504,MATCH($A394,Backlog_Scoring!$A$5:$A$504,0)),""))</f>
        <v/>
      </c>
      <c r="T394" s="20"/>
      <c r="U394" s="20" t="str">
        <f>IF(Settings!$B$23=0,"",IF($C394="","",IF($D394="Day 14",$C394+Settings!$B$24,IF($D394="Week 6",$C394+Settings!$B$25,IF($D394="Monthly",EDATE($C394,Settings!$B$26),"")))))</f>
        <v/>
      </c>
      <c r="V394" s="21"/>
      <c r="W394" s="21"/>
      <c r="X394" s="21"/>
      <c r="Y394" s="25"/>
      <c r="Z394" s="25"/>
    </row>
    <row r="395" spans="2:26" x14ac:dyDescent="0.2">
      <c r="B395" s="15" t="str">
        <f>IF($A395="","",IFERROR(INDEX(Backlog_Scoring!$B$5:$B$504,MATCH($A395,Backlog_Scoring!$A$5:$A$504,0)),""))</f>
        <v/>
      </c>
      <c r="C395" s="20"/>
      <c r="D395" s="21"/>
      <c r="E395" s="15" t="str">
        <f>IF($A395="","",IFERROR(INDEX(Backlog_Scoring!$AB$5:$AB$504,MATCH($A395,Backlog_Scoring!$A$5:$A$504,0)),""))</f>
        <v/>
      </c>
      <c r="F395" s="15" t="str">
        <f>IF($A395="","",IFERROR(INDEX(Backlog_Scoring!$AC$5:$AC$504,MATCH($A395,Backlog_Scoring!$A$5:$A$504,0)),""))</f>
        <v/>
      </c>
      <c r="H395" s="22"/>
      <c r="I395" s="23"/>
      <c r="N395" s="24"/>
      <c r="O395" s="15" t="str">
        <f>IF($A395="","",IFERROR(INDEX(Backlog_Scoring!$E$5:$E$504,MATCH($A395,Backlog_Scoring!$A$5:$A$504,0)),""))</f>
        <v/>
      </c>
      <c r="P395" s="15" t="str">
        <f>IF($A395="","",IFERROR(INDEX(Backlog_Scoring!$Y$5:$Y$504,MATCH($A395,Backlog_Scoring!$A$5:$A$504,0)),""))</f>
        <v/>
      </c>
      <c r="Q395" s="15" t="str">
        <f>IF($A395="","",IFERROR(INDEX(Backlog_Scoring!$X$5:$X$504,MATCH($A395,Backlog_Scoring!$A$5:$A$504,0)),""))</f>
        <v/>
      </c>
      <c r="R395" s="15" t="str">
        <f>IF($A395="","",IFERROR(INDEX(Backlog_Scoring!$U$5:$U$504,MATCH($A395,Backlog_Scoring!$A$5:$A$504,0)),""))</f>
        <v/>
      </c>
      <c r="T395" s="20"/>
      <c r="U395" s="20" t="str">
        <f>IF(Settings!$B$23=0,"",IF($C395="","",IF($D395="Day 14",$C395+Settings!$B$24,IF($D395="Week 6",$C395+Settings!$B$25,IF($D395="Monthly",EDATE($C395,Settings!$B$26),"")))))</f>
        <v/>
      </c>
      <c r="V395" s="21"/>
      <c r="W395" s="21"/>
      <c r="X395" s="21"/>
      <c r="Y395" s="25"/>
      <c r="Z395" s="25"/>
    </row>
    <row r="396" spans="2:26" x14ac:dyDescent="0.2">
      <c r="B396" s="15" t="str">
        <f>IF($A396="","",IFERROR(INDEX(Backlog_Scoring!$B$5:$B$504,MATCH($A396,Backlog_Scoring!$A$5:$A$504,0)),""))</f>
        <v/>
      </c>
      <c r="C396" s="20"/>
      <c r="D396" s="21"/>
      <c r="E396" s="15" t="str">
        <f>IF($A396="","",IFERROR(INDEX(Backlog_Scoring!$AB$5:$AB$504,MATCH($A396,Backlog_Scoring!$A$5:$A$504,0)),""))</f>
        <v/>
      </c>
      <c r="F396" s="15" t="str">
        <f>IF($A396="","",IFERROR(INDEX(Backlog_Scoring!$AC$5:$AC$504,MATCH($A396,Backlog_Scoring!$A$5:$A$504,0)),""))</f>
        <v/>
      </c>
      <c r="H396" s="22"/>
      <c r="I396" s="23"/>
      <c r="N396" s="24"/>
      <c r="O396" s="15" t="str">
        <f>IF($A396="","",IFERROR(INDEX(Backlog_Scoring!$E$5:$E$504,MATCH($A396,Backlog_Scoring!$A$5:$A$504,0)),""))</f>
        <v/>
      </c>
      <c r="P396" s="15" t="str">
        <f>IF($A396="","",IFERROR(INDEX(Backlog_Scoring!$Y$5:$Y$504,MATCH($A396,Backlog_Scoring!$A$5:$A$504,0)),""))</f>
        <v/>
      </c>
      <c r="Q396" s="15" t="str">
        <f>IF($A396="","",IFERROR(INDEX(Backlog_Scoring!$X$5:$X$504,MATCH($A396,Backlog_Scoring!$A$5:$A$504,0)),""))</f>
        <v/>
      </c>
      <c r="R396" s="15" t="str">
        <f>IF($A396="","",IFERROR(INDEX(Backlog_Scoring!$U$5:$U$504,MATCH($A396,Backlog_Scoring!$A$5:$A$504,0)),""))</f>
        <v/>
      </c>
      <c r="T396" s="20"/>
      <c r="U396" s="20" t="str">
        <f>IF(Settings!$B$23=0,"",IF($C396="","",IF($D396="Day 14",$C396+Settings!$B$24,IF($D396="Week 6",$C396+Settings!$B$25,IF($D396="Monthly",EDATE($C396,Settings!$B$26),"")))))</f>
        <v/>
      </c>
      <c r="V396" s="21"/>
      <c r="W396" s="21"/>
      <c r="X396" s="21"/>
      <c r="Y396" s="25"/>
      <c r="Z396" s="25"/>
    </row>
    <row r="397" spans="2:26" x14ac:dyDescent="0.2">
      <c r="B397" s="15" t="str">
        <f>IF($A397="","",IFERROR(INDEX(Backlog_Scoring!$B$5:$B$504,MATCH($A397,Backlog_Scoring!$A$5:$A$504,0)),""))</f>
        <v/>
      </c>
      <c r="C397" s="20"/>
      <c r="D397" s="21"/>
      <c r="E397" s="15" t="str">
        <f>IF($A397="","",IFERROR(INDEX(Backlog_Scoring!$AB$5:$AB$504,MATCH($A397,Backlog_Scoring!$A$5:$A$504,0)),""))</f>
        <v/>
      </c>
      <c r="F397" s="15" t="str">
        <f>IF($A397="","",IFERROR(INDEX(Backlog_Scoring!$AC$5:$AC$504,MATCH($A397,Backlog_Scoring!$A$5:$A$504,0)),""))</f>
        <v/>
      </c>
      <c r="H397" s="22"/>
      <c r="I397" s="23"/>
      <c r="N397" s="24"/>
      <c r="O397" s="15" t="str">
        <f>IF($A397="","",IFERROR(INDEX(Backlog_Scoring!$E$5:$E$504,MATCH($A397,Backlog_Scoring!$A$5:$A$504,0)),""))</f>
        <v/>
      </c>
      <c r="P397" s="15" t="str">
        <f>IF($A397="","",IFERROR(INDEX(Backlog_Scoring!$Y$5:$Y$504,MATCH($A397,Backlog_Scoring!$A$5:$A$504,0)),""))</f>
        <v/>
      </c>
      <c r="Q397" s="15" t="str">
        <f>IF($A397="","",IFERROR(INDEX(Backlog_Scoring!$X$5:$X$504,MATCH($A397,Backlog_Scoring!$A$5:$A$504,0)),""))</f>
        <v/>
      </c>
      <c r="R397" s="15" t="str">
        <f>IF($A397="","",IFERROR(INDEX(Backlog_Scoring!$U$5:$U$504,MATCH($A397,Backlog_Scoring!$A$5:$A$504,0)),""))</f>
        <v/>
      </c>
      <c r="T397" s="20"/>
      <c r="U397" s="20" t="str">
        <f>IF(Settings!$B$23=0,"",IF($C397="","",IF($D397="Day 14",$C397+Settings!$B$24,IF($D397="Week 6",$C397+Settings!$B$25,IF($D397="Monthly",EDATE($C397,Settings!$B$26),"")))))</f>
        <v/>
      </c>
      <c r="V397" s="21"/>
      <c r="W397" s="21"/>
      <c r="X397" s="21"/>
      <c r="Y397" s="25"/>
      <c r="Z397" s="25"/>
    </row>
    <row r="398" spans="2:26" x14ac:dyDescent="0.2">
      <c r="B398" s="15" t="str">
        <f>IF($A398="","",IFERROR(INDEX(Backlog_Scoring!$B$5:$B$504,MATCH($A398,Backlog_Scoring!$A$5:$A$504,0)),""))</f>
        <v/>
      </c>
      <c r="C398" s="20"/>
      <c r="D398" s="21"/>
      <c r="E398" s="15" t="str">
        <f>IF($A398="","",IFERROR(INDEX(Backlog_Scoring!$AB$5:$AB$504,MATCH($A398,Backlog_Scoring!$A$5:$A$504,0)),""))</f>
        <v/>
      </c>
      <c r="F398" s="15" t="str">
        <f>IF($A398="","",IFERROR(INDEX(Backlog_Scoring!$AC$5:$AC$504,MATCH($A398,Backlog_Scoring!$A$5:$A$504,0)),""))</f>
        <v/>
      </c>
      <c r="H398" s="22"/>
      <c r="I398" s="23"/>
      <c r="N398" s="24"/>
      <c r="O398" s="15" t="str">
        <f>IF($A398="","",IFERROR(INDEX(Backlog_Scoring!$E$5:$E$504,MATCH($A398,Backlog_Scoring!$A$5:$A$504,0)),""))</f>
        <v/>
      </c>
      <c r="P398" s="15" t="str">
        <f>IF($A398="","",IFERROR(INDEX(Backlog_Scoring!$Y$5:$Y$504,MATCH($A398,Backlog_Scoring!$A$5:$A$504,0)),""))</f>
        <v/>
      </c>
      <c r="Q398" s="15" t="str">
        <f>IF($A398="","",IFERROR(INDEX(Backlog_Scoring!$X$5:$X$504,MATCH($A398,Backlog_Scoring!$A$5:$A$504,0)),""))</f>
        <v/>
      </c>
      <c r="R398" s="15" t="str">
        <f>IF($A398="","",IFERROR(INDEX(Backlog_Scoring!$U$5:$U$504,MATCH($A398,Backlog_Scoring!$A$5:$A$504,0)),""))</f>
        <v/>
      </c>
      <c r="T398" s="20"/>
      <c r="U398" s="20" t="str">
        <f>IF(Settings!$B$23=0,"",IF($C398="","",IF($D398="Day 14",$C398+Settings!$B$24,IF($D398="Week 6",$C398+Settings!$B$25,IF($D398="Monthly",EDATE($C398,Settings!$B$26),"")))))</f>
        <v/>
      </c>
      <c r="V398" s="21"/>
      <c r="W398" s="21"/>
      <c r="X398" s="21"/>
      <c r="Y398" s="25"/>
      <c r="Z398" s="25"/>
    </row>
    <row r="399" spans="2:26" x14ac:dyDescent="0.2">
      <c r="B399" s="15" t="str">
        <f>IF($A399="","",IFERROR(INDEX(Backlog_Scoring!$B$5:$B$504,MATCH($A399,Backlog_Scoring!$A$5:$A$504,0)),""))</f>
        <v/>
      </c>
      <c r="C399" s="20"/>
      <c r="D399" s="21"/>
      <c r="E399" s="15" t="str">
        <f>IF($A399="","",IFERROR(INDEX(Backlog_Scoring!$AB$5:$AB$504,MATCH($A399,Backlog_Scoring!$A$5:$A$504,0)),""))</f>
        <v/>
      </c>
      <c r="F399" s="15" t="str">
        <f>IF($A399="","",IFERROR(INDEX(Backlog_Scoring!$AC$5:$AC$504,MATCH($A399,Backlog_Scoring!$A$5:$A$504,0)),""))</f>
        <v/>
      </c>
      <c r="H399" s="22"/>
      <c r="I399" s="23"/>
      <c r="N399" s="24"/>
      <c r="O399" s="15" t="str">
        <f>IF($A399="","",IFERROR(INDEX(Backlog_Scoring!$E$5:$E$504,MATCH($A399,Backlog_Scoring!$A$5:$A$504,0)),""))</f>
        <v/>
      </c>
      <c r="P399" s="15" t="str">
        <f>IF($A399="","",IFERROR(INDEX(Backlog_Scoring!$Y$5:$Y$504,MATCH($A399,Backlog_Scoring!$A$5:$A$504,0)),""))</f>
        <v/>
      </c>
      <c r="Q399" s="15" t="str">
        <f>IF($A399="","",IFERROR(INDEX(Backlog_Scoring!$X$5:$X$504,MATCH($A399,Backlog_Scoring!$A$5:$A$504,0)),""))</f>
        <v/>
      </c>
      <c r="R399" s="15" t="str">
        <f>IF($A399="","",IFERROR(INDEX(Backlog_Scoring!$U$5:$U$504,MATCH($A399,Backlog_Scoring!$A$5:$A$504,0)),""))</f>
        <v/>
      </c>
      <c r="T399" s="20"/>
      <c r="U399" s="20" t="str">
        <f>IF(Settings!$B$23=0,"",IF($C399="","",IF($D399="Day 14",$C399+Settings!$B$24,IF($D399="Week 6",$C399+Settings!$B$25,IF($D399="Monthly",EDATE($C399,Settings!$B$26),"")))))</f>
        <v/>
      </c>
      <c r="V399" s="21"/>
      <c r="W399" s="21"/>
      <c r="X399" s="21"/>
      <c r="Y399" s="25"/>
      <c r="Z399" s="25"/>
    </row>
    <row r="400" spans="2:26" x14ac:dyDescent="0.2">
      <c r="B400" s="15" t="str">
        <f>IF($A400="","",IFERROR(INDEX(Backlog_Scoring!$B$5:$B$504,MATCH($A400,Backlog_Scoring!$A$5:$A$504,0)),""))</f>
        <v/>
      </c>
      <c r="C400" s="20"/>
      <c r="D400" s="21"/>
      <c r="E400" s="15" t="str">
        <f>IF($A400="","",IFERROR(INDEX(Backlog_Scoring!$AB$5:$AB$504,MATCH($A400,Backlog_Scoring!$A$5:$A$504,0)),""))</f>
        <v/>
      </c>
      <c r="F400" s="15" t="str">
        <f>IF($A400="","",IFERROR(INDEX(Backlog_Scoring!$AC$5:$AC$504,MATCH($A400,Backlog_Scoring!$A$5:$A$504,0)),""))</f>
        <v/>
      </c>
      <c r="H400" s="22"/>
      <c r="I400" s="23"/>
      <c r="N400" s="24"/>
      <c r="O400" s="15" t="str">
        <f>IF($A400="","",IFERROR(INDEX(Backlog_Scoring!$E$5:$E$504,MATCH($A400,Backlog_Scoring!$A$5:$A$504,0)),""))</f>
        <v/>
      </c>
      <c r="P400" s="15" t="str">
        <f>IF($A400="","",IFERROR(INDEX(Backlog_Scoring!$Y$5:$Y$504,MATCH($A400,Backlog_Scoring!$A$5:$A$504,0)),""))</f>
        <v/>
      </c>
      <c r="Q400" s="15" t="str">
        <f>IF($A400="","",IFERROR(INDEX(Backlog_Scoring!$X$5:$X$504,MATCH($A400,Backlog_Scoring!$A$5:$A$504,0)),""))</f>
        <v/>
      </c>
      <c r="R400" s="15" t="str">
        <f>IF($A400="","",IFERROR(INDEX(Backlog_Scoring!$U$5:$U$504,MATCH($A400,Backlog_Scoring!$A$5:$A$504,0)),""))</f>
        <v/>
      </c>
      <c r="T400" s="20"/>
      <c r="U400" s="20" t="str">
        <f>IF(Settings!$B$23=0,"",IF($C400="","",IF($D400="Day 14",$C400+Settings!$B$24,IF($D400="Week 6",$C400+Settings!$B$25,IF($D400="Monthly",EDATE($C400,Settings!$B$26),"")))))</f>
        <v/>
      </c>
      <c r="V400" s="21"/>
      <c r="W400" s="21"/>
      <c r="X400" s="21"/>
      <c r="Y400" s="25"/>
      <c r="Z400" s="25"/>
    </row>
    <row r="401" spans="2:26" x14ac:dyDescent="0.2">
      <c r="B401" s="15" t="str">
        <f>IF($A401="","",IFERROR(INDEX(Backlog_Scoring!$B$5:$B$504,MATCH($A401,Backlog_Scoring!$A$5:$A$504,0)),""))</f>
        <v/>
      </c>
      <c r="C401" s="20"/>
      <c r="D401" s="21"/>
      <c r="E401" s="15" t="str">
        <f>IF($A401="","",IFERROR(INDEX(Backlog_Scoring!$AB$5:$AB$504,MATCH($A401,Backlog_Scoring!$A$5:$A$504,0)),""))</f>
        <v/>
      </c>
      <c r="F401" s="15" t="str">
        <f>IF($A401="","",IFERROR(INDEX(Backlog_Scoring!$AC$5:$AC$504,MATCH($A401,Backlog_Scoring!$A$5:$A$504,0)),""))</f>
        <v/>
      </c>
      <c r="H401" s="22"/>
      <c r="I401" s="23"/>
      <c r="N401" s="24"/>
      <c r="O401" s="15" t="str">
        <f>IF($A401="","",IFERROR(INDEX(Backlog_Scoring!$E$5:$E$504,MATCH($A401,Backlog_Scoring!$A$5:$A$504,0)),""))</f>
        <v/>
      </c>
      <c r="P401" s="15" t="str">
        <f>IF($A401="","",IFERROR(INDEX(Backlog_Scoring!$Y$5:$Y$504,MATCH($A401,Backlog_Scoring!$A$5:$A$504,0)),""))</f>
        <v/>
      </c>
      <c r="Q401" s="15" t="str">
        <f>IF($A401="","",IFERROR(INDEX(Backlog_Scoring!$X$5:$X$504,MATCH($A401,Backlog_Scoring!$A$5:$A$504,0)),""))</f>
        <v/>
      </c>
      <c r="R401" s="15" t="str">
        <f>IF($A401="","",IFERROR(INDEX(Backlog_Scoring!$U$5:$U$504,MATCH($A401,Backlog_Scoring!$A$5:$A$504,0)),""))</f>
        <v/>
      </c>
      <c r="T401" s="20"/>
      <c r="U401" s="20" t="str">
        <f>IF(Settings!$B$23=0,"",IF($C401="","",IF($D401="Day 14",$C401+Settings!$B$24,IF($D401="Week 6",$C401+Settings!$B$25,IF($D401="Monthly",EDATE($C401,Settings!$B$26),"")))))</f>
        <v/>
      </c>
      <c r="V401" s="21"/>
      <c r="W401" s="21"/>
      <c r="X401" s="21"/>
      <c r="Y401" s="25"/>
      <c r="Z401" s="25"/>
    </row>
    <row r="402" spans="2:26" x14ac:dyDescent="0.2">
      <c r="B402" s="15" t="str">
        <f>IF($A402="","",IFERROR(INDEX(Backlog_Scoring!$B$5:$B$504,MATCH($A402,Backlog_Scoring!$A$5:$A$504,0)),""))</f>
        <v/>
      </c>
      <c r="C402" s="20"/>
      <c r="D402" s="21"/>
      <c r="E402" s="15" t="str">
        <f>IF($A402="","",IFERROR(INDEX(Backlog_Scoring!$AB$5:$AB$504,MATCH($A402,Backlog_Scoring!$A$5:$A$504,0)),""))</f>
        <v/>
      </c>
      <c r="F402" s="15" t="str">
        <f>IF($A402="","",IFERROR(INDEX(Backlog_Scoring!$AC$5:$AC$504,MATCH($A402,Backlog_Scoring!$A$5:$A$504,0)),""))</f>
        <v/>
      </c>
      <c r="H402" s="22"/>
      <c r="I402" s="23"/>
      <c r="N402" s="24"/>
      <c r="O402" s="15" t="str">
        <f>IF($A402="","",IFERROR(INDEX(Backlog_Scoring!$E$5:$E$504,MATCH($A402,Backlog_Scoring!$A$5:$A$504,0)),""))</f>
        <v/>
      </c>
      <c r="P402" s="15" t="str">
        <f>IF($A402="","",IFERROR(INDEX(Backlog_Scoring!$Y$5:$Y$504,MATCH($A402,Backlog_Scoring!$A$5:$A$504,0)),""))</f>
        <v/>
      </c>
      <c r="Q402" s="15" t="str">
        <f>IF($A402="","",IFERROR(INDEX(Backlog_Scoring!$X$5:$X$504,MATCH($A402,Backlog_Scoring!$A$5:$A$504,0)),""))</f>
        <v/>
      </c>
      <c r="R402" s="15" t="str">
        <f>IF($A402="","",IFERROR(INDEX(Backlog_Scoring!$U$5:$U$504,MATCH($A402,Backlog_Scoring!$A$5:$A$504,0)),""))</f>
        <v/>
      </c>
      <c r="T402" s="20"/>
      <c r="U402" s="20" t="str">
        <f>IF(Settings!$B$23=0,"",IF($C402="","",IF($D402="Day 14",$C402+Settings!$B$24,IF($D402="Week 6",$C402+Settings!$B$25,IF($D402="Monthly",EDATE($C402,Settings!$B$26),"")))))</f>
        <v/>
      </c>
      <c r="V402" s="21"/>
      <c r="W402" s="21"/>
      <c r="X402" s="21"/>
      <c r="Y402" s="25"/>
      <c r="Z402" s="25"/>
    </row>
    <row r="403" spans="2:26" x14ac:dyDescent="0.2">
      <c r="B403" s="15" t="str">
        <f>IF($A403="","",IFERROR(INDEX(Backlog_Scoring!$B$5:$B$504,MATCH($A403,Backlog_Scoring!$A$5:$A$504,0)),""))</f>
        <v/>
      </c>
      <c r="C403" s="20"/>
      <c r="D403" s="21"/>
      <c r="E403" s="15" t="str">
        <f>IF($A403="","",IFERROR(INDEX(Backlog_Scoring!$AB$5:$AB$504,MATCH($A403,Backlog_Scoring!$A$5:$A$504,0)),""))</f>
        <v/>
      </c>
      <c r="F403" s="15" t="str">
        <f>IF($A403="","",IFERROR(INDEX(Backlog_Scoring!$AC$5:$AC$504,MATCH($A403,Backlog_Scoring!$A$5:$A$504,0)),""))</f>
        <v/>
      </c>
      <c r="H403" s="22"/>
      <c r="I403" s="23"/>
      <c r="N403" s="24"/>
      <c r="O403" s="15" t="str">
        <f>IF($A403="","",IFERROR(INDEX(Backlog_Scoring!$E$5:$E$504,MATCH($A403,Backlog_Scoring!$A$5:$A$504,0)),""))</f>
        <v/>
      </c>
      <c r="P403" s="15" t="str">
        <f>IF($A403="","",IFERROR(INDEX(Backlog_Scoring!$Y$5:$Y$504,MATCH($A403,Backlog_Scoring!$A$5:$A$504,0)),""))</f>
        <v/>
      </c>
      <c r="Q403" s="15" t="str">
        <f>IF($A403="","",IFERROR(INDEX(Backlog_Scoring!$X$5:$X$504,MATCH($A403,Backlog_Scoring!$A$5:$A$504,0)),""))</f>
        <v/>
      </c>
      <c r="R403" s="15" t="str">
        <f>IF($A403="","",IFERROR(INDEX(Backlog_Scoring!$U$5:$U$504,MATCH($A403,Backlog_Scoring!$A$5:$A$504,0)),""))</f>
        <v/>
      </c>
      <c r="T403" s="20"/>
      <c r="U403" s="20" t="str">
        <f>IF(Settings!$B$23=0,"",IF($C403="","",IF($D403="Day 14",$C403+Settings!$B$24,IF($D403="Week 6",$C403+Settings!$B$25,IF($D403="Monthly",EDATE($C403,Settings!$B$26),"")))))</f>
        <v/>
      </c>
      <c r="V403" s="21"/>
      <c r="W403" s="21"/>
      <c r="X403" s="21"/>
      <c r="Y403" s="25"/>
      <c r="Z403" s="25"/>
    </row>
    <row r="404" spans="2:26" x14ac:dyDescent="0.2">
      <c r="B404" s="15" t="str">
        <f>IF($A404="","",IFERROR(INDEX(Backlog_Scoring!$B$5:$B$504,MATCH($A404,Backlog_Scoring!$A$5:$A$504,0)),""))</f>
        <v/>
      </c>
      <c r="C404" s="20"/>
      <c r="D404" s="21"/>
      <c r="E404" s="15" t="str">
        <f>IF($A404="","",IFERROR(INDEX(Backlog_Scoring!$AB$5:$AB$504,MATCH($A404,Backlog_Scoring!$A$5:$A$504,0)),""))</f>
        <v/>
      </c>
      <c r="F404" s="15" t="str">
        <f>IF($A404="","",IFERROR(INDEX(Backlog_Scoring!$AC$5:$AC$504,MATCH($A404,Backlog_Scoring!$A$5:$A$504,0)),""))</f>
        <v/>
      </c>
      <c r="H404" s="22"/>
      <c r="I404" s="23"/>
      <c r="N404" s="24"/>
      <c r="O404" s="15" t="str">
        <f>IF($A404="","",IFERROR(INDEX(Backlog_Scoring!$E$5:$E$504,MATCH($A404,Backlog_Scoring!$A$5:$A$504,0)),""))</f>
        <v/>
      </c>
      <c r="P404" s="15" t="str">
        <f>IF($A404="","",IFERROR(INDEX(Backlog_Scoring!$Y$5:$Y$504,MATCH($A404,Backlog_Scoring!$A$5:$A$504,0)),""))</f>
        <v/>
      </c>
      <c r="Q404" s="15" t="str">
        <f>IF($A404="","",IFERROR(INDEX(Backlog_Scoring!$X$5:$X$504,MATCH($A404,Backlog_Scoring!$A$5:$A$504,0)),""))</f>
        <v/>
      </c>
      <c r="R404" s="15" t="str">
        <f>IF($A404="","",IFERROR(INDEX(Backlog_Scoring!$U$5:$U$504,MATCH($A404,Backlog_Scoring!$A$5:$A$504,0)),""))</f>
        <v/>
      </c>
      <c r="T404" s="20"/>
      <c r="U404" s="20" t="str">
        <f>IF(Settings!$B$23=0,"",IF($C404="","",IF($D404="Day 14",$C404+Settings!$B$24,IF($D404="Week 6",$C404+Settings!$B$25,IF($D404="Monthly",EDATE($C404,Settings!$B$26),"")))))</f>
        <v/>
      </c>
      <c r="V404" s="21"/>
      <c r="W404" s="21"/>
      <c r="X404" s="21"/>
      <c r="Y404" s="25"/>
      <c r="Z404" s="25"/>
    </row>
    <row r="405" spans="2:26" x14ac:dyDescent="0.2">
      <c r="B405" s="15" t="str">
        <f>IF($A405="","",IFERROR(INDEX(Backlog_Scoring!$B$5:$B$504,MATCH($A405,Backlog_Scoring!$A$5:$A$504,0)),""))</f>
        <v/>
      </c>
      <c r="C405" s="20"/>
      <c r="D405" s="21"/>
      <c r="E405" s="15" t="str">
        <f>IF($A405="","",IFERROR(INDEX(Backlog_Scoring!$AB$5:$AB$504,MATCH($A405,Backlog_Scoring!$A$5:$A$504,0)),""))</f>
        <v/>
      </c>
      <c r="F405" s="15" t="str">
        <f>IF($A405="","",IFERROR(INDEX(Backlog_Scoring!$AC$5:$AC$504,MATCH($A405,Backlog_Scoring!$A$5:$A$504,0)),""))</f>
        <v/>
      </c>
      <c r="H405" s="22"/>
      <c r="I405" s="23"/>
      <c r="N405" s="24"/>
      <c r="O405" s="15" t="str">
        <f>IF($A405="","",IFERROR(INDEX(Backlog_Scoring!$E$5:$E$504,MATCH($A405,Backlog_Scoring!$A$5:$A$504,0)),""))</f>
        <v/>
      </c>
      <c r="P405" s="15" t="str">
        <f>IF($A405="","",IFERROR(INDEX(Backlog_Scoring!$Y$5:$Y$504,MATCH($A405,Backlog_Scoring!$A$5:$A$504,0)),""))</f>
        <v/>
      </c>
      <c r="Q405" s="15" t="str">
        <f>IF($A405="","",IFERROR(INDEX(Backlog_Scoring!$X$5:$X$504,MATCH($A405,Backlog_Scoring!$A$5:$A$504,0)),""))</f>
        <v/>
      </c>
      <c r="R405" s="15" t="str">
        <f>IF($A405="","",IFERROR(INDEX(Backlog_Scoring!$U$5:$U$504,MATCH($A405,Backlog_Scoring!$A$5:$A$504,0)),""))</f>
        <v/>
      </c>
      <c r="T405" s="20"/>
      <c r="U405" s="20" t="str">
        <f>IF(Settings!$B$23=0,"",IF($C405="","",IF($D405="Day 14",$C405+Settings!$B$24,IF($D405="Week 6",$C405+Settings!$B$25,IF($D405="Monthly",EDATE($C405,Settings!$B$26),"")))))</f>
        <v/>
      </c>
      <c r="V405" s="21"/>
      <c r="W405" s="21"/>
      <c r="X405" s="21"/>
      <c r="Y405" s="25"/>
      <c r="Z405" s="25"/>
    </row>
    <row r="406" spans="2:26" x14ac:dyDescent="0.2">
      <c r="B406" s="15" t="str">
        <f>IF($A406="","",IFERROR(INDEX(Backlog_Scoring!$B$5:$B$504,MATCH($A406,Backlog_Scoring!$A$5:$A$504,0)),""))</f>
        <v/>
      </c>
      <c r="C406" s="20"/>
      <c r="D406" s="21"/>
      <c r="E406" s="15" t="str">
        <f>IF($A406="","",IFERROR(INDEX(Backlog_Scoring!$AB$5:$AB$504,MATCH($A406,Backlog_Scoring!$A$5:$A$504,0)),""))</f>
        <v/>
      </c>
      <c r="F406" s="15" t="str">
        <f>IF($A406="","",IFERROR(INDEX(Backlog_Scoring!$AC$5:$AC$504,MATCH($A406,Backlog_Scoring!$A$5:$A$504,0)),""))</f>
        <v/>
      </c>
      <c r="H406" s="22"/>
      <c r="I406" s="23"/>
      <c r="N406" s="24"/>
      <c r="O406" s="15" t="str">
        <f>IF($A406="","",IFERROR(INDEX(Backlog_Scoring!$E$5:$E$504,MATCH($A406,Backlog_Scoring!$A$5:$A$504,0)),""))</f>
        <v/>
      </c>
      <c r="P406" s="15" t="str">
        <f>IF($A406="","",IFERROR(INDEX(Backlog_Scoring!$Y$5:$Y$504,MATCH($A406,Backlog_Scoring!$A$5:$A$504,0)),""))</f>
        <v/>
      </c>
      <c r="Q406" s="15" t="str">
        <f>IF($A406="","",IFERROR(INDEX(Backlog_Scoring!$X$5:$X$504,MATCH($A406,Backlog_Scoring!$A$5:$A$504,0)),""))</f>
        <v/>
      </c>
      <c r="R406" s="15" t="str">
        <f>IF($A406="","",IFERROR(INDEX(Backlog_Scoring!$U$5:$U$504,MATCH($A406,Backlog_Scoring!$A$5:$A$504,0)),""))</f>
        <v/>
      </c>
      <c r="T406" s="20"/>
      <c r="U406" s="20" t="str">
        <f>IF(Settings!$B$23=0,"",IF($C406="","",IF($D406="Day 14",$C406+Settings!$B$24,IF($D406="Week 6",$C406+Settings!$B$25,IF($D406="Monthly",EDATE($C406,Settings!$B$26),"")))))</f>
        <v/>
      </c>
      <c r="V406" s="21"/>
      <c r="W406" s="21"/>
      <c r="X406" s="21"/>
      <c r="Y406" s="25"/>
      <c r="Z406" s="25"/>
    </row>
    <row r="407" spans="2:26" x14ac:dyDescent="0.2">
      <c r="B407" s="15" t="str">
        <f>IF($A407="","",IFERROR(INDEX(Backlog_Scoring!$B$5:$B$504,MATCH($A407,Backlog_Scoring!$A$5:$A$504,0)),""))</f>
        <v/>
      </c>
      <c r="C407" s="20"/>
      <c r="D407" s="21"/>
      <c r="E407" s="15" t="str">
        <f>IF($A407="","",IFERROR(INDEX(Backlog_Scoring!$AB$5:$AB$504,MATCH($A407,Backlog_Scoring!$A$5:$A$504,0)),""))</f>
        <v/>
      </c>
      <c r="F407" s="15" t="str">
        <f>IF($A407="","",IFERROR(INDEX(Backlog_Scoring!$AC$5:$AC$504,MATCH($A407,Backlog_Scoring!$A$5:$A$504,0)),""))</f>
        <v/>
      </c>
      <c r="H407" s="22"/>
      <c r="I407" s="23"/>
      <c r="N407" s="24"/>
      <c r="O407" s="15" t="str">
        <f>IF($A407="","",IFERROR(INDEX(Backlog_Scoring!$E$5:$E$504,MATCH($A407,Backlog_Scoring!$A$5:$A$504,0)),""))</f>
        <v/>
      </c>
      <c r="P407" s="15" t="str">
        <f>IF($A407="","",IFERROR(INDEX(Backlog_Scoring!$Y$5:$Y$504,MATCH($A407,Backlog_Scoring!$A$5:$A$504,0)),""))</f>
        <v/>
      </c>
      <c r="Q407" s="15" t="str">
        <f>IF($A407="","",IFERROR(INDEX(Backlog_Scoring!$X$5:$X$504,MATCH($A407,Backlog_Scoring!$A$5:$A$504,0)),""))</f>
        <v/>
      </c>
      <c r="R407" s="15" t="str">
        <f>IF($A407="","",IFERROR(INDEX(Backlog_Scoring!$U$5:$U$504,MATCH($A407,Backlog_Scoring!$A$5:$A$504,0)),""))</f>
        <v/>
      </c>
      <c r="T407" s="20"/>
      <c r="U407" s="20" t="str">
        <f>IF(Settings!$B$23=0,"",IF($C407="","",IF($D407="Day 14",$C407+Settings!$B$24,IF($D407="Week 6",$C407+Settings!$B$25,IF($D407="Monthly",EDATE($C407,Settings!$B$26),"")))))</f>
        <v/>
      </c>
      <c r="V407" s="21"/>
      <c r="W407" s="21"/>
      <c r="X407" s="21"/>
      <c r="Y407" s="25"/>
      <c r="Z407" s="25"/>
    </row>
    <row r="408" spans="2:26" x14ac:dyDescent="0.2">
      <c r="B408" s="15" t="str">
        <f>IF($A408="","",IFERROR(INDEX(Backlog_Scoring!$B$5:$B$504,MATCH($A408,Backlog_Scoring!$A$5:$A$504,0)),""))</f>
        <v/>
      </c>
      <c r="C408" s="20"/>
      <c r="D408" s="21"/>
      <c r="E408" s="15" t="str">
        <f>IF($A408="","",IFERROR(INDEX(Backlog_Scoring!$AB$5:$AB$504,MATCH($A408,Backlog_Scoring!$A$5:$A$504,0)),""))</f>
        <v/>
      </c>
      <c r="F408" s="15" t="str">
        <f>IF($A408="","",IFERROR(INDEX(Backlog_Scoring!$AC$5:$AC$504,MATCH($A408,Backlog_Scoring!$A$5:$A$504,0)),""))</f>
        <v/>
      </c>
      <c r="H408" s="22"/>
      <c r="I408" s="23"/>
      <c r="N408" s="24"/>
      <c r="O408" s="15" t="str">
        <f>IF($A408="","",IFERROR(INDEX(Backlog_Scoring!$E$5:$E$504,MATCH($A408,Backlog_Scoring!$A$5:$A$504,0)),""))</f>
        <v/>
      </c>
      <c r="P408" s="15" t="str">
        <f>IF($A408="","",IFERROR(INDEX(Backlog_Scoring!$Y$5:$Y$504,MATCH($A408,Backlog_Scoring!$A$5:$A$504,0)),""))</f>
        <v/>
      </c>
      <c r="Q408" s="15" t="str">
        <f>IF($A408="","",IFERROR(INDEX(Backlog_Scoring!$X$5:$X$504,MATCH($A408,Backlog_Scoring!$A$5:$A$504,0)),""))</f>
        <v/>
      </c>
      <c r="R408" s="15" t="str">
        <f>IF($A408="","",IFERROR(INDEX(Backlog_Scoring!$U$5:$U$504,MATCH($A408,Backlog_Scoring!$A$5:$A$504,0)),""))</f>
        <v/>
      </c>
      <c r="T408" s="20"/>
      <c r="U408" s="20" t="str">
        <f>IF(Settings!$B$23=0,"",IF($C408="","",IF($D408="Day 14",$C408+Settings!$B$24,IF($D408="Week 6",$C408+Settings!$B$25,IF($D408="Monthly",EDATE($C408,Settings!$B$26),"")))))</f>
        <v/>
      </c>
      <c r="V408" s="21"/>
      <c r="W408" s="21"/>
      <c r="X408" s="21"/>
      <c r="Y408" s="25"/>
      <c r="Z408" s="25"/>
    </row>
    <row r="409" spans="2:26" x14ac:dyDescent="0.2">
      <c r="B409" s="15" t="str">
        <f>IF($A409="","",IFERROR(INDEX(Backlog_Scoring!$B$5:$B$504,MATCH($A409,Backlog_Scoring!$A$5:$A$504,0)),""))</f>
        <v/>
      </c>
      <c r="C409" s="20"/>
      <c r="D409" s="21"/>
      <c r="E409" s="15" t="str">
        <f>IF($A409="","",IFERROR(INDEX(Backlog_Scoring!$AB$5:$AB$504,MATCH($A409,Backlog_Scoring!$A$5:$A$504,0)),""))</f>
        <v/>
      </c>
      <c r="F409" s="15" t="str">
        <f>IF($A409="","",IFERROR(INDEX(Backlog_Scoring!$AC$5:$AC$504,MATCH($A409,Backlog_Scoring!$A$5:$A$504,0)),""))</f>
        <v/>
      </c>
      <c r="H409" s="22"/>
      <c r="I409" s="23"/>
      <c r="N409" s="24"/>
      <c r="O409" s="15" t="str">
        <f>IF($A409="","",IFERROR(INDEX(Backlog_Scoring!$E$5:$E$504,MATCH($A409,Backlog_Scoring!$A$5:$A$504,0)),""))</f>
        <v/>
      </c>
      <c r="P409" s="15" t="str">
        <f>IF($A409="","",IFERROR(INDEX(Backlog_Scoring!$Y$5:$Y$504,MATCH($A409,Backlog_Scoring!$A$5:$A$504,0)),""))</f>
        <v/>
      </c>
      <c r="Q409" s="15" t="str">
        <f>IF($A409="","",IFERROR(INDEX(Backlog_Scoring!$X$5:$X$504,MATCH($A409,Backlog_Scoring!$A$5:$A$504,0)),""))</f>
        <v/>
      </c>
      <c r="R409" s="15" t="str">
        <f>IF($A409="","",IFERROR(INDEX(Backlog_Scoring!$U$5:$U$504,MATCH($A409,Backlog_Scoring!$A$5:$A$504,0)),""))</f>
        <v/>
      </c>
      <c r="T409" s="20"/>
      <c r="U409" s="20" t="str">
        <f>IF(Settings!$B$23=0,"",IF($C409="","",IF($D409="Day 14",$C409+Settings!$B$24,IF($D409="Week 6",$C409+Settings!$B$25,IF($D409="Monthly",EDATE($C409,Settings!$B$26),"")))))</f>
        <v/>
      </c>
      <c r="V409" s="21"/>
      <c r="W409" s="21"/>
      <c r="X409" s="21"/>
      <c r="Y409" s="25"/>
      <c r="Z409" s="25"/>
    </row>
    <row r="410" spans="2:26" x14ac:dyDescent="0.2">
      <c r="B410" s="15" t="str">
        <f>IF($A410="","",IFERROR(INDEX(Backlog_Scoring!$B$5:$B$504,MATCH($A410,Backlog_Scoring!$A$5:$A$504,0)),""))</f>
        <v/>
      </c>
      <c r="C410" s="20"/>
      <c r="D410" s="21"/>
      <c r="E410" s="15" t="str">
        <f>IF($A410="","",IFERROR(INDEX(Backlog_Scoring!$AB$5:$AB$504,MATCH($A410,Backlog_Scoring!$A$5:$A$504,0)),""))</f>
        <v/>
      </c>
      <c r="F410" s="15" t="str">
        <f>IF($A410="","",IFERROR(INDEX(Backlog_Scoring!$AC$5:$AC$504,MATCH($A410,Backlog_Scoring!$A$5:$A$504,0)),""))</f>
        <v/>
      </c>
      <c r="H410" s="22"/>
      <c r="I410" s="23"/>
      <c r="N410" s="24"/>
      <c r="O410" s="15" t="str">
        <f>IF($A410="","",IFERROR(INDEX(Backlog_Scoring!$E$5:$E$504,MATCH($A410,Backlog_Scoring!$A$5:$A$504,0)),""))</f>
        <v/>
      </c>
      <c r="P410" s="15" t="str">
        <f>IF($A410="","",IFERROR(INDEX(Backlog_Scoring!$Y$5:$Y$504,MATCH($A410,Backlog_Scoring!$A$5:$A$504,0)),""))</f>
        <v/>
      </c>
      <c r="Q410" s="15" t="str">
        <f>IF($A410="","",IFERROR(INDEX(Backlog_Scoring!$X$5:$X$504,MATCH($A410,Backlog_Scoring!$A$5:$A$504,0)),""))</f>
        <v/>
      </c>
      <c r="R410" s="15" t="str">
        <f>IF($A410="","",IFERROR(INDEX(Backlog_Scoring!$U$5:$U$504,MATCH($A410,Backlog_Scoring!$A$5:$A$504,0)),""))</f>
        <v/>
      </c>
      <c r="T410" s="20"/>
      <c r="U410" s="20" t="str">
        <f>IF(Settings!$B$23=0,"",IF($C410="","",IF($D410="Day 14",$C410+Settings!$B$24,IF($D410="Week 6",$C410+Settings!$B$25,IF($D410="Monthly",EDATE($C410,Settings!$B$26),"")))))</f>
        <v/>
      </c>
      <c r="V410" s="21"/>
      <c r="W410" s="21"/>
      <c r="X410" s="21"/>
      <c r="Y410" s="25"/>
      <c r="Z410" s="25"/>
    </row>
    <row r="411" spans="2:26" x14ac:dyDescent="0.2">
      <c r="B411" s="15" t="str">
        <f>IF($A411="","",IFERROR(INDEX(Backlog_Scoring!$B$5:$B$504,MATCH($A411,Backlog_Scoring!$A$5:$A$504,0)),""))</f>
        <v/>
      </c>
      <c r="C411" s="20"/>
      <c r="D411" s="21"/>
      <c r="E411" s="15" t="str">
        <f>IF($A411="","",IFERROR(INDEX(Backlog_Scoring!$AB$5:$AB$504,MATCH($A411,Backlog_Scoring!$A$5:$A$504,0)),""))</f>
        <v/>
      </c>
      <c r="F411" s="15" t="str">
        <f>IF($A411="","",IFERROR(INDEX(Backlog_Scoring!$AC$5:$AC$504,MATCH($A411,Backlog_Scoring!$A$5:$A$504,0)),""))</f>
        <v/>
      </c>
      <c r="H411" s="22"/>
      <c r="I411" s="23"/>
      <c r="N411" s="24"/>
      <c r="O411" s="15" t="str">
        <f>IF($A411="","",IFERROR(INDEX(Backlog_Scoring!$E$5:$E$504,MATCH($A411,Backlog_Scoring!$A$5:$A$504,0)),""))</f>
        <v/>
      </c>
      <c r="P411" s="15" t="str">
        <f>IF($A411="","",IFERROR(INDEX(Backlog_Scoring!$Y$5:$Y$504,MATCH($A411,Backlog_Scoring!$A$5:$A$504,0)),""))</f>
        <v/>
      </c>
      <c r="Q411" s="15" t="str">
        <f>IF($A411="","",IFERROR(INDEX(Backlog_Scoring!$X$5:$X$504,MATCH($A411,Backlog_Scoring!$A$5:$A$504,0)),""))</f>
        <v/>
      </c>
      <c r="R411" s="15" t="str">
        <f>IF($A411="","",IFERROR(INDEX(Backlog_Scoring!$U$5:$U$504,MATCH($A411,Backlog_Scoring!$A$5:$A$504,0)),""))</f>
        <v/>
      </c>
      <c r="T411" s="20"/>
      <c r="U411" s="20" t="str">
        <f>IF(Settings!$B$23=0,"",IF($C411="","",IF($D411="Day 14",$C411+Settings!$B$24,IF($D411="Week 6",$C411+Settings!$B$25,IF($D411="Monthly",EDATE($C411,Settings!$B$26),"")))))</f>
        <v/>
      </c>
      <c r="V411" s="21"/>
      <c r="W411" s="21"/>
      <c r="X411" s="21"/>
      <c r="Y411" s="25"/>
      <c r="Z411" s="25"/>
    </row>
    <row r="412" spans="2:26" x14ac:dyDescent="0.2">
      <c r="B412" s="15" t="str">
        <f>IF($A412="","",IFERROR(INDEX(Backlog_Scoring!$B$5:$B$504,MATCH($A412,Backlog_Scoring!$A$5:$A$504,0)),""))</f>
        <v/>
      </c>
      <c r="C412" s="20"/>
      <c r="D412" s="21"/>
      <c r="E412" s="15" t="str">
        <f>IF($A412="","",IFERROR(INDEX(Backlog_Scoring!$AB$5:$AB$504,MATCH($A412,Backlog_Scoring!$A$5:$A$504,0)),""))</f>
        <v/>
      </c>
      <c r="F412" s="15" t="str">
        <f>IF($A412="","",IFERROR(INDEX(Backlog_Scoring!$AC$5:$AC$504,MATCH($A412,Backlog_Scoring!$A$5:$A$504,0)),""))</f>
        <v/>
      </c>
      <c r="H412" s="22"/>
      <c r="I412" s="23"/>
      <c r="N412" s="24"/>
      <c r="O412" s="15" t="str">
        <f>IF($A412="","",IFERROR(INDEX(Backlog_Scoring!$E$5:$E$504,MATCH($A412,Backlog_Scoring!$A$5:$A$504,0)),""))</f>
        <v/>
      </c>
      <c r="P412" s="15" t="str">
        <f>IF($A412="","",IFERROR(INDEX(Backlog_Scoring!$Y$5:$Y$504,MATCH($A412,Backlog_Scoring!$A$5:$A$504,0)),""))</f>
        <v/>
      </c>
      <c r="Q412" s="15" t="str">
        <f>IF($A412="","",IFERROR(INDEX(Backlog_Scoring!$X$5:$X$504,MATCH($A412,Backlog_Scoring!$A$5:$A$504,0)),""))</f>
        <v/>
      </c>
      <c r="R412" s="15" t="str">
        <f>IF($A412="","",IFERROR(INDEX(Backlog_Scoring!$U$5:$U$504,MATCH($A412,Backlog_Scoring!$A$5:$A$504,0)),""))</f>
        <v/>
      </c>
      <c r="T412" s="20"/>
      <c r="U412" s="20" t="str">
        <f>IF(Settings!$B$23=0,"",IF($C412="","",IF($D412="Day 14",$C412+Settings!$B$24,IF($D412="Week 6",$C412+Settings!$B$25,IF($D412="Monthly",EDATE($C412,Settings!$B$26),"")))))</f>
        <v/>
      </c>
      <c r="V412" s="21"/>
      <c r="W412" s="21"/>
      <c r="X412" s="21"/>
      <c r="Y412" s="25"/>
      <c r="Z412" s="25"/>
    </row>
    <row r="413" spans="2:26" x14ac:dyDescent="0.2">
      <c r="B413" s="15" t="str">
        <f>IF($A413="","",IFERROR(INDEX(Backlog_Scoring!$B$5:$B$504,MATCH($A413,Backlog_Scoring!$A$5:$A$504,0)),""))</f>
        <v/>
      </c>
      <c r="C413" s="20"/>
      <c r="D413" s="21"/>
      <c r="E413" s="15" t="str">
        <f>IF($A413="","",IFERROR(INDEX(Backlog_Scoring!$AB$5:$AB$504,MATCH($A413,Backlog_Scoring!$A$5:$A$504,0)),""))</f>
        <v/>
      </c>
      <c r="F413" s="15" t="str">
        <f>IF($A413="","",IFERROR(INDEX(Backlog_Scoring!$AC$5:$AC$504,MATCH($A413,Backlog_Scoring!$A$5:$A$504,0)),""))</f>
        <v/>
      </c>
      <c r="H413" s="22"/>
      <c r="I413" s="23"/>
      <c r="N413" s="24"/>
      <c r="O413" s="15" t="str">
        <f>IF($A413="","",IFERROR(INDEX(Backlog_Scoring!$E$5:$E$504,MATCH($A413,Backlog_Scoring!$A$5:$A$504,0)),""))</f>
        <v/>
      </c>
      <c r="P413" s="15" t="str">
        <f>IF($A413="","",IFERROR(INDEX(Backlog_Scoring!$Y$5:$Y$504,MATCH($A413,Backlog_Scoring!$A$5:$A$504,0)),""))</f>
        <v/>
      </c>
      <c r="Q413" s="15" t="str">
        <f>IF($A413="","",IFERROR(INDEX(Backlog_Scoring!$X$5:$X$504,MATCH($A413,Backlog_Scoring!$A$5:$A$504,0)),""))</f>
        <v/>
      </c>
      <c r="R413" s="15" t="str">
        <f>IF($A413="","",IFERROR(INDEX(Backlog_Scoring!$U$5:$U$504,MATCH($A413,Backlog_Scoring!$A$5:$A$504,0)),""))</f>
        <v/>
      </c>
      <c r="T413" s="20"/>
      <c r="U413" s="20" t="str">
        <f>IF(Settings!$B$23=0,"",IF($C413="","",IF($D413="Day 14",$C413+Settings!$B$24,IF($D413="Week 6",$C413+Settings!$B$25,IF($D413="Monthly",EDATE($C413,Settings!$B$26),"")))))</f>
        <v/>
      </c>
      <c r="V413" s="21"/>
      <c r="W413" s="21"/>
      <c r="X413" s="21"/>
      <c r="Y413" s="25"/>
      <c r="Z413" s="25"/>
    </row>
    <row r="414" spans="2:26" x14ac:dyDescent="0.2">
      <c r="B414" s="15" t="str">
        <f>IF($A414="","",IFERROR(INDEX(Backlog_Scoring!$B$5:$B$504,MATCH($A414,Backlog_Scoring!$A$5:$A$504,0)),""))</f>
        <v/>
      </c>
      <c r="C414" s="20"/>
      <c r="D414" s="21"/>
      <c r="E414" s="15" t="str">
        <f>IF($A414="","",IFERROR(INDEX(Backlog_Scoring!$AB$5:$AB$504,MATCH($A414,Backlog_Scoring!$A$5:$A$504,0)),""))</f>
        <v/>
      </c>
      <c r="F414" s="15" t="str">
        <f>IF($A414="","",IFERROR(INDEX(Backlog_Scoring!$AC$5:$AC$504,MATCH($A414,Backlog_Scoring!$A$5:$A$504,0)),""))</f>
        <v/>
      </c>
      <c r="H414" s="22"/>
      <c r="I414" s="23"/>
      <c r="N414" s="24"/>
      <c r="O414" s="15" t="str">
        <f>IF($A414="","",IFERROR(INDEX(Backlog_Scoring!$E$5:$E$504,MATCH($A414,Backlog_Scoring!$A$5:$A$504,0)),""))</f>
        <v/>
      </c>
      <c r="P414" s="15" t="str">
        <f>IF($A414="","",IFERROR(INDEX(Backlog_Scoring!$Y$5:$Y$504,MATCH($A414,Backlog_Scoring!$A$5:$A$504,0)),""))</f>
        <v/>
      </c>
      <c r="Q414" s="15" t="str">
        <f>IF($A414="","",IFERROR(INDEX(Backlog_Scoring!$X$5:$X$504,MATCH($A414,Backlog_Scoring!$A$5:$A$504,0)),""))</f>
        <v/>
      </c>
      <c r="R414" s="15" t="str">
        <f>IF($A414="","",IFERROR(INDEX(Backlog_Scoring!$U$5:$U$504,MATCH($A414,Backlog_Scoring!$A$5:$A$504,0)),""))</f>
        <v/>
      </c>
      <c r="T414" s="20"/>
      <c r="U414" s="20" t="str">
        <f>IF(Settings!$B$23=0,"",IF($C414="","",IF($D414="Day 14",$C414+Settings!$B$24,IF($D414="Week 6",$C414+Settings!$B$25,IF($D414="Monthly",EDATE($C414,Settings!$B$26),"")))))</f>
        <v/>
      </c>
      <c r="V414" s="21"/>
      <c r="W414" s="21"/>
      <c r="X414" s="21"/>
      <c r="Y414" s="25"/>
      <c r="Z414" s="25"/>
    </row>
    <row r="415" spans="2:26" x14ac:dyDescent="0.2">
      <c r="B415" s="15" t="str">
        <f>IF($A415="","",IFERROR(INDEX(Backlog_Scoring!$B$5:$B$504,MATCH($A415,Backlog_Scoring!$A$5:$A$504,0)),""))</f>
        <v/>
      </c>
      <c r="C415" s="20"/>
      <c r="D415" s="21"/>
      <c r="E415" s="15" t="str">
        <f>IF($A415="","",IFERROR(INDEX(Backlog_Scoring!$AB$5:$AB$504,MATCH($A415,Backlog_Scoring!$A$5:$A$504,0)),""))</f>
        <v/>
      </c>
      <c r="F415" s="15" t="str">
        <f>IF($A415="","",IFERROR(INDEX(Backlog_Scoring!$AC$5:$AC$504,MATCH($A415,Backlog_Scoring!$A$5:$A$504,0)),""))</f>
        <v/>
      </c>
      <c r="H415" s="22"/>
      <c r="I415" s="23"/>
      <c r="N415" s="24"/>
      <c r="O415" s="15" t="str">
        <f>IF($A415="","",IFERROR(INDEX(Backlog_Scoring!$E$5:$E$504,MATCH($A415,Backlog_Scoring!$A$5:$A$504,0)),""))</f>
        <v/>
      </c>
      <c r="P415" s="15" t="str">
        <f>IF($A415="","",IFERROR(INDEX(Backlog_Scoring!$Y$5:$Y$504,MATCH($A415,Backlog_Scoring!$A$5:$A$504,0)),""))</f>
        <v/>
      </c>
      <c r="Q415" s="15" t="str">
        <f>IF($A415="","",IFERROR(INDEX(Backlog_Scoring!$X$5:$X$504,MATCH($A415,Backlog_Scoring!$A$5:$A$504,0)),""))</f>
        <v/>
      </c>
      <c r="R415" s="15" t="str">
        <f>IF($A415="","",IFERROR(INDEX(Backlog_Scoring!$U$5:$U$504,MATCH($A415,Backlog_Scoring!$A$5:$A$504,0)),""))</f>
        <v/>
      </c>
      <c r="T415" s="20"/>
      <c r="U415" s="20" t="str">
        <f>IF(Settings!$B$23=0,"",IF($C415="","",IF($D415="Day 14",$C415+Settings!$B$24,IF($D415="Week 6",$C415+Settings!$B$25,IF($D415="Monthly",EDATE($C415,Settings!$B$26),"")))))</f>
        <v/>
      </c>
      <c r="V415" s="21"/>
      <c r="W415" s="21"/>
      <c r="X415" s="21"/>
      <c r="Y415" s="25"/>
      <c r="Z415" s="25"/>
    </row>
    <row r="416" spans="2:26" x14ac:dyDescent="0.2">
      <c r="B416" s="15" t="str">
        <f>IF($A416="","",IFERROR(INDEX(Backlog_Scoring!$B$5:$B$504,MATCH($A416,Backlog_Scoring!$A$5:$A$504,0)),""))</f>
        <v/>
      </c>
      <c r="C416" s="20"/>
      <c r="D416" s="21"/>
      <c r="E416" s="15" t="str">
        <f>IF($A416="","",IFERROR(INDEX(Backlog_Scoring!$AB$5:$AB$504,MATCH($A416,Backlog_Scoring!$A$5:$A$504,0)),""))</f>
        <v/>
      </c>
      <c r="F416" s="15" t="str">
        <f>IF($A416="","",IFERROR(INDEX(Backlog_Scoring!$AC$5:$AC$504,MATCH($A416,Backlog_Scoring!$A$5:$A$504,0)),""))</f>
        <v/>
      </c>
      <c r="H416" s="22"/>
      <c r="I416" s="23"/>
      <c r="N416" s="24"/>
      <c r="O416" s="15" t="str">
        <f>IF($A416="","",IFERROR(INDEX(Backlog_Scoring!$E$5:$E$504,MATCH($A416,Backlog_Scoring!$A$5:$A$504,0)),""))</f>
        <v/>
      </c>
      <c r="P416" s="15" t="str">
        <f>IF($A416="","",IFERROR(INDEX(Backlog_Scoring!$Y$5:$Y$504,MATCH($A416,Backlog_Scoring!$A$5:$A$504,0)),""))</f>
        <v/>
      </c>
      <c r="Q416" s="15" t="str">
        <f>IF($A416="","",IFERROR(INDEX(Backlog_Scoring!$X$5:$X$504,MATCH($A416,Backlog_Scoring!$A$5:$A$504,0)),""))</f>
        <v/>
      </c>
      <c r="R416" s="15" t="str">
        <f>IF($A416="","",IFERROR(INDEX(Backlog_Scoring!$U$5:$U$504,MATCH($A416,Backlog_Scoring!$A$5:$A$504,0)),""))</f>
        <v/>
      </c>
      <c r="T416" s="20"/>
      <c r="U416" s="20" t="str">
        <f>IF(Settings!$B$23=0,"",IF($C416="","",IF($D416="Day 14",$C416+Settings!$B$24,IF($D416="Week 6",$C416+Settings!$B$25,IF($D416="Monthly",EDATE($C416,Settings!$B$26),"")))))</f>
        <v/>
      </c>
      <c r="V416" s="21"/>
      <c r="W416" s="21"/>
      <c r="X416" s="21"/>
      <c r="Y416" s="25"/>
      <c r="Z416" s="25"/>
    </row>
    <row r="417" spans="2:26" x14ac:dyDescent="0.2">
      <c r="B417" s="15" t="str">
        <f>IF($A417="","",IFERROR(INDEX(Backlog_Scoring!$B$5:$B$504,MATCH($A417,Backlog_Scoring!$A$5:$A$504,0)),""))</f>
        <v/>
      </c>
      <c r="C417" s="20"/>
      <c r="D417" s="21"/>
      <c r="E417" s="15" t="str">
        <f>IF($A417="","",IFERROR(INDEX(Backlog_Scoring!$AB$5:$AB$504,MATCH($A417,Backlog_Scoring!$A$5:$A$504,0)),""))</f>
        <v/>
      </c>
      <c r="F417" s="15" t="str">
        <f>IF($A417="","",IFERROR(INDEX(Backlog_Scoring!$AC$5:$AC$504,MATCH($A417,Backlog_Scoring!$A$5:$A$504,0)),""))</f>
        <v/>
      </c>
      <c r="H417" s="22"/>
      <c r="I417" s="23"/>
      <c r="N417" s="24"/>
      <c r="O417" s="15" t="str">
        <f>IF($A417="","",IFERROR(INDEX(Backlog_Scoring!$E$5:$E$504,MATCH($A417,Backlog_Scoring!$A$5:$A$504,0)),""))</f>
        <v/>
      </c>
      <c r="P417" s="15" t="str">
        <f>IF($A417="","",IFERROR(INDEX(Backlog_Scoring!$Y$5:$Y$504,MATCH($A417,Backlog_Scoring!$A$5:$A$504,0)),""))</f>
        <v/>
      </c>
      <c r="Q417" s="15" t="str">
        <f>IF($A417="","",IFERROR(INDEX(Backlog_Scoring!$X$5:$X$504,MATCH($A417,Backlog_Scoring!$A$5:$A$504,0)),""))</f>
        <v/>
      </c>
      <c r="R417" s="15" t="str">
        <f>IF($A417="","",IFERROR(INDEX(Backlog_Scoring!$U$5:$U$504,MATCH($A417,Backlog_Scoring!$A$5:$A$504,0)),""))</f>
        <v/>
      </c>
      <c r="T417" s="20"/>
      <c r="U417" s="20" t="str">
        <f>IF(Settings!$B$23=0,"",IF($C417="","",IF($D417="Day 14",$C417+Settings!$B$24,IF($D417="Week 6",$C417+Settings!$B$25,IF($D417="Monthly",EDATE($C417,Settings!$B$26),"")))))</f>
        <v/>
      </c>
      <c r="V417" s="21"/>
      <c r="W417" s="21"/>
      <c r="X417" s="21"/>
      <c r="Y417" s="25"/>
      <c r="Z417" s="25"/>
    </row>
    <row r="418" spans="2:26" x14ac:dyDescent="0.2">
      <c r="B418" s="15" t="str">
        <f>IF($A418="","",IFERROR(INDEX(Backlog_Scoring!$B$5:$B$504,MATCH($A418,Backlog_Scoring!$A$5:$A$504,0)),""))</f>
        <v/>
      </c>
      <c r="C418" s="20"/>
      <c r="D418" s="21"/>
      <c r="E418" s="15" t="str">
        <f>IF($A418="","",IFERROR(INDEX(Backlog_Scoring!$AB$5:$AB$504,MATCH($A418,Backlog_Scoring!$A$5:$A$504,0)),""))</f>
        <v/>
      </c>
      <c r="F418" s="15" t="str">
        <f>IF($A418="","",IFERROR(INDEX(Backlog_Scoring!$AC$5:$AC$504,MATCH($A418,Backlog_Scoring!$A$5:$A$504,0)),""))</f>
        <v/>
      </c>
      <c r="H418" s="22"/>
      <c r="I418" s="23"/>
      <c r="N418" s="24"/>
      <c r="O418" s="15" t="str">
        <f>IF($A418="","",IFERROR(INDEX(Backlog_Scoring!$E$5:$E$504,MATCH($A418,Backlog_Scoring!$A$5:$A$504,0)),""))</f>
        <v/>
      </c>
      <c r="P418" s="15" t="str">
        <f>IF($A418="","",IFERROR(INDEX(Backlog_Scoring!$Y$5:$Y$504,MATCH($A418,Backlog_Scoring!$A$5:$A$504,0)),""))</f>
        <v/>
      </c>
      <c r="Q418" s="15" t="str">
        <f>IF($A418="","",IFERROR(INDEX(Backlog_Scoring!$X$5:$X$504,MATCH($A418,Backlog_Scoring!$A$5:$A$504,0)),""))</f>
        <v/>
      </c>
      <c r="R418" s="15" t="str">
        <f>IF($A418="","",IFERROR(INDEX(Backlog_Scoring!$U$5:$U$504,MATCH($A418,Backlog_Scoring!$A$5:$A$504,0)),""))</f>
        <v/>
      </c>
      <c r="T418" s="20"/>
      <c r="U418" s="20" t="str">
        <f>IF(Settings!$B$23=0,"",IF($C418="","",IF($D418="Day 14",$C418+Settings!$B$24,IF($D418="Week 6",$C418+Settings!$B$25,IF($D418="Monthly",EDATE($C418,Settings!$B$26),"")))))</f>
        <v/>
      </c>
      <c r="V418" s="21"/>
      <c r="W418" s="21"/>
      <c r="X418" s="21"/>
      <c r="Y418" s="25"/>
      <c r="Z418" s="25"/>
    </row>
    <row r="419" spans="2:26" x14ac:dyDescent="0.2">
      <c r="B419" s="15" t="str">
        <f>IF($A419="","",IFERROR(INDEX(Backlog_Scoring!$B$5:$B$504,MATCH($A419,Backlog_Scoring!$A$5:$A$504,0)),""))</f>
        <v/>
      </c>
      <c r="C419" s="20"/>
      <c r="D419" s="21"/>
      <c r="E419" s="15" t="str">
        <f>IF($A419="","",IFERROR(INDEX(Backlog_Scoring!$AB$5:$AB$504,MATCH($A419,Backlog_Scoring!$A$5:$A$504,0)),""))</f>
        <v/>
      </c>
      <c r="F419" s="15" t="str">
        <f>IF($A419="","",IFERROR(INDEX(Backlog_Scoring!$AC$5:$AC$504,MATCH($A419,Backlog_Scoring!$A$5:$A$504,0)),""))</f>
        <v/>
      </c>
      <c r="H419" s="22"/>
      <c r="I419" s="23"/>
      <c r="N419" s="24"/>
      <c r="O419" s="15" t="str">
        <f>IF($A419="","",IFERROR(INDEX(Backlog_Scoring!$E$5:$E$504,MATCH($A419,Backlog_Scoring!$A$5:$A$504,0)),""))</f>
        <v/>
      </c>
      <c r="P419" s="15" t="str">
        <f>IF($A419="","",IFERROR(INDEX(Backlog_Scoring!$Y$5:$Y$504,MATCH($A419,Backlog_Scoring!$A$5:$A$504,0)),""))</f>
        <v/>
      </c>
      <c r="Q419" s="15" t="str">
        <f>IF($A419="","",IFERROR(INDEX(Backlog_Scoring!$X$5:$X$504,MATCH($A419,Backlog_Scoring!$A$5:$A$504,0)),""))</f>
        <v/>
      </c>
      <c r="R419" s="15" t="str">
        <f>IF($A419="","",IFERROR(INDEX(Backlog_Scoring!$U$5:$U$504,MATCH($A419,Backlog_Scoring!$A$5:$A$504,0)),""))</f>
        <v/>
      </c>
      <c r="T419" s="20"/>
      <c r="U419" s="20" t="str">
        <f>IF(Settings!$B$23=0,"",IF($C419="","",IF($D419="Day 14",$C419+Settings!$B$24,IF($D419="Week 6",$C419+Settings!$B$25,IF($D419="Monthly",EDATE($C419,Settings!$B$26),"")))))</f>
        <v/>
      </c>
      <c r="V419" s="21"/>
      <c r="W419" s="21"/>
      <c r="X419" s="21"/>
      <c r="Y419" s="25"/>
      <c r="Z419" s="25"/>
    </row>
    <row r="420" spans="2:26" x14ac:dyDescent="0.2">
      <c r="B420" s="15" t="str">
        <f>IF($A420="","",IFERROR(INDEX(Backlog_Scoring!$B$5:$B$504,MATCH($A420,Backlog_Scoring!$A$5:$A$504,0)),""))</f>
        <v/>
      </c>
      <c r="C420" s="20"/>
      <c r="D420" s="21"/>
      <c r="E420" s="15" t="str">
        <f>IF($A420="","",IFERROR(INDEX(Backlog_Scoring!$AB$5:$AB$504,MATCH($A420,Backlog_Scoring!$A$5:$A$504,0)),""))</f>
        <v/>
      </c>
      <c r="F420" s="15" t="str">
        <f>IF($A420="","",IFERROR(INDEX(Backlog_Scoring!$AC$5:$AC$504,MATCH($A420,Backlog_Scoring!$A$5:$A$504,0)),""))</f>
        <v/>
      </c>
      <c r="H420" s="22"/>
      <c r="I420" s="23"/>
      <c r="N420" s="24"/>
      <c r="O420" s="15" t="str">
        <f>IF($A420="","",IFERROR(INDEX(Backlog_Scoring!$E$5:$E$504,MATCH($A420,Backlog_Scoring!$A$5:$A$504,0)),""))</f>
        <v/>
      </c>
      <c r="P420" s="15" t="str">
        <f>IF($A420="","",IFERROR(INDEX(Backlog_Scoring!$Y$5:$Y$504,MATCH($A420,Backlog_Scoring!$A$5:$A$504,0)),""))</f>
        <v/>
      </c>
      <c r="Q420" s="15" t="str">
        <f>IF($A420="","",IFERROR(INDEX(Backlog_Scoring!$X$5:$X$504,MATCH($A420,Backlog_Scoring!$A$5:$A$504,0)),""))</f>
        <v/>
      </c>
      <c r="R420" s="15" t="str">
        <f>IF($A420="","",IFERROR(INDEX(Backlog_Scoring!$U$5:$U$504,MATCH($A420,Backlog_Scoring!$A$5:$A$504,0)),""))</f>
        <v/>
      </c>
      <c r="T420" s="20"/>
      <c r="U420" s="20" t="str">
        <f>IF(Settings!$B$23=0,"",IF($C420="","",IF($D420="Day 14",$C420+Settings!$B$24,IF($D420="Week 6",$C420+Settings!$B$25,IF($D420="Monthly",EDATE($C420,Settings!$B$26),"")))))</f>
        <v/>
      </c>
      <c r="V420" s="21"/>
      <c r="W420" s="21"/>
      <c r="X420" s="21"/>
      <c r="Y420" s="25"/>
      <c r="Z420" s="25"/>
    </row>
    <row r="421" spans="2:26" x14ac:dyDescent="0.2">
      <c r="B421" s="15" t="str">
        <f>IF($A421="","",IFERROR(INDEX(Backlog_Scoring!$B$5:$B$504,MATCH($A421,Backlog_Scoring!$A$5:$A$504,0)),""))</f>
        <v/>
      </c>
      <c r="C421" s="20"/>
      <c r="D421" s="21"/>
      <c r="E421" s="15" t="str">
        <f>IF($A421="","",IFERROR(INDEX(Backlog_Scoring!$AB$5:$AB$504,MATCH($A421,Backlog_Scoring!$A$5:$A$504,0)),""))</f>
        <v/>
      </c>
      <c r="F421" s="15" t="str">
        <f>IF($A421="","",IFERROR(INDEX(Backlog_Scoring!$AC$5:$AC$504,MATCH($A421,Backlog_Scoring!$A$5:$A$504,0)),""))</f>
        <v/>
      </c>
      <c r="H421" s="22"/>
      <c r="I421" s="23"/>
      <c r="N421" s="24"/>
      <c r="O421" s="15" t="str">
        <f>IF($A421="","",IFERROR(INDEX(Backlog_Scoring!$E$5:$E$504,MATCH($A421,Backlog_Scoring!$A$5:$A$504,0)),""))</f>
        <v/>
      </c>
      <c r="P421" s="15" t="str">
        <f>IF($A421="","",IFERROR(INDEX(Backlog_Scoring!$Y$5:$Y$504,MATCH($A421,Backlog_Scoring!$A$5:$A$504,0)),""))</f>
        <v/>
      </c>
      <c r="Q421" s="15" t="str">
        <f>IF($A421="","",IFERROR(INDEX(Backlog_Scoring!$X$5:$X$504,MATCH($A421,Backlog_Scoring!$A$5:$A$504,0)),""))</f>
        <v/>
      </c>
      <c r="R421" s="15" t="str">
        <f>IF($A421="","",IFERROR(INDEX(Backlog_Scoring!$U$5:$U$504,MATCH($A421,Backlog_Scoring!$A$5:$A$504,0)),""))</f>
        <v/>
      </c>
      <c r="T421" s="20"/>
      <c r="U421" s="20" t="str">
        <f>IF(Settings!$B$23=0,"",IF($C421="","",IF($D421="Day 14",$C421+Settings!$B$24,IF($D421="Week 6",$C421+Settings!$B$25,IF($D421="Monthly",EDATE($C421,Settings!$B$26),"")))))</f>
        <v/>
      </c>
      <c r="V421" s="21"/>
      <c r="W421" s="21"/>
      <c r="X421" s="21"/>
      <c r="Y421" s="25"/>
      <c r="Z421" s="25"/>
    </row>
    <row r="422" spans="2:26" x14ac:dyDescent="0.2">
      <c r="B422" s="15" t="str">
        <f>IF($A422="","",IFERROR(INDEX(Backlog_Scoring!$B$5:$B$504,MATCH($A422,Backlog_Scoring!$A$5:$A$504,0)),""))</f>
        <v/>
      </c>
      <c r="C422" s="20"/>
      <c r="D422" s="21"/>
      <c r="E422" s="15" t="str">
        <f>IF($A422="","",IFERROR(INDEX(Backlog_Scoring!$AB$5:$AB$504,MATCH($A422,Backlog_Scoring!$A$5:$A$504,0)),""))</f>
        <v/>
      </c>
      <c r="F422" s="15" t="str">
        <f>IF($A422="","",IFERROR(INDEX(Backlog_Scoring!$AC$5:$AC$504,MATCH($A422,Backlog_Scoring!$A$5:$A$504,0)),""))</f>
        <v/>
      </c>
      <c r="H422" s="22"/>
      <c r="I422" s="23"/>
      <c r="N422" s="24"/>
      <c r="O422" s="15" t="str">
        <f>IF($A422="","",IFERROR(INDEX(Backlog_Scoring!$E$5:$E$504,MATCH($A422,Backlog_Scoring!$A$5:$A$504,0)),""))</f>
        <v/>
      </c>
      <c r="P422" s="15" t="str">
        <f>IF($A422="","",IFERROR(INDEX(Backlog_Scoring!$Y$5:$Y$504,MATCH($A422,Backlog_Scoring!$A$5:$A$504,0)),""))</f>
        <v/>
      </c>
      <c r="Q422" s="15" t="str">
        <f>IF($A422="","",IFERROR(INDEX(Backlog_Scoring!$X$5:$X$504,MATCH($A422,Backlog_Scoring!$A$5:$A$504,0)),""))</f>
        <v/>
      </c>
      <c r="R422" s="15" t="str">
        <f>IF($A422="","",IFERROR(INDEX(Backlog_Scoring!$U$5:$U$504,MATCH($A422,Backlog_Scoring!$A$5:$A$504,0)),""))</f>
        <v/>
      </c>
      <c r="T422" s="20"/>
      <c r="U422" s="20" t="str">
        <f>IF(Settings!$B$23=0,"",IF($C422="","",IF($D422="Day 14",$C422+Settings!$B$24,IF($D422="Week 6",$C422+Settings!$B$25,IF($D422="Monthly",EDATE($C422,Settings!$B$26),"")))))</f>
        <v/>
      </c>
      <c r="V422" s="21"/>
      <c r="W422" s="21"/>
      <c r="X422" s="21"/>
      <c r="Y422" s="25"/>
      <c r="Z422" s="25"/>
    </row>
    <row r="423" spans="2:26" x14ac:dyDescent="0.2">
      <c r="B423" s="15" t="str">
        <f>IF($A423="","",IFERROR(INDEX(Backlog_Scoring!$B$5:$B$504,MATCH($A423,Backlog_Scoring!$A$5:$A$504,0)),""))</f>
        <v/>
      </c>
      <c r="C423" s="20"/>
      <c r="D423" s="21"/>
      <c r="E423" s="15" t="str">
        <f>IF($A423="","",IFERROR(INDEX(Backlog_Scoring!$AB$5:$AB$504,MATCH($A423,Backlog_Scoring!$A$5:$A$504,0)),""))</f>
        <v/>
      </c>
      <c r="F423" s="15" t="str">
        <f>IF($A423="","",IFERROR(INDEX(Backlog_Scoring!$AC$5:$AC$504,MATCH($A423,Backlog_Scoring!$A$5:$A$504,0)),""))</f>
        <v/>
      </c>
      <c r="H423" s="22"/>
      <c r="I423" s="23"/>
      <c r="N423" s="24"/>
      <c r="O423" s="15" t="str">
        <f>IF($A423="","",IFERROR(INDEX(Backlog_Scoring!$E$5:$E$504,MATCH($A423,Backlog_Scoring!$A$5:$A$504,0)),""))</f>
        <v/>
      </c>
      <c r="P423" s="15" t="str">
        <f>IF($A423="","",IFERROR(INDEX(Backlog_Scoring!$Y$5:$Y$504,MATCH($A423,Backlog_Scoring!$A$5:$A$504,0)),""))</f>
        <v/>
      </c>
      <c r="Q423" s="15" t="str">
        <f>IF($A423="","",IFERROR(INDEX(Backlog_Scoring!$X$5:$X$504,MATCH($A423,Backlog_Scoring!$A$5:$A$504,0)),""))</f>
        <v/>
      </c>
      <c r="R423" s="15" t="str">
        <f>IF($A423="","",IFERROR(INDEX(Backlog_Scoring!$U$5:$U$504,MATCH($A423,Backlog_Scoring!$A$5:$A$504,0)),""))</f>
        <v/>
      </c>
      <c r="T423" s="20"/>
      <c r="U423" s="20" t="str">
        <f>IF(Settings!$B$23=0,"",IF($C423="","",IF($D423="Day 14",$C423+Settings!$B$24,IF($D423="Week 6",$C423+Settings!$B$25,IF($D423="Monthly",EDATE($C423,Settings!$B$26),"")))))</f>
        <v/>
      </c>
      <c r="V423" s="21"/>
      <c r="W423" s="21"/>
      <c r="X423" s="21"/>
      <c r="Y423" s="25"/>
      <c r="Z423" s="25"/>
    </row>
    <row r="424" spans="2:26" x14ac:dyDescent="0.2">
      <c r="B424" s="15" t="str">
        <f>IF($A424="","",IFERROR(INDEX(Backlog_Scoring!$B$5:$B$504,MATCH($A424,Backlog_Scoring!$A$5:$A$504,0)),""))</f>
        <v/>
      </c>
      <c r="C424" s="20"/>
      <c r="D424" s="21"/>
      <c r="E424" s="15" t="str">
        <f>IF($A424="","",IFERROR(INDEX(Backlog_Scoring!$AB$5:$AB$504,MATCH($A424,Backlog_Scoring!$A$5:$A$504,0)),""))</f>
        <v/>
      </c>
      <c r="F424" s="15" t="str">
        <f>IF($A424="","",IFERROR(INDEX(Backlog_Scoring!$AC$5:$AC$504,MATCH($A424,Backlog_Scoring!$A$5:$A$504,0)),""))</f>
        <v/>
      </c>
      <c r="H424" s="22"/>
      <c r="I424" s="23"/>
      <c r="N424" s="24"/>
      <c r="O424" s="15" t="str">
        <f>IF($A424="","",IFERROR(INDEX(Backlog_Scoring!$E$5:$E$504,MATCH($A424,Backlog_Scoring!$A$5:$A$504,0)),""))</f>
        <v/>
      </c>
      <c r="P424" s="15" t="str">
        <f>IF($A424="","",IFERROR(INDEX(Backlog_Scoring!$Y$5:$Y$504,MATCH($A424,Backlog_Scoring!$A$5:$A$504,0)),""))</f>
        <v/>
      </c>
      <c r="Q424" s="15" t="str">
        <f>IF($A424="","",IFERROR(INDEX(Backlog_Scoring!$X$5:$X$504,MATCH($A424,Backlog_Scoring!$A$5:$A$504,0)),""))</f>
        <v/>
      </c>
      <c r="R424" s="15" t="str">
        <f>IF($A424="","",IFERROR(INDEX(Backlog_Scoring!$U$5:$U$504,MATCH($A424,Backlog_Scoring!$A$5:$A$504,0)),""))</f>
        <v/>
      </c>
      <c r="T424" s="20"/>
      <c r="U424" s="20" t="str">
        <f>IF(Settings!$B$23=0,"",IF($C424="","",IF($D424="Day 14",$C424+Settings!$B$24,IF($D424="Week 6",$C424+Settings!$B$25,IF($D424="Monthly",EDATE($C424,Settings!$B$26),"")))))</f>
        <v/>
      </c>
      <c r="V424" s="21"/>
      <c r="W424" s="21"/>
      <c r="X424" s="21"/>
      <c r="Y424" s="25"/>
      <c r="Z424" s="25"/>
    </row>
    <row r="425" spans="2:26" x14ac:dyDescent="0.2">
      <c r="B425" s="15" t="str">
        <f>IF($A425="","",IFERROR(INDEX(Backlog_Scoring!$B$5:$B$504,MATCH($A425,Backlog_Scoring!$A$5:$A$504,0)),""))</f>
        <v/>
      </c>
      <c r="C425" s="20"/>
      <c r="D425" s="21"/>
      <c r="E425" s="15" t="str">
        <f>IF($A425="","",IFERROR(INDEX(Backlog_Scoring!$AB$5:$AB$504,MATCH($A425,Backlog_Scoring!$A$5:$A$504,0)),""))</f>
        <v/>
      </c>
      <c r="F425" s="15" t="str">
        <f>IF($A425="","",IFERROR(INDEX(Backlog_Scoring!$AC$5:$AC$504,MATCH($A425,Backlog_Scoring!$A$5:$A$504,0)),""))</f>
        <v/>
      </c>
      <c r="H425" s="22"/>
      <c r="I425" s="23"/>
      <c r="N425" s="24"/>
      <c r="O425" s="15" t="str">
        <f>IF($A425="","",IFERROR(INDEX(Backlog_Scoring!$E$5:$E$504,MATCH($A425,Backlog_Scoring!$A$5:$A$504,0)),""))</f>
        <v/>
      </c>
      <c r="P425" s="15" t="str">
        <f>IF($A425="","",IFERROR(INDEX(Backlog_Scoring!$Y$5:$Y$504,MATCH($A425,Backlog_Scoring!$A$5:$A$504,0)),""))</f>
        <v/>
      </c>
      <c r="Q425" s="15" t="str">
        <f>IF($A425="","",IFERROR(INDEX(Backlog_Scoring!$X$5:$X$504,MATCH($A425,Backlog_Scoring!$A$5:$A$504,0)),""))</f>
        <v/>
      </c>
      <c r="R425" s="15" t="str">
        <f>IF($A425="","",IFERROR(INDEX(Backlog_Scoring!$U$5:$U$504,MATCH($A425,Backlog_Scoring!$A$5:$A$504,0)),""))</f>
        <v/>
      </c>
      <c r="T425" s="20"/>
      <c r="U425" s="20" t="str">
        <f>IF(Settings!$B$23=0,"",IF($C425="","",IF($D425="Day 14",$C425+Settings!$B$24,IF($D425="Week 6",$C425+Settings!$B$25,IF($D425="Monthly",EDATE($C425,Settings!$B$26),"")))))</f>
        <v/>
      </c>
      <c r="V425" s="21"/>
      <c r="W425" s="21"/>
      <c r="X425" s="21"/>
      <c r="Y425" s="25"/>
      <c r="Z425" s="25"/>
    </row>
    <row r="426" spans="2:26" x14ac:dyDescent="0.2">
      <c r="B426" s="15" t="str">
        <f>IF($A426="","",IFERROR(INDEX(Backlog_Scoring!$B$5:$B$504,MATCH($A426,Backlog_Scoring!$A$5:$A$504,0)),""))</f>
        <v/>
      </c>
      <c r="C426" s="20"/>
      <c r="D426" s="21"/>
      <c r="E426" s="15" t="str">
        <f>IF($A426="","",IFERROR(INDEX(Backlog_Scoring!$AB$5:$AB$504,MATCH($A426,Backlog_Scoring!$A$5:$A$504,0)),""))</f>
        <v/>
      </c>
      <c r="F426" s="15" t="str">
        <f>IF($A426="","",IFERROR(INDEX(Backlog_Scoring!$AC$5:$AC$504,MATCH($A426,Backlog_Scoring!$A$5:$A$504,0)),""))</f>
        <v/>
      </c>
      <c r="H426" s="22"/>
      <c r="I426" s="23"/>
      <c r="N426" s="24"/>
      <c r="O426" s="15" t="str">
        <f>IF($A426="","",IFERROR(INDEX(Backlog_Scoring!$E$5:$E$504,MATCH($A426,Backlog_Scoring!$A$5:$A$504,0)),""))</f>
        <v/>
      </c>
      <c r="P426" s="15" t="str">
        <f>IF($A426="","",IFERROR(INDEX(Backlog_Scoring!$Y$5:$Y$504,MATCH($A426,Backlog_Scoring!$A$5:$A$504,0)),""))</f>
        <v/>
      </c>
      <c r="Q426" s="15" t="str">
        <f>IF($A426="","",IFERROR(INDEX(Backlog_Scoring!$X$5:$X$504,MATCH($A426,Backlog_Scoring!$A$5:$A$504,0)),""))</f>
        <v/>
      </c>
      <c r="R426" s="15" t="str">
        <f>IF($A426="","",IFERROR(INDEX(Backlog_Scoring!$U$5:$U$504,MATCH($A426,Backlog_Scoring!$A$5:$A$504,0)),""))</f>
        <v/>
      </c>
      <c r="T426" s="20"/>
      <c r="U426" s="20" t="str">
        <f>IF(Settings!$B$23=0,"",IF($C426="","",IF($D426="Day 14",$C426+Settings!$B$24,IF($D426="Week 6",$C426+Settings!$B$25,IF($D426="Monthly",EDATE($C426,Settings!$B$26),"")))))</f>
        <v/>
      </c>
      <c r="V426" s="21"/>
      <c r="W426" s="21"/>
      <c r="X426" s="21"/>
      <c r="Y426" s="25"/>
      <c r="Z426" s="25"/>
    </row>
    <row r="427" spans="2:26" x14ac:dyDescent="0.2">
      <c r="B427" s="15" t="str">
        <f>IF($A427="","",IFERROR(INDEX(Backlog_Scoring!$B$5:$B$504,MATCH($A427,Backlog_Scoring!$A$5:$A$504,0)),""))</f>
        <v/>
      </c>
      <c r="C427" s="20"/>
      <c r="D427" s="21"/>
      <c r="E427" s="15" t="str">
        <f>IF($A427="","",IFERROR(INDEX(Backlog_Scoring!$AB$5:$AB$504,MATCH($A427,Backlog_Scoring!$A$5:$A$504,0)),""))</f>
        <v/>
      </c>
      <c r="F427" s="15" t="str">
        <f>IF($A427="","",IFERROR(INDEX(Backlog_Scoring!$AC$5:$AC$504,MATCH($A427,Backlog_Scoring!$A$5:$A$504,0)),""))</f>
        <v/>
      </c>
      <c r="H427" s="22"/>
      <c r="I427" s="23"/>
      <c r="N427" s="24"/>
      <c r="O427" s="15" t="str">
        <f>IF($A427="","",IFERROR(INDEX(Backlog_Scoring!$E$5:$E$504,MATCH($A427,Backlog_Scoring!$A$5:$A$504,0)),""))</f>
        <v/>
      </c>
      <c r="P427" s="15" t="str">
        <f>IF($A427="","",IFERROR(INDEX(Backlog_Scoring!$Y$5:$Y$504,MATCH($A427,Backlog_Scoring!$A$5:$A$504,0)),""))</f>
        <v/>
      </c>
      <c r="Q427" s="15" t="str">
        <f>IF($A427="","",IFERROR(INDEX(Backlog_Scoring!$X$5:$X$504,MATCH($A427,Backlog_Scoring!$A$5:$A$504,0)),""))</f>
        <v/>
      </c>
      <c r="R427" s="15" t="str">
        <f>IF($A427="","",IFERROR(INDEX(Backlog_Scoring!$U$5:$U$504,MATCH($A427,Backlog_Scoring!$A$5:$A$504,0)),""))</f>
        <v/>
      </c>
      <c r="T427" s="20"/>
      <c r="U427" s="20" t="str">
        <f>IF(Settings!$B$23=0,"",IF($C427="","",IF($D427="Day 14",$C427+Settings!$B$24,IF($D427="Week 6",$C427+Settings!$B$25,IF($D427="Monthly",EDATE($C427,Settings!$B$26),"")))))</f>
        <v/>
      </c>
      <c r="V427" s="21"/>
      <c r="W427" s="21"/>
      <c r="X427" s="21"/>
      <c r="Y427" s="25"/>
      <c r="Z427" s="25"/>
    </row>
    <row r="428" spans="2:26" x14ac:dyDescent="0.2">
      <c r="B428" s="15" t="str">
        <f>IF($A428="","",IFERROR(INDEX(Backlog_Scoring!$B$5:$B$504,MATCH($A428,Backlog_Scoring!$A$5:$A$504,0)),""))</f>
        <v/>
      </c>
      <c r="C428" s="20"/>
      <c r="D428" s="21"/>
      <c r="E428" s="15" t="str">
        <f>IF($A428="","",IFERROR(INDEX(Backlog_Scoring!$AB$5:$AB$504,MATCH($A428,Backlog_Scoring!$A$5:$A$504,0)),""))</f>
        <v/>
      </c>
      <c r="F428" s="15" t="str">
        <f>IF($A428="","",IFERROR(INDEX(Backlog_Scoring!$AC$5:$AC$504,MATCH($A428,Backlog_Scoring!$A$5:$A$504,0)),""))</f>
        <v/>
      </c>
      <c r="H428" s="22"/>
      <c r="I428" s="23"/>
      <c r="N428" s="24"/>
      <c r="O428" s="15" t="str">
        <f>IF($A428="","",IFERROR(INDEX(Backlog_Scoring!$E$5:$E$504,MATCH($A428,Backlog_Scoring!$A$5:$A$504,0)),""))</f>
        <v/>
      </c>
      <c r="P428" s="15" t="str">
        <f>IF($A428="","",IFERROR(INDEX(Backlog_Scoring!$Y$5:$Y$504,MATCH($A428,Backlog_Scoring!$A$5:$A$504,0)),""))</f>
        <v/>
      </c>
      <c r="Q428" s="15" t="str">
        <f>IF($A428="","",IFERROR(INDEX(Backlog_Scoring!$X$5:$X$504,MATCH($A428,Backlog_Scoring!$A$5:$A$504,0)),""))</f>
        <v/>
      </c>
      <c r="R428" s="15" t="str">
        <f>IF($A428="","",IFERROR(INDEX(Backlog_Scoring!$U$5:$U$504,MATCH($A428,Backlog_Scoring!$A$5:$A$504,0)),""))</f>
        <v/>
      </c>
      <c r="T428" s="20"/>
      <c r="U428" s="20" t="str">
        <f>IF(Settings!$B$23=0,"",IF($C428="","",IF($D428="Day 14",$C428+Settings!$B$24,IF($D428="Week 6",$C428+Settings!$B$25,IF($D428="Monthly",EDATE($C428,Settings!$B$26),"")))))</f>
        <v/>
      </c>
      <c r="V428" s="21"/>
      <c r="W428" s="21"/>
      <c r="X428" s="21"/>
      <c r="Y428" s="25"/>
      <c r="Z428" s="25"/>
    </row>
    <row r="429" spans="2:26" x14ac:dyDescent="0.2">
      <c r="B429" s="15" t="str">
        <f>IF($A429="","",IFERROR(INDEX(Backlog_Scoring!$B$5:$B$504,MATCH($A429,Backlog_Scoring!$A$5:$A$504,0)),""))</f>
        <v/>
      </c>
      <c r="C429" s="20"/>
      <c r="D429" s="21"/>
      <c r="E429" s="15" t="str">
        <f>IF($A429="","",IFERROR(INDEX(Backlog_Scoring!$AB$5:$AB$504,MATCH($A429,Backlog_Scoring!$A$5:$A$504,0)),""))</f>
        <v/>
      </c>
      <c r="F429" s="15" t="str">
        <f>IF($A429="","",IFERROR(INDEX(Backlog_Scoring!$AC$5:$AC$504,MATCH($A429,Backlog_Scoring!$A$5:$A$504,0)),""))</f>
        <v/>
      </c>
      <c r="H429" s="22"/>
      <c r="I429" s="23"/>
      <c r="N429" s="24"/>
      <c r="O429" s="15" t="str">
        <f>IF($A429="","",IFERROR(INDEX(Backlog_Scoring!$E$5:$E$504,MATCH($A429,Backlog_Scoring!$A$5:$A$504,0)),""))</f>
        <v/>
      </c>
      <c r="P429" s="15" t="str">
        <f>IF($A429="","",IFERROR(INDEX(Backlog_Scoring!$Y$5:$Y$504,MATCH($A429,Backlog_Scoring!$A$5:$A$504,0)),""))</f>
        <v/>
      </c>
      <c r="Q429" s="15" t="str">
        <f>IF($A429="","",IFERROR(INDEX(Backlog_Scoring!$X$5:$X$504,MATCH($A429,Backlog_Scoring!$A$5:$A$504,0)),""))</f>
        <v/>
      </c>
      <c r="R429" s="15" t="str">
        <f>IF($A429="","",IFERROR(INDEX(Backlog_Scoring!$U$5:$U$504,MATCH($A429,Backlog_Scoring!$A$5:$A$504,0)),""))</f>
        <v/>
      </c>
      <c r="T429" s="20"/>
      <c r="U429" s="20" t="str">
        <f>IF(Settings!$B$23=0,"",IF($C429="","",IF($D429="Day 14",$C429+Settings!$B$24,IF($D429="Week 6",$C429+Settings!$B$25,IF($D429="Monthly",EDATE($C429,Settings!$B$26),"")))))</f>
        <v/>
      </c>
      <c r="V429" s="21"/>
      <c r="W429" s="21"/>
      <c r="X429" s="21"/>
      <c r="Y429" s="25"/>
      <c r="Z429" s="25"/>
    </row>
    <row r="430" spans="2:26" x14ac:dyDescent="0.2">
      <c r="B430" s="15" t="str">
        <f>IF($A430="","",IFERROR(INDEX(Backlog_Scoring!$B$5:$B$504,MATCH($A430,Backlog_Scoring!$A$5:$A$504,0)),""))</f>
        <v/>
      </c>
      <c r="C430" s="20"/>
      <c r="D430" s="21"/>
      <c r="E430" s="15" t="str">
        <f>IF($A430="","",IFERROR(INDEX(Backlog_Scoring!$AB$5:$AB$504,MATCH($A430,Backlog_Scoring!$A$5:$A$504,0)),""))</f>
        <v/>
      </c>
      <c r="F430" s="15" t="str">
        <f>IF($A430="","",IFERROR(INDEX(Backlog_Scoring!$AC$5:$AC$504,MATCH($A430,Backlog_Scoring!$A$5:$A$504,0)),""))</f>
        <v/>
      </c>
      <c r="H430" s="22"/>
      <c r="I430" s="23"/>
      <c r="N430" s="24"/>
      <c r="O430" s="15" t="str">
        <f>IF($A430="","",IFERROR(INDEX(Backlog_Scoring!$E$5:$E$504,MATCH($A430,Backlog_Scoring!$A$5:$A$504,0)),""))</f>
        <v/>
      </c>
      <c r="P430" s="15" t="str">
        <f>IF($A430="","",IFERROR(INDEX(Backlog_Scoring!$Y$5:$Y$504,MATCH($A430,Backlog_Scoring!$A$5:$A$504,0)),""))</f>
        <v/>
      </c>
      <c r="Q430" s="15" t="str">
        <f>IF($A430="","",IFERROR(INDEX(Backlog_Scoring!$X$5:$X$504,MATCH($A430,Backlog_Scoring!$A$5:$A$504,0)),""))</f>
        <v/>
      </c>
      <c r="R430" s="15" t="str">
        <f>IF($A430="","",IFERROR(INDEX(Backlog_Scoring!$U$5:$U$504,MATCH($A430,Backlog_Scoring!$A$5:$A$504,0)),""))</f>
        <v/>
      </c>
      <c r="T430" s="20"/>
      <c r="U430" s="20" t="str">
        <f>IF(Settings!$B$23=0,"",IF($C430="","",IF($D430="Day 14",$C430+Settings!$B$24,IF($D430="Week 6",$C430+Settings!$B$25,IF($D430="Monthly",EDATE($C430,Settings!$B$26),"")))))</f>
        <v/>
      </c>
      <c r="V430" s="21"/>
      <c r="W430" s="21"/>
      <c r="X430" s="21"/>
      <c r="Y430" s="25"/>
      <c r="Z430" s="25"/>
    </row>
    <row r="431" spans="2:26" x14ac:dyDescent="0.2">
      <c r="B431" s="15" t="str">
        <f>IF($A431="","",IFERROR(INDEX(Backlog_Scoring!$B$5:$B$504,MATCH($A431,Backlog_Scoring!$A$5:$A$504,0)),""))</f>
        <v/>
      </c>
      <c r="C431" s="20"/>
      <c r="D431" s="21"/>
      <c r="E431" s="15" t="str">
        <f>IF($A431="","",IFERROR(INDEX(Backlog_Scoring!$AB$5:$AB$504,MATCH($A431,Backlog_Scoring!$A$5:$A$504,0)),""))</f>
        <v/>
      </c>
      <c r="F431" s="15" t="str">
        <f>IF($A431="","",IFERROR(INDEX(Backlog_Scoring!$AC$5:$AC$504,MATCH($A431,Backlog_Scoring!$A$5:$A$504,0)),""))</f>
        <v/>
      </c>
      <c r="H431" s="22"/>
      <c r="I431" s="23"/>
      <c r="N431" s="24"/>
      <c r="O431" s="15" t="str">
        <f>IF($A431="","",IFERROR(INDEX(Backlog_Scoring!$E$5:$E$504,MATCH($A431,Backlog_Scoring!$A$5:$A$504,0)),""))</f>
        <v/>
      </c>
      <c r="P431" s="15" t="str">
        <f>IF($A431="","",IFERROR(INDEX(Backlog_Scoring!$Y$5:$Y$504,MATCH($A431,Backlog_Scoring!$A$5:$A$504,0)),""))</f>
        <v/>
      </c>
      <c r="Q431" s="15" t="str">
        <f>IF($A431="","",IFERROR(INDEX(Backlog_Scoring!$X$5:$X$504,MATCH($A431,Backlog_Scoring!$A$5:$A$504,0)),""))</f>
        <v/>
      </c>
      <c r="R431" s="15" t="str">
        <f>IF($A431="","",IFERROR(INDEX(Backlog_Scoring!$U$5:$U$504,MATCH($A431,Backlog_Scoring!$A$5:$A$504,0)),""))</f>
        <v/>
      </c>
      <c r="T431" s="20"/>
      <c r="U431" s="20" t="str">
        <f>IF(Settings!$B$23=0,"",IF($C431="","",IF($D431="Day 14",$C431+Settings!$B$24,IF($D431="Week 6",$C431+Settings!$B$25,IF($D431="Monthly",EDATE($C431,Settings!$B$26),"")))))</f>
        <v/>
      </c>
      <c r="V431" s="21"/>
      <c r="W431" s="21"/>
      <c r="X431" s="21"/>
      <c r="Y431" s="25"/>
      <c r="Z431" s="25"/>
    </row>
    <row r="432" spans="2:26" x14ac:dyDescent="0.2">
      <c r="B432" s="15" t="str">
        <f>IF($A432="","",IFERROR(INDEX(Backlog_Scoring!$B$5:$B$504,MATCH($A432,Backlog_Scoring!$A$5:$A$504,0)),""))</f>
        <v/>
      </c>
      <c r="C432" s="20"/>
      <c r="D432" s="21"/>
      <c r="E432" s="15" t="str">
        <f>IF($A432="","",IFERROR(INDEX(Backlog_Scoring!$AB$5:$AB$504,MATCH($A432,Backlog_Scoring!$A$5:$A$504,0)),""))</f>
        <v/>
      </c>
      <c r="F432" s="15" t="str">
        <f>IF($A432="","",IFERROR(INDEX(Backlog_Scoring!$AC$5:$AC$504,MATCH($A432,Backlog_Scoring!$A$5:$A$504,0)),""))</f>
        <v/>
      </c>
      <c r="H432" s="22"/>
      <c r="I432" s="23"/>
      <c r="N432" s="24"/>
      <c r="O432" s="15" t="str">
        <f>IF($A432="","",IFERROR(INDEX(Backlog_Scoring!$E$5:$E$504,MATCH($A432,Backlog_Scoring!$A$5:$A$504,0)),""))</f>
        <v/>
      </c>
      <c r="P432" s="15" t="str">
        <f>IF($A432="","",IFERROR(INDEX(Backlog_Scoring!$Y$5:$Y$504,MATCH($A432,Backlog_Scoring!$A$5:$A$504,0)),""))</f>
        <v/>
      </c>
      <c r="Q432" s="15" t="str">
        <f>IF($A432="","",IFERROR(INDEX(Backlog_Scoring!$X$5:$X$504,MATCH($A432,Backlog_Scoring!$A$5:$A$504,0)),""))</f>
        <v/>
      </c>
      <c r="R432" s="15" t="str">
        <f>IF($A432="","",IFERROR(INDEX(Backlog_Scoring!$U$5:$U$504,MATCH($A432,Backlog_Scoring!$A$5:$A$504,0)),""))</f>
        <v/>
      </c>
      <c r="T432" s="20"/>
      <c r="U432" s="20" t="str">
        <f>IF(Settings!$B$23=0,"",IF($C432="","",IF($D432="Day 14",$C432+Settings!$B$24,IF($D432="Week 6",$C432+Settings!$B$25,IF($D432="Monthly",EDATE($C432,Settings!$B$26),"")))))</f>
        <v/>
      </c>
      <c r="V432" s="21"/>
      <c r="W432" s="21"/>
      <c r="X432" s="21"/>
      <c r="Y432" s="25"/>
      <c r="Z432" s="25"/>
    </row>
    <row r="433" spans="2:26" x14ac:dyDescent="0.2">
      <c r="B433" s="15" t="str">
        <f>IF($A433="","",IFERROR(INDEX(Backlog_Scoring!$B$5:$B$504,MATCH($A433,Backlog_Scoring!$A$5:$A$504,0)),""))</f>
        <v/>
      </c>
      <c r="C433" s="20"/>
      <c r="D433" s="21"/>
      <c r="E433" s="15" t="str">
        <f>IF($A433="","",IFERROR(INDEX(Backlog_Scoring!$AB$5:$AB$504,MATCH($A433,Backlog_Scoring!$A$5:$A$504,0)),""))</f>
        <v/>
      </c>
      <c r="F433" s="15" t="str">
        <f>IF($A433="","",IFERROR(INDEX(Backlog_Scoring!$AC$5:$AC$504,MATCH($A433,Backlog_Scoring!$A$5:$A$504,0)),""))</f>
        <v/>
      </c>
      <c r="H433" s="22"/>
      <c r="I433" s="23"/>
      <c r="N433" s="24"/>
      <c r="O433" s="15" t="str">
        <f>IF($A433="","",IFERROR(INDEX(Backlog_Scoring!$E$5:$E$504,MATCH($A433,Backlog_Scoring!$A$5:$A$504,0)),""))</f>
        <v/>
      </c>
      <c r="P433" s="15" t="str">
        <f>IF($A433="","",IFERROR(INDEX(Backlog_Scoring!$Y$5:$Y$504,MATCH($A433,Backlog_Scoring!$A$5:$A$504,0)),""))</f>
        <v/>
      </c>
      <c r="Q433" s="15" t="str">
        <f>IF($A433="","",IFERROR(INDEX(Backlog_Scoring!$X$5:$X$504,MATCH($A433,Backlog_Scoring!$A$5:$A$504,0)),""))</f>
        <v/>
      </c>
      <c r="R433" s="15" t="str">
        <f>IF($A433="","",IFERROR(INDEX(Backlog_Scoring!$U$5:$U$504,MATCH($A433,Backlog_Scoring!$A$5:$A$504,0)),""))</f>
        <v/>
      </c>
      <c r="T433" s="20"/>
      <c r="U433" s="20" t="str">
        <f>IF(Settings!$B$23=0,"",IF($C433="","",IF($D433="Day 14",$C433+Settings!$B$24,IF($D433="Week 6",$C433+Settings!$B$25,IF($D433="Monthly",EDATE($C433,Settings!$B$26),"")))))</f>
        <v/>
      </c>
      <c r="V433" s="21"/>
      <c r="W433" s="21"/>
      <c r="X433" s="21"/>
      <c r="Y433" s="25"/>
      <c r="Z433" s="25"/>
    </row>
    <row r="434" spans="2:26" x14ac:dyDescent="0.2">
      <c r="B434" s="15" t="str">
        <f>IF($A434="","",IFERROR(INDEX(Backlog_Scoring!$B$5:$B$504,MATCH($A434,Backlog_Scoring!$A$5:$A$504,0)),""))</f>
        <v/>
      </c>
      <c r="C434" s="20"/>
      <c r="D434" s="21"/>
      <c r="E434" s="15" t="str">
        <f>IF($A434="","",IFERROR(INDEX(Backlog_Scoring!$AB$5:$AB$504,MATCH($A434,Backlog_Scoring!$A$5:$A$504,0)),""))</f>
        <v/>
      </c>
      <c r="F434" s="15" t="str">
        <f>IF($A434="","",IFERROR(INDEX(Backlog_Scoring!$AC$5:$AC$504,MATCH($A434,Backlog_Scoring!$A$5:$A$504,0)),""))</f>
        <v/>
      </c>
      <c r="H434" s="22"/>
      <c r="I434" s="23"/>
      <c r="N434" s="24"/>
      <c r="O434" s="15" t="str">
        <f>IF($A434="","",IFERROR(INDEX(Backlog_Scoring!$E$5:$E$504,MATCH($A434,Backlog_Scoring!$A$5:$A$504,0)),""))</f>
        <v/>
      </c>
      <c r="P434" s="15" t="str">
        <f>IF($A434="","",IFERROR(INDEX(Backlog_Scoring!$Y$5:$Y$504,MATCH($A434,Backlog_Scoring!$A$5:$A$504,0)),""))</f>
        <v/>
      </c>
      <c r="Q434" s="15" t="str">
        <f>IF($A434="","",IFERROR(INDEX(Backlog_Scoring!$X$5:$X$504,MATCH($A434,Backlog_Scoring!$A$5:$A$504,0)),""))</f>
        <v/>
      </c>
      <c r="R434" s="15" t="str">
        <f>IF($A434="","",IFERROR(INDEX(Backlog_Scoring!$U$5:$U$504,MATCH($A434,Backlog_Scoring!$A$5:$A$504,0)),""))</f>
        <v/>
      </c>
      <c r="T434" s="20"/>
      <c r="U434" s="20" t="str">
        <f>IF(Settings!$B$23=0,"",IF($C434="","",IF($D434="Day 14",$C434+Settings!$B$24,IF($D434="Week 6",$C434+Settings!$B$25,IF($D434="Monthly",EDATE($C434,Settings!$B$26),"")))))</f>
        <v/>
      </c>
      <c r="V434" s="21"/>
      <c r="W434" s="21"/>
      <c r="X434" s="21"/>
      <c r="Y434" s="25"/>
      <c r="Z434" s="25"/>
    </row>
    <row r="435" spans="2:26" x14ac:dyDescent="0.2">
      <c r="B435" s="15" t="str">
        <f>IF($A435="","",IFERROR(INDEX(Backlog_Scoring!$B$5:$B$504,MATCH($A435,Backlog_Scoring!$A$5:$A$504,0)),""))</f>
        <v/>
      </c>
      <c r="C435" s="20"/>
      <c r="D435" s="21"/>
      <c r="E435" s="15" t="str">
        <f>IF($A435="","",IFERROR(INDEX(Backlog_Scoring!$AB$5:$AB$504,MATCH($A435,Backlog_Scoring!$A$5:$A$504,0)),""))</f>
        <v/>
      </c>
      <c r="F435" s="15" t="str">
        <f>IF($A435="","",IFERROR(INDEX(Backlog_Scoring!$AC$5:$AC$504,MATCH($A435,Backlog_Scoring!$A$5:$A$504,0)),""))</f>
        <v/>
      </c>
      <c r="H435" s="22"/>
      <c r="I435" s="23"/>
      <c r="N435" s="24"/>
      <c r="O435" s="15" t="str">
        <f>IF($A435="","",IFERROR(INDEX(Backlog_Scoring!$E$5:$E$504,MATCH($A435,Backlog_Scoring!$A$5:$A$504,0)),""))</f>
        <v/>
      </c>
      <c r="P435" s="15" t="str">
        <f>IF($A435="","",IFERROR(INDEX(Backlog_Scoring!$Y$5:$Y$504,MATCH($A435,Backlog_Scoring!$A$5:$A$504,0)),""))</f>
        <v/>
      </c>
      <c r="Q435" s="15" t="str">
        <f>IF($A435="","",IFERROR(INDEX(Backlog_Scoring!$X$5:$X$504,MATCH($A435,Backlog_Scoring!$A$5:$A$504,0)),""))</f>
        <v/>
      </c>
      <c r="R435" s="15" t="str">
        <f>IF($A435="","",IFERROR(INDEX(Backlog_Scoring!$U$5:$U$504,MATCH($A435,Backlog_Scoring!$A$5:$A$504,0)),""))</f>
        <v/>
      </c>
      <c r="T435" s="20"/>
      <c r="U435" s="20" t="str">
        <f>IF(Settings!$B$23=0,"",IF($C435="","",IF($D435="Day 14",$C435+Settings!$B$24,IF($D435="Week 6",$C435+Settings!$B$25,IF($D435="Monthly",EDATE($C435,Settings!$B$26),"")))))</f>
        <v/>
      </c>
      <c r="V435" s="21"/>
      <c r="W435" s="21"/>
      <c r="X435" s="21"/>
      <c r="Y435" s="25"/>
      <c r="Z435" s="25"/>
    </row>
    <row r="436" spans="2:26" x14ac:dyDescent="0.2">
      <c r="B436" s="15" t="str">
        <f>IF($A436="","",IFERROR(INDEX(Backlog_Scoring!$B$5:$B$504,MATCH($A436,Backlog_Scoring!$A$5:$A$504,0)),""))</f>
        <v/>
      </c>
      <c r="C436" s="20"/>
      <c r="D436" s="21"/>
      <c r="E436" s="15" t="str">
        <f>IF($A436="","",IFERROR(INDEX(Backlog_Scoring!$AB$5:$AB$504,MATCH($A436,Backlog_Scoring!$A$5:$A$504,0)),""))</f>
        <v/>
      </c>
      <c r="F436" s="15" t="str">
        <f>IF($A436="","",IFERROR(INDEX(Backlog_Scoring!$AC$5:$AC$504,MATCH($A436,Backlog_Scoring!$A$5:$A$504,0)),""))</f>
        <v/>
      </c>
      <c r="H436" s="22"/>
      <c r="I436" s="23"/>
      <c r="N436" s="24"/>
      <c r="O436" s="15" t="str">
        <f>IF($A436="","",IFERROR(INDEX(Backlog_Scoring!$E$5:$E$504,MATCH($A436,Backlog_Scoring!$A$5:$A$504,0)),""))</f>
        <v/>
      </c>
      <c r="P436" s="15" t="str">
        <f>IF($A436="","",IFERROR(INDEX(Backlog_Scoring!$Y$5:$Y$504,MATCH($A436,Backlog_Scoring!$A$5:$A$504,0)),""))</f>
        <v/>
      </c>
      <c r="Q436" s="15" t="str">
        <f>IF($A436="","",IFERROR(INDEX(Backlog_Scoring!$X$5:$X$504,MATCH($A436,Backlog_Scoring!$A$5:$A$504,0)),""))</f>
        <v/>
      </c>
      <c r="R436" s="15" t="str">
        <f>IF($A436="","",IFERROR(INDEX(Backlog_Scoring!$U$5:$U$504,MATCH($A436,Backlog_Scoring!$A$5:$A$504,0)),""))</f>
        <v/>
      </c>
      <c r="T436" s="20"/>
      <c r="U436" s="20" t="str">
        <f>IF(Settings!$B$23=0,"",IF($C436="","",IF($D436="Day 14",$C436+Settings!$B$24,IF($D436="Week 6",$C436+Settings!$B$25,IF($D436="Monthly",EDATE($C436,Settings!$B$26),"")))))</f>
        <v/>
      </c>
      <c r="V436" s="21"/>
      <c r="W436" s="21"/>
      <c r="X436" s="21"/>
      <c r="Y436" s="25"/>
      <c r="Z436" s="25"/>
    </row>
    <row r="437" spans="2:26" x14ac:dyDescent="0.2">
      <c r="B437" s="15" t="str">
        <f>IF($A437="","",IFERROR(INDEX(Backlog_Scoring!$B$5:$B$504,MATCH($A437,Backlog_Scoring!$A$5:$A$504,0)),""))</f>
        <v/>
      </c>
      <c r="C437" s="20"/>
      <c r="D437" s="21"/>
      <c r="E437" s="15" t="str">
        <f>IF($A437="","",IFERROR(INDEX(Backlog_Scoring!$AB$5:$AB$504,MATCH($A437,Backlog_Scoring!$A$5:$A$504,0)),""))</f>
        <v/>
      </c>
      <c r="F437" s="15" t="str">
        <f>IF($A437="","",IFERROR(INDEX(Backlog_Scoring!$AC$5:$AC$504,MATCH($A437,Backlog_Scoring!$A$5:$A$504,0)),""))</f>
        <v/>
      </c>
      <c r="H437" s="22"/>
      <c r="I437" s="23"/>
      <c r="N437" s="24"/>
      <c r="O437" s="15" t="str">
        <f>IF($A437="","",IFERROR(INDEX(Backlog_Scoring!$E$5:$E$504,MATCH($A437,Backlog_Scoring!$A$5:$A$504,0)),""))</f>
        <v/>
      </c>
      <c r="P437" s="15" t="str">
        <f>IF($A437="","",IFERROR(INDEX(Backlog_Scoring!$Y$5:$Y$504,MATCH($A437,Backlog_Scoring!$A$5:$A$504,0)),""))</f>
        <v/>
      </c>
      <c r="Q437" s="15" t="str">
        <f>IF($A437="","",IFERROR(INDEX(Backlog_Scoring!$X$5:$X$504,MATCH($A437,Backlog_Scoring!$A$5:$A$504,0)),""))</f>
        <v/>
      </c>
      <c r="R437" s="15" t="str">
        <f>IF($A437="","",IFERROR(INDEX(Backlog_Scoring!$U$5:$U$504,MATCH($A437,Backlog_Scoring!$A$5:$A$504,0)),""))</f>
        <v/>
      </c>
      <c r="T437" s="20"/>
      <c r="U437" s="20" t="str">
        <f>IF(Settings!$B$23=0,"",IF($C437="","",IF($D437="Day 14",$C437+Settings!$B$24,IF($D437="Week 6",$C437+Settings!$B$25,IF($D437="Monthly",EDATE($C437,Settings!$B$26),"")))))</f>
        <v/>
      </c>
      <c r="V437" s="21"/>
      <c r="W437" s="21"/>
      <c r="X437" s="21"/>
      <c r="Y437" s="25"/>
      <c r="Z437" s="25"/>
    </row>
    <row r="438" spans="2:26" x14ac:dyDescent="0.2">
      <c r="B438" s="15" t="str">
        <f>IF($A438="","",IFERROR(INDEX(Backlog_Scoring!$B$5:$B$504,MATCH($A438,Backlog_Scoring!$A$5:$A$504,0)),""))</f>
        <v/>
      </c>
      <c r="C438" s="20"/>
      <c r="D438" s="21"/>
      <c r="E438" s="15" t="str">
        <f>IF($A438="","",IFERROR(INDEX(Backlog_Scoring!$AB$5:$AB$504,MATCH($A438,Backlog_Scoring!$A$5:$A$504,0)),""))</f>
        <v/>
      </c>
      <c r="F438" s="15" t="str">
        <f>IF($A438="","",IFERROR(INDEX(Backlog_Scoring!$AC$5:$AC$504,MATCH($A438,Backlog_Scoring!$A$5:$A$504,0)),""))</f>
        <v/>
      </c>
      <c r="H438" s="22"/>
      <c r="I438" s="23"/>
      <c r="N438" s="24"/>
      <c r="O438" s="15" t="str">
        <f>IF($A438="","",IFERROR(INDEX(Backlog_Scoring!$E$5:$E$504,MATCH($A438,Backlog_Scoring!$A$5:$A$504,0)),""))</f>
        <v/>
      </c>
      <c r="P438" s="15" t="str">
        <f>IF($A438="","",IFERROR(INDEX(Backlog_Scoring!$Y$5:$Y$504,MATCH($A438,Backlog_Scoring!$A$5:$A$504,0)),""))</f>
        <v/>
      </c>
      <c r="Q438" s="15" t="str">
        <f>IF($A438="","",IFERROR(INDEX(Backlog_Scoring!$X$5:$X$504,MATCH($A438,Backlog_Scoring!$A$5:$A$504,0)),""))</f>
        <v/>
      </c>
      <c r="R438" s="15" t="str">
        <f>IF($A438="","",IFERROR(INDEX(Backlog_Scoring!$U$5:$U$504,MATCH($A438,Backlog_Scoring!$A$5:$A$504,0)),""))</f>
        <v/>
      </c>
      <c r="T438" s="20"/>
      <c r="U438" s="20" t="str">
        <f>IF(Settings!$B$23=0,"",IF($C438="","",IF($D438="Day 14",$C438+Settings!$B$24,IF($D438="Week 6",$C438+Settings!$B$25,IF($D438="Monthly",EDATE($C438,Settings!$B$26),"")))))</f>
        <v/>
      </c>
      <c r="V438" s="21"/>
      <c r="W438" s="21"/>
      <c r="X438" s="21"/>
      <c r="Y438" s="25"/>
      <c r="Z438" s="25"/>
    </row>
    <row r="439" spans="2:26" x14ac:dyDescent="0.2">
      <c r="B439" s="15" t="str">
        <f>IF($A439="","",IFERROR(INDEX(Backlog_Scoring!$B$5:$B$504,MATCH($A439,Backlog_Scoring!$A$5:$A$504,0)),""))</f>
        <v/>
      </c>
      <c r="C439" s="20"/>
      <c r="D439" s="21"/>
      <c r="E439" s="15" t="str">
        <f>IF($A439="","",IFERROR(INDEX(Backlog_Scoring!$AB$5:$AB$504,MATCH($A439,Backlog_Scoring!$A$5:$A$504,0)),""))</f>
        <v/>
      </c>
      <c r="F439" s="15" t="str">
        <f>IF($A439="","",IFERROR(INDEX(Backlog_Scoring!$AC$5:$AC$504,MATCH($A439,Backlog_Scoring!$A$5:$A$504,0)),""))</f>
        <v/>
      </c>
      <c r="H439" s="22"/>
      <c r="I439" s="23"/>
      <c r="N439" s="24"/>
      <c r="O439" s="15" t="str">
        <f>IF($A439="","",IFERROR(INDEX(Backlog_Scoring!$E$5:$E$504,MATCH($A439,Backlog_Scoring!$A$5:$A$504,0)),""))</f>
        <v/>
      </c>
      <c r="P439" s="15" t="str">
        <f>IF($A439="","",IFERROR(INDEX(Backlog_Scoring!$Y$5:$Y$504,MATCH($A439,Backlog_Scoring!$A$5:$A$504,0)),""))</f>
        <v/>
      </c>
      <c r="Q439" s="15" t="str">
        <f>IF($A439="","",IFERROR(INDEX(Backlog_Scoring!$X$5:$X$504,MATCH($A439,Backlog_Scoring!$A$5:$A$504,0)),""))</f>
        <v/>
      </c>
      <c r="R439" s="15" t="str">
        <f>IF($A439="","",IFERROR(INDEX(Backlog_Scoring!$U$5:$U$504,MATCH($A439,Backlog_Scoring!$A$5:$A$504,0)),""))</f>
        <v/>
      </c>
      <c r="T439" s="20"/>
      <c r="U439" s="20" t="str">
        <f>IF(Settings!$B$23=0,"",IF($C439="","",IF($D439="Day 14",$C439+Settings!$B$24,IF($D439="Week 6",$C439+Settings!$B$25,IF($D439="Monthly",EDATE($C439,Settings!$B$26),"")))))</f>
        <v/>
      </c>
      <c r="V439" s="21"/>
      <c r="W439" s="21"/>
      <c r="X439" s="21"/>
      <c r="Y439" s="25"/>
      <c r="Z439" s="25"/>
    </row>
    <row r="440" spans="2:26" x14ac:dyDescent="0.2">
      <c r="B440" s="15" t="str">
        <f>IF($A440="","",IFERROR(INDEX(Backlog_Scoring!$B$5:$B$504,MATCH($A440,Backlog_Scoring!$A$5:$A$504,0)),""))</f>
        <v/>
      </c>
      <c r="C440" s="20"/>
      <c r="D440" s="21"/>
      <c r="E440" s="15" t="str">
        <f>IF($A440="","",IFERROR(INDEX(Backlog_Scoring!$AB$5:$AB$504,MATCH($A440,Backlog_Scoring!$A$5:$A$504,0)),""))</f>
        <v/>
      </c>
      <c r="F440" s="15" t="str">
        <f>IF($A440="","",IFERROR(INDEX(Backlog_Scoring!$AC$5:$AC$504,MATCH($A440,Backlog_Scoring!$A$5:$A$504,0)),""))</f>
        <v/>
      </c>
      <c r="H440" s="22"/>
      <c r="I440" s="23"/>
      <c r="N440" s="24"/>
      <c r="O440" s="15" t="str">
        <f>IF($A440="","",IFERROR(INDEX(Backlog_Scoring!$E$5:$E$504,MATCH($A440,Backlog_Scoring!$A$5:$A$504,0)),""))</f>
        <v/>
      </c>
      <c r="P440" s="15" t="str">
        <f>IF($A440="","",IFERROR(INDEX(Backlog_Scoring!$Y$5:$Y$504,MATCH($A440,Backlog_Scoring!$A$5:$A$504,0)),""))</f>
        <v/>
      </c>
      <c r="Q440" s="15" t="str">
        <f>IF($A440="","",IFERROR(INDEX(Backlog_Scoring!$X$5:$X$504,MATCH($A440,Backlog_Scoring!$A$5:$A$504,0)),""))</f>
        <v/>
      </c>
      <c r="R440" s="15" t="str">
        <f>IF($A440="","",IFERROR(INDEX(Backlog_Scoring!$U$5:$U$504,MATCH($A440,Backlog_Scoring!$A$5:$A$504,0)),""))</f>
        <v/>
      </c>
      <c r="T440" s="20"/>
      <c r="U440" s="20" t="str">
        <f>IF(Settings!$B$23=0,"",IF($C440="","",IF($D440="Day 14",$C440+Settings!$B$24,IF($D440="Week 6",$C440+Settings!$B$25,IF($D440="Monthly",EDATE($C440,Settings!$B$26),"")))))</f>
        <v/>
      </c>
      <c r="V440" s="21"/>
      <c r="W440" s="21"/>
      <c r="X440" s="21"/>
      <c r="Y440" s="25"/>
      <c r="Z440" s="25"/>
    </row>
    <row r="441" spans="2:26" x14ac:dyDescent="0.2">
      <c r="B441" s="15" t="str">
        <f>IF($A441="","",IFERROR(INDEX(Backlog_Scoring!$B$5:$B$504,MATCH($A441,Backlog_Scoring!$A$5:$A$504,0)),""))</f>
        <v/>
      </c>
      <c r="C441" s="20"/>
      <c r="D441" s="21"/>
      <c r="E441" s="15" t="str">
        <f>IF($A441="","",IFERROR(INDEX(Backlog_Scoring!$AB$5:$AB$504,MATCH($A441,Backlog_Scoring!$A$5:$A$504,0)),""))</f>
        <v/>
      </c>
      <c r="F441" s="15" t="str">
        <f>IF($A441="","",IFERROR(INDEX(Backlog_Scoring!$AC$5:$AC$504,MATCH($A441,Backlog_Scoring!$A$5:$A$504,0)),""))</f>
        <v/>
      </c>
      <c r="H441" s="22"/>
      <c r="I441" s="23"/>
      <c r="N441" s="24"/>
      <c r="O441" s="15" t="str">
        <f>IF($A441="","",IFERROR(INDEX(Backlog_Scoring!$E$5:$E$504,MATCH($A441,Backlog_Scoring!$A$5:$A$504,0)),""))</f>
        <v/>
      </c>
      <c r="P441" s="15" t="str">
        <f>IF($A441="","",IFERROR(INDEX(Backlog_Scoring!$Y$5:$Y$504,MATCH($A441,Backlog_Scoring!$A$5:$A$504,0)),""))</f>
        <v/>
      </c>
      <c r="Q441" s="15" t="str">
        <f>IF($A441="","",IFERROR(INDEX(Backlog_Scoring!$X$5:$X$504,MATCH($A441,Backlog_Scoring!$A$5:$A$504,0)),""))</f>
        <v/>
      </c>
      <c r="R441" s="15" t="str">
        <f>IF($A441="","",IFERROR(INDEX(Backlog_Scoring!$U$5:$U$504,MATCH($A441,Backlog_Scoring!$A$5:$A$504,0)),""))</f>
        <v/>
      </c>
      <c r="T441" s="20"/>
      <c r="U441" s="20" t="str">
        <f>IF(Settings!$B$23=0,"",IF($C441="","",IF($D441="Day 14",$C441+Settings!$B$24,IF($D441="Week 6",$C441+Settings!$B$25,IF($D441="Monthly",EDATE($C441,Settings!$B$26),"")))))</f>
        <v/>
      </c>
      <c r="V441" s="21"/>
      <c r="W441" s="21"/>
      <c r="X441" s="21"/>
      <c r="Y441" s="25"/>
      <c r="Z441" s="25"/>
    </row>
    <row r="442" spans="2:26" x14ac:dyDescent="0.2">
      <c r="B442" s="15" t="str">
        <f>IF($A442="","",IFERROR(INDEX(Backlog_Scoring!$B$5:$B$504,MATCH($A442,Backlog_Scoring!$A$5:$A$504,0)),""))</f>
        <v/>
      </c>
      <c r="C442" s="20"/>
      <c r="D442" s="21"/>
      <c r="E442" s="15" t="str">
        <f>IF($A442="","",IFERROR(INDEX(Backlog_Scoring!$AB$5:$AB$504,MATCH($A442,Backlog_Scoring!$A$5:$A$504,0)),""))</f>
        <v/>
      </c>
      <c r="F442" s="15" t="str">
        <f>IF($A442="","",IFERROR(INDEX(Backlog_Scoring!$AC$5:$AC$504,MATCH($A442,Backlog_Scoring!$A$5:$A$504,0)),""))</f>
        <v/>
      </c>
      <c r="H442" s="22"/>
      <c r="I442" s="23"/>
      <c r="N442" s="24"/>
      <c r="O442" s="15" t="str">
        <f>IF($A442="","",IFERROR(INDEX(Backlog_Scoring!$E$5:$E$504,MATCH($A442,Backlog_Scoring!$A$5:$A$504,0)),""))</f>
        <v/>
      </c>
      <c r="P442" s="15" t="str">
        <f>IF($A442="","",IFERROR(INDEX(Backlog_Scoring!$Y$5:$Y$504,MATCH($A442,Backlog_Scoring!$A$5:$A$504,0)),""))</f>
        <v/>
      </c>
      <c r="Q442" s="15" t="str">
        <f>IF($A442="","",IFERROR(INDEX(Backlog_Scoring!$X$5:$X$504,MATCH($A442,Backlog_Scoring!$A$5:$A$504,0)),""))</f>
        <v/>
      </c>
      <c r="R442" s="15" t="str">
        <f>IF($A442="","",IFERROR(INDEX(Backlog_Scoring!$U$5:$U$504,MATCH($A442,Backlog_Scoring!$A$5:$A$504,0)),""))</f>
        <v/>
      </c>
      <c r="T442" s="20"/>
      <c r="U442" s="20" t="str">
        <f>IF(Settings!$B$23=0,"",IF($C442="","",IF($D442="Day 14",$C442+Settings!$B$24,IF($D442="Week 6",$C442+Settings!$B$25,IF($D442="Monthly",EDATE($C442,Settings!$B$26),"")))))</f>
        <v/>
      </c>
      <c r="V442" s="21"/>
      <c r="W442" s="21"/>
      <c r="X442" s="21"/>
      <c r="Y442" s="25"/>
      <c r="Z442" s="25"/>
    </row>
    <row r="443" spans="2:26" x14ac:dyDescent="0.2">
      <c r="B443" s="15" t="str">
        <f>IF($A443="","",IFERROR(INDEX(Backlog_Scoring!$B$5:$B$504,MATCH($A443,Backlog_Scoring!$A$5:$A$504,0)),""))</f>
        <v/>
      </c>
      <c r="C443" s="20"/>
      <c r="D443" s="21"/>
      <c r="E443" s="15" t="str">
        <f>IF($A443="","",IFERROR(INDEX(Backlog_Scoring!$AB$5:$AB$504,MATCH($A443,Backlog_Scoring!$A$5:$A$504,0)),""))</f>
        <v/>
      </c>
      <c r="F443" s="15" t="str">
        <f>IF($A443="","",IFERROR(INDEX(Backlog_Scoring!$AC$5:$AC$504,MATCH($A443,Backlog_Scoring!$A$5:$A$504,0)),""))</f>
        <v/>
      </c>
      <c r="H443" s="22"/>
      <c r="I443" s="23"/>
      <c r="N443" s="24"/>
      <c r="O443" s="15" t="str">
        <f>IF($A443="","",IFERROR(INDEX(Backlog_Scoring!$E$5:$E$504,MATCH($A443,Backlog_Scoring!$A$5:$A$504,0)),""))</f>
        <v/>
      </c>
      <c r="P443" s="15" t="str">
        <f>IF($A443="","",IFERROR(INDEX(Backlog_Scoring!$Y$5:$Y$504,MATCH($A443,Backlog_Scoring!$A$5:$A$504,0)),""))</f>
        <v/>
      </c>
      <c r="Q443" s="15" t="str">
        <f>IF($A443="","",IFERROR(INDEX(Backlog_Scoring!$X$5:$X$504,MATCH($A443,Backlog_Scoring!$A$5:$A$504,0)),""))</f>
        <v/>
      </c>
      <c r="R443" s="15" t="str">
        <f>IF($A443="","",IFERROR(INDEX(Backlog_Scoring!$U$5:$U$504,MATCH($A443,Backlog_Scoring!$A$5:$A$504,0)),""))</f>
        <v/>
      </c>
      <c r="T443" s="20"/>
      <c r="U443" s="20" t="str">
        <f>IF(Settings!$B$23=0,"",IF($C443="","",IF($D443="Day 14",$C443+Settings!$B$24,IF($D443="Week 6",$C443+Settings!$B$25,IF($D443="Monthly",EDATE($C443,Settings!$B$26),"")))))</f>
        <v/>
      </c>
      <c r="V443" s="21"/>
      <c r="W443" s="21"/>
      <c r="X443" s="21"/>
      <c r="Y443" s="25"/>
      <c r="Z443" s="25"/>
    </row>
    <row r="444" spans="2:26" x14ac:dyDescent="0.2">
      <c r="B444" s="15" t="str">
        <f>IF($A444="","",IFERROR(INDEX(Backlog_Scoring!$B$5:$B$504,MATCH($A444,Backlog_Scoring!$A$5:$A$504,0)),""))</f>
        <v/>
      </c>
      <c r="C444" s="20"/>
      <c r="D444" s="21"/>
      <c r="E444" s="15" t="str">
        <f>IF($A444="","",IFERROR(INDEX(Backlog_Scoring!$AB$5:$AB$504,MATCH($A444,Backlog_Scoring!$A$5:$A$504,0)),""))</f>
        <v/>
      </c>
      <c r="F444" s="15" t="str">
        <f>IF($A444="","",IFERROR(INDEX(Backlog_Scoring!$AC$5:$AC$504,MATCH($A444,Backlog_Scoring!$A$5:$A$504,0)),""))</f>
        <v/>
      </c>
      <c r="H444" s="22"/>
      <c r="I444" s="23"/>
      <c r="N444" s="24"/>
      <c r="O444" s="15" t="str">
        <f>IF($A444="","",IFERROR(INDEX(Backlog_Scoring!$E$5:$E$504,MATCH($A444,Backlog_Scoring!$A$5:$A$504,0)),""))</f>
        <v/>
      </c>
      <c r="P444" s="15" t="str">
        <f>IF($A444="","",IFERROR(INDEX(Backlog_Scoring!$Y$5:$Y$504,MATCH($A444,Backlog_Scoring!$A$5:$A$504,0)),""))</f>
        <v/>
      </c>
      <c r="Q444" s="15" t="str">
        <f>IF($A444="","",IFERROR(INDEX(Backlog_Scoring!$X$5:$X$504,MATCH($A444,Backlog_Scoring!$A$5:$A$504,0)),""))</f>
        <v/>
      </c>
      <c r="R444" s="15" t="str">
        <f>IF($A444="","",IFERROR(INDEX(Backlog_Scoring!$U$5:$U$504,MATCH($A444,Backlog_Scoring!$A$5:$A$504,0)),""))</f>
        <v/>
      </c>
      <c r="T444" s="20"/>
      <c r="U444" s="20" t="str">
        <f>IF(Settings!$B$23=0,"",IF($C444="","",IF($D444="Day 14",$C444+Settings!$B$24,IF($D444="Week 6",$C444+Settings!$B$25,IF($D444="Monthly",EDATE($C444,Settings!$B$26),"")))))</f>
        <v/>
      </c>
      <c r="V444" s="21"/>
      <c r="W444" s="21"/>
      <c r="X444" s="21"/>
      <c r="Y444" s="25"/>
      <c r="Z444" s="25"/>
    </row>
    <row r="445" spans="2:26" x14ac:dyDescent="0.2">
      <c r="B445" s="15" t="str">
        <f>IF($A445="","",IFERROR(INDEX(Backlog_Scoring!$B$5:$B$504,MATCH($A445,Backlog_Scoring!$A$5:$A$504,0)),""))</f>
        <v/>
      </c>
      <c r="C445" s="20"/>
      <c r="D445" s="21"/>
      <c r="E445" s="15" t="str">
        <f>IF($A445="","",IFERROR(INDEX(Backlog_Scoring!$AB$5:$AB$504,MATCH($A445,Backlog_Scoring!$A$5:$A$504,0)),""))</f>
        <v/>
      </c>
      <c r="F445" s="15" t="str">
        <f>IF($A445="","",IFERROR(INDEX(Backlog_Scoring!$AC$5:$AC$504,MATCH($A445,Backlog_Scoring!$A$5:$A$504,0)),""))</f>
        <v/>
      </c>
      <c r="H445" s="22"/>
      <c r="I445" s="23"/>
      <c r="N445" s="24"/>
      <c r="O445" s="15" t="str">
        <f>IF($A445="","",IFERROR(INDEX(Backlog_Scoring!$E$5:$E$504,MATCH($A445,Backlog_Scoring!$A$5:$A$504,0)),""))</f>
        <v/>
      </c>
      <c r="P445" s="15" t="str">
        <f>IF($A445="","",IFERROR(INDEX(Backlog_Scoring!$Y$5:$Y$504,MATCH($A445,Backlog_Scoring!$A$5:$A$504,0)),""))</f>
        <v/>
      </c>
      <c r="Q445" s="15" t="str">
        <f>IF($A445="","",IFERROR(INDEX(Backlog_Scoring!$X$5:$X$504,MATCH($A445,Backlog_Scoring!$A$5:$A$504,0)),""))</f>
        <v/>
      </c>
      <c r="R445" s="15" t="str">
        <f>IF($A445="","",IFERROR(INDEX(Backlog_Scoring!$U$5:$U$504,MATCH($A445,Backlog_Scoring!$A$5:$A$504,0)),""))</f>
        <v/>
      </c>
      <c r="T445" s="20"/>
      <c r="U445" s="20" t="str">
        <f>IF(Settings!$B$23=0,"",IF($C445="","",IF($D445="Day 14",$C445+Settings!$B$24,IF($D445="Week 6",$C445+Settings!$B$25,IF($D445="Monthly",EDATE($C445,Settings!$B$26),"")))))</f>
        <v/>
      </c>
      <c r="V445" s="21"/>
      <c r="W445" s="21"/>
      <c r="X445" s="21"/>
      <c r="Y445" s="25"/>
      <c r="Z445" s="25"/>
    </row>
    <row r="446" spans="2:26" x14ac:dyDescent="0.2">
      <c r="B446" s="15" t="str">
        <f>IF($A446="","",IFERROR(INDEX(Backlog_Scoring!$B$5:$B$504,MATCH($A446,Backlog_Scoring!$A$5:$A$504,0)),""))</f>
        <v/>
      </c>
      <c r="C446" s="20"/>
      <c r="D446" s="21"/>
      <c r="E446" s="15" t="str">
        <f>IF($A446="","",IFERROR(INDEX(Backlog_Scoring!$AB$5:$AB$504,MATCH($A446,Backlog_Scoring!$A$5:$A$504,0)),""))</f>
        <v/>
      </c>
      <c r="F446" s="15" t="str">
        <f>IF($A446="","",IFERROR(INDEX(Backlog_Scoring!$AC$5:$AC$504,MATCH($A446,Backlog_Scoring!$A$5:$A$504,0)),""))</f>
        <v/>
      </c>
      <c r="H446" s="22"/>
      <c r="I446" s="23"/>
      <c r="N446" s="24"/>
      <c r="O446" s="15" t="str">
        <f>IF($A446="","",IFERROR(INDEX(Backlog_Scoring!$E$5:$E$504,MATCH($A446,Backlog_Scoring!$A$5:$A$504,0)),""))</f>
        <v/>
      </c>
      <c r="P446" s="15" t="str">
        <f>IF($A446="","",IFERROR(INDEX(Backlog_Scoring!$Y$5:$Y$504,MATCH($A446,Backlog_Scoring!$A$5:$A$504,0)),""))</f>
        <v/>
      </c>
      <c r="Q446" s="15" t="str">
        <f>IF($A446="","",IFERROR(INDEX(Backlog_Scoring!$X$5:$X$504,MATCH($A446,Backlog_Scoring!$A$5:$A$504,0)),""))</f>
        <v/>
      </c>
      <c r="R446" s="15" t="str">
        <f>IF($A446="","",IFERROR(INDEX(Backlog_Scoring!$U$5:$U$504,MATCH($A446,Backlog_Scoring!$A$5:$A$504,0)),""))</f>
        <v/>
      </c>
      <c r="T446" s="20"/>
      <c r="U446" s="20" t="str">
        <f>IF(Settings!$B$23=0,"",IF($C446="","",IF($D446="Day 14",$C446+Settings!$B$24,IF($D446="Week 6",$C446+Settings!$B$25,IF($D446="Monthly",EDATE($C446,Settings!$B$26),"")))))</f>
        <v/>
      </c>
      <c r="V446" s="21"/>
      <c r="W446" s="21"/>
      <c r="X446" s="21"/>
      <c r="Y446" s="25"/>
      <c r="Z446" s="25"/>
    </row>
    <row r="447" spans="2:26" x14ac:dyDescent="0.2">
      <c r="B447" s="15" t="str">
        <f>IF($A447="","",IFERROR(INDEX(Backlog_Scoring!$B$5:$B$504,MATCH($A447,Backlog_Scoring!$A$5:$A$504,0)),""))</f>
        <v/>
      </c>
      <c r="C447" s="20"/>
      <c r="D447" s="21"/>
      <c r="E447" s="15" t="str">
        <f>IF($A447="","",IFERROR(INDEX(Backlog_Scoring!$AB$5:$AB$504,MATCH($A447,Backlog_Scoring!$A$5:$A$504,0)),""))</f>
        <v/>
      </c>
      <c r="F447" s="15" t="str">
        <f>IF($A447="","",IFERROR(INDEX(Backlog_Scoring!$AC$5:$AC$504,MATCH($A447,Backlog_Scoring!$A$5:$A$504,0)),""))</f>
        <v/>
      </c>
      <c r="H447" s="22"/>
      <c r="I447" s="23"/>
      <c r="N447" s="24"/>
      <c r="O447" s="15" t="str">
        <f>IF($A447="","",IFERROR(INDEX(Backlog_Scoring!$E$5:$E$504,MATCH($A447,Backlog_Scoring!$A$5:$A$504,0)),""))</f>
        <v/>
      </c>
      <c r="P447" s="15" t="str">
        <f>IF($A447="","",IFERROR(INDEX(Backlog_Scoring!$Y$5:$Y$504,MATCH($A447,Backlog_Scoring!$A$5:$A$504,0)),""))</f>
        <v/>
      </c>
      <c r="Q447" s="15" t="str">
        <f>IF($A447="","",IFERROR(INDEX(Backlog_Scoring!$X$5:$X$504,MATCH($A447,Backlog_Scoring!$A$5:$A$504,0)),""))</f>
        <v/>
      </c>
      <c r="R447" s="15" t="str">
        <f>IF($A447="","",IFERROR(INDEX(Backlog_Scoring!$U$5:$U$504,MATCH($A447,Backlog_Scoring!$A$5:$A$504,0)),""))</f>
        <v/>
      </c>
      <c r="T447" s="20"/>
      <c r="U447" s="20" t="str">
        <f>IF(Settings!$B$23=0,"",IF($C447="","",IF($D447="Day 14",$C447+Settings!$B$24,IF($D447="Week 6",$C447+Settings!$B$25,IF($D447="Monthly",EDATE($C447,Settings!$B$26),"")))))</f>
        <v/>
      </c>
      <c r="V447" s="21"/>
      <c r="W447" s="21"/>
      <c r="X447" s="21"/>
      <c r="Y447" s="25"/>
      <c r="Z447" s="25"/>
    </row>
    <row r="448" spans="2:26" x14ac:dyDescent="0.2">
      <c r="B448" s="15" t="str">
        <f>IF($A448="","",IFERROR(INDEX(Backlog_Scoring!$B$5:$B$504,MATCH($A448,Backlog_Scoring!$A$5:$A$504,0)),""))</f>
        <v/>
      </c>
      <c r="C448" s="20"/>
      <c r="D448" s="21"/>
      <c r="E448" s="15" t="str">
        <f>IF($A448="","",IFERROR(INDEX(Backlog_Scoring!$AB$5:$AB$504,MATCH($A448,Backlog_Scoring!$A$5:$A$504,0)),""))</f>
        <v/>
      </c>
      <c r="F448" s="15" t="str">
        <f>IF($A448="","",IFERROR(INDEX(Backlog_Scoring!$AC$5:$AC$504,MATCH($A448,Backlog_Scoring!$A$5:$A$504,0)),""))</f>
        <v/>
      </c>
      <c r="H448" s="22"/>
      <c r="I448" s="23"/>
      <c r="N448" s="24"/>
      <c r="O448" s="15" t="str">
        <f>IF($A448="","",IFERROR(INDEX(Backlog_Scoring!$E$5:$E$504,MATCH($A448,Backlog_Scoring!$A$5:$A$504,0)),""))</f>
        <v/>
      </c>
      <c r="P448" s="15" t="str">
        <f>IF($A448="","",IFERROR(INDEX(Backlog_Scoring!$Y$5:$Y$504,MATCH($A448,Backlog_Scoring!$A$5:$A$504,0)),""))</f>
        <v/>
      </c>
      <c r="Q448" s="15" t="str">
        <f>IF($A448="","",IFERROR(INDEX(Backlog_Scoring!$X$5:$X$504,MATCH($A448,Backlog_Scoring!$A$5:$A$504,0)),""))</f>
        <v/>
      </c>
      <c r="R448" s="15" t="str">
        <f>IF($A448="","",IFERROR(INDEX(Backlog_Scoring!$U$5:$U$504,MATCH($A448,Backlog_Scoring!$A$5:$A$504,0)),""))</f>
        <v/>
      </c>
      <c r="T448" s="20"/>
      <c r="U448" s="20" t="str">
        <f>IF(Settings!$B$23=0,"",IF($C448="","",IF($D448="Day 14",$C448+Settings!$B$24,IF($D448="Week 6",$C448+Settings!$B$25,IF($D448="Monthly",EDATE($C448,Settings!$B$26),"")))))</f>
        <v/>
      </c>
      <c r="V448" s="21"/>
      <c r="W448" s="21"/>
      <c r="X448" s="21"/>
      <c r="Y448" s="25"/>
      <c r="Z448" s="25"/>
    </row>
    <row r="449" spans="2:26" x14ac:dyDescent="0.2">
      <c r="B449" s="15" t="str">
        <f>IF($A449="","",IFERROR(INDEX(Backlog_Scoring!$B$5:$B$504,MATCH($A449,Backlog_Scoring!$A$5:$A$504,0)),""))</f>
        <v/>
      </c>
      <c r="C449" s="20"/>
      <c r="D449" s="21"/>
      <c r="E449" s="15" t="str">
        <f>IF($A449="","",IFERROR(INDEX(Backlog_Scoring!$AB$5:$AB$504,MATCH($A449,Backlog_Scoring!$A$5:$A$504,0)),""))</f>
        <v/>
      </c>
      <c r="F449" s="15" t="str">
        <f>IF($A449="","",IFERROR(INDEX(Backlog_Scoring!$AC$5:$AC$504,MATCH($A449,Backlog_Scoring!$A$5:$A$504,0)),""))</f>
        <v/>
      </c>
      <c r="H449" s="22"/>
      <c r="I449" s="23"/>
      <c r="N449" s="24"/>
      <c r="O449" s="15" t="str">
        <f>IF($A449="","",IFERROR(INDEX(Backlog_Scoring!$E$5:$E$504,MATCH($A449,Backlog_Scoring!$A$5:$A$504,0)),""))</f>
        <v/>
      </c>
      <c r="P449" s="15" t="str">
        <f>IF($A449="","",IFERROR(INDEX(Backlog_Scoring!$Y$5:$Y$504,MATCH($A449,Backlog_Scoring!$A$5:$A$504,0)),""))</f>
        <v/>
      </c>
      <c r="Q449" s="15" t="str">
        <f>IF($A449="","",IFERROR(INDEX(Backlog_Scoring!$X$5:$X$504,MATCH($A449,Backlog_Scoring!$A$5:$A$504,0)),""))</f>
        <v/>
      </c>
      <c r="R449" s="15" t="str">
        <f>IF($A449="","",IFERROR(INDEX(Backlog_Scoring!$U$5:$U$504,MATCH($A449,Backlog_Scoring!$A$5:$A$504,0)),""))</f>
        <v/>
      </c>
      <c r="T449" s="20"/>
      <c r="U449" s="20" t="str">
        <f>IF(Settings!$B$23=0,"",IF($C449="","",IF($D449="Day 14",$C449+Settings!$B$24,IF($D449="Week 6",$C449+Settings!$B$25,IF($D449="Monthly",EDATE($C449,Settings!$B$26),"")))))</f>
        <v/>
      </c>
      <c r="V449" s="21"/>
      <c r="W449" s="21"/>
      <c r="X449" s="21"/>
      <c r="Y449" s="25"/>
      <c r="Z449" s="25"/>
    </row>
    <row r="450" spans="2:26" x14ac:dyDescent="0.2">
      <c r="B450" s="15" t="str">
        <f>IF($A450="","",IFERROR(INDEX(Backlog_Scoring!$B$5:$B$504,MATCH($A450,Backlog_Scoring!$A$5:$A$504,0)),""))</f>
        <v/>
      </c>
      <c r="C450" s="20"/>
      <c r="D450" s="21"/>
      <c r="E450" s="15" t="str">
        <f>IF($A450="","",IFERROR(INDEX(Backlog_Scoring!$AB$5:$AB$504,MATCH($A450,Backlog_Scoring!$A$5:$A$504,0)),""))</f>
        <v/>
      </c>
      <c r="F450" s="15" t="str">
        <f>IF($A450="","",IFERROR(INDEX(Backlog_Scoring!$AC$5:$AC$504,MATCH($A450,Backlog_Scoring!$A$5:$A$504,0)),""))</f>
        <v/>
      </c>
      <c r="H450" s="22"/>
      <c r="I450" s="23"/>
      <c r="N450" s="24"/>
      <c r="O450" s="15" t="str">
        <f>IF($A450="","",IFERROR(INDEX(Backlog_Scoring!$E$5:$E$504,MATCH($A450,Backlog_Scoring!$A$5:$A$504,0)),""))</f>
        <v/>
      </c>
      <c r="P450" s="15" t="str">
        <f>IF($A450="","",IFERROR(INDEX(Backlog_Scoring!$Y$5:$Y$504,MATCH($A450,Backlog_Scoring!$A$5:$A$504,0)),""))</f>
        <v/>
      </c>
      <c r="Q450" s="15" t="str">
        <f>IF($A450="","",IFERROR(INDEX(Backlog_Scoring!$X$5:$X$504,MATCH($A450,Backlog_Scoring!$A$5:$A$504,0)),""))</f>
        <v/>
      </c>
      <c r="R450" s="15" t="str">
        <f>IF($A450="","",IFERROR(INDEX(Backlog_Scoring!$U$5:$U$504,MATCH($A450,Backlog_Scoring!$A$5:$A$504,0)),""))</f>
        <v/>
      </c>
      <c r="T450" s="20"/>
      <c r="U450" s="20" t="str">
        <f>IF(Settings!$B$23=0,"",IF($C450="","",IF($D450="Day 14",$C450+Settings!$B$24,IF($D450="Week 6",$C450+Settings!$B$25,IF($D450="Monthly",EDATE($C450,Settings!$B$26),"")))))</f>
        <v/>
      </c>
      <c r="V450" s="21"/>
      <c r="W450" s="21"/>
      <c r="X450" s="21"/>
      <c r="Y450" s="25"/>
      <c r="Z450" s="25"/>
    </row>
    <row r="451" spans="2:26" x14ac:dyDescent="0.2">
      <c r="B451" s="15" t="str">
        <f>IF($A451="","",IFERROR(INDEX(Backlog_Scoring!$B$5:$B$504,MATCH($A451,Backlog_Scoring!$A$5:$A$504,0)),""))</f>
        <v/>
      </c>
      <c r="C451" s="20"/>
      <c r="D451" s="21"/>
      <c r="E451" s="15" t="str">
        <f>IF($A451="","",IFERROR(INDEX(Backlog_Scoring!$AB$5:$AB$504,MATCH($A451,Backlog_Scoring!$A$5:$A$504,0)),""))</f>
        <v/>
      </c>
      <c r="F451" s="15" t="str">
        <f>IF($A451="","",IFERROR(INDEX(Backlog_Scoring!$AC$5:$AC$504,MATCH($A451,Backlog_Scoring!$A$5:$A$504,0)),""))</f>
        <v/>
      </c>
      <c r="H451" s="22"/>
      <c r="I451" s="23"/>
      <c r="N451" s="24"/>
      <c r="O451" s="15" t="str">
        <f>IF($A451="","",IFERROR(INDEX(Backlog_Scoring!$E$5:$E$504,MATCH($A451,Backlog_Scoring!$A$5:$A$504,0)),""))</f>
        <v/>
      </c>
      <c r="P451" s="15" t="str">
        <f>IF($A451="","",IFERROR(INDEX(Backlog_Scoring!$Y$5:$Y$504,MATCH($A451,Backlog_Scoring!$A$5:$A$504,0)),""))</f>
        <v/>
      </c>
      <c r="Q451" s="15" t="str">
        <f>IF($A451="","",IFERROR(INDEX(Backlog_Scoring!$X$5:$X$504,MATCH($A451,Backlog_Scoring!$A$5:$A$504,0)),""))</f>
        <v/>
      </c>
      <c r="R451" s="15" t="str">
        <f>IF($A451="","",IFERROR(INDEX(Backlog_Scoring!$U$5:$U$504,MATCH($A451,Backlog_Scoring!$A$5:$A$504,0)),""))</f>
        <v/>
      </c>
      <c r="T451" s="20"/>
      <c r="U451" s="20" t="str">
        <f>IF(Settings!$B$23=0,"",IF($C451="","",IF($D451="Day 14",$C451+Settings!$B$24,IF($D451="Week 6",$C451+Settings!$B$25,IF($D451="Monthly",EDATE($C451,Settings!$B$26),"")))))</f>
        <v/>
      </c>
      <c r="V451" s="21"/>
      <c r="W451" s="21"/>
      <c r="X451" s="21"/>
      <c r="Y451" s="25"/>
      <c r="Z451" s="25"/>
    </row>
    <row r="452" spans="2:26" x14ac:dyDescent="0.2">
      <c r="B452" s="15" t="str">
        <f>IF($A452="","",IFERROR(INDEX(Backlog_Scoring!$B$5:$B$504,MATCH($A452,Backlog_Scoring!$A$5:$A$504,0)),""))</f>
        <v/>
      </c>
      <c r="C452" s="20"/>
      <c r="D452" s="21"/>
      <c r="E452" s="15" t="str">
        <f>IF($A452="","",IFERROR(INDEX(Backlog_Scoring!$AB$5:$AB$504,MATCH($A452,Backlog_Scoring!$A$5:$A$504,0)),""))</f>
        <v/>
      </c>
      <c r="F452" s="15" t="str">
        <f>IF($A452="","",IFERROR(INDEX(Backlog_Scoring!$AC$5:$AC$504,MATCH($A452,Backlog_Scoring!$A$5:$A$504,0)),""))</f>
        <v/>
      </c>
      <c r="H452" s="22"/>
      <c r="I452" s="23"/>
      <c r="N452" s="24"/>
      <c r="O452" s="15" t="str">
        <f>IF($A452="","",IFERROR(INDEX(Backlog_Scoring!$E$5:$E$504,MATCH($A452,Backlog_Scoring!$A$5:$A$504,0)),""))</f>
        <v/>
      </c>
      <c r="P452" s="15" t="str">
        <f>IF($A452="","",IFERROR(INDEX(Backlog_Scoring!$Y$5:$Y$504,MATCH($A452,Backlog_Scoring!$A$5:$A$504,0)),""))</f>
        <v/>
      </c>
      <c r="Q452" s="15" t="str">
        <f>IF($A452="","",IFERROR(INDEX(Backlog_Scoring!$X$5:$X$504,MATCH($A452,Backlog_Scoring!$A$5:$A$504,0)),""))</f>
        <v/>
      </c>
      <c r="R452" s="15" t="str">
        <f>IF($A452="","",IFERROR(INDEX(Backlog_Scoring!$U$5:$U$504,MATCH($A452,Backlog_Scoring!$A$5:$A$504,0)),""))</f>
        <v/>
      </c>
      <c r="T452" s="20"/>
      <c r="U452" s="20" t="str">
        <f>IF(Settings!$B$23=0,"",IF($C452="","",IF($D452="Day 14",$C452+Settings!$B$24,IF($D452="Week 6",$C452+Settings!$B$25,IF($D452="Monthly",EDATE($C452,Settings!$B$26),"")))))</f>
        <v/>
      </c>
      <c r="V452" s="21"/>
      <c r="W452" s="21"/>
      <c r="X452" s="21"/>
      <c r="Y452" s="25"/>
      <c r="Z452" s="25"/>
    </row>
    <row r="453" spans="2:26" x14ac:dyDescent="0.2">
      <c r="B453" s="15" t="str">
        <f>IF($A453="","",IFERROR(INDEX(Backlog_Scoring!$B$5:$B$504,MATCH($A453,Backlog_Scoring!$A$5:$A$504,0)),""))</f>
        <v/>
      </c>
      <c r="C453" s="20"/>
      <c r="D453" s="21"/>
      <c r="E453" s="15" t="str">
        <f>IF($A453="","",IFERROR(INDEX(Backlog_Scoring!$AB$5:$AB$504,MATCH($A453,Backlog_Scoring!$A$5:$A$504,0)),""))</f>
        <v/>
      </c>
      <c r="F453" s="15" t="str">
        <f>IF($A453="","",IFERROR(INDEX(Backlog_Scoring!$AC$5:$AC$504,MATCH($A453,Backlog_Scoring!$A$5:$A$504,0)),""))</f>
        <v/>
      </c>
      <c r="H453" s="22"/>
      <c r="I453" s="23"/>
      <c r="N453" s="24"/>
      <c r="O453" s="15" t="str">
        <f>IF($A453="","",IFERROR(INDEX(Backlog_Scoring!$E$5:$E$504,MATCH($A453,Backlog_Scoring!$A$5:$A$504,0)),""))</f>
        <v/>
      </c>
      <c r="P453" s="15" t="str">
        <f>IF($A453="","",IFERROR(INDEX(Backlog_Scoring!$Y$5:$Y$504,MATCH($A453,Backlog_Scoring!$A$5:$A$504,0)),""))</f>
        <v/>
      </c>
      <c r="Q453" s="15" t="str">
        <f>IF($A453="","",IFERROR(INDEX(Backlog_Scoring!$X$5:$X$504,MATCH($A453,Backlog_Scoring!$A$5:$A$504,0)),""))</f>
        <v/>
      </c>
      <c r="R453" s="15" t="str">
        <f>IF($A453="","",IFERROR(INDEX(Backlog_Scoring!$U$5:$U$504,MATCH($A453,Backlog_Scoring!$A$5:$A$504,0)),""))</f>
        <v/>
      </c>
      <c r="T453" s="20"/>
      <c r="U453" s="20" t="str">
        <f>IF(Settings!$B$23=0,"",IF($C453="","",IF($D453="Day 14",$C453+Settings!$B$24,IF($D453="Week 6",$C453+Settings!$B$25,IF($D453="Monthly",EDATE($C453,Settings!$B$26),"")))))</f>
        <v/>
      </c>
      <c r="V453" s="21"/>
      <c r="W453" s="21"/>
      <c r="X453" s="21"/>
      <c r="Y453" s="25"/>
      <c r="Z453" s="25"/>
    </row>
    <row r="454" spans="2:26" x14ac:dyDescent="0.2">
      <c r="B454" s="15" t="str">
        <f>IF($A454="","",IFERROR(INDEX(Backlog_Scoring!$B$5:$B$504,MATCH($A454,Backlog_Scoring!$A$5:$A$504,0)),""))</f>
        <v/>
      </c>
      <c r="C454" s="20"/>
      <c r="D454" s="21"/>
      <c r="E454" s="15" t="str">
        <f>IF($A454="","",IFERROR(INDEX(Backlog_Scoring!$AB$5:$AB$504,MATCH($A454,Backlog_Scoring!$A$5:$A$504,0)),""))</f>
        <v/>
      </c>
      <c r="F454" s="15" t="str">
        <f>IF($A454="","",IFERROR(INDEX(Backlog_Scoring!$AC$5:$AC$504,MATCH($A454,Backlog_Scoring!$A$5:$A$504,0)),""))</f>
        <v/>
      </c>
      <c r="H454" s="22"/>
      <c r="I454" s="23"/>
      <c r="N454" s="24"/>
      <c r="O454" s="15" t="str">
        <f>IF($A454="","",IFERROR(INDEX(Backlog_Scoring!$E$5:$E$504,MATCH($A454,Backlog_Scoring!$A$5:$A$504,0)),""))</f>
        <v/>
      </c>
      <c r="P454" s="15" t="str">
        <f>IF($A454="","",IFERROR(INDEX(Backlog_Scoring!$Y$5:$Y$504,MATCH($A454,Backlog_Scoring!$A$5:$A$504,0)),""))</f>
        <v/>
      </c>
      <c r="Q454" s="15" t="str">
        <f>IF($A454="","",IFERROR(INDEX(Backlog_Scoring!$X$5:$X$504,MATCH($A454,Backlog_Scoring!$A$5:$A$504,0)),""))</f>
        <v/>
      </c>
      <c r="R454" s="15" t="str">
        <f>IF($A454="","",IFERROR(INDEX(Backlog_Scoring!$U$5:$U$504,MATCH($A454,Backlog_Scoring!$A$5:$A$504,0)),""))</f>
        <v/>
      </c>
      <c r="T454" s="20"/>
      <c r="U454" s="20" t="str">
        <f>IF(Settings!$B$23=0,"",IF($C454="","",IF($D454="Day 14",$C454+Settings!$B$24,IF($D454="Week 6",$C454+Settings!$B$25,IF($D454="Monthly",EDATE($C454,Settings!$B$26),"")))))</f>
        <v/>
      </c>
      <c r="V454" s="21"/>
      <c r="W454" s="21"/>
      <c r="X454" s="21"/>
      <c r="Y454" s="25"/>
      <c r="Z454" s="25"/>
    </row>
    <row r="455" spans="2:26" x14ac:dyDescent="0.2">
      <c r="B455" s="15" t="str">
        <f>IF($A455="","",IFERROR(INDEX(Backlog_Scoring!$B$5:$B$504,MATCH($A455,Backlog_Scoring!$A$5:$A$504,0)),""))</f>
        <v/>
      </c>
      <c r="C455" s="20"/>
      <c r="D455" s="21"/>
      <c r="E455" s="15" t="str">
        <f>IF($A455="","",IFERROR(INDEX(Backlog_Scoring!$AB$5:$AB$504,MATCH($A455,Backlog_Scoring!$A$5:$A$504,0)),""))</f>
        <v/>
      </c>
      <c r="F455" s="15" t="str">
        <f>IF($A455="","",IFERROR(INDEX(Backlog_Scoring!$AC$5:$AC$504,MATCH($A455,Backlog_Scoring!$A$5:$A$504,0)),""))</f>
        <v/>
      </c>
      <c r="H455" s="22"/>
      <c r="I455" s="23"/>
      <c r="N455" s="24"/>
      <c r="O455" s="15" t="str">
        <f>IF($A455="","",IFERROR(INDEX(Backlog_Scoring!$E$5:$E$504,MATCH($A455,Backlog_Scoring!$A$5:$A$504,0)),""))</f>
        <v/>
      </c>
      <c r="P455" s="15" t="str">
        <f>IF($A455="","",IFERROR(INDEX(Backlog_Scoring!$Y$5:$Y$504,MATCH($A455,Backlog_Scoring!$A$5:$A$504,0)),""))</f>
        <v/>
      </c>
      <c r="Q455" s="15" t="str">
        <f>IF($A455="","",IFERROR(INDEX(Backlog_Scoring!$X$5:$X$504,MATCH($A455,Backlog_Scoring!$A$5:$A$504,0)),""))</f>
        <v/>
      </c>
      <c r="R455" s="15" t="str">
        <f>IF($A455="","",IFERROR(INDEX(Backlog_Scoring!$U$5:$U$504,MATCH($A455,Backlog_Scoring!$A$5:$A$504,0)),""))</f>
        <v/>
      </c>
      <c r="T455" s="20"/>
      <c r="U455" s="20" t="str">
        <f>IF(Settings!$B$23=0,"",IF($C455="","",IF($D455="Day 14",$C455+Settings!$B$24,IF($D455="Week 6",$C455+Settings!$B$25,IF($D455="Monthly",EDATE($C455,Settings!$B$26),"")))))</f>
        <v/>
      </c>
      <c r="V455" s="21"/>
      <c r="W455" s="21"/>
      <c r="X455" s="21"/>
      <c r="Y455" s="25"/>
      <c r="Z455" s="25"/>
    </row>
    <row r="456" spans="2:26" x14ac:dyDescent="0.2">
      <c r="B456" s="15" t="str">
        <f>IF($A456="","",IFERROR(INDEX(Backlog_Scoring!$B$5:$B$504,MATCH($A456,Backlog_Scoring!$A$5:$A$504,0)),""))</f>
        <v/>
      </c>
      <c r="C456" s="20"/>
      <c r="D456" s="21"/>
      <c r="E456" s="15" t="str">
        <f>IF($A456="","",IFERROR(INDEX(Backlog_Scoring!$AB$5:$AB$504,MATCH($A456,Backlog_Scoring!$A$5:$A$504,0)),""))</f>
        <v/>
      </c>
      <c r="F456" s="15" t="str">
        <f>IF($A456="","",IFERROR(INDEX(Backlog_Scoring!$AC$5:$AC$504,MATCH($A456,Backlog_Scoring!$A$5:$A$504,0)),""))</f>
        <v/>
      </c>
      <c r="H456" s="22"/>
      <c r="I456" s="23"/>
      <c r="N456" s="24"/>
      <c r="O456" s="15" t="str">
        <f>IF($A456="","",IFERROR(INDEX(Backlog_Scoring!$E$5:$E$504,MATCH($A456,Backlog_Scoring!$A$5:$A$504,0)),""))</f>
        <v/>
      </c>
      <c r="P456" s="15" t="str">
        <f>IF($A456="","",IFERROR(INDEX(Backlog_Scoring!$Y$5:$Y$504,MATCH($A456,Backlog_Scoring!$A$5:$A$504,0)),""))</f>
        <v/>
      </c>
      <c r="Q456" s="15" t="str">
        <f>IF($A456="","",IFERROR(INDEX(Backlog_Scoring!$X$5:$X$504,MATCH($A456,Backlog_Scoring!$A$5:$A$504,0)),""))</f>
        <v/>
      </c>
      <c r="R456" s="15" t="str">
        <f>IF($A456="","",IFERROR(INDEX(Backlog_Scoring!$U$5:$U$504,MATCH($A456,Backlog_Scoring!$A$5:$A$504,0)),""))</f>
        <v/>
      </c>
      <c r="T456" s="20"/>
      <c r="U456" s="20" t="str">
        <f>IF(Settings!$B$23=0,"",IF($C456="","",IF($D456="Day 14",$C456+Settings!$B$24,IF($D456="Week 6",$C456+Settings!$B$25,IF($D456="Monthly",EDATE($C456,Settings!$B$26),"")))))</f>
        <v/>
      </c>
      <c r="V456" s="21"/>
      <c r="W456" s="21"/>
      <c r="X456" s="21"/>
      <c r="Y456" s="25"/>
      <c r="Z456" s="25"/>
    </row>
    <row r="457" spans="2:26" x14ac:dyDescent="0.2">
      <c r="B457" s="15" t="str">
        <f>IF($A457="","",IFERROR(INDEX(Backlog_Scoring!$B$5:$B$504,MATCH($A457,Backlog_Scoring!$A$5:$A$504,0)),""))</f>
        <v/>
      </c>
      <c r="C457" s="20"/>
      <c r="D457" s="21"/>
      <c r="E457" s="15" t="str">
        <f>IF($A457="","",IFERROR(INDEX(Backlog_Scoring!$AB$5:$AB$504,MATCH($A457,Backlog_Scoring!$A$5:$A$504,0)),""))</f>
        <v/>
      </c>
      <c r="F457" s="15" t="str">
        <f>IF($A457="","",IFERROR(INDEX(Backlog_Scoring!$AC$5:$AC$504,MATCH($A457,Backlog_Scoring!$A$5:$A$504,0)),""))</f>
        <v/>
      </c>
      <c r="H457" s="22"/>
      <c r="I457" s="23"/>
      <c r="N457" s="24"/>
      <c r="O457" s="15" t="str">
        <f>IF($A457="","",IFERROR(INDEX(Backlog_Scoring!$E$5:$E$504,MATCH($A457,Backlog_Scoring!$A$5:$A$504,0)),""))</f>
        <v/>
      </c>
      <c r="P457" s="15" t="str">
        <f>IF($A457="","",IFERROR(INDEX(Backlog_Scoring!$Y$5:$Y$504,MATCH($A457,Backlog_Scoring!$A$5:$A$504,0)),""))</f>
        <v/>
      </c>
      <c r="Q457" s="15" t="str">
        <f>IF($A457="","",IFERROR(INDEX(Backlog_Scoring!$X$5:$X$504,MATCH($A457,Backlog_Scoring!$A$5:$A$504,0)),""))</f>
        <v/>
      </c>
      <c r="R457" s="15" t="str">
        <f>IF($A457="","",IFERROR(INDEX(Backlog_Scoring!$U$5:$U$504,MATCH($A457,Backlog_Scoring!$A$5:$A$504,0)),""))</f>
        <v/>
      </c>
      <c r="T457" s="20"/>
      <c r="U457" s="20" t="str">
        <f>IF(Settings!$B$23=0,"",IF($C457="","",IF($D457="Day 14",$C457+Settings!$B$24,IF($D457="Week 6",$C457+Settings!$B$25,IF($D457="Monthly",EDATE($C457,Settings!$B$26),"")))))</f>
        <v/>
      </c>
      <c r="V457" s="21"/>
      <c r="W457" s="21"/>
      <c r="X457" s="21"/>
      <c r="Y457" s="25"/>
      <c r="Z457" s="25"/>
    </row>
    <row r="458" spans="2:26" x14ac:dyDescent="0.2">
      <c r="B458" s="15" t="str">
        <f>IF($A458="","",IFERROR(INDEX(Backlog_Scoring!$B$5:$B$504,MATCH($A458,Backlog_Scoring!$A$5:$A$504,0)),""))</f>
        <v/>
      </c>
      <c r="C458" s="20"/>
      <c r="D458" s="21"/>
      <c r="E458" s="15" t="str">
        <f>IF($A458="","",IFERROR(INDEX(Backlog_Scoring!$AB$5:$AB$504,MATCH($A458,Backlog_Scoring!$A$5:$A$504,0)),""))</f>
        <v/>
      </c>
      <c r="F458" s="15" t="str">
        <f>IF($A458="","",IFERROR(INDEX(Backlog_Scoring!$AC$5:$AC$504,MATCH($A458,Backlog_Scoring!$A$5:$A$504,0)),""))</f>
        <v/>
      </c>
      <c r="H458" s="22"/>
      <c r="I458" s="23"/>
      <c r="N458" s="24"/>
      <c r="O458" s="15" t="str">
        <f>IF($A458="","",IFERROR(INDEX(Backlog_Scoring!$E$5:$E$504,MATCH($A458,Backlog_Scoring!$A$5:$A$504,0)),""))</f>
        <v/>
      </c>
      <c r="P458" s="15" t="str">
        <f>IF($A458="","",IFERROR(INDEX(Backlog_Scoring!$Y$5:$Y$504,MATCH($A458,Backlog_Scoring!$A$5:$A$504,0)),""))</f>
        <v/>
      </c>
      <c r="Q458" s="15" t="str">
        <f>IF($A458="","",IFERROR(INDEX(Backlog_Scoring!$X$5:$X$504,MATCH($A458,Backlog_Scoring!$A$5:$A$504,0)),""))</f>
        <v/>
      </c>
      <c r="R458" s="15" t="str">
        <f>IF($A458="","",IFERROR(INDEX(Backlog_Scoring!$U$5:$U$504,MATCH($A458,Backlog_Scoring!$A$5:$A$504,0)),""))</f>
        <v/>
      </c>
      <c r="T458" s="20"/>
      <c r="U458" s="20" t="str">
        <f>IF(Settings!$B$23=0,"",IF($C458="","",IF($D458="Day 14",$C458+Settings!$B$24,IF($D458="Week 6",$C458+Settings!$B$25,IF($D458="Monthly",EDATE($C458,Settings!$B$26),"")))))</f>
        <v/>
      </c>
      <c r="V458" s="21"/>
      <c r="W458" s="21"/>
      <c r="X458" s="21"/>
      <c r="Y458" s="25"/>
      <c r="Z458" s="25"/>
    </row>
    <row r="459" spans="2:26" x14ac:dyDescent="0.2">
      <c r="B459" s="15" t="str">
        <f>IF($A459="","",IFERROR(INDEX(Backlog_Scoring!$B$5:$B$504,MATCH($A459,Backlog_Scoring!$A$5:$A$504,0)),""))</f>
        <v/>
      </c>
      <c r="C459" s="20"/>
      <c r="D459" s="21"/>
      <c r="E459" s="15" t="str">
        <f>IF($A459="","",IFERROR(INDEX(Backlog_Scoring!$AB$5:$AB$504,MATCH($A459,Backlog_Scoring!$A$5:$A$504,0)),""))</f>
        <v/>
      </c>
      <c r="F459" s="15" t="str">
        <f>IF($A459="","",IFERROR(INDEX(Backlog_Scoring!$AC$5:$AC$504,MATCH($A459,Backlog_Scoring!$A$5:$A$504,0)),""))</f>
        <v/>
      </c>
      <c r="H459" s="22"/>
      <c r="I459" s="23"/>
      <c r="N459" s="24"/>
      <c r="O459" s="15" t="str">
        <f>IF($A459="","",IFERROR(INDEX(Backlog_Scoring!$E$5:$E$504,MATCH($A459,Backlog_Scoring!$A$5:$A$504,0)),""))</f>
        <v/>
      </c>
      <c r="P459" s="15" t="str">
        <f>IF($A459="","",IFERROR(INDEX(Backlog_Scoring!$Y$5:$Y$504,MATCH($A459,Backlog_Scoring!$A$5:$A$504,0)),""))</f>
        <v/>
      </c>
      <c r="Q459" s="15" t="str">
        <f>IF($A459="","",IFERROR(INDEX(Backlog_Scoring!$X$5:$X$504,MATCH($A459,Backlog_Scoring!$A$5:$A$504,0)),""))</f>
        <v/>
      </c>
      <c r="R459" s="15" t="str">
        <f>IF($A459="","",IFERROR(INDEX(Backlog_Scoring!$U$5:$U$504,MATCH($A459,Backlog_Scoring!$A$5:$A$504,0)),""))</f>
        <v/>
      </c>
      <c r="T459" s="20"/>
      <c r="U459" s="20" t="str">
        <f>IF(Settings!$B$23=0,"",IF($C459="","",IF($D459="Day 14",$C459+Settings!$B$24,IF($D459="Week 6",$C459+Settings!$B$25,IF($D459="Monthly",EDATE($C459,Settings!$B$26),"")))))</f>
        <v/>
      </c>
      <c r="V459" s="21"/>
      <c r="W459" s="21"/>
      <c r="X459" s="21"/>
      <c r="Y459" s="25"/>
      <c r="Z459" s="25"/>
    </row>
    <row r="460" spans="2:26" x14ac:dyDescent="0.2">
      <c r="B460" s="15" t="str">
        <f>IF($A460="","",IFERROR(INDEX(Backlog_Scoring!$B$5:$B$504,MATCH($A460,Backlog_Scoring!$A$5:$A$504,0)),""))</f>
        <v/>
      </c>
      <c r="C460" s="20"/>
      <c r="D460" s="21"/>
      <c r="E460" s="15" t="str">
        <f>IF($A460="","",IFERROR(INDEX(Backlog_Scoring!$AB$5:$AB$504,MATCH($A460,Backlog_Scoring!$A$5:$A$504,0)),""))</f>
        <v/>
      </c>
      <c r="F460" s="15" t="str">
        <f>IF($A460="","",IFERROR(INDEX(Backlog_Scoring!$AC$5:$AC$504,MATCH($A460,Backlog_Scoring!$A$5:$A$504,0)),""))</f>
        <v/>
      </c>
      <c r="H460" s="22"/>
      <c r="I460" s="23"/>
      <c r="N460" s="24"/>
      <c r="O460" s="15" t="str">
        <f>IF($A460="","",IFERROR(INDEX(Backlog_Scoring!$E$5:$E$504,MATCH($A460,Backlog_Scoring!$A$5:$A$504,0)),""))</f>
        <v/>
      </c>
      <c r="P460" s="15" t="str">
        <f>IF($A460="","",IFERROR(INDEX(Backlog_Scoring!$Y$5:$Y$504,MATCH($A460,Backlog_Scoring!$A$5:$A$504,0)),""))</f>
        <v/>
      </c>
      <c r="Q460" s="15" t="str">
        <f>IF($A460="","",IFERROR(INDEX(Backlog_Scoring!$X$5:$X$504,MATCH($A460,Backlog_Scoring!$A$5:$A$504,0)),""))</f>
        <v/>
      </c>
      <c r="R460" s="15" t="str">
        <f>IF($A460="","",IFERROR(INDEX(Backlog_Scoring!$U$5:$U$504,MATCH($A460,Backlog_Scoring!$A$5:$A$504,0)),""))</f>
        <v/>
      </c>
      <c r="T460" s="20"/>
      <c r="U460" s="20" t="str">
        <f>IF(Settings!$B$23=0,"",IF($C460="","",IF($D460="Day 14",$C460+Settings!$B$24,IF($D460="Week 6",$C460+Settings!$B$25,IF($D460="Monthly",EDATE($C460,Settings!$B$26),"")))))</f>
        <v/>
      </c>
      <c r="V460" s="21"/>
      <c r="W460" s="21"/>
      <c r="X460" s="21"/>
      <c r="Y460" s="25"/>
      <c r="Z460" s="25"/>
    </row>
    <row r="461" spans="2:26" x14ac:dyDescent="0.2">
      <c r="B461" s="15" t="str">
        <f>IF($A461="","",IFERROR(INDEX(Backlog_Scoring!$B$5:$B$504,MATCH($A461,Backlog_Scoring!$A$5:$A$504,0)),""))</f>
        <v/>
      </c>
      <c r="C461" s="20"/>
      <c r="D461" s="21"/>
      <c r="E461" s="15" t="str">
        <f>IF($A461="","",IFERROR(INDEX(Backlog_Scoring!$AB$5:$AB$504,MATCH($A461,Backlog_Scoring!$A$5:$A$504,0)),""))</f>
        <v/>
      </c>
      <c r="F461" s="15" t="str">
        <f>IF($A461="","",IFERROR(INDEX(Backlog_Scoring!$AC$5:$AC$504,MATCH($A461,Backlog_Scoring!$A$5:$A$504,0)),""))</f>
        <v/>
      </c>
      <c r="H461" s="22"/>
      <c r="I461" s="23"/>
      <c r="N461" s="24"/>
      <c r="O461" s="15" t="str">
        <f>IF($A461="","",IFERROR(INDEX(Backlog_Scoring!$E$5:$E$504,MATCH($A461,Backlog_Scoring!$A$5:$A$504,0)),""))</f>
        <v/>
      </c>
      <c r="P461" s="15" t="str">
        <f>IF($A461="","",IFERROR(INDEX(Backlog_Scoring!$Y$5:$Y$504,MATCH($A461,Backlog_Scoring!$A$5:$A$504,0)),""))</f>
        <v/>
      </c>
      <c r="Q461" s="15" t="str">
        <f>IF($A461="","",IFERROR(INDEX(Backlog_Scoring!$X$5:$X$504,MATCH($A461,Backlog_Scoring!$A$5:$A$504,0)),""))</f>
        <v/>
      </c>
      <c r="R461" s="15" t="str">
        <f>IF($A461="","",IFERROR(INDEX(Backlog_Scoring!$U$5:$U$504,MATCH($A461,Backlog_Scoring!$A$5:$A$504,0)),""))</f>
        <v/>
      </c>
      <c r="T461" s="20"/>
      <c r="U461" s="20" t="str">
        <f>IF(Settings!$B$23=0,"",IF($C461="","",IF($D461="Day 14",$C461+Settings!$B$24,IF($D461="Week 6",$C461+Settings!$B$25,IF($D461="Monthly",EDATE($C461,Settings!$B$26),"")))))</f>
        <v/>
      </c>
      <c r="V461" s="21"/>
      <c r="W461" s="21"/>
      <c r="X461" s="21"/>
      <c r="Y461" s="25"/>
      <c r="Z461" s="25"/>
    </row>
    <row r="462" spans="2:26" x14ac:dyDescent="0.2">
      <c r="B462" s="15" t="str">
        <f>IF($A462="","",IFERROR(INDEX(Backlog_Scoring!$B$5:$B$504,MATCH($A462,Backlog_Scoring!$A$5:$A$504,0)),""))</f>
        <v/>
      </c>
      <c r="C462" s="20"/>
      <c r="D462" s="21"/>
      <c r="E462" s="15" t="str">
        <f>IF($A462="","",IFERROR(INDEX(Backlog_Scoring!$AB$5:$AB$504,MATCH($A462,Backlog_Scoring!$A$5:$A$504,0)),""))</f>
        <v/>
      </c>
      <c r="F462" s="15" t="str">
        <f>IF($A462="","",IFERROR(INDEX(Backlog_Scoring!$AC$5:$AC$504,MATCH($A462,Backlog_Scoring!$A$5:$A$504,0)),""))</f>
        <v/>
      </c>
      <c r="H462" s="22"/>
      <c r="I462" s="23"/>
      <c r="N462" s="24"/>
      <c r="O462" s="15" t="str">
        <f>IF($A462="","",IFERROR(INDEX(Backlog_Scoring!$E$5:$E$504,MATCH($A462,Backlog_Scoring!$A$5:$A$504,0)),""))</f>
        <v/>
      </c>
      <c r="P462" s="15" t="str">
        <f>IF($A462="","",IFERROR(INDEX(Backlog_Scoring!$Y$5:$Y$504,MATCH($A462,Backlog_Scoring!$A$5:$A$504,0)),""))</f>
        <v/>
      </c>
      <c r="Q462" s="15" t="str">
        <f>IF($A462="","",IFERROR(INDEX(Backlog_Scoring!$X$5:$X$504,MATCH($A462,Backlog_Scoring!$A$5:$A$504,0)),""))</f>
        <v/>
      </c>
      <c r="R462" s="15" t="str">
        <f>IF($A462="","",IFERROR(INDEX(Backlog_Scoring!$U$5:$U$504,MATCH($A462,Backlog_Scoring!$A$5:$A$504,0)),""))</f>
        <v/>
      </c>
      <c r="T462" s="20"/>
      <c r="U462" s="20" t="str">
        <f>IF(Settings!$B$23=0,"",IF($C462="","",IF($D462="Day 14",$C462+Settings!$B$24,IF($D462="Week 6",$C462+Settings!$B$25,IF($D462="Monthly",EDATE($C462,Settings!$B$26),"")))))</f>
        <v/>
      </c>
      <c r="V462" s="21"/>
      <c r="W462" s="21"/>
      <c r="X462" s="21"/>
      <c r="Y462" s="25"/>
      <c r="Z462" s="25"/>
    </row>
    <row r="463" spans="2:26" x14ac:dyDescent="0.2">
      <c r="B463" s="15" t="str">
        <f>IF($A463="","",IFERROR(INDEX(Backlog_Scoring!$B$5:$B$504,MATCH($A463,Backlog_Scoring!$A$5:$A$504,0)),""))</f>
        <v/>
      </c>
      <c r="C463" s="20"/>
      <c r="D463" s="21"/>
      <c r="E463" s="15" t="str">
        <f>IF($A463="","",IFERROR(INDEX(Backlog_Scoring!$AB$5:$AB$504,MATCH($A463,Backlog_Scoring!$A$5:$A$504,0)),""))</f>
        <v/>
      </c>
      <c r="F463" s="15" t="str">
        <f>IF($A463="","",IFERROR(INDEX(Backlog_Scoring!$AC$5:$AC$504,MATCH($A463,Backlog_Scoring!$A$5:$A$504,0)),""))</f>
        <v/>
      </c>
      <c r="H463" s="22"/>
      <c r="I463" s="23"/>
      <c r="N463" s="24"/>
      <c r="O463" s="15" t="str">
        <f>IF($A463="","",IFERROR(INDEX(Backlog_Scoring!$E$5:$E$504,MATCH($A463,Backlog_Scoring!$A$5:$A$504,0)),""))</f>
        <v/>
      </c>
      <c r="P463" s="15" t="str">
        <f>IF($A463="","",IFERROR(INDEX(Backlog_Scoring!$Y$5:$Y$504,MATCH($A463,Backlog_Scoring!$A$5:$A$504,0)),""))</f>
        <v/>
      </c>
      <c r="Q463" s="15" t="str">
        <f>IF($A463="","",IFERROR(INDEX(Backlog_Scoring!$X$5:$X$504,MATCH($A463,Backlog_Scoring!$A$5:$A$504,0)),""))</f>
        <v/>
      </c>
      <c r="R463" s="15" t="str">
        <f>IF($A463="","",IFERROR(INDEX(Backlog_Scoring!$U$5:$U$504,MATCH($A463,Backlog_Scoring!$A$5:$A$504,0)),""))</f>
        <v/>
      </c>
      <c r="T463" s="20"/>
      <c r="U463" s="20" t="str">
        <f>IF(Settings!$B$23=0,"",IF($C463="","",IF($D463="Day 14",$C463+Settings!$B$24,IF($D463="Week 6",$C463+Settings!$B$25,IF($D463="Monthly",EDATE($C463,Settings!$B$26),"")))))</f>
        <v/>
      </c>
      <c r="V463" s="21"/>
      <c r="W463" s="21"/>
      <c r="X463" s="21"/>
      <c r="Y463" s="25"/>
      <c r="Z463" s="25"/>
    </row>
    <row r="464" spans="2:26" x14ac:dyDescent="0.2">
      <c r="B464" s="15" t="str">
        <f>IF($A464="","",IFERROR(INDEX(Backlog_Scoring!$B$5:$B$504,MATCH($A464,Backlog_Scoring!$A$5:$A$504,0)),""))</f>
        <v/>
      </c>
      <c r="C464" s="20"/>
      <c r="D464" s="21"/>
      <c r="E464" s="15" t="str">
        <f>IF($A464="","",IFERROR(INDEX(Backlog_Scoring!$AB$5:$AB$504,MATCH($A464,Backlog_Scoring!$A$5:$A$504,0)),""))</f>
        <v/>
      </c>
      <c r="F464" s="15" t="str">
        <f>IF($A464="","",IFERROR(INDEX(Backlog_Scoring!$AC$5:$AC$504,MATCH($A464,Backlog_Scoring!$A$5:$A$504,0)),""))</f>
        <v/>
      </c>
      <c r="H464" s="22"/>
      <c r="I464" s="23"/>
      <c r="N464" s="24"/>
      <c r="O464" s="15" t="str">
        <f>IF($A464="","",IFERROR(INDEX(Backlog_Scoring!$E$5:$E$504,MATCH($A464,Backlog_Scoring!$A$5:$A$504,0)),""))</f>
        <v/>
      </c>
      <c r="P464" s="15" t="str">
        <f>IF($A464="","",IFERROR(INDEX(Backlog_Scoring!$Y$5:$Y$504,MATCH($A464,Backlog_Scoring!$A$5:$A$504,0)),""))</f>
        <v/>
      </c>
      <c r="Q464" s="15" t="str">
        <f>IF($A464="","",IFERROR(INDEX(Backlog_Scoring!$X$5:$X$504,MATCH($A464,Backlog_Scoring!$A$5:$A$504,0)),""))</f>
        <v/>
      </c>
      <c r="R464" s="15" t="str">
        <f>IF($A464="","",IFERROR(INDEX(Backlog_Scoring!$U$5:$U$504,MATCH($A464,Backlog_Scoring!$A$5:$A$504,0)),""))</f>
        <v/>
      </c>
      <c r="T464" s="20"/>
      <c r="U464" s="20" t="str">
        <f>IF(Settings!$B$23=0,"",IF($C464="","",IF($D464="Day 14",$C464+Settings!$B$24,IF($D464="Week 6",$C464+Settings!$B$25,IF($D464="Monthly",EDATE($C464,Settings!$B$26),"")))))</f>
        <v/>
      </c>
      <c r="V464" s="21"/>
      <c r="W464" s="21"/>
      <c r="X464" s="21"/>
      <c r="Y464" s="25"/>
      <c r="Z464" s="25"/>
    </row>
    <row r="465" spans="2:26" x14ac:dyDescent="0.2">
      <c r="B465" s="15" t="str">
        <f>IF($A465="","",IFERROR(INDEX(Backlog_Scoring!$B$5:$B$504,MATCH($A465,Backlog_Scoring!$A$5:$A$504,0)),""))</f>
        <v/>
      </c>
      <c r="C465" s="20"/>
      <c r="D465" s="21"/>
      <c r="E465" s="15" t="str">
        <f>IF($A465="","",IFERROR(INDEX(Backlog_Scoring!$AB$5:$AB$504,MATCH($A465,Backlog_Scoring!$A$5:$A$504,0)),""))</f>
        <v/>
      </c>
      <c r="F465" s="15" t="str">
        <f>IF($A465="","",IFERROR(INDEX(Backlog_Scoring!$AC$5:$AC$504,MATCH($A465,Backlog_Scoring!$A$5:$A$504,0)),""))</f>
        <v/>
      </c>
      <c r="H465" s="22"/>
      <c r="I465" s="23"/>
      <c r="N465" s="24"/>
      <c r="O465" s="15" t="str">
        <f>IF($A465="","",IFERROR(INDEX(Backlog_Scoring!$E$5:$E$504,MATCH($A465,Backlog_Scoring!$A$5:$A$504,0)),""))</f>
        <v/>
      </c>
      <c r="P465" s="15" t="str">
        <f>IF($A465="","",IFERROR(INDEX(Backlog_Scoring!$Y$5:$Y$504,MATCH($A465,Backlog_Scoring!$A$5:$A$504,0)),""))</f>
        <v/>
      </c>
      <c r="Q465" s="15" t="str">
        <f>IF($A465="","",IFERROR(INDEX(Backlog_Scoring!$X$5:$X$504,MATCH($A465,Backlog_Scoring!$A$5:$A$504,0)),""))</f>
        <v/>
      </c>
      <c r="R465" s="15" t="str">
        <f>IF($A465="","",IFERROR(INDEX(Backlog_Scoring!$U$5:$U$504,MATCH($A465,Backlog_Scoring!$A$5:$A$504,0)),""))</f>
        <v/>
      </c>
      <c r="T465" s="20"/>
      <c r="U465" s="20" t="str">
        <f>IF(Settings!$B$23=0,"",IF($C465="","",IF($D465="Day 14",$C465+Settings!$B$24,IF($D465="Week 6",$C465+Settings!$B$25,IF($D465="Monthly",EDATE($C465,Settings!$B$26),"")))))</f>
        <v/>
      </c>
      <c r="V465" s="21"/>
      <c r="W465" s="21"/>
      <c r="X465" s="21"/>
      <c r="Y465" s="25"/>
      <c r="Z465" s="25"/>
    </row>
    <row r="466" spans="2:26" x14ac:dyDescent="0.2">
      <c r="B466" s="15" t="str">
        <f>IF($A466="","",IFERROR(INDEX(Backlog_Scoring!$B$5:$B$504,MATCH($A466,Backlog_Scoring!$A$5:$A$504,0)),""))</f>
        <v/>
      </c>
      <c r="C466" s="20"/>
      <c r="D466" s="21"/>
      <c r="E466" s="15" t="str">
        <f>IF($A466="","",IFERROR(INDEX(Backlog_Scoring!$AB$5:$AB$504,MATCH($A466,Backlog_Scoring!$A$5:$A$504,0)),""))</f>
        <v/>
      </c>
      <c r="F466" s="15" t="str">
        <f>IF($A466="","",IFERROR(INDEX(Backlog_Scoring!$AC$5:$AC$504,MATCH($A466,Backlog_Scoring!$A$5:$A$504,0)),""))</f>
        <v/>
      </c>
      <c r="H466" s="22"/>
      <c r="I466" s="23"/>
      <c r="N466" s="24"/>
      <c r="O466" s="15" t="str">
        <f>IF($A466="","",IFERROR(INDEX(Backlog_Scoring!$E$5:$E$504,MATCH($A466,Backlog_Scoring!$A$5:$A$504,0)),""))</f>
        <v/>
      </c>
      <c r="P466" s="15" t="str">
        <f>IF($A466="","",IFERROR(INDEX(Backlog_Scoring!$Y$5:$Y$504,MATCH($A466,Backlog_Scoring!$A$5:$A$504,0)),""))</f>
        <v/>
      </c>
      <c r="Q466" s="15" t="str">
        <f>IF($A466="","",IFERROR(INDEX(Backlog_Scoring!$X$5:$X$504,MATCH($A466,Backlog_Scoring!$A$5:$A$504,0)),""))</f>
        <v/>
      </c>
      <c r="R466" s="15" t="str">
        <f>IF($A466="","",IFERROR(INDEX(Backlog_Scoring!$U$5:$U$504,MATCH($A466,Backlog_Scoring!$A$5:$A$504,0)),""))</f>
        <v/>
      </c>
      <c r="T466" s="20"/>
      <c r="U466" s="20" t="str">
        <f>IF(Settings!$B$23=0,"",IF($C466="","",IF($D466="Day 14",$C466+Settings!$B$24,IF($D466="Week 6",$C466+Settings!$B$25,IF($D466="Monthly",EDATE($C466,Settings!$B$26),"")))))</f>
        <v/>
      </c>
      <c r="V466" s="21"/>
      <c r="W466" s="21"/>
      <c r="X466" s="21"/>
      <c r="Y466" s="25"/>
      <c r="Z466" s="25"/>
    </row>
    <row r="467" spans="2:26" x14ac:dyDescent="0.2">
      <c r="B467" s="15" t="str">
        <f>IF($A467="","",IFERROR(INDEX(Backlog_Scoring!$B$5:$B$504,MATCH($A467,Backlog_Scoring!$A$5:$A$504,0)),""))</f>
        <v/>
      </c>
      <c r="C467" s="20"/>
      <c r="D467" s="21"/>
      <c r="E467" s="15" t="str">
        <f>IF($A467="","",IFERROR(INDEX(Backlog_Scoring!$AB$5:$AB$504,MATCH($A467,Backlog_Scoring!$A$5:$A$504,0)),""))</f>
        <v/>
      </c>
      <c r="F467" s="15" t="str">
        <f>IF($A467="","",IFERROR(INDEX(Backlog_Scoring!$AC$5:$AC$504,MATCH($A467,Backlog_Scoring!$A$5:$A$504,0)),""))</f>
        <v/>
      </c>
      <c r="H467" s="22"/>
      <c r="I467" s="23"/>
      <c r="N467" s="24"/>
      <c r="O467" s="15" t="str">
        <f>IF($A467="","",IFERROR(INDEX(Backlog_Scoring!$E$5:$E$504,MATCH($A467,Backlog_Scoring!$A$5:$A$504,0)),""))</f>
        <v/>
      </c>
      <c r="P467" s="15" t="str">
        <f>IF($A467="","",IFERROR(INDEX(Backlog_Scoring!$Y$5:$Y$504,MATCH($A467,Backlog_Scoring!$A$5:$A$504,0)),""))</f>
        <v/>
      </c>
      <c r="Q467" s="15" t="str">
        <f>IF($A467="","",IFERROR(INDEX(Backlog_Scoring!$X$5:$X$504,MATCH($A467,Backlog_Scoring!$A$5:$A$504,0)),""))</f>
        <v/>
      </c>
      <c r="R467" s="15" t="str">
        <f>IF($A467="","",IFERROR(INDEX(Backlog_Scoring!$U$5:$U$504,MATCH($A467,Backlog_Scoring!$A$5:$A$504,0)),""))</f>
        <v/>
      </c>
      <c r="T467" s="20"/>
      <c r="U467" s="20" t="str">
        <f>IF(Settings!$B$23=0,"",IF($C467="","",IF($D467="Day 14",$C467+Settings!$B$24,IF($D467="Week 6",$C467+Settings!$B$25,IF($D467="Monthly",EDATE($C467,Settings!$B$26),"")))))</f>
        <v/>
      </c>
      <c r="V467" s="21"/>
      <c r="W467" s="21"/>
      <c r="X467" s="21"/>
      <c r="Y467" s="25"/>
      <c r="Z467" s="25"/>
    </row>
    <row r="468" spans="2:26" x14ac:dyDescent="0.2">
      <c r="B468" s="15" t="str">
        <f>IF($A468="","",IFERROR(INDEX(Backlog_Scoring!$B$5:$B$504,MATCH($A468,Backlog_Scoring!$A$5:$A$504,0)),""))</f>
        <v/>
      </c>
      <c r="C468" s="20"/>
      <c r="D468" s="21"/>
      <c r="E468" s="15" t="str">
        <f>IF($A468="","",IFERROR(INDEX(Backlog_Scoring!$AB$5:$AB$504,MATCH($A468,Backlog_Scoring!$A$5:$A$504,0)),""))</f>
        <v/>
      </c>
      <c r="F468" s="15" t="str">
        <f>IF($A468="","",IFERROR(INDEX(Backlog_Scoring!$AC$5:$AC$504,MATCH($A468,Backlog_Scoring!$A$5:$A$504,0)),""))</f>
        <v/>
      </c>
      <c r="H468" s="22"/>
      <c r="I468" s="23"/>
      <c r="N468" s="24"/>
      <c r="O468" s="15" t="str">
        <f>IF($A468="","",IFERROR(INDEX(Backlog_Scoring!$E$5:$E$504,MATCH($A468,Backlog_Scoring!$A$5:$A$504,0)),""))</f>
        <v/>
      </c>
      <c r="P468" s="15" t="str">
        <f>IF($A468="","",IFERROR(INDEX(Backlog_Scoring!$Y$5:$Y$504,MATCH($A468,Backlog_Scoring!$A$5:$A$504,0)),""))</f>
        <v/>
      </c>
      <c r="Q468" s="15" t="str">
        <f>IF($A468="","",IFERROR(INDEX(Backlog_Scoring!$X$5:$X$504,MATCH($A468,Backlog_Scoring!$A$5:$A$504,0)),""))</f>
        <v/>
      </c>
      <c r="R468" s="15" t="str">
        <f>IF($A468="","",IFERROR(INDEX(Backlog_Scoring!$U$5:$U$504,MATCH($A468,Backlog_Scoring!$A$5:$A$504,0)),""))</f>
        <v/>
      </c>
      <c r="T468" s="20"/>
      <c r="U468" s="20" t="str">
        <f>IF(Settings!$B$23=0,"",IF($C468="","",IF($D468="Day 14",$C468+Settings!$B$24,IF($D468="Week 6",$C468+Settings!$B$25,IF($D468="Monthly",EDATE($C468,Settings!$B$26),"")))))</f>
        <v/>
      </c>
      <c r="V468" s="21"/>
      <c r="W468" s="21"/>
      <c r="X468" s="21"/>
      <c r="Y468" s="25"/>
      <c r="Z468" s="25"/>
    </row>
    <row r="469" spans="2:26" x14ac:dyDescent="0.2">
      <c r="B469" s="15" t="str">
        <f>IF($A469="","",IFERROR(INDEX(Backlog_Scoring!$B$5:$B$504,MATCH($A469,Backlog_Scoring!$A$5:$A$504,0)),""))</f>
        <v/>
      </c>
      <c r="C469" s="20"/>
      <c r="D469" s="21"/>
      <c r="E469" s="15" t="str">
        <f>IF($A469="","",IFERROR(INDEX(Backlog_Scoring!$AB$5:$AB$504,MATCH($A469,Backlog_Scoring!$A$5:$A$504,0)),""))</f>
        <v/>
      </c>
      <c r="F469" s="15" t="str">
        <f>IF($A469="","",IFERROR(INDEX(Backlog_Scoring!$AC$5:$AC$504,MATCH($A469,Backlog_Scoring!$A$5:$A$504,0)),""))</f>
        <v/>
      </c>
      <c r="H469" s="22"/>
      <c r="I469" s="23"/>
      <c r="N469" s="24"/>
      <c r="O469" s="15" t="str">
        <f>IF($A469="","",IFERROR(INDEX(Backlog_Scoring!$E$5:$E$504,MATCH($A469,Backlog_Scoring!$A$5:$A$504,0)),""))</f>
        <v/>
      </c>
      <c r="P469" s="15" t="str">
        <f>IF($A469="","",IFERROR(INDEX(Backlog_Scoring!$Y$5:$Y$504,MATCH($A469,Backlog_Scoring!$A$5:$A$504,0)),""))</f>
        <v/>
      </c>
      <c r="Q469" s="15" t="str">
        <f>IF($A469="","",IFERROR(INDEX(Backlog_Scoring!$X$5:$X$504,MATCH($A469,Backlog_Scoring!$A$5:$A$504,0)),""))</f>
        <v/>
      </c>
      <c r="R469" s="15" t="str">
        <f>IF($A469="","",IFERROR(INDEX(Backlog_Scoring!$U$5:$U$504,MATCH($A469,Backlog_Scoring!$A$5:$A$504,0)),""))</f>
        <v/>
      </c>
      <c r="T469" s="20"/>
      <c r="U469" s="20" t="str">
        <f>IF(Settings!$B$23=0,"",IF($C469="","",IF($D469="Day 14",$C469+Settings!$B$24,IF($D469="Week 6",$C469+Settings!$B$25,IF($D469="Monthly",EDATE($C469,Settings!$B$26),"")))))</f>
        <v/>
      </c>
      <c r="V469" s="21"/>
      <c r="W469" s="21"/>
      <c r="X469" s="21"/>
      <c r="Y469" s="25"/>
      <c r="Z469" s="25"/>
    </row>
    <row r="470" spans="2:26" x14ac:dyDescent="0.2">
      <c r="B470" s="15" t="str">
        <f>IF($A470="","",IFERROR(INDEX(Backlog_Scoring!$B$5:$B$504,MATCH($A470,Backlog_Scoring!$A$5:$A$504,0)),""))</f>
        <v/>
      </c>
      <c r="C470" s="20"/>
      <c r="D470" s="21"/>
      <c r="E470" s="15" t="str">
        <f>IF($A470="","",IFERROR(INDEX(Backlog_Scoring!$AB$5:$AB$504,MATCH($A470,Backlog_Scoring!$A$5:$A$504,0)),""))</f>
        <v/>
      </c>
      <c r="F470" s="15" t="str">
        <f>IF($A470="","",IFERROR(INDEX(Backlog_Scoring!$AC$5:$AC$504,MATCH($A470,Backlog_Scoring!$A$5:$A$504,0)),""))</f>
        <v/>
      </c>
      <c r="H470" s="22"/>
      <c r="I470" s="23"/>
      <c r="N470" s="24"/>
      <c r="O470" s="15" t="str">
        <f>IF($A470="","",IFERROR(INDEX(Backlog_Scoring!$E$5:$E$504,MATCH($A470,Backlog_Scoring!$A$5:$A$504,0)),""))</f>
        <v/>
      </c>
      <c r="P470" s="15" t="str">
        <f>IF($A470="","",IFERROR(INDEX(Backlog_Scoring!$Y$5:$Y$504,MATCH($A470,Backlog_Scoring!$A$5:$A$504,0)),""))</f>
        <v/>
      </c>
      <c r="Q470" s="15" t="str">
        <f>IF($A470="","",IFERROR(INDEX(Backlog_Scoring!$X$5:$X$504,MATCH($A470,Backlog_Scoring!$A$5:$A$504,0)),""))</f>
        <v/>
      </c>
      <c r="R470" s="15" t="str">
        <f>IF($A470="","",IFERROR(INDEX(Backlog_Scoring!$U$5:$U$504,MATCH($A470,Backlog_Scoring!$A$5:$A$504,0)),""))</f>
        <v/>
      </c>
      <c r="T470" s="20"/>
      <c r="U470" s="20" t="str">
        <f>IF(Settings!$B$23=0,"",IF($C470="","",IF($D470="Day 14",$C470+Settings!$B$24,IF($D470="Week 6",$C470+Settings!$B$25,IF($D470="Monthly",EDATE($C470,Settings!$B$26),"")))))</f>
        <v/>
      </c>
      <c r="V470" s="21"/>
      <c r="W470" s="21"/>
      <c r="X470" s="21"/>
      <c r="Y470" s="25"/>
      <c r="Z470" s="25"/>
    </row>
    <row r="471" spans="2:26" x14ac:dyDescent="0.2">
      <c r="B471" s="15" t="str">
        <f>IF($A471="","",IFERROR(INDEX(Backlog_Scoring!$B$5:$B$504,MATCH($A471,Backlog_Scoring!$A$5:$A$504,0)),""))</f>
        <v/>
      </c>
      <c r="C471" s="20"/>
      <c r="D471" s="21"/>
      <c r="E471" s="15" t="str">
        <f>IF($A471="","",IFERROR(INDEX(Backlog_Scoring!$AB$5:$AB$504,MATCH($A471,Backlog_Scoring!$A$5:$A$504,0)),""))</f>
        <v/>
      </c>
      <c r="F471" s="15" t="str">
        <f>IF($A471="","",IFERROR(INDEX(Backlog_Scoring!$AC$5:$AC$504,MATCH($A471,Backlog_Scoring!$A$5:$A$504,0)),""))</f>
        <v/>
      </c>
      <c r="H471" s="22"/>
      <c r="I471" s="23"/>
      <c r="N471" s="24"/>
      <c r="O471" s="15" t="str">
        <f>IF($A471="","",IFERROR(INDEX(Backlog_Scoring!$E$5:$E$504,MATCH($A471,Backlog_Scoring!$A$5:$A$504,0)),""))</f>
        <v/>
      </c>
      <c r="P471" s="15" t="str">
        <f>IF($A471="","",IFERROR(INDEX(Backlog_Scoring!$Y$5:$Y$504,MATCH($A471,Backlog_Scoring!$A$5:$A$504,0)),""))</f>
        <v/>
      </c>
      <c r="Q471" s="15" t="str">
        <f>IF($A471="","",IFERROR(INDEX(Backlog_Scoring!$X$5:$X$504,MATCH($A471,Backlog_Scoring!$A$5:$A$504,0)),""))</f>
        <v/>
      </c>
      <c r="R471" s="15" t="str">
        <f>IF($A471="","",IFERROR(INDEX(Backlog_Scoring!$U$5:$U$504,MATCH($A471,Backlog_Scoring!$A$5:$A$504,0)),""))</f>
        <v/>
      </c>
      <c r="T471" s="20"/>
      <c r="U471" s="20" t="str">
        <f>IF(Settings!$B$23=0,"",IF($C471="","",IF($D471="Day 14",$C471+Settings!$B$24,IF($D471="Week 6",$C471+Settings!$B$25,IF($D471="Monthly",EDATE($C471,Settings!$B$26),"")))))</f>
        <v/>
      </c>
      <c r="V471" s="21"/>
      <c r="W471" s="21"/>
      <c r="X471" s="21"/>
      <c r="Y471" s="25"/>
      <c r="Z471" s="25"/>
    </row>
    <row r="472" spans="2:26" x14ac:dyDescent="0.2">
      <c r="B472" s="15" t="str">
        <f>IF($A472="","",IFERROR(INDEX(Backlog_Scoring!$B$5:$B$504,MATCH($A472,Backlog_Scoring!$A$5:$A$504,0)),""))</f>
        <v/>
      </c>
      <c r="C472" s="20"/>
      <c r="D472" s="21"/>
      <c r="E472" s="15" t="str">
        <f>IF($A472="","",IFERROR(INDEX(Backlog_Scoring!$AB$5:$AB$504,MATCH($A472,Backlog_Scoring!$A$5:$A$504,0)),""))</f>
        <v/>
      </c>
      <c r="F472" s="15" t="str">
        <f>IF($A472="","",IFERROR(INDEX(Backlog_Scoring!$AC$5:$AC$504,MATCH($A472,Backlog_Scoring!$A$5:$A$504,0)),""))</f>
        <v/>
      </c>
      <c r="H472" s="22"/>
      <c r="I472" s="23"/>
      <c r="N472" s="24"/>
      <c r="O472" s="15" t="str">
        <f>IF($A472="","",IFERROR(INDEX(Backlog_Scoring!$E$5:$E$504,MATCH($A472,Backlog_Scoring!$A$5:$A$504,0)),""))</f>
        <v/>
      </c>
      <c r="P472" s="15" t="str">
        <f>IF($A472="","",IFERROR(INDEX(Backlog_Scoring!$Y$5:$Y$504,MATCH($A472,Backlog_Scoring!$A$5:$A$504,0)),""))</f>
        <v/>
      </c>
      <c r="Q472" s="15" t="str">
        <f>IF($A472="","",IFERROR(INDEX(Backlog_Scoring!$X$5:$X$504,MATCH($A472,Backlog_Scoring!$A$5:$A$504,0)),""))</f>
        <v/>
      </c>
      <c r="R472" s="15" t="str">
        <f>IF($A472="","",IFERROR(INDEX(Backlog_Scoring!$U$5:$U$504,MATCH($A472,Backlog_Scoring!$A$5:$A$504,0)),""))</f>
        <v/>
      </c>
      <c r="T472" s="20"/>
      <c r="U472" s="20" t="str">
        <f>IF(Settings!$B$23=0,"",IF($C472="","",IF($D472="Day 14",$C472+Settings!$B$24,IF($D472="Week 6",$C472+Settings!$B$25,IF($D472="Monthly",EDATE($C472,Settings!$B$26),"")))))</f>
        <v/>
      </c>
      <c r="V472" s="21"/>
      <c r="W472" s="21"/>
      <c r="X472" s="21"/>
      <c r="Y472" s="25"/>
      <c r="Z472" s="25"/>
    </row>
    <row r="473" spans="2:26" x14ac:dyDescent="0.2">
      <c r="B473" s="15" t="str">
        <f>IF($A473="","",IFERROR(INDEX(Backlog_Scoring!$B$5:$B$504,MATCH($A473,Backlog_Scoring!$A$5:$A$504,0)),""))</f>
        <v/>
      </c>
      <c r="C473" s="20"/>
      <c r="D473" s="21"/>
      <c r="E473" s="15" t="str">
        <f>IF($A473="","",IFERROR(INDEX(Backlog_Scoring!$AB$5:$AB$504,MATCH($A473,Backlog_Scoring!$A$5:$A$504,0)),""))</f>
        <v/>
      </c>
      <c r="F473" s="15" t="str">
        <f>IF($A473="","",IFERROR(INDEX(Backlog_Scoring!$AC$5:$AC$504,MATCH($A473,Backlog_Scoring!$A$5:$A$504,0)),""))</f>
        <v/>
      </c>
      <c r="H473" s="22"/>
      <c r="I473" s="23"/>
      <c r="N473" s="24"/>
      <c r="O473" s="15" t="str">
        <f>IF($A473="","",IFERROR(INDEX(Backlog_Scoring!$E$5:$E$504,MATCH($A473,Backlog_Scoring!$A$5:$A$504,0)),""))</f>
        <v/>
      </c>
      <c r="P473" s="15" t="str">
        <f>IF($A473="","",IFERROR(INDEX(Backlog_Scoring!$Y$5:$Y$504,MATCH($A473,Backlog_Scoring!$A$5:$A$504,0)),""))</f>
        <v/>
      </c>
      <c r="Q473" s="15" t="str">
        <f>IF($A473="","",IFERROR(INDEX(Backlog_Scoring!$X$5:$X$504,MATCH($A473,Backlog_Scoring!$A$5:$A$504,0)),""))</f>
        <v/>
      </c>
      <c r="R473" s="15" t="str">
        <f>IF($A473="","",IFERROR(INDEX(Backlog_Scoring!$U$5:$U$504,MATCH($A473,Backlog_Scoring!$A$5:$A$504,0)),""))</f>
        <v/>
      </c>
      <c r="T473" s="20"/>
      <c r="U473" s="20" t="str">
        <f>IF(Settings!$B$23=0,"",IF($C473="","",IF($D473="Day 14",$C473+Settings!$B$24,IF($D473="Week 6",$C473+Settings!$B$25,IF($D473="Monthly",EDATE($C473,Settings!$B$26),"")))))</f>
        <v/>
      </c>
      <c r="V473" s="21"/>
      <c r="W473" s="21"/>
      <c r="X473" s="21"/>
      <c r="Y473" s="25"/>
      <c r="Z473" s="25"/>
    </row>
    <row r="474" spans="2:26" x14ac:dyDescent="0.2">
      <c r="B474" s="15" t="str">
        <f>IF($A474="","",IFERROR(INDEX(Backlog_Scoring!$B$5:$B$504,MATCH($A474,Backlog_Scoring!$A$5:$A$504,0)),""))</f>
        <v/>
      </c>
      <c r="C474" s="20"/>
      <c r="D474" s="21"/>
      <c r="E474" s="15" t="str">
        <f>IF($A474="","",IFERROR(INDEX(Backlog_Scoring!$AB$5:$AB$504,MATCH($A474,Backlog_Scoring!$A$5:$A$504,0)),""))</f>
        <v/>
      </c>
      <c r="F474" s="15" t="str">
        <f>IF($A474="","",IFERROR(INDEX(Backlog_Scoring!$AC$5:$AC$504,MATCH($A474,Backlog_Scoring!$A$5:$A$504,0)),""))</f>
        <v/>
      </c>
      <c r="H474" s="22"/>
      <c r="I474" s="23"/>
      <c r="N474" s="24"/>
      <c r="O474" s="15" t="str">
        <f>IF($A474="","",IFERROR(INDEX(Backlog_Scoring!$E$5:$E$504,MATCH($A474,Backlog_Scoring!$A$5:$A$504,0)),""))</f>
        <v/>
      </c>
      <c r="P474" s="15" t="str">
        <f>IF($A474="","",IFERROR(INDEX(Backlog_Scoring!$Y$5:$Y$504,MATCH($A474,Backlog_Scoring!$A$5:$A$504,0)),""))</f>
        <v/>
      </c>
      <c r="Q474" s="15" t="str">
        <f>IF($A474="","",IFERROR(INDEX(Backlog_Scoring!$X$5:$X$504,MATCH($A474,Backlog_Scoring!$A$5:$A$504,0)),""))</f>
        <v/>
      </c>
      <c r="R474" s="15" t="str">
        <f>IF($A474="","",IFERROR(INDEX(Backlog_Scoring!$U$5:$U$504,MATCH($A474,Backlog_Scoring!$A$5:$A$504,0)),""))</f>
        <v/>
      </c>
      <c r="T474" s="20"/>
      <c r="U474" s="20" t="str">
        <f>IF(Settings!$B$23=0,"",IF($C474="","",IF($D474="Day 14",$C474+Settings!$B$24,IF($D474="Week 6",$C474+Settings!$B$25,IF($D474="Monthly",EDATE($C474,Settings!$B$26),"")))))</f>
        <v/>
      </c>
      <c r="V474" s="21"/>
      <c r="W474" s="21"/>
      <c r="X474" s="21"/>
      <c r="Y474" s="25"/>
      <c r="Z474" s="25"/>
    </row>
    <row r="475" spans="2:26" x14ac:dyDescent="0.2">
      <c r="B475" s="15" t="str">
        <f>IF($A475="","",IFERROR(INDEX(Backlog_Scoring!$B$5:$B$504,MATCH($A475,Backlog_Scoring!$A$5:$A$504,0)),""))</f>
        <v/>
      </c>
      <c r="C475" s="20"/>
      <c r="D475" s="21"/>
      <c r="E475" s="15" t="str">
        <f>IF($A475="","",IFERROR(INDEX(Backlog_Scoring!$AB$5:$AB$504,MATCH($A475,Backlog_Scoring!$A$5:$A$504,0)),""))</f>
        <v/>
      </c>
      <c r="F475" s="15" t="str">
        <f>IF($A475="","",IFERROR(INDEX(Backlog_Scoring!$AC$5:$AC$504,MATCH($A475,Backlog_Scoring!$A$5:$A$504,0)),""))</f>
        <v/>
      </c>
      <c r="H475" s="22"/>
      <c r="I475" s="23"/>
      <c r="N475" s="24"/>
      <c r="O475" s="15" t="str">
        <f>IF($A475="","",IFERROR(INDEX(Backlog_Scoring!$E$5:$E$504,MATCH($A475,Backlog_Scoring!$A$5:$A$504,0)),""))</f>
        <v/>
      </c>
      <c r="P475" s="15" t="str">
        <f>IF($A475="","",IFERROR(INDEX(Backlog_Scoring!$Y$5:$Y$504,MATCH($A475,Backlog_Scoring!$A$5:$A$504,0)),""))</f>
        <v/>
      </c>
      <c r="Q475" s="15" t="str">
        <f>IF($A475="","",IFERROR(INDEX(Backlog_Scoring!$X$5:$X$504,MATCH($A475,Backlog_Scoring!$A$5:$A$504,0)),""))</f>
        <v/>
      </c>
      <c r="R475" s="15" t="str">
        <f>IF($A475="","",IFERROR(INDEX(Backlog_Scoring!$U$5:$U$504,MATCH($A475,Backlog_Scoring!$A$5:$A$504,0)),""))</f>
        <v/>
      </c>
      <c r="T475" s="20"/>
      <c r="U475" s="20" t="str">
        <f>IF(Settings!$B$23=0,"",IF($C475="","",IF($D475="Day 14",$C475+Settings!$B$24,IF($D475="Week 6",$C475+Settings!$B$25,IF($D475="Monthly",EDATE($C475,Settings!$B$26),"")))))</f>
        <v/>
      </c>
      <c r="V475" s="21"/>
      <c r="W475" s="21"/>
      <c r="X475" s="21"/>
      <c r="Y475" s="25"/>
      <c r="Z475" s="25"/>
    </row>
    <row r="476" spans="2:26" x14ac:dyDescent="0.2">
      <c r="B476" s="15" t="str">
        <f>IF($A476="","",IFERROR(INDEX(Backlog_Scoring!$B$5:$B$504,MATCH($A476,Backlog_Scoring!$A$5:$A$504,0)),""))</f>
        <v/>
      </c>
      <c r="C476" s="20"/>
      <c r="D476" s="21"/>
      <c r="E476" s="15" t="str">
        <f>IF($A476="","",IFERROR(INDEX(Backlog_Scoring!$AB$5:$AB$504,MATCH($A476,Backlog_Scoring!$A$5:$A$504,0)),""))</f>
        <v/>
      </c>
      <c r="F476" s="15" t="str">
        <f>IF($A476="","",IFERROR(INDEX(Backlog_Scoring!$AC$5:$AC$504,MATCH($A476,Backlog_Scoring!$A$5:$A$504,0)),""))</f>
        <v/>
      </c>
      <c r="H476" s="22"/>
      <c r="I476" s="23"/>
      <c r="N476" s="24"/>
      <c r="O476" s="15" t="str">
        <f>IF($A476="","",IFERROR(INDEX(Backlog_Scoring!$E$5:$E$504,MATCH($A476,Backlog_Scoring!$A$5:$A$504,0)),""))</f>
        <v/>
      </c>
      <c r="P476" s="15" t="str">
        <f>IF($A476="","",IFERROR(INDEX(Backlog_Scoring!$Y$5:$Y$504,MATCH($A476,Backlog_Scoring!$A$5:$A$504,0)),""))</f>
        <v/>
      </c>
      <c r="Q476" s="15" t="str">
        <f>IF($A476="","",IFERROR(INDEX(Backlog_Scoring!$X$5:$X$504,MATCH($A476,Backlog_Scoring!$A$5:$A$504,0)),""))</f>
        <v/>
      </c>
      <c r="R476" s="15" t="str">
        <f>IF($A476="","",IFERROR(INDEX(Backlog_Scoring!$U$5:$U$504,MATCH($A476,Backlog_Scoring!$A$5:$A$504,0)),""))</f>
        <v/>
      </c>
      <c r="T476" s="20"/>
      <c r="U476" s="20" t="str">
        <f>IF(Settings!$B$23=0,"",IF($C476="","",IF($D476="Day 14",$C476+Settings!$B$24,IF($D476="Week 6",$C476+Settings!$B$25,IF($D476="Monthly",EDATE($C476,Settings!$B$26),"")))))</f>
        <v/>
      </c>
      <c r="V476" s="21"/>
      <c r="W476" s="21"/>
      <c r="X476" s="21"/>
      <c r="Y476" s="25"/>
      <c r="Z476" s="25"/>
    </row>
    <row r="477" spans="2:26" x14ac:dyDescent="0.2">
      <c r="B477" s="15" t="str">
        <f>IF($A477="","",IFERROR(INDEX(Backlog_Scoring!$B$5:$B$504,MATCH($A477,Backlog_Scoring!$A$5:$A$504,0)),""))</f>
        <v/>
      </c>
      <c r="C477" s="20"/>
      <c r="D477" s="21"/>
      <c r="E477" s="15" t="str">
        <f>IF($A477="","",IFERROR(INDEX(Backlog_Scoring!$AB$5:$AB$504,MATCH($A477,Backlog_Scoring!$A$5:$A$504,0)),""))</f>
        <v/>
      </c>
      <c r="F477" s="15" t="str">
        <f>IF($A477="","",IFERROR(INDEX(Backlog_Scoring!$AC$5:$AC$504,MATCH($A477,Backlog_Scoring!$A$5:$A$504,0)),""))</f>
        <v/>
      </c>
      <c r="H477" s="22"/>
      <c r="I477" s="23"/>
      <c r="N477" s="24"/>
      <c r="O477" s="15" t="str">
        <f>IF($A477="","",IFERROR(INDEX(Backlog_Scoring!$E$5:$E$504,MATCH($A477,Backlog_Scoring!$A$5:$A$504,0)),""))</f>
        <v/>
      </c>
      <c r="P477" s="15" t="str">
        <f>IF($A477="","",IFERROR(INDEX(Backlog_Scoring!$Y$5:$Y$504,MATCH($A477,Backlog_Scoring!$A$5:$A$504,0)),""))</f>
        <v/>
      </c>
      <c r="Q477" s="15" t="str">
        <f>IF($A477="","",IFERROR(INDEX(Backlog_Scoring!$X$5:$X$504,MATCH($A477,Backlog_Scoring!$A$5:$A$504,0)),""))</f>
        <v/>
      </c>
      <c r="R477" s="15" t="str">
        <f>IF($A477="","",IFERROR(INDEX(Backlog_Scoring!$U$5:$U$504,MATCH($A477,Backlog_Scoring!$A$5:$A$504,0)),""))</f>
        <v/>
      </c>
      <c r="T477" s="20"/>
      <c r="U477" s="20" t="str">
        <f>IF(Settings!$B$23=0,"",IF($C477="","",IF($D477="Day 14",$C477+Settings!$B$24,IF($D477="Week 6",$C477+Settings!$B$25,IF($D477="Monthly",EDATE($C477,Settings!$B$26),"")))))</f>
        <v/>
      </c>
      <c r="V477" s="21"/>
      <c r="W477" s="21"/>
      <c r="X477" s="21"/>
      <c r="Y477" s="25"/>
      <c r="Z477" s="25"/>
    </row>
    <row r="478" spans="2:26" x14ac:dyDescent="0.2">
      <c r="B478" s="15" t="str">
        <f>IF($A478="","",IFERROR(INDEX(Backlog_Scoring!$B$5:$B$504,MATCH($A478,Backlog_Scoring!$A$5:$A$504,0)),""))</f>
        <v/>
      </c>
      <c r="C478" s="20"/>
      <c r="D478" s="21"/>
      <c r="E478" s="15" t="str">
        <f>IF($A478="","",IFERROR(INDEX(Backlog_Scoring!$AB$5:$AB$504,MATCH($A478,Backlog_Scoring!$A$5:$A$504,0)),""))</f>
        <v/>
      </c>
      <c r="F478" s="15" t="str">
        <f>IF($A478="","",IFERROR(INDEX(Backlog_Scoring!$AC$5:$AC$504,MATCH($A478,Backlog_Scoring!$A$5:$A$504,0)),""))</f>
        <v/>
      </c>
      <c r="H478" s="22"/>
      <c r="I478" s="23"/>
      <c r="N478" s="24"/>
      <c r="O478" s="15" t="str">
        <f>IF($A478="","",IFERROR(INDEX(Backlog_Scoring!$E$5:$E$504,MATCH($A478,Backlog_Scoring!$A$5:$A$504,0)),""))</f>
        <v/>
      </c>
      <c r="P478" s="15" t="str">
        <f>IF($A478="","",IFERROR(INDEX(Backlog_Scoring!$Y$5:$Y$504,MATCH($A478,Backlog_Scoring!$A$5:$A$504,0)),""))</f>
        <v/>
      </c>
      <c r="Q478" s="15" t="str">
        <f>IF($A478="","",IFERROR(INDEX(Backlog_Scoring!$X$5:$X$504,MATCH($A478,Backlog_Scoring!$A$5:$A$504,0)),""))</f>
        <v/>
      </c>
      <c r="R478" s="15" t="str">
        <f>IF($A478="","",IFERROR(INDEX(Backlog_Scoring!$U$5:$U$504,MATCH($A478,Backlog_Scoring!$A$5:$A$504,0)),""))</f>
        <v/>
      </c>
      <c r="T478" s="20"/>
      <c r="U478" s="20" t="str">
        <f>IF(Settings!$B$23=0,"",IF($C478="","",IF($D478="Day 14",$C478+Settings!$B$24,IF($D478="Week 6",$C478+Settings!$B$25,IF($D478="Monthly",EDATE($C478,Settings!$B$26),"")))))</f>
        <v/>
      </c>
      <c r="V478" s="21"/>
      <c r="W478" s="21"/>
      <c r="X478" s="21"/>
      <c r="Y478" s="25"/>
      <c r="Z478" s="25"/>
    </row>
    <row r="479" spans="2:26" x14ac:dyDescent="0.2">
      <c r="B479" s="15" t="str">
        <f>IF($A479="","",IFERROR(INDEX(Backlog_Scoring!$B$5:$B$504,MATCH($A479,Backlog_Scoring!$A$5:$A$504,0)),""))</f>
        <v/>
      </c>
      <c r="C479" s="20"/>
      <c r="D479" s="21"/>
      <c r="E479" s="15" t="str">
        <f>IF($A479="","",IFERROR(INDEX(Backlog_Scoring!$AB$5:$AB$504,MATCH($A479,Backlog_Scoring!$A$5:$A$504,0)),""))</f>
        <v/>
      </c>
      <c r="F479" s="15" t="str">
        <f>IF($A479="","",IFERROR(INDEX(Backlog_Scoring!$AC$5:$AC$504,MATCH($A479,Backlog_Scoring!$A$5:$A$504,0)),""))</f>
        <v/>
      </c>
      <c r="H479" s="22"/>
      <c r="I479" s="23"/>
      <c r="N479" s="24"/>
      <c r="O479" s="15" t="str">
        <f>IF($A479="","",IFERROR(INDEX(Backlog_Scoring!$E$5:$E$504,MATCH($A479,Backlog_Scoring!$A$5:$A$504,0)),""))</f>
        <v/>
      </c>
      <c r="P479" s="15" t="str">
        <f>IF($A479="","",IFERROR(INDEX(Backlog_Scoring!$Y$5:$Y$504,MATCH($A479,Backlog_Scoring!$A$5:$A$504,0)),""))</f>
        <v/>
      </c>
      <c r="Q479" s="15" t="str">
        <f>IF($A479="","",IFERROR(INDEX(Backlog_Scoring!$X$5:$X$504,MATCH($A479,Backlog_Scoring!$A$5:$A$504,0)),""))</f>
        <v/>
      </c>
      <c r="R479" s="15" t="str">
        <f>IF($A479="","",IFERROR(INDEX(Backlog_Scoring!$U$5:$U$504,MATCH($A479,Backlog_Scoring!$A$5:$A$504,0)),""))</f>
        <v/>
      </c>
      <c r="T479" s="20"/>
      <c r="U479" s="20" t="str">
        <f>IF(Settings!$B$23=0,"",IF($C479="","",IF($D479="Day 14",$C479+Settings!$B$24,IF($D479="Week 6",$C479+Settings!$B$25,IF($D479="Monthly",EDATE($C479,Settings!$B$26),"")))))</f>
        <v/>
      </c>
      <c r="V479" s="21"/>
      <c r="W479" s="21"/>
      <c r="X479" s="21"/>
      <c r="Y479" s="25"/>
      <c r="Z479" s="25"/>
    </row>
    <row r="480" spans="2:26" x14ac:dyDescent="0.2">
      <c r="B480" s="15" t="str">
        <f>IF($A480="","",IFERROR(INDEX(Backlog_Scoring!$B$5:$B$504,MATCH($A480,Backlog_Scoring!$A$5:$A$504,0)),""))</f>
        <v/>
      </c>
      <c r="C480" s="20"/>
      <c r="D480" s="21"/>
      <c r="E480" s="15" t="str">
        <f>IF($A480="","",IFERROR(INDEX(Backlog_Scoring!$AB$5:$AB$504,MATCH($A480,Backlog_Scoring!$A$5:$A$504,0)),""))</f>
        <v/>
      </c>
      <c r="F480" s="15" t="str">
        <f>IF($A480="","",IFERROR(INDEX(Backlog_Scoring!$AC$5:$AC$504,MATCH($A480,Backlog_Scoring!$A$5:$A$504,0)),""))</f>
        <v/>
      </c>
      <c r="H480" s="22"/>
      <c r="I480" s="23"/>
      <c r="N480" s="24"/>
      <c r="O480" s="15" t="str">
        <f>IF($A480="","",IFERROR(INDEX(Backlog_Scoring!$E$5:$E$504,MATCH($A480,Backlog_Scoring!$A$5:$A$504,0)),""))</f>
        <v/>
      </c>
      <c r="P480" s="15" t="str">
        <f>IF($A480="","",IFERROR(INDEX(Backlog_Scoring!$Y$5:$Y$504,MATCH($A480,Backlog_Scoring!$A$5:$A$504,0)),""))</f>
        <v/>
      </c>
      <c r="Q480" s="15" t="str">
        <f>IF($A480="","",IFERROR(INDEX(Backlog_Scoring!$X$5:$X$504,MATCH($A480,Backlog_Scoring!$A$5:$A$504,0)),""))</f>
        <v/>
      </c>
      <c r="R480" s="15" t="str">
        <f>IF($A480="","",IFERROR(INDEX(Backlog_Scoring!$U$5:$U$504,MATCH($A480,Backlog_Scoring!$A$5:$A$504,0)),""))</f>
        <v/>
      </c>
      <c r="T480" s="20"/>
      <c r="U480" s="20" t="str">
        <f>IF(Settings!$B$23=0,"",IF($C480="","",IF($D480="Day 14",$C480+Settings!$B$24,IF($D480="Week 6",$C480+Settings!$B$25,IF($D480="Monthly",EDATE($C480,Settings!$B$26),"")))))</f>
        <v/>
      </c>
      <c r="V480" s="21"/>
      <c r="W480" s="21"/>
      <c r="X480" s="21"/>
      <c r="Y480" s="25"/>
      <c r="Z480" s="25"/>
    </row>
    <row r="481" spans="2:26" x14ac:dyDescent="0.2">
      <c r="B481" s="15" t="str">
        <f>IF($A481="","",IFERROR(INDEX(Backlog_Scoring!$B$5:$B$504,MATCH($A481,Backlog_Scoring!$A$5:$A$504,0)),""))</f>
        <v/>
      </c>
      <c r="C481" s="20"/>
      <c r="D481" s="21"/>
      <c r="E481" s="15" t="str">
        <f>IF($A481="","",IFERROR(INDEX(Backlog_Scoring!$AB$5:$AB$504,MATCH($A481,Backlog_Scoring!$A$5:$A$504,0)),""))</f>
        <v/>
      </c>
      <c r="F481" s="15" t="str">
        <f>IF($A481="","",IFERROR(INDEX(Backlog_Scoring!$AC$5:$AC$504,MATCH($A481,Backlog_Scoring!$A$5:$A$504,0)),""))</f>
        <v/>
      </c>
      <c r="H481" s="22"/>
      <c r="I481" s="23"/>
      <c r="N481" s="24"/>
      <c r="O481" s="15" t="str">
        <f>IF($A481="","",IFERROR(INDEX(Backlog_Scoring!$E$5:$E$504,MATCH($A481,Backlog_Scoring!$A$5:$A$504,0)),""))</f>
        <v/>
      </c>
      <c r="P481" s="15" t="str">
        <f>IF($A481="","",IFERROR(INDEX(Backlog_Scoring!$Y$5:$Y$504,MATCH($A481,Backlog_Scoring!$A$5:$A$504,0)),""))</f>
        <v/>
      </c>
      <c r="Q481" s="15" t="str">
        <f>IF($A481="","",IFERROR(INDEX(Backlog_Scoring!$X$5:$X$504,MATCH($A481,Backlog_Scoring!$A$5:$A$504,0)),""))</f>
        <v/>
      </c>
      <c r="R481" s="15" t="str">
        <f>IF($A481="","",IFERROR(INDEX(Backlog_Scoring!$U$5:$U$504,MATCH($A481,Backlog_Scoring!$A$5:$A$504,0)),""))</f>
        <v/>
      </c>
      <c r="T481" s="20"/>
      <c r="U481" s="20" t="str">
        <f>IF(Settings!$B$23=0,"",IF($C481="","",IF($D481="Day 14",$C481+Settings!$B$24,IF($D481="Week 6",$C481+Settings!$B$25,IF($D481="Monthly",EDATE($C481,Settings!$B$26),"")))))</f>
        <v/>
      </c>
      <c r="V481" s="21"/>
      <c r="W481" s="21"/>
      <c r="X481" s="21"/>
      <c r="Y481" s="25"/>
      <c r="Z481" s="25"/>
    </row>
    <row r="482" spans="2:26" x14ac:dyDescent="0.2">
      <c r="B482" s="15" t="str">
        <f>IF($A482="","",IFERROR(INDEX(Backlog_Scoring!$B$5:$B$504,MATCH($A482,Backlog_Scoring!$A$5:$A$504,0)),""))</f>
        <v/>
      </c>
      <c r="C482" s="20"/>
      <c r="D482" s="21"/>
      <c r="E482" s="15" t="str">
        <f>IF($A482="","",IFERROR(INDEX(Backlog_Scoring!$AB$5:$AB$504,MATCH($A482,Backlog_Scoring!$A$5:$A$504,0)),""))</f>
        <v/>
      </c>
      <c r="F482" s="15" t="str">
        <f>IF($A482="","",IFERROR(INDEX(Backlog_Scoring!$AC$5:$AC$504,MATCH($A482,Backlog_Scoring!$A$5:$A$504,0)),""))</f>
        <v/>
      </c>
      <c r="H482" s="22"/>
      <c r="I482" s="23"/>
      <c r="N482" s="24"/>
      <c r="O482" s="15" t="str">
        <f>IF($A482="","",IFERROR(INDEX(Backlog_Scoring!$E$5:$E$504,MATCH($A482,Backlog_Scoring!$A$5:$A$504,0)),""))</f>
        <v/>
      </c>
      <c r="P482" s="15" t="str">
        <f>IF($A482="","",IFERROR(INDEX(Backlog_Scoring!$Y$5:$Y$504,MATCH($A482,Backlog_Scoring!$A$5:$A$504,0)),""))</f>
        <v/>
      </c>
      <c r="Q482" s="15" t="str">
        <f>IF($A482="","",IFERROR(INDEX(Backlog_Scoring!$X$5:$X$504,MATCH($A482,Backlog_Scoring!$A$5:$A$504,0)),""))</f>
        <v/>
      </c>
      <c r="R482" s="15" t="str">
        <f>IF($A482="","",IFERROR(INDEX(Backlog_Scoring!$U$5:$U$504,MATCH($A482,Backlog_Scoring!$A$5:$A$504,0)),""))</f>
        <v/>
      </c>
      <c r="T482" s="20"/>
      <c r="U482" s="20" t="str">
        <f>IF(Settings!$B$23=0,"",IF($C482="","",IF($D482="Day 14",$C482+Settings!$B$24,IF($D482="Week 6",$C482+Settings!$B$25,IF($D482="Monthly",EDATE($C482,Settings!$B$26),"")))))</f>
        <v/>
      </c>
      <c r="V482" s="21"/>
      <c r="W482" s="21"/>
      <c r="X482" s="21"/>
      <c r="Y482" s="25"/>
      <c r="Z482" s="25"/>
    </row>
    <row r="483" spans="2:26" x14ac:dyDescent="0.2">
      <c r="B483" s="15" t="str">
        <f>IF($A483="","",IFERROR(INDEX(Backlog_Scoring!$B$5:$B$504,MATCH($A483,Backlog_Scoring!$A$5:$A$504,0)),""))</f>
        <v/>
      </c>
      <c r="C483" s="20"/>
      <c r="D483" s="21"/>
      <c r="E483" s="15" t="str">
        <f>IF($A483="","",IFERROR(INDEX(Backlog_Scoring!$AB$5:$AB$504,MATCH($A483,Backlog_Scoring!$A$5:$A$504,0)),""))</f>
        <v/>
      </c>
      <c r="F483" s="15" t="str">
        <f>IF($A483="","",IFERROR(INDEX(Backlog_Scoring!$AC$5:$AC$504,MATCH($A483,Backlog_Scoring!$A$5:$A$504,0)),""))</f>
        <v/>
      </c>
      <c r="H483" s="22"/>
      <c r="I483" s="23"/>
      <c r="N483" s="24"/>
      <c r="O483" s="15" t="str">
        <f>IF($A483="","",IFERROR(INDEX(Backlog_Scoring!$E$5:$E$504,MATCH($A483,Backlog_Scoring!$A$5:$A$504,0)),""))</f>
        <v/>
      </c>
      <c r="P483" s="15" t="str">
        <f>IF($A483="","",IFERROR(INDEX(Backlog_Scoring!$Y$5:$Y$504,MATCH($A483,Backlog_Scoring!$A$5:$A$504,0)),""))</f>
        <v/>
      </c>
      <c r="Q483" s="15" t="str">
        <f>IF($A483="","",IFERROR(INDEX(Backlog_Scoring!$X$5:$X$504,MATCH($A483,Backlog_Scoring!$A$5:$A$504,0)),""))</f>
        <v/>
      </c>
      <c r="R483" s="15" t="str">
        <f>IF($A483="","",IFERROR(INDEX(Backlog_Scoring!$U$5:$U$504,MATCH($A483,Backlog_Scoring!$A$5:$A$504,0)),""))</f>
        <v/>
      </c>
      <c r="T483" s="20"/>
      <c r="U483" s="20" t="str">
        <f>IF(Settings!$B$23=0,"",IF($C483="","",IF($D483="Day 14",$C483+Settings!$B$24,IF($D483="Week 6",$C483+Settings!$B$25,IF($D483="Monthly",EDATE($C483,Settings!$B$26),"")))))</f>
        <v/>
      </c>
      <c r="V483" s="21"/>
      <c r="W483" s="21"/>
      <c r="X483" s="21"/>
      <c r="Y483" s="25"/>
      <c r="Z483" s="25"/>
    </row>
    <row r="484" spans="2:26" x14ac:dyDescent="0.2">
      <c r="B484" s="15" t="str">
        <f>IF($A484="","",IFERROR(INDEX(Backlog_Scoring!$B$5:$B$504,MATCH($A484,Backlog_Scoring!$A$5:$A$504,0)),""))</f>
        <v/>
      </c>
      <c r="C484" s="20"/>
      <c r="D484" s="21"/>
      <c r="E484" s="15" t="str">
        <f>IF($A484="","",IFERROR(INDEX(Backlog_Scoring!$AB$5:$AB$504,MATCH($A484,Backlog_Scoring!$A$5:$A$504,0)),""))</f>
        <v/>
      </c>
      <c r="F484" s="15" t="str">
        <f>IF($A484="","",IFERROR(INDEX(Backlog_Scoring!$AC$5:$AC$504,MATCH($A484,Backlog_Scoring!$A$5:$A$504,0)),""))</f>
        <v/>
      </c>
      <c r="H484" s="22"/>
      <c r="I484" s="23"/>
      <c r="N484" s="24"/>
      <c r="O484" s="15" t="str">
        <f>IF($A484="","",IFERROR(INDEX(Backlog_Scoring!$E$5:$E$504,MATCH($A484,Backlog_Scoring!$A$5:$A$504,0)),""))</f>
        <v/>
      </c>
      <c r="P484" s="15" t="str">
        <f>IF($A484="","",IFERROR(INDEX(Backlog_Scoring!$Y$5:$Y$504,MATCH($A484,Backlog_Scoring!$A$5:$A$504,0)),""))</f>
        <v/>
      </c>
      <c r="Q484" s="15" t="str">
        <f>IF($A484="","",IFERROR(INDEX(Backlog_Scoring!$X$5:$X$504,MATCH($A484,Backlog_Scoring!$A$5:$A$504,0)),""))</f>
        <v/>
      </c>
      <c r="R484" s="15" t="str">
        <f>IF($A484="","",IFERROR(INDEX(Backlog_Scoring!$U$5:$U$504,MATCH($A484,Backlog_Scoring!$A$5:$A$504,0)),""))</f>
        <v/>
      </c>
      <c r="T484" s="20"/>
      <c r="U484" s="20" t="str">
        <f>IF(Settings!$B$23=0,"",IF($C484="","",IF($D484="Day 14",$C484+Settings!$B$24,IF($D484="Week 6",$C484+Settings!$B$25,IF($D484="Monthly",EDATE($C484,Settings!$B$26),"")))))</f>
        <v/>
      </c>
      <c r="V484" s="21"/>
      <c r="W484" s="21"/>
      <c r="X484" s="21"/>
      <c r="Y484" s="25"/>
      <c r="Z484" s="25"/>
    </row>
    <row r="485" spans="2:26" x14ac:dyDescent="0.2">
      <c r="B485" s="15" t="str">
        <f>IF($A485="","",IFERROR(INDEX(Backlog_Scoring!$B$5:$B$504,MATCH($A485,Backlog_Scoring!$A$5:$A$504,0)),""))</f>
        <v/>
      </c>
      <c r="C485" s="20"/>
      <c r="D485" s="21"/>
      <c r="E485" s="15" t="str">
        <f>IF($A485="","",IFERROR(INDEX(Backlog_Scoring!$AB$5:$AB$504,MATCH($A485,Backlog_Scoring!$A$5:$A$504,0)),""))</f>
        <v/>
      </c>
      <c r="F485" s="15" t="str">
        <f>IF($A485="","",IFERROR(INDEX(Backlog_Scoring!$AC$5:$AC$504,MATCH($A485,Backlog_Scoring!$A$5:$A$504,0)),""))</f>
        <v/>
      </c>
      <c r="H485" s="22"/>
      <c r="I485" s="23"/>
      <c r="N485" s="24"/>
      <c r="O485" s="15" t="str">
        <f>IF($A485="","",IFERROR(INDEX(Backlog_Scoring!$E$5:$E$504,MATCH($A485,Backlog_Scoring!$A$5:$A$504,0)),""))</f>
        <v/>
      </c>
      <c r="P485" s="15" t="str">
        <f>IF($A485="","",IFERROR(INDEX(Backlog_Scoring!$Y$5:$Y$504,MATCH($A485,Backlog_Scoring!$A$5:$A$504,0)),""))</f>
        <v/>
      </c>
      <c r="Q485" s="15" t="str">
        <f>IF($A485="","",IFERROR(INDEX(Backlog_Scoring!$X$5:$X$504,MATCH($A485,Backlog_Scoring!$A$5:$A$504,0)),""))</f>
        <v/>
      </c>
      <c r="R485" s="15" t="str">
        <f>IF($A485="","",IFERROR(INDEX(Backlog_Scoring!$U$5:$U$504,MATCH($A485,Backlog_Scoring!$A$5:$A$504,0)),""))</f>
        <v/>
      </c>
      <c r="T485" s="20"/>
      <c r="U485" s="20" t="str">
        <f>IF(Settings!$B$23=0,"",IF($C485="","",IF($D485="Day 14",$C485+Settings!$B$24,IF($D485="Week 6",$C485+Settings!$B$25,IF($D485="Monthly",EDATE($C485,Settings!$B$26),"")))))</f>
        <v/>
      </c>
      <c r="V485" s="21"/>
      <c r="W485" s="21"/>
      <c r="X485" s="21"/>
      <c r="Y485" s="25"/>
      <c r="Z485" s="25"/>
    </row>
    <row r="486" spans="2:26" x14ac:dyDescent="0.2">
      <c r="B486" s="15" t="str">
        <f>IF($A486="","",IFERROR(INDEX(Backlog_Scoring!$B$5:$B$504,MATCH($A486,Backlog_Scoring!$A$5:$A$504,0)),""))</f>
        <v/>
      </c>
      <c r="C486" s="20"/>
      <c r="D486" s="21"/>
      <c r="E486" s="15" t="str">
        <f>IF($A486="","",IFERROR(INDEX(Backlog_Scoring!$AB$5:$AB$504,MATCH($A486,Backlog_Scoring!$A$5:$A$504,0)),""))</f>
        <v/>
      </c>
      <c r="F486" s="15" t="str">
        <f>IF($A486="","",IFERROR(INDEX(Backlog_Scoring!$AC$5:$AC$504,MATCH($A486,Backlog_Scoring!$A$5:$A$504,0)),""))</f>
        <v/>
      </c>
      <c r="H486" s="22"/>
      <c r="I486" s="23"/>
      <c r="N486" s="24"/>
      <c r="O486" s="15" t="str">
        <f>IF($A486="","",IFERROR(INDEX(Backlog_Scoring!$E$5:$E$504,MATCH($A486,Backlog_Scoring!$A$5:$A$504,0)),""))</f>
        <v/>
      </c>
      <c r="P486" s="15" t="str">
        <f>IF($A486="","",IFERROR(INDEX(Backlog_Scoring!$Y$5:$Y$504,MATCH($A486,Backlog_Scoring!$A$5:$A$504,0)),""))</f>
        <v/>
      </c>
      <c r="Q486" s="15" t="str">
        <f>IF($A486="","",IFERROR(INDEX(Backlog_Scoring!$X$5:$X$504,MATCH($A486,Backlog_Scoring!$A$5:$A$504,0)),""))</f>
        <v/>
      </c>
      <c r="R486" s="15" t="str">
        <f>IF($A486="","",IFERROR(INDEX(Backlog_Scoring!$U$5:$U$504,MATCH($A486,Backlog_Scoring!$A$5:$A$504,0)),""))</f>
        <v/>
      </c>
      <c r="T486" s="20"/>
      <c r="U486" s="20" t="str">
        <f>IF(Settings!$B$23=0,"",IF($C486="","",IF($D486="Day 14",$C486+Settings!$B$24,IF($D486="Week 6",$C486+Settings!$B$25,IF($D486="Monthly",EDATE($C486,Settings!$B$26),"")))))</f>
        <v/>
      </c>
      <c r="V486" s="21"/>
      <c r="W486" s="21"/>
      <c r="X486" s="21"/>
      <c r="Y486" s="25"/>
      <c r="Z486" s="25"/>
    </row>
    <row r="487" spans="2:26" x14ac:dyDescent="0.2">
      <c r="B487" s="15" t="str">
        <f>IF($A487="","",IFERROR(INDEX(Backlog_Scoring!$B$5:$B$504,MATCH($A487,Backlog_Scoring!$A$5:$A$504,0)),""))</f>
        <v/>
      </c>
      <c r="C487" s="20"/>
      <c r="D487" s="21"/>
      <c r="E487" s="15" t="str">
        <f>IF($A487="","",IFERROR(INDEX(Backlog_Scoring!$AB$5:$AB$504,MATCH($A487,Backlog_Scoring!$A$5:$A$504,0)),""))</f>
        <v/>
      </c>
      <c r="F487" s="15" t="str">
        <f>IF($A487="","",IFERROR(INDEX(Backlog_Scoring!$AC$5:$AC$504,MATCH($A487,Backlog_Scoring!$A$5:$A$504,0)),""))</f>
        <v/>
      </c>
      <c r="H487" s="22"/>
      <c r="I487" s="23"/>
      <c r="N487" s="24"/>
      <c r="O487" s="15" t="str">
        <f>IF($A487="","",IFERROR(INDEX(Backlog_Scoring!$E$5:$E$504,MATCH($A487,Backlog_Scoring!$A$5:$A$504,0)),""))</f>
        <v/>
      </c>
      <c r="P487" s="15" t="str">
        <f>IF($A487="","",IFERROR(INDEX(Backlog_Scoring!$Y$5:$Y$504,MATCH($A487,Backlog_Scoring!$A$5:$A$504,0)),""))</f>
        <v/>
      </c>
      <c r="Q487" s="15" t="str">
        <f>IF($A487="","",IFERROR(INDEX(Backlog_Scoring!$X$5:$X$504,MATCH($A487,Backlog_Scoring!$A$5:$A$504,0)),""))</f>
        <v/>
      </c>
      <c r="R487" s="15" t="str">
        <f>IF($A487="","",IFERROR(INDEX(Backlog_Scoring!$U$5:$U$504,MATCH($A487,Backlog_Scoring!$A$5:$A$504,0)),""))</f>
        <v/>
      </c>
      <c r="T487" s="20"/>
      <c r="U487" s="20" t="str">
        <f>IF(Settings!$B$23=0,"",IF($C487="","",IF($D487="Day 14",$C487+Settings!$B$24,IF($D487="Week 6",$C487+Settings!$B$25,IF($D487="Monthly",EDATE($C487,Settings!$B$26),"")))))</f>
        <v/>
      </c>
      <c r="V487" s="21"/>
      <c r="W487" s="21"/>
      <c r="X487" s="21"/>
      <c r="Y487" s="25"/>
      <c r="Z487" s="25"/>
    </row>
    <row r="488" spans="2:26" x14ac:dyDescent="0.2">
      <c r="B488" s="15" t="str">
        <f>IF($A488="","",IFERROR(INDEX(Backlog_Scoring!$B$5:$B$504,MATCH($A488,Backlog_Scoring!$A$5:$A$504,0)),""))</f>
        <v/>
      </c>
      <c r="C488" s="20"/>
      <c r="D488" s="21"/>
      <c r="E488" s="15" t="str">
        <f>IF($A488="","",IFERROR(INDEX(Backlog_Scoring!$AB$5:$AB$504,MATCH($A488,Backlog_Scoring!$A$5:$A$504,0)),""))</f>
        <v/>
      </c>
      <c r="F488" s="15" t="str">
        <f>IF($A488="","",IFERROR(INDEX(Backlog_Scoring!$AC$5:$AC$504,MATCH($A488,Backlog_Scoring!$A$5:$A$504,0)),""))</f>
        <v/>
      </c>
      <c r="H488" s="22"/>
      <c r="I488" s="23"/>
      <c r="N488" s="24"/>
      <c r="O488" s="15" t="str">
        <f>IF($A488="","",IFERROR(INDEX(Backlog_Scoring!$E$5:$E$504,MATCH($A488,Backlog_Scoring!$A$5:$A$504,0)),""))</f>
        <v/>
      </c>
      <c r="P488" s="15" t="str">
        <f>IF($A488="","",IFERROR(INDEX(Backlog_Scoring!$Y$5:$Y$504,MATCH($A488,Backlog_Scoring!$A$5:$A$504,0)),""))</f>
        <v/>
      </c>
      <c r="Q488" s="15" t="str">
        <f>IF($A488="","",IFERROR(INDEX(Backlog_Scoring!$X$5:$X$504,MATCH($A488,Backlog_Scoring!$A$5:$A$504,0)),""))</f>
        <v/>
      </c>
      <c r="R488" s="15" t="str">
        <f>IF($A488="","",IFERROR(INDEX(Backlog_Scoring!$U$5:$U$504,MATCH($A488,Backlog_Scoring!$A$5:$A$504,0)),""))</f>
        <v/>
      </c>
      <c r="T488" s="20"/>
      <c r="U488" s="20" t="str">
        <f>IF(Settings!$B$23=0,"",IF($C488="","",IF($D488="Day 14",$C488+Settings!$B$24,IF($D488="Week 6",$C488+Settings!$B$25,IF($D488="Monthly",EDATE($C488,Settings!$B$26),"")))))</f>
        <v/>
      </c>
      <c r="V488" s="21"/>
      <c r="W488" s="21"/>
      <c r="X488" s="21"/>
      <c r="Y488" s="25"/>
      <c r="Z488" s="25"/>
    </row>
    <row r="489" spans="2:26" x14ac:dyDescent="0.2">
      <c r="B489" s="15" t="str">
        <f>IF($A489="","",IFERROR(INDEX(Backlog_Scoring!$B$5:$B$504,MATCH($A489,Backlog_Scoring!$A$5:$A$504,0)),""))</f>
        <v/>
      </c>
      <c r="C489" s="20"/>
      <c r="D489" s="21"/>
      <c r="E489" s="15" t="str">
        <f>IF($A489="","",IFERROR(INDEX(Backlog_Scoring!$AB$5:$AB$504,MATCH($A489,Backlog_Scoring!$A$5:$A$504,0)),""))</f>
        <v/>
      </c>
      <c r="F489" s="15" t="str">
        <f>IF($A489="","",IFERROR(INDEX(Backlog_Scoring!$AC$5:$AC$504,MATCH($A489,Backlog_Scoring!$A$5:$A$504,0)),""))</f>
        <v/>
      </c>
      <c r="H489" s="22"/>
      <c r="I489" s="23"/>
      <c r="N489" s="24"/>
      <c r="O489" s="15" t="str">
        <f>IF($A489="","",IFERROR(INDEX(Backlog_Scoring!$E$5:$E$504,MATCH($A489,Backlog_Scoring!$A$5:$A$504,0)),""))</f>
        <v/>
      </c>
      <c r="P489" s="15" t="str">
        <f>IF($A489="","",IFERROR(INDEX(Backlog_Scoring!$Y$5:$Y$504,MATCH($A489,Backlog_Scoring!$A$5:$A$504,0)),""))</f>
        <v/>
      </c>
      <c r="Q489" s="15" t="str">
        <f>IF($A489="","",IFERROR(INDEX(Backlog_Scoring!$X$5:$X$504,MATCH($A489,Backlog_Scoring!$A$5:$A$504,0)),""))</f>
        <v/>
      </c>
      <c r="R489" s="15" t="str">
        <f>IF($A489="","",IFERROR(INDEX(Backlog_Scoring!$U$5:$U$504,MATCH($A489,Backlog_Scoring!$A$5:$A$504,0)),""))</f>
        <v/>
      </c>
      <c r="T489" s="20"/>
      <c r="U489" s="20" t="str">
        <f>IF(Settings!$B$23=0,"",IF($C489="","",IF($D489="Day 14",$C489+Settings!$B$24,IF($D489="Week 6",$C489+Settings!$B$25,IF($D489="Monthly",EDATE($C489,Settings!$B$26),"")))))</f>
        <v/>
      </c>
      <c r="V489" s="21"/>
      <c r="W489" s="21"/>
      <c r="X489" s="21"/>
      <c r="Y489" s="25"/>
      <c r="Z489" s="25"/>
    </row>
    <row r="490" spans="2:26" x14ac:dyDescent="0.2">
      <c r="B490" s="15" t="str">
        <f>IF($A490="","",IFERROR(INDEX(Backlog_Scoring!$B$5:$B$504,MATCH($A490,Backlog_Scoring!$A$5:$A$504,0)),""))</f>
        <v/>
      </c>
      <c r="C490" s="20"/>
      <c r="D490" s="21"/>
      <c r="E490" s="15" t="str">
        <f>IF($A490="","",IFERROR(INDEX(Backlog_Scoring!$AB$5:$AB$504,MATCH($A490,Backlog_Scoring!$A$5:$A$504,0)),""))</f>
        <v/>
      </c>
      <c r="F490" s="15" t="str">
        <f>IF($A490="","",IFERROR(INDEX(Backlog_Scoring!$AC$5:$AC$504,MATCH($A490,Backlog_Scoring!$A$5:$A$504,0)),""))</f>
        <v/>
      </c>
      <c r="H490" s="22"/>
      <c r="I490" s="23"/>
      <c r="N490" s="24"/>
      <c r="O490" s="15" t="str">
        <f>IF($A490="","",IFERROR(INDEX(Backlog_Scoring!$E$5:$E$504,MATCH($A490,Backlog_Scoring!$A$5:$A$504,0)),""))</f>
        <v/>
      </c>
      <c r="P490" s="15" t="str">
        <f>IF($A490="","",IFERROR(INDEX(Backlog_Scoring!$Y$5:$Y$504,MATCH($A490,Backlog_Scoring!$A$5:$A$504,0)),""))</f>
        <v/>
      </c>
      <c r="Q490" s="15" t="str">
        <f>IF($A490="","",IFERROR(INDEX(Backlog_Scoring!$X$5:$X$504,MATCH($A490,Backlog_Scoring!$A$5:$A$504,0)),""))</f>
        <v/>
      </c>
      <c r="R490" s="15" t="str">
        <f>IF($A490="","",IFERROR(INDEX(Backlog_Scoring!$U$5:$U$504,MATCH($A490,Backlog_Scoring!$A$5:$A$504,0)),""))</f>
        <v/>
      </c>
      <c r="T490" s="20"/>
      <c r="U490" s="20" t="str">
        <f>IF(Settings!$B$23=0,"",IF($C490="","",IF($D490="Day 14",$C490+Settings!$B$24,IF($D490="Week 6",$C490+Settings!$B$25,IF($D490="Monthly",EDATE($C490,Settings!$B$26),"")))))</f>
        <v/>
      </c>
      <c r="V490" s="21"/>
      <c r="W490" s="21"/>
      <c r="X490" s="21"/>
      <c r="Y490" s="25"/>
      <c r="Z490" s="25"/>
    </row>
    <row r="491" spans="2:26" x14ac:dyDescent="0.2">
      <c r="B491" s="15" t="str">
        <f>IF($A491="","",IFERROR(INDEX(Backlog_Scoring!$B$5:$B$504,MATCH($A491,Backlog_Scoring!$A$5:$A$504,0)),""))</f>
        <v/>
      </c>
      <c r="C491" s="20"/>
      <c r="D491" s="21"/>
      <c r="E491" s="15" t="str">
        <f>IF($A491="","",IFERROR(INDEX(Backlog_Scoring!$AB$5:$AB$504,MATCH($A491,Backlog_Scoring!$A$5:$A$504,0)),""))</f>
        <v/>
      </c>
      <c r="F491" s="15" t="str">
        <f>IF($A491="","",IFERROR(INDEX(Backlog_Scoring!$AC$5:$AC$504,MATCH($A491,Backlog_Scoring!$A$5:$A$504,0)),""))</f>
        <v/>
      </c>
      <c r="H491" s="22"/>
      <c r="I491" s="23"/>
      <c r="N491" s="24"/>
      <c r="O491" s="15" t="str">
        <f>IF($A491="","",IFERROR(INDEX(Backlog_Scoring!$E$5:$E$504,MATCH($A491,Backlog_Scoring!$A$5:$A$504,0)),""))</f>
        <v/>
      </c>
      <c r="P491" s="15" t="str">
        <f>IF($A491="","",IFERROR(INDEX(Backlog_Scoring!$Y$5:$Y$504,MATCH($A491,Backlog_Scoring!$A$5:$A$504,0)),""))</f>
        <v/>
      </c>
      <c r="Q491" s="15" t="str">
        <f>IF($A491="","",IFERROR(INDEX(Backlog_Scoring!$X$5:$X$504,MATCH($A491,Backlog_Scoring!$A$5:$A$504,0)),""))</f>
        <v/>
      </c>
      <c r="R491" s="15" t="str">
        <f>IF($A491="","",IFERROR(INDEX(Backlog_Scoring!$U$5:$U$504,MATCH($A491,Backlog_Scoring!$A$5:$A$504,0)),""))</f>
        <v/>
      </c>
      <c r="T491" s="20"/>
      <c r="U491" s="20" t="str">
        <f>IF(Settings!$B$23=0,"",IF($C491="","",IF($D491="Day 14",$C491+Settings!$B$24,IF($D491="Week 6",$C491+Settings!$B$25,IF($D491="Monthly",EDATE($C491,Settings!$B$26),"")))))</f>
        <v/>
      </c>
      <c r="V491" s="21"/>
      <c r="W491" s="21"/>
      <c r="X491" s="21"/>
      <c r="Y491" s="25"/>
      <c r="Z491" s="25"/>
    </row>
    <row r="492" spans="2:26" x14ac:dyDescent="0.2">
      <c r="B492" s="15" t="str">
        <f>IF($A492="","",IFERROR(INDEX(Backlog_Scoring!$B$5:$B$504,MATCH($A492,Backlog_Scoring!$A$5:$A$504,0)),""))</f>
        <v/>
      </c>
      <c r="C492" s="20"/>
      <c r="D492" s="21"/>
      <c r="E492" s="15" t="str">
        <f>IF($A492="","",IFERROR(INDEX(Backlog_Scoring!$AB$5:$AB$504,MATCH($A492,Backlog_Scoring!$A$5:$A$504,0)),""))</f>
        <v/>
      </c>
      <c r="F492" s="15" t="str">
        <f>IF($A492="","",IFERROR(INDEX(Backlog_Scoring!$AC$5:$AC$504,MATCH($A492,Backlog_Scoring!$A$5:$A$504,0)),""))</f>
        <v/>
      </c>
      <c r="H492" s="22"/>
      <c r="I492" s="23"/>
      <c r="N492" s="24"/>
      <c r="O492" s="15" t="str">
        <f>IF($A492="","",IFERROR(INDEX(Backlog_Scoring!$E$5:$E$504,MATCH($A492,Backlog_Scoring!$A$5:$A$504,0)),""))</f>
        <v/>
      </c>
      <c r="P492" s="15" t="str">
        <f>IF($A492="","",IFERROR(INDEX(Backlog_Scoring!$Y$5:$Y$504,MATCH($A492,Backlog_Scoring!$A$5:$A$504,0)),""))</f>
        <v/>
      </c>
      <c r="Q492" s="15" t="str">
        <f>IF($A492="","",IFERROR(INDEX(Backlog_Scoring!$X$5:$X$504,MATCH($A492,Backlog_Scoring!$A$5:$A$504,0)),""))</f>
        <v/>
      </c>
      <c r="R492" s="15" t="str">
        <f>IF($A492="","",IFERROR(INDEX(Backlog_Scoring!$U$5:$U$504,MATCH($A492,Backlog_Scoring!$A$5:$A$504,0)),""))</f>
        <v/>
      </c>
      <c r="T492" s="20"/>
      <c r="U492" s="20" t="str">
        <f>IF(Settings!$B$23=0,"",IF($C492="","",IF($D492="Day 14",$C492+Settings!$B$24,IF($D492="Week 6",$C492+Settings!$B$25,IF($D492="Monthly",EDATE($C492,Settings!$B$26),"")))))</f>
        <v/>
      </c>
      <c r="V492" s="21"/>
      <c r="W492" s="21"/>
      <c r="X492" s="21"/>
      <c r="Y492" s="25"/>
      <c r="Z492" s="25"/>
    </row>
    <row r="493" spans="2:26" x14ac:dyDescent="0.2">
      <c r="B493" s="15" t="str">
        <f>IF($A493="","",IFERROR(INDEX(Backlog_Scoring!$B$5:$B$504,MATCH($A493,Backlog_Scoring!$A$5:$A$504,0)),""))</f>
        <v/>
      </c>
      <c r="C493" s="20"/>
      <c r="D493" s="21"/>
      <c r="E493" s="15" t="str">
        <f>IF($A493="","",IFERROR(INDEX(Backlog_Scoring!$AB$5:$AB$504,MATCH($A493,Backlog_Scoring!$A$5:$A$504,0)),""))</f>
        <v/>
      </c>
      <c r="F493" s="15" t="str">
        <f>IF($A493="","",IFERROR(INDEX(Backlog_Scoring!$AC$5:$AC$504,MATCH($A493,Backlog_Scoring!$A$5:$A$504,0)),""))</f>
        <v/>
      </c>
      <c r="H493" s="22"/>
      <c r="I493" s="23"/>
      <c r="N493" s="24"/>
      <c r="O493" s="15" t="str">
        <f>IF($A493="","",IFERROR(INDEX(Backlog_Scoring!$E$5:$E$504,MATCH($A493,Backlog_Scoring!$A$5:$A$504,0)),""))</f>
        <v/>
      </c>
      <c r="P493" s="15" t="str">
        <f>IF($A493="","",IFERROR(INDEX(Backlog_Scoring!$Y$5:$Y$504,MATCH($A493,Backlog_Scoring!$A$5:$A$504,0)),""))</f>
        <v/>
      </c>
      <c r="Q493" s="15" t="str">
        <f>IF($A493="","",IFERROR(INDEX(Backlog_Scoring!$X$5:$X$504,MATCH($A493,Backlog_Scoring!$A$5:$A$504,0)),""))</f>
        <v/>
      </c>
      <c r="R493" s="15" t="str">
        <f>IF($A493="","",IFERROR(INDEX(Backlog_Scoring!$U$5:$U$504,MATCH($A493,Backlog_Scoring!$A$5:$A$504,0)),""))</f>
        <v/>
      </c>
      <c r="T493" s="20"/>
      <c r="U493" s="20" t="str">
        <f>IF(Settings!$B$23=0,"",IF($C493="","",IF($D493="Day 14",$C493+Settings!$B$24,IF($D493="Week 6",$C493+Settings!$B$25,IF($D493="Monthly",EDATE($C493,Settings!$B$26),"")))))</f>
        <v/>
      </c>
      <c r="V493" s="21"/>
      <c r="W493" s="21"/>
      <c r="X493" s="21"/>
      <c r="Y493" s="25"/>
      <c r="Z493" s="25"/>
    </row>
    <row r="494" spans="2:26" x14ac:dyDescent="0.2">
      <c r="B494" s="15" t="str">
        <f>IF($A494="","",IFERROR(INDEX(Backlog_Scoring!$B$5:$B$504,MATCH($A494,Backlog_Scoring!$A$5:$A$504,0)),""))</f>
        <v/>
      </c>
      <c r="C494" s="20"/>
      <c r="D494" s="21"/>
      <c r="E494" s="15" t="str">
        <f>IF($A494="","",IFERROR(INDEX(Backlog_Scoring!$AB$5:$AB$504,MATCH($A494,Backlog_Scoring!$A$5:$A$504,0)),""))</f>
        <v/>
      </c>
      <c r="F494" s="15" t="str">
        <f>IF($A494="","",IFERROR(INDEX(Backlog_Scoring!$AC$5:$AC$504,MATCH($A494,Backlog_Scoring!$A$5:$A$504,0)),""))</f>
        <v/>
      </c>
      <c r="H494" s="22"/>
      <c r="I494" s="23"/>
      <c r="N494" s="24"/>
      <c r="O494" s="15" t="str">
        <f>IF($A494="","",IFERROR(INDEX(Backlog_Scoring!$E$5:$E$504,MATCH($A494,Backlog_Scoring!$A$5:$A$504,0)),""))</f>
        <v/>
      </c>
      <c r="P494" s="15" t="str">
        <f>IF($A494="","",IFERROR(INDEX(Backlog_Scoring!$Y$5:$Y$504,MATCH($A494,Backlog_Scoring!$A$5:$A$504,0)),""))</f>
        <v/>
      </c>
      <c r="Q494" s="15" t="str">
        <f>IF($A494="","",IFERROR(INDEX(Backlog_Scoring!$X$5:$X$504,MATCH($A494,Backlog_Scoring!$A$5:$A$504,0)),""))</f>
        <v/>
      </c>
      <c r="R494" s="15" t="str">
        <f>IF($A494="","",IFERROR(INDEX(Backlog_Scoring!$U$5:$U$504,MATCH($A494,Backlog_Scoring!$A$5:$A$504,0)),""))</f>
        <v/>
      </c>
      <c r="T494" s="20"/>
      <c r="U494" s="20" t="str">
        <f>IF(Settings!$B$23=0,"",IF($C494="","",IF($D494="Day 14",$C494+Settings!$B$24,IF($D494="Week 6",$C494+Settings!$B$25,IF($D494="Monthly",EDATE($C494,Settings!$B$26),"")))))</f>
        <v/>
      </c>
      <c r="V494" s="21"/>
      <c r="W494" s="21"/>
      <c r="X494" s="21"/>
      <c r="Y494" s="25"/>
      <c r="Z494" s="25"/>
    </row>
    <row r="495" spans="2:26" x14ac:dyDescent="0.2">
      <c r="B495" s="15" t="str">
        <f>IF($A495="","",IFERROR(INDEX(Backlog_Scoring!$B$5:$B$504,MATCH($A495,Backlog_Scoring!$A$5:$A$504,0)),""))</f>
        <v/>
      </c>
      <c r="C495" s="20"/>
      <c r="D495" s="21"/>
      <c r="E495" s="15" t="str">
        <f>IF($A495="","",IFERROR(INDEX(Backlog_Scoring!$AB$5:$AB$504,MATCH($A495,Backlog_Scoring!$A$5:$A$504,0)),""))</f>
        <v/>
      </c>
      <c r="F495" s="15" t="str">
        <f>IF($A495="","",IFERROR(INDEX(Backlog_Scoring!$AC$5:$AC$504,MATCH($A495,Backlog_Scoring!$A$5:$A$504,0)),""))</f>
        <v/>
      </c>
      <c r="H495" s="22"/>
      <c r="I495" s="23"/>
      <c r="N495" s="24"/>
      <c r="O495" s="15" t="str">
        <f>IF($A495="","",IFERROR(INDEX(Backlog_Scoring!$E$5:$E$504,MATCH($A495,Backlog_Scoring!$A$5:$A$504,0)),""))</f>
        <v/>
      </c>
      <c r="P495" s="15" t="str">
        <f>IF($A495="","",IFERROR(INDEX(Backlog_Scoring!$Y$5:$Y$504,MATCH($A495,Backlog_Scoring!$A$5:$A$504,0)),""))</f>
        <v/>
      </c>
      <c r="Q495" s="15" t="str">
        <f>IF($A495="","",IFERROR(INDEX(Backlog_Scoring!$X$5:$X$504,MATCH($A495,Backlog_Scoring!$A$5:$A$504,0)),""))</f>
        <v/>
      </c>
      <c r="R495" s="15" t="str">
        <f>IF($A495="","",IFERROR(INDEX(Backlog_Scoring!$U$5:$U$504,MATCH($A495,Backlog_Scoring!$A$5:$A$504,0)),""))</f>
        <v/>
      </c>
      <c r="T495" s="20"/>
      <c r="U495" s="20" t="str">
        <f>IF(Settings!$B$23=0,"",IF($C495="","",IF($D495="Day 14",$C495+Settings!$B$24,IF($D495="Week 6",$C495+Settings!$B$25,IF($D495="Monthly",EDATE($C495,Settings!$B$26),"")))))</f>
        <v/>
      </c>
      <c r="V495" s="21"/>
      <c r="W495" s="21"/>
      <c r="X495" s="21"/>
      <c r="Y495" s="25"/>
      <c r="Z495" s="25"/>
    </row>
    <row r="496" spans="2:26" x14ac:dyDescent="0.2">
      <c r="B496" s="15" t="str">
        <f>IF($A496="","",IFERROR(INDEX(Backlog_Scoring!$B$5:$B$504,MATCH($A496,Backlog_Scoring!$A$5:$A$504,0)),""))</f>
        <v/>
      </c>
      <c r="C496" s="20"/>
      <c r="D496" s="21"/>
      <c r="E496" s="15" t="str">
        <f>IF($A496="","",IFERROR(INDEX(Backlog_Scoring!$AB$5:$AB$504,MATCH($A496,Backlog_Scoring!$A$5:$A$504,0)),""))</f>
        <v/>
      </c>
      <c r="F496" s="15" t="str">
        <f>IF($A496="","",IFERROR(INDEX(Backlog_Scoring!$AC$5:$AC$504,MATCH($A496,Backlog_Scoring!$A$5:$A$504,0)),""))</f>
        <v/>
      </c>
      <c r="H496" s="22"/>
      <c r="I496" s="23"/>
      <c r="N496" s="24"/>
      <c r="O496" s="15" t="str">
        <f>IF($A496="","",IFERROR(INDEX(Backlog_Scoring!$E$5:$E$504,MATCH($A496,Backlog_Scoring!$A$5:$A$504,0)),""))</f>
        <v/>
      </c>
      <c r="P496" s="15" t="str">
        <f>IF($A496="","",IFERROR(INDEX(Backlog_Scoring!$Y$5:$Y$504,MATCH($A496,Backlog_Scoring!$A$5:$A$504,0)),""))</f>
        <v/>
      </c>
      <c r="Q496" s="15" t="str">
        <f>IF($A496="","",IFERROR(INDEX(Backlog_Scoring!$X$5:$X$504,MATCH($A496,Backlog_Scoring!$A$5:$A$504,0)),""))</f>
        <v/>
      </c>
      <c r="R496" s="15" t="str">
        <f>IF($A496="","",IFERROR(INDEX(Backlog_Scoring!$U$5:$U$504,MATCH($A496,Backlog_Scoring!$A$5:$A$504,0)),""))</f>
        <v/>
      </c>
      <c r="T496" s="20"/>
      <c r="U496" s="20" t="str">
        <f>IF(Settings!$B$23=0,"",IF($C496="","",IF($D496="Day 14",$C496+Settings!$B$24,IF($D496="Week 6",$C496+Settings!$B$25,IF($D496="Monthly",EDATE($C496,Settings!$B$26),"")))))</f>
        <v/>
      </c>
      <c r="V496" s="21"/>
      <c r="W496" s="21"/>
      <c r="X496" s="21"/>
      <c r="Y496" s="25"/>
      <c r="Z496" s="25"/>
    </row>
    <row r="497" spans="2:26" x14ac:dyDescent="0.2">
      <c r="B497" s="15" t="str">
        <f>IF($A497="","",IFERROR(INDEX(Backlog_Scoring!$B$5:$B$504,MATCH($A497,Backlog_Scoring!$A$5:$A$504,0)),""))</f>
        <v/>
      </c>
      <c r="C497" s="20"/>
      <c r="D497" s="21"/>
      <c r="E497" s="15" t="str">
        <f>IF($A497="","",IFERROR(INDEX(Backlog_Scoring!$AB$5:$AB$504,MATCH($A497,Backlog_Scoring!$A$5:$A$504,0)),""))</f>
        <v/>
      </c>
      <c r="F497" s="15" t="str">
        <f>IF($A497="","",IFERROR(INDEX(Backlog_Scoring!$AC$5:$AC$504,MATCH($A497,Backlog_Scoring!$A$5:$A$504,0)),""))</f>
        <v/>
      </c>
      <c r="H497" s="22"/>
      <c r="I497" s="23"/>
      <c r="N497" s="24"/>
      <c r="O497" s="15" t="str">
        <f>IF($A497="","",IFERROR(INDEX(Backlog_Scoring!$E$5:$E$504,MATCH($A497,Backlog_Scoring!$A$5:$A$504,0)),""))</f>
        <v/>
      </c>
      <c r="P497" s="15" t="str">
        <f>IF($A497="","",IFERROR(INDEX(Backlog_Scoring!$Y$5:$Y$504,MATCH($A497,Backlog_Scoring!$A$5:$A$504,0)),""))</f>
        <v/>
      </c>
      <c r="Q497" s="15" t="str">
        <f>IF($A497="","",IFERROR(INDEX(Backlog_Scoring!$X$5:$X$504,MATCH($A497,Backlog_Scoring!$A$5:$A$504,0)),""))</f>
        <v/>
      </c>
      <c r="R497" s="15" t="str">
        <f>IF($A497="","",IFERROR(INDEX(Backlog_Scoring!$U$5:$U$504,MATCH($A497,Backlog_Scoring!$A$5:$A$504,0)),""))</f>
        <v/>
      </c>
      <c r="T497" s="20"/>
      <c r="U497" s="20" t="str">
        <f>IF(Settings!$B$23=0,"",IF($C497="","",IF($D497="Day 14",$C497+Settings!$B$24,IF($D497="Week 6",$C497+Settings!$B$25,IF($D497="Monthly",EDATE($C497,Settings!$B$26),"")))))</f>
        <v/>
      </c>
      <c r="V497" s="21"/>
      <c r="W497" s="21"/>
      <c r="X497" s="21"/>
      <c r="Y497" s="25"/>
      <c r="Z497" s="25"/>
    </row>
    <row r="498" spans="2:26" x14ac:dyDescent="0.2">
      <c r="B498" s="15" t="str">
        <f>IF($A498="","",IFERROR(INDEX(Backlog_Scoring!$B$5:$B$504,MATCH($A498,Backlog_Scoring!$A$5:$A$504,0)),""))</f>
        <v/>
      </c>
      <c r="C498" s="20"/>
      <c r="D498" s="21"/>
      <c r="E498" s="15" t="str">
        <f>IF($A498="","",IFERROR(INDEX(Backlog_Scoring!$AB$5:$AB$504,MATCH($A498,Backlog_Scoring!$A$5:$A$504,0)),""))</f>
        <v/>
      </c>
      <c r="F498" s="15" t="str">
        <f>IF($A498="","",IFERROR(INDEX(Backlog_Scoring!$AC$5:$AC$504,MATCH($A498,Backlog_Scoring!$A$5:$A$504,0)),""))</f>
        <v/>
      </c>
      <c r="H498" s="22"/>
      <c r="I498" s="23"/>
      <c r="N498" s="24"/>
      <c r="O498" s="15" t="str">
        <f>IF($A498="","",IFERROR(INDEX(Backlog_Scoring!$E$5:$E$504,MATCH($A498,Backlog_Scoring!$A$5:$A$504,0)),""))</f>
        <v/>
      </c>
      <c r="P498" s="15" t="str">
        <f>IF($A498="","",IFERROR(INDEX(Backlog_Scoring!$Y$5:$Y$504,MATCH($A498,Backlog_Scoring!$A$5:$A$504,0)),""))</f>
        <v/>
      </c>
      <c r="Q498" s="15" t="str">
        <f>IF($A498="","",IFERROR(INDEX(Backlog_Scoring!$X$5:$X$504,MATCH($A498,Backlog_Scoring!$A$5:$A$504,0)),""))</f>
        <v/>
      </c>
      <c r="R498" s="15" t="str">
        <f>IF($A498="","",IFERROR(INDEX(Backlog_Scoring!$U$5:$U$504,MATCH($A498,Backlog_Scoring!$A$5:$A$504,0)),""))</f>
        <v/>
      </c>
      <c r="T498" s="20"/>
      <c r="U498" s="20" t="str">
        <f>IF(Settings!$B$23=0,"",IF($C498="","",IF($D498="Day 14",$C498+Settings!$B$24,IF($D498="Week 6",$C498+Settings!$B$25,IF($D498="Monthly",EDATE($C498,Settings!$B$26),"")))))</f>
        <v/>
      </c>
      <c r="V498" s="21"/>
      <c r="W498" s="21"/>
      <c r="X498" s="21"/>
      <c r="Y498" s="25"/>
      <c r="Z498" s="25"/>
    </row>
    <row r="499" spans="2:26" x14ac:dyDescent="0.2">
      <c r="B499" s="15" t="str">
        <f>IF($A499="","",IFERROR(INDEX(Backlog_Scoring!$B$5:$B$504,MATCH($A499,Backlog_Scoring!$A$5:$A$504,0)),""))</f>
        <v/>
      </c>
      <c r="C499" s="20"/>
      <c r="D499" s="21"/>
      <c r="E499" s="15" t="str">
        <f>IF($A499="","",IFERROR(INDEX(Backlog_Scoring!$AB$5:$AB$504,MATCH($A499,Backlog_Scoring!$A$5:$A$504,0)),""))</f>
        <v/>
      </c>
      <c r="F499" s="15" t="str">
        <f>IF($A499="","",IFERROR(INDEX(Backlog_Scoring!$AC$5:$AC$504,MATCH($A499,Backlog_Scoring!$A$5:$A$504,0)),""))</f>
        <v/>
      </c>
      <c r="H499" s="22"/>
      <c r="I499" s="23"/>
      <c r="N499" s="24"/>
      <c r="O499" s="15" t="str">
        <f>IF($A499="","",IFERROR(INDEX(Backlog_Scoring!$E$5:$E$504,MATCH($A499,Backlog_Scoring!$A$5:$A$504,0)),""))</f>
        <v/>
      </c>
      <c r="P499" s="15" t="str">
        <f>IF($A499="","",IFERROR(INDEX(Backlog_Scoring!$Y$5:$Y$504,MATCH($A499,Backlog_Scoring!$A$5:$A$504,0)),""))</f>
        <v/>
      </c>
      <c r="Q499" s="15" t="str">
        <f>IF($A499="","",IFERROR(INDEX(Backlog_Scoring!$X$5:$X$504,MATCH($A499,Backlog_Scoring!$A$5:$A$504,0)),""))</f>
        <v/>
      </c>
      <c r="R499" s="15" t="str">
        <f>IF($A499="","",IFERROR(INDEX(Backlog_Scoring!$U$5:$U$504,MATCH($A499,Backlog_Scoring!$A$5:$A$504,0)),""))</f>
        <v/>
      </c>
      <c r="T499" s="20"/>
      <c r="U499" s="20" t="str">
        <f>IF(Settings!$B$23=0,"",IF($C499="","",IF($D499="Day 14",$C499+Settings!$B$24,IF($D499="Week 6",$C499+Settings!$B$25,IF($D499="Monthly",EDATE($C499,Settings!$B$26),"")))))</f>
        <v/>
      </c>
      <c r="V499" s="21"/>
      <c r="W499" s="21"/>
      <c r="X499" s="21"/>
      <c r="Y499" s="25"/>
      <c r="Z499" s="25"/>
    </row>
    <row r="500" spans="2:26" x14ac:dyDescent="0.2">
      <c r="B500" s="15" t="str">
        <f>IF($A500="","",IFERROR(INDEX(Backlog_Scoring!$B$5:$B$504,MATCH($A500,Backlog_Scoring!$A$5:$A$504,0)),""))</f>
        <v/>
      </c>
      <c r="C500" s="20"/>
      <c r="D500" s="21"/>
      <c r="E500" s="15" t="str">
        <f>IF($A500="","",IFERROR(INDEX(Backlog_Scoring!$AB$5:$AB$504,MATCH($A500,Backlog_Scoring!$A$5:$A$504,0)),""))</f>
        <v/>
      </c>
      <c r="F500" s="15" t="str">
        <f>IF($A500="","",IFERROR(INDEX(Backlog_Scoring!$AC$5:$AC$504,MATCH($A500,Backlog_Scoring!$A$5:$A$504,0)),""))</f>
        <v/>
      </c>
      <c r="H500" s="22"/>
      <c r="I500" s="23"/>
      <c r="N500" s="24"/>
      <c r="O500" s="15" t="str">
        <f>IF($A500="","",IFERROR(INDEX(Backlog_Scoring!$E$5:$E$504,MATCH($A500,Backlog_Scoring!$A$5:$A$504,0)),""))</f>
        <v/>
      </c>
      <c r="P500" s="15" t="str">
        <f>IF($A500="","",IFERROR(INDEX(Backlog_Scoring!$Y$5:$Y$504,MATCH($A500,Backlog_Scoring!$A$5:$A$504,0)),""))</f>
        <v/>
      </c>
      <c r="Q500" s="15" t="str">
        <f>IF($A500="","",IFERROR(INDEX(Backlog_Scoring!$X$5:$X$504,MATCH($A500,Backlog_Scoring!$A$5:$A$504,0)),""))</f>
        <v/>
      </c>
      <c r="R500" s="15" t="str">
        <f>IF($A500="","",IFERROR(INDEX(Backlog_Scoring!$U$5:$U$504,MATCH($A500,Backlog_Scoring!$A$5:$A$504,0)),""))</f>
        <v/>
      </c>
      <c r="T500" s="20"/>
      <c r="U500" s="20" t="str">
        <f>IF(Settings!$B$23=0,"",IF($C500="","",IF($D500="Day 14",$C500+Settings!$B$24,IF($D500="Week 6",$C500+Settings!$B$25,IF($D500="Monthly",EDATE($C500,Settings!$B$26),"")))))</f>
        <v/>
      </c>
      <c r="V500" s="21"/>
      <c r="W500" s="21"/>
      <c r="X500" s="21"/>
      <c r="Y500" s="25"/>
      <c r="Z500" s="25"/>
    </row>
    <row r="501" spans="2:26" x14ac:dyDescent="0.2">
      <c r="B501" s="15" t="str">
        <f>IF($A501="","",IFERROR(INDEX(Backlog_Scoring!$B$5:$B$504,MATCH($A501,Backlog_Scoring!$A$5:$A$504,0)),""))</f>
        <v/>
      </c>
      <c r="C501" s="20"/>
      <c r="D501" s="21"/>
      <c r="E501" s="15" t="str">
        <f>IF($A501="","",IFERROR(INDEX(Backlog_Scoring!$AB$5:$AB$504,MATCH($A501,Backlog_Scoring!$A$5:$A$504,0)),""))</f>
        <v/>
      </c>
      <c r="F501" s="15" t="str">
        <f>IF($A501="","",IFERROR(INDEX(Backlog_Scoring!$AC$5:$AC$504,MATCH($A501,Backlog_Scoring!$A$5:$A$504,0)),""))</f>
        <v/>
      </c>
      <c r="H501" s="22"/>
      <c r="I501" s="23"/>
      <c r="N501" s="24"/>
      <c r="O501" s="15" t="str">
        <f>IF($A501="","",IFERROR(INDEX(Backlog_Scoring!$E$5:$E$504,MATCH($A501,Backlog_Scoring!$A$5:$A$504,0)),""))</f>
        <v/>
      </c>
      <c r="P501" s="15" t="str">
        <f>IF($A501="","",IFERROR(INDEX(Backlog_Scoring!$Y$5:$Y$504,MATCH($A501,Backlog_Scoring!$A$5:$A$504,0)),""))</f>
        <v/>
      </c>
      <c r="Q501" s="15" t="str">
        <f>IF($A501="","",IFERROR(INDEX(Backlog_Scoring!$X$5:$X$504,MATCH($A501,Backlog_Scoring!$A$5:$A$504,0)),""))</f>
        <v/>
      </c>
      <c r="R501" s="15" t="str">
        <f>IF($A501="","",IFERROR(INDEX(Backlog_Scoring!$U$5:$U$504,MATCH($A501,Backlog_Scoring!$A$5:$A$504,0)),""))</f>
        <v/>
      </c>
      <c r="T501" s="20"/>
      <c r="U501" s="20" t="str">
        <f>IF(Settings!$B$23=0,"",IF($C501="","",IF($D501="Day 14",$C501+Settings!$B$24,IF($D501="Week 6",$C501+Settings!$B$25,IF($D501="Monthly",EDATE($C501,Settings!$B$26),"")))))</f>
        <v/>
      </c>
      <c r="V501" s="21"/>
      <c r="W501" s="21"/>
      <c r="X501" s="21"/>
      <c r="Y501" s="25"/>
      <c r="Z501" s="25"/>
    </row>
    <row r="502" spans="2:26" x14ac:dyDescent="0.2">
      <c r="B502" s="15" t="str">
        <f>IF($A502="","",IFERROR(INDEX(Backlog_Scoring!$B$5:$B$504,MATCH($A502,Backlog_Scoring!$A$5:$A$504,0)),""))</f>
        <v/>
      </c>
      <c r="C502" s="20"/>
      <c r="D502" s="21"/>
      <c r="E502" s="15" t="str">
        <f>IF($A502="","",IFERROR(INDEX(Backlog_Scoring!$AB$5:$AB$504,MATCH($A502,Backlog_Scoring!$A$5:$A$504,0)),""))</f>
        <v/>
      </c>
      <c r="F502" s="15" t="str">
        <f>IF($A502="","",IFERROR(INDEX(Backlog_Scoring!$AC$5:$AC$504,MATCH($A502,Backlog_Scoring!$A$5:$A$504,0)),""))</f>
        <v/>
      </c>
      <c r="H502" s="22"/>
      <c r="I502" s="23"/>
      <c r="N502" s="24"/>
      <c r="O502" s="15" t="str">
        <f>IF($A502="","",IFERROR(INDEX(Backlog_Scoring!$E$5:$E$504,MATCH($A502,Backlog_Scoring!$A$5:$A$504,0)),""))</f>
        <v/>
      </c>
      <c r="P502" s="15" t="str">
        <f>IF($A502="","",IFERROR(INDEX(Backlog_Scoring!$Y$5:$Y$504,MATCH($A502,Backlog_Scoring!$A$5:$A$504,0)),""))</f>
        <v/>
      </c>
      <c r="Q502" s="15" t="str">
        <f>IF($A502="","",IFERROR(INDEX(Backlog_Scoring!$X$5:$X$504,MATCH($A502,Backlog_Scoring!$A$5:$A$504,0)),""))</f>
        <v/>
      </c>
      <c r="R502" s="15" t="str">
        <f>IF($A502="","",IFERROR(INDEX(Backlog_Scoring!$U$5:$U$504,MATCH($A502,Backlog_Scoring!$A$5:$A$504,0)),""))</f>
        <v/>
      </c>
      <c r="T502" s="20"/>
      <c r="U502" s="20" t="str">
        <f>IF(Settings!$B$23=0,"",IF($C502="","",IF($D502="Day 14",$C502+Settings!$B$24,IF($D502="Week 6",$C502+Settings!$B$25,IF($D502="Monthly",EDATE($C502,Settings!$B$26),"")))))</f>
        <v/>
      </c>
      <c r="V502" s="21"/>
      <c r="W502" s="21"/>
      <c r="X502" s="21"/>
      <c r="Y502" s="25"/>
      <c r="Z502" s="25"/>
    </row>
    <row r="503" spans="2:26" x14ac:dyDescent="0.2">
      <c r="B503" s="15" t="str">
        <f>IF($A503="","",IFERROR(INDEX(Backlog_Scoring!$B$5:$B$504,MATCH($A503,Backlog_Scoring!$A$5:$A$504,0)),""))</f>
        <v/>
      </c>
      <c r="C503" s="20"/>
      <c r="D503" s="21"/>
      <c r="E503" s="15" t="str">
        <f>IF($A503="","",IFERROR(INDEX(Backlog_Scoring!$AB$5:$AB$504,MATCH($A503,Backlog_Scoring!$A$5:$A$504,0)),""))</f>
        <v/>
      </c>
      <c r="F503" s="15" t="str">
        <f>IF($A503="","",IFERROR(INDEX(Backlog_Scoring!$AC$5:$AC$504,MATCH($A503,Backlog_Scoring!$A$5:$A$504,0)),""))</f>
        <v/>
      </c>
      <c r="H503" s="22"/>
      <c r="I503" s="23"/>
      <c r="N503" s="24"/>
      <c r="O503" s="15" t="str">
        <f>IF($A503="","",IFERROR(INDEX(Backlog_Scoring!$E$5:$E$504,MATCH($A503,Backlog_Scoring!$A$5:$A$504,0)),""))</f>
        <v/>
      </c>
      <c r="P503" s="15" t="str">
        <f>IF($A503="","",IFERROR(INDEX(Backlog_Scoring!$Y$5:$Y$504,MATCH($A503,Backlog_Scoring!$A$5:$A$504,0)),""))</f>
        <v/>
      </c>
      <c r="Q503" s="15" t="str">
        <f>IF($A503="","",IFERROR(INDEX(Backlog_Scoring!$X$5:$X$504,MATCH($A503,Backlog_Scoring!$A$5:$A$504,0)),""))</f>
        <v/>
      </c>
      <c r="R503" s="15" t="str">
        <f>IF($A503="","",IFERROR(INDEX(Backlog_Scoring!$U$5:$U$504,MATCH($A503,Backlog_Scoring!$A$5:$A$504,0)),""))</f>
        <v/>
      </c>
      <c r="T503" s="20"/>
      <c r="U503" s="20" t="str">
        <f>IF(Settings!$B$23=0,"",IF($C503="","",IF($D503="Day 14",$C503+Settings!$B$24,IF($D503="Week 6",$C503+Settings!$B$25,IF($D503="Monthly",EDATE($C503,Settings!$B$26),"")))))</f>
        <v/>
      </c>
      <c r="V503" s="21"/>
      <c r="W503" s="21"/>
      <c r="X503" s="21"/>
      <c r="Y503" s="25"/>
      <c r="Z503" s="25"/>
    </row>
    <row r="504" spans="2:26" x14ac:dyDescent="0.2">
      <c r="B504" s="15" t="str">
        <f>IF($A504="","",IFERROR(INDEX(Backlog_Scoring!$B$5:$B$504,MATCH($A504,Backlog_Scoring!$A$5:$A$504,0)),""))</f>
        <v/>
      </c>
      <c r="C504" s="20"/>
      <c r="D504" s="21"/>
      <c r="E504" s="15" t="str">
        <f>IF($A504="","",IFERROR(INDEX(Backlog_Scoring!$AB$5:$AB$504,MATCH($A504,Backlog_Scoring!$A$5:$A$504,0)),""))</f>
        <v/>
      </c>
      <c r="F504" s="15" t="str">
        <f>IF($A504="","",IFERROR(INDEX(Backlog_Scoring!$AC$5:$AC$504,MATCH($A504,Backlog_Scoring!$A$5:$A$504,0)),""))</f>
        <v/>
      </c>
      <c r="H504" s="22"/>
      <c r="I504" s="23"/>
      <c r="N504" s="24"/>
      <c r="O504" s="15" t="str">
        <f>IF($A504="","",IFERROR(INDEX(Backlog_Scoring!$E$5:$E$504,MATCH($A504,Backlog_Scoring!$A$5:$A$504,0)),""))</f>
        <v/>
      </c>
      <c r="P504" s="15" t="str">
        <f>IF($A504="","",IFERROR(INDEX(Backlog_Scoring!$Y$5:$Y$504,MATCH($A504,Backlog_Scoring!$A$5:$A$504,0)),""))</f>
        <v/>
      </c>
      <c r="Q504" s="15" t="str">
        <f>IF($A504="","",IFERROR(INDEX(Backlog_Scoring!$X$5:$X$504,MATCH($A504,Backlog_Scoring!$A$5:$A$504,0)),""))</f>
        <v/>
      </c>
      <c r="R504" s="15" t="str">
        <f>IF($A504="","",IFERROR(INDEX(Backlog_Scoring!$U$5:$U$504,MATCH($A504,Backlog_Scoring!$A$5:$A$504,0)),""))</f>
        <v/>
      </c>
      <c r="T504" s="20"/>
      <c r="U504" s="20" t="str">
        <f>IF(Settings!$B$23=0,"",IF($C504="","",IF($D504="Day 14",$C504+Settings!$B$24,IF($D504="Week 6",$C504+Settings!$B$25,IF($D504="Monthly",EDATE($C504,Settings!$B$26),"")))))</f>
        <v/>
      </c>
      <c r="V504" s="21"/>
      <c r="W504" s="21"/>
      <c r="X504" s="21"/>
      <c r="Y504" s="25"/>
      <c r="Z504" s="25"/>
    </row>
    <row r="505" spans="2:26" x14ac:dyDescent="0.2">
      <c r="B505" s="15" t="str">
        <f>IF($A505="","",IFERROR(INDEX(Backlog_Scoring!$B$5:$B$504,MATCH($A505,Backlog_Scoring!$A$5:$A$504,0)),""))</f>
        <v/>
      </c>
      <c r="E505" s="15" t="str">
        <f>IF($A505="","",IFERROR(INDEX(Backlog_Scoring!$AB$5:$AB$504,MATCH($A505,Backlog_Scoring!$A$5:$A$504,0)),""))</f>
        <v/>
      </c>
      <c r="F505" s="15" t="str">
        <f>IF($A505="","",IFERROR(INDEX(Backlog_Scoring!$AC$5:$AC$504,MATCH($A505,Backlog_Scoring!$A$5:$A$504,0)),""))</f>
        <v/>
      </c>
      <c r="O505" s="15" t="str">
        <f>IF($A505="","",IFERROR(INDEX(Backlog_Scoring!$E$5:$E$504,MATCH($A505,Backlog_Scoring!$A$5:$A$504,0)),""))</f>
        <v/>
      </c>
      <c r="P505" s="15" t="str">
        <f>IF($A505="","",IFERROR(INDEX(Backlog_Scoring!$Y$5:$Y$504,MATCH($A505,Backlog_Scoring!$A$5:$A$504,0)),""))</f>
        <v/>
      </c>
      <c r="Q505" s="15" t="str">
        <f>IF($A505="","",IFERROR(INDEX(Backlog_Scoring!$X$5:$X$504,MATCH($A505,Backlog_Scoring!$A$5:$A$504,0)),""))</f>
        <v/>
      </c>
      <c r="R505" s="15" t="str">
        <f>IF($A505="","",IFERROR(INDEX(Backlog_Scoring!$U$5:$U$504,MATCH($A505,Backlog_Scoring!$A$5:$A$504,0)),""))</f>
        <v/>
      </c>
    </row>
  </sheetData>
  <conditionalFormatting sqref="P4:P63">
    <cfRule type="cellIs" dxfId="2" priority="1" operator="equal">
      <formula>"Scale"</formula>
    </cfRule>
    <cfRule type="cellIs" dxfId="1" priority="2" operator="equal">
      <formula>"Fix"</formula>
    </cfRule>
    <cfRule type="cellIs" dxfId="0" priority="3" operator="equal">
      <formula>"Kill"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Settings</vt:lpstr>
      <vt:lpstr>Criteria</vt:lpstr>
      <vt:lpstr>Backlog_Scoring</vt:lpstr>
      <vt:lpstr>Pilot_Decisions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Esra Bağdat</cp:lastModifiedBy>
  <dcterms:created xsi:type="dcterms:W3CDTF">2026-02-01T19:32:37Z</dcterms:created>
  <dcterms:modified xsi:type="dcterms:W3CDTF">2026-02-01T19:32:37Z</dcterms:modified>
</cp:coreProperties>
</file>