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endy S\Documents\Candovers Parish Council\Audit documents\AGAR 2024-25\"/>
    </mc:Choice>
  </mc:AlternateContent>
  <xr:revisionPtr revIDLastSave="0" documentId="13_ncr:1_{044B7E0F-154D-47B9-AC56-5838CD43627F}" xr6:coauthVersionLast="47" xr6:coauthVersionMax="47" xr10:uidLastSave="{00000000-0000-0000-0000-000000000000}"/>
  <bookViews>
    <workbookView xWindow="-120" yWindow="-120" windowWidth="29040" windowHeight="15840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<sst xmlns="http://schemas.openxmlformats.org/spreadsheetml/2006/main" count="154" uniqueCount="75">
  <si>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</si>
  <si>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</si>
  <si>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</si>
  <si>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</si>
  <si>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</si>
  <si>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</si>
  <si>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</si>
  <si>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</si>
  <si>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</si>
  <si>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</si>
  <si>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</si>
  <si>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</si>
  <si>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</si>
  <si>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</si>
  <si>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</si>
  <si>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</si>
  <si>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</si>
  <si>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</si>
  <si>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</si>
  <si>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</si>
  <si>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</si>
  <si>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</si>
  <si>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</si>
  <si>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</si>
  <si>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</si>
  <si>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</si>
  <si>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</si>
  <si>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</si>
  <si>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</si>
  <si>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</si>
  <si>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</si>
  <si>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</si>
  <si>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</si>
  <si>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</si>
  <si>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</si>
  <si>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</si>
  <si>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</si>
  <si>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</si>
  <si>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</si>
  <si>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</si>
  <si>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</si>
  <si>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</si>
  <si>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</si>
  <si>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</si>
  <si>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</si>
  <si>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</si>
  <si>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</si>
  <si>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</si>
  <si>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</si>
  <si>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</si>
  <si>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</si>
  <si>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</si>
  <si>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</si>
  <si>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</si>
  <si>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</si>
  <si>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</si>
  <si>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</si>
  <si>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</si>
  <si>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</si>
  <si>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</si>
  <si>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</si>
  <si>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</si>
  <si>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</si>
  <si>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</si>
  <si>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</si>
  <si>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</si>
  <si>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</si>
  <si>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</si>
  <si>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</si>
  <si>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</si>
  <si>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</si>
  <si>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</si>
  <si>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</si>
  <si>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PAYE on Lengthsman admin payment not cashed in 23/24, therefore 23/24 and 24/25 taken in 24/25</t>
  </si>
  <si>
    <t>Clerk's salary increased from £1,500 to £1,600 for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</si>
</sst>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7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workbookViewId="0">
      <selection activeCell="D17" sqref="D17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70</v>
      </c>
    </row>
    <row r="3" spans="2:10" ht="15" customHeight="1" x14ac:dyDescent="0.25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"/>
    <row r="5" spans="2:10" ht="15" customHeight="1" x14ac:dyDescent="0.25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30" x14ac:dyDescent="0.2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0" x14ac:dyDescent="0.25">
      <c r="B7" s="30" t="s">
        <v>15</v>
      </c>
      <c r="C7" s="68">
        <v>12105</v>
      </c>
      <c r="D7" s="68">
        <v>13189.71</v>
      </c>
      <c r="E7" s="55"/>
      <c r="F7" s="55"/>
      <c r="G7" s="50"/>
      <c r="H7" s="50"/>
      <c r="I7" s="39" t="s">
        <v>34</v>
      </c>
      <c r="J7" s="44"/>
    </row>
    <row r="8" spans="2:10" s="21" customFormat="1" ht="30" x14ac:dyDescent="0.25">
      <c r="B8" s="30" t="s">
        <v>16</v>
      </c>
      <c r="C8" s="68">
        <v>4120</v>
      </c>
      <c r="D8" s="68">
        <v>4120</v>
      </c>
      <c r="E8" s="50">
        <f>D8-C8</f>
        <v>0</v>
      </c>
      <c r="F8" s="49">
        <f>IF(AND(C8=0,D8=0),0,IF(C8=0,1,IF(D8=0,-1,(D8-C8)/C8)))</f>
        <v>0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18</v>
      </c>
      <c r="C9" s="68">
        <v>15580</v>
      </c>
      <c r="D9" s="68">
        <v>14976.43</v>
      </c>
      <c r="E9" s="50">
        <f t="shared" ref="E9:E12" si="0">D9-C9</f>
        <v>-603.56999999999971</v>
      </c>
      <c r="F9" s="49">
        <f t="shared" ref="F9:F12" si="1">IF(AND(C9=0,D9=0),0,IF(C9=0,1,IF(D9=0,-1,(D9-C9)/C9)))</f>
        <v>-3.8740051347881881E-2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No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No explanation required</v>
      </c>
    </row>
    <row r="10" spans="2:10" ht="45" x14ac:dyDescent="0.25">
      <c r="B10" s="31" t="s">
        <v>20</v>
      </c>
      <c r="C10" s="68">
        <v>2050</v>
      </c>
      <c r="D10" s="68">
        <v>2457.88</v>
      </c>
      <c r="E10" s="50">
        <f t="shared" si="0"/>
        <v>407.88000000000011</v>
      </c>
      <c r="F10" s="49">
        <f t="shared" si="1"/>
        <v>0.19896585365853664</v>
      </c>
      <c r="G10" s="34" t="str">
        <f t="shared" si="2"/>
        <v>No</v>
      </c>
      <c r="H10" s="34" t="str">
        <f t="shared" si="3"/>
        <v>Yes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30" x14ac:dyDescent="0.2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30" x14ac:dyDescent="0.25">
      <c r="B12" s="31" t="s">
        <v>24</v>
      </c>
      <c r="C12" s="68">
        <v>16566</v>
      </c>
      <c r="D12" s="68">
        <v>17889.89</v>
      </c>
      <c r="E12" s="50">
        <f t="shared" si="0"/>
        <v>1323.8899999999994</v>
      </c>
      <c r="F12" s="49">
        <f t="shared" si="1"/>
        <v>7.9916093202945751E-2</v>
      </c>
      <c r="G12" s="34" t="str">
        <f t="shared" si="2"/>
        <v>No</v>
      </c>
      <c r="H12" s="34" t="str">
        <f t="shared" si="3"/>
        <v>No</v>
      </c>
      <c r="I12" s="39" t="s">
        <v>25</v>
      </c>
      <c r="J12" s="46" t="str">
        <f t="shared" si="4"/>
        <v>No explanation required</v>
      </c>
    </row>
    <row r="13" spans="2:10" ht="38.25" customHeight="1" thickBot="1" x14ac:dyDescent="0.3">
      <c r="B13" s="32" t="s">
        <v>26</v>
      </c>
      <c r="C13" s="69">
        <f>C7+C8+C9-C10-C11-C12</f>
        <v>13189</v>
      </c>
      <c r="D13" s="69">
        <f>D7+D8+D9-D10-D11-D12</f>
        <v>11938.369999999999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.75" thickBot="1" x14ac:dyDescent="0.3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28</v>
      </c>
      <c r="C15" s="70">
        <v>13189.71</v>
      </c>
      <c r="D15" s="70">
        <v>11938.37</v>
      </c>
      <c r="E15" s="54"/>
      <c r="F15" s="57"/>
      <c r="G15" s="53"/>
      <c r="H15" s="53"/>
      <c r="I15" s="41" t="s">
        <v>29</v>
      </c>
      <c r="J15" s="45"/>
    </row>
    <row r="16" spans="2:10" ht="30" x14ac:dyDescent="0.25">
      <c r="B16" s="31" t="s">
        <v>30</v>
      </c>
      <c r="C16" s="68">
        <v>9606</v>
      </c>
      <c r="D16" s="68">
        <v>9606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2</v>
      </c>
    </row>
    <row r="3" spans="2:6" x14ac:dyDescent="0.25">
      <c r="B3" s="8"/>
    </row>
    <row r="4" spans="2:6" x14ac:dyDescent="0.25">
      <c r="B4" t="s">
        <v>58</v>
      </c>
      <c r="C4" s="36">
        <f>'Accounting Statement'!C8</f>
        <v>4120</v>
      </c>
      <c r="D4" t="s">
        <v>71</v>
      </c>
      <c r="E4" s="36">
        <f>'Accounting Statement'!D8</f>
        <v>4120</v>
      </c>
    </row>
    <row r="6" spans="2:6" x14ac:dyDescent="0.25">
      <c r="D6" t="s">
        <v>3</v>
      </c>
      <c r="E6" s="1">
        <f>E4-C4</f>
        <v>0</v>
      </c>
    </row>
    <row r="7" spans="2:6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5</v>
      </c>
    </row>
    <row r="10" spans="2:6" x14ac:dyDescent="0.25">
      <c r="B10" s="8"/>
    </row>
    <row r="11" spans="2:6" s="3" customFormat="1" ht="26.25" x14ac:dyDescent="0.25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2:6" s="11" customFormat="1" x14ac:dyDescent="0.25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25">
      <c r="B13" s="12"/>
      <c r="C13" s="12"/>
      <c r="D13" s="13">
        <f t="shared" si="0"/>
        <v>0</v>
      </c>
      <c r="E13" s="80"/>
      <c r="F13" s="81"/>
    </row>
    <row r="14" spans="2:6" s="11" customFormat="1" x14ac:dyDescent="0.25">
      <c r="B14" s="12"/>
      <c r="C14" s="12"/>
      <c r="D14" s="13">
        <f t="shared" si="0"/>
        <v>0</v>
      </c>
      <c r="E14" s="80"/>
      <c r="F14" s="81"/>
    </row>
    <row r="15" spans="2:6" s="11" customFormat="1" x14ac:dyDescent="0.25">
      <c r="B15" s="12"/>
      <c r="C15" s="12"/>
      <c r="D15" s="13">
        <f t="shared" si="0"/>
        <v>0</v>
      </c>
      <c r="E15" s="80"/>
      <c r="F15" s="81"/>
    </row>
    <row r="16" spans="2:6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C15" sqref="C15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6</v>
      </c>
    </row>
    <row r="3" spans="1:7" x14ac:dyDescent="0.25">
      <c r="B3" s="8"/>
    </row>
    <row r="4" spans="1:7" x14ac:dyDescent="0.25">
      <c r="B4" t="s">
        <v>58</v>
      </c>
      <c r="C4" s="36">
        <f>'Accounting Statement'!C9</f>
        <v>15580</v>
      </c>
      <c r="D4" t="s">
        <v>71</v>
      </c>
      <c r="E4" s="36">
        <f>'Accounting Statement'!D9</f>
        <v>14976.43</v>
      </c>
    </row>
    <row r="6" spans="1:7" x14ac:dyDescent="0.25">
      <c r="D6" t="s">
        <v>3</v>
      </c>
      <c r="E6" s="1">
        <f>E4-C4</f>
        <v>-603.56999999999971</v>
      </c>
    </row>
    <row r="7" spans="1:7" x14ac:dyDescent="0.25">
      <c r="D7" t="s">
        <v>37</v>
      </c>
      <c r="E7" s="6">
        <f>IF(AND(C4=0,E4=0),0,IF(C4=0,1,IF(E4=0,-1,(E4-C4)/C4)))</f>
        <v>-3.8740051347881881E-2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76" t="s">
        <v>38</v>
      </c>
    </row>
    <row r="11" spans="1:7" x14ac:dyDescent="0.25">
      <c r="B11" s="76" t="s">
        <v>60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59</v>
      </c>
      <c r="C14" s="4" t="s">
        <v>72</v>
      </c>
      <c r="D14" s="5" t="s">
        <v>3</v>
      </c>
      <c r="E14" s="83" t="s">
        <v>1</v>
      </c>
      <c r="F14" s="84"/>
    </row>
    <row r="15" spans="1:7" s="17" customFormat="1" x14ac:dyDescent="0.25">
      <c r="A15" s="16"/>
      <c r="B15" s="13"/>
      <c r="C15" s="13"/>
      <c r="D15" s="74">
        <f>C15-B15</f>
        <v>0</v>
      </c>
      <c r="E15" s="85"/>
      <c r="F15" s="86"/>
      <c r="G15" s="16"/>
    </row>
    <row r="16" spans="1:7" s="11" customFormat="1" x14ac:dyDescent="0.25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25">
      <c r="B17" s="12"/>
      <c r="C17" s="12"/>
      <c r="D17" s="74">
        <f t="shared" si="0"/>
        <v>0</v>
      </c>
      <c r="E17" s="80"/>
      <c r="F17" s="81"/>
    </row>
    <row r="18" spans="1:8" s="11" customFormat="1" x14ac:dyDescent="0.25">
      <c r="B18" s="12"/>
      <c r="C18" s="12"/>
      <c r="D18" s="74">
        <f t="shared" si="0"/>
        <v>0</v>
      </c>
      <c r="E18" s="80"/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s="11" customFormat="1" x14ac:dyDescent="0.25">
      <c r="B29" s="12"/>
      <c r="C29" s="12"/>
      <c r="D29" s="74">
        <f t="shared" si="0"/>
        <v>0</v>
      </c>
      <c r="E29" s="80"/>
      <c r="F29" s="81"/>
    </row>
    <row r="30" spans="1:8" x14ac:dyDescent="0.25">
      <c r="A30" s="9" t="s">
        <v>0</v>
      </c>
      <c r="B30" s="10">
        <f>SUM(B15:B29)</f>
        <v>0</v>
      </c>
      <c r="C30" s="10">
        <f>SUM(C15:C29)</f>
        <v>0</v>
      </c>
      <c r="D30" s="75">
        <f>SUM(D15:D29)</f>
        <v>0</v>
      </c>
      <c r="E30" s="82"/>
      <c r="F30" s="81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E21" sqref="E21:F21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7</v>
      </c>
    </row>
    <row r="3" spans="1:7" x14ac:dyDescent="0.25">
      <c r="B3" s="8"/>
    </row>
    <row r="4" spans="1:7" x14ac:dyDescent="0.25">
      <c r="B4" t="s">
        <v>58</v>
      </c>
      <c r="C4" s="36">
        <f>'Accounting Statement'!C10</f>
        <v>2050</v>
      </c>
      <c r="D4" t="s">
        <v>71</v>
      </c>
      <c r="E4" s="36">
        <f>'Accounting Statement'!D10</f>
        <v>2457.88</v>
      </c>
    </row>
    <row r="6" spans="1:7" x14ac:dyDescent="0.25">
      <c r="D6" t="s">
        <v>3</v>
      </c>
      <c r="E6" s="1">
        <f>E4-C4</f>
        <v>407.88000000000011</v>
      </c>
    </row>
    <row r="7" spans="1:7" x14ac:dyDescent="0.25">
      <c r="D7" t="s">
        <v>37</v>
      </c>
      <c r="E7" s="6">
        <f>IF(AND(C4=0,E4=0),0,IF(C4=0,1,IF(E4=0,-1,(E4-C4)/C4)))</f>
        <v>0.19896585365853664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69</v>
      </c>
    </row>
    <row r="11" spans="1:7" x14ac:dyDescent="0.25">
      <c r="B11" s="8"/>
    </row>
    <row r="12" spans="1:7" s="3" customFormat="1" ht="26.25" x14ac:dyDescent="0.25">
      <c r="B12" s="4" t="s">
        <v>59</v>
      </c>
      <c r="C12" s="4" t="s">
        <v>72</v>
      </c>
      <c r="D12" s="5" t="s">
        <v>3</v>
      </c>
      <c r="E12" s="83" t="s">
        <v>1</v>
      </c>
      <c r="F12" s="84"/>
    </row>
    <row r="13" spans="1:7" s="17" customFormat="1" x14ac:dyDescent="0.25">
      <c r="A13" s="16"/>
      <c r="B13" s="12">
        <v>300</v>
      </c>
      <c r="C13" s="12">
        <v>647.88</v>
      </c>
      <c r="D13" s="13">
        <f>C13-B13</f>
        <v>347.88</v>
      </c>
      <c r="E13" s="80" t="s">
        <v>73</v>
      </c>
      <c r="F13" s="87"/>
      <c r="G13" s="16"/>
    </row>
    <row r="14" spans="1:7" s="11" customFormat="1" x14ac:dyDescent="0.25">
      <c r="B14" s="12">
        <v>1750</v>
      </c>
      <c r="C14" s="12">
        <v>1810</v>
      </c>
      <c r="D14" s="13">
        <f t="shared" ref="D14:D27" si="0">C14-B14</f>
        <v>60</v>
      </c>
      <c r="E14" s="80" t="s">
        <v>74</v>
      </c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s="11" customFormat="1" x14ac:dyDescent="0.25">
      <c r="B27" s="12"/>
      <c r="C27" s="12"/>
      <c r="D27" s="13">
        <f t="shared" si="0"/>
        <v>0</v>
      </c>
      <c r="E27" s="80"/>
      <c r="F27" s="81"/>
    </row>
    <row r="28" spans="1:8" x14ac:dyDescent="0.25">
      <c r="A28" s="9" t="s">
        <v>0</v>
      </c>
      <c r="B28" s="10">
        <f>SUM(B13:B27)</f>
        <v>2050</v>
      </c>
      <c r="C28" s="10">
        <f>SUM(C13:C27)</f>
        <v>2457.88</v>
      </c>
      <c r="D28" s="10">
        <f>SUM(D13:D27)</f>
        <v>407.88</v>
      </c>
      <c r="E28" s="82"/>
      <c r="F28" s="81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25">
      <c r="D6" t="s">
        <v>3</v>
      </c>
      <c r="E6" s="1">
        <f>E4-C4</f>
        <v>0</v>
      </c>
    </row>
    <row r="7" spans="1:7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8"/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C14" sqref="C1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9</v>
      </c>
    </row>
    <row r="3" spans="1:8" x14ac:dyDescent="0.25">
      <c r="B3" s="8"/>
    </row>
    <row r="4" spans="1:8" x14ac:dyDescent="0.25">
      <c r="B4" t="s">
        <v>58</v>
      </c>
      <c r="C4" s="36">
        <f>'Accounting Statement'!C12</f>
        <v>16566</v>
      </c>
      <c r="D4" t="s">
        <v>71</v>
      </c>
      <c r="E4" s="36">
        <f>'Accounting Statement'!D12</f>
        <v>17889.89</v>
      </c>
    </row>
    <row r="6" spans="1:8" x14ac:dyDescent="0.25">
      <c r="D6" t="s">
        <v>3</v>
      </c>
      <c r="E6" s="1">
        <f>E4-C4</f>
        <v>1323.8899999999994</v>
      </c>
    </row>
    <row r="7" spans="1:8" x14ac:dyDescent="0.25">
      <c r="D7" t="s">
        <v>37</v>
      </c>
      <c r="E7" s="6">
        <f>IF(AND(C4=0,E4=0),0,IF(C4=0,1,IF(E4=0,-1,(E4-C4)/C4)))</f>
        <v>7.9916093202945751E-2</v>
      </c>
      <c r="F7" t="str">
        <f>IF(E7&lt;-0.15,"yes explain",IF(E7&gt;0.15,"Yes explain","No explanation required"))</f>
        <v>No explanation required</v>
      </c>
    </row>
    <row r="9" spans="1:8" x14ac:dyDescent="0.25">
      <c r="B9" s="8" t="s">
        <v>5</v>
      </c>
    </row>
    <row r="10" spans="1:8" ht="15.75" x14ac:dyDescent="0.3">
      <c r="B10" s="18" t="s">
        <v>39</v>
      </c>
    </row>
    <row r="11" spans="1:8" x14ac:dyDescent="0.25">
      <c r="B11" s="76" t="s">
        <v>60</v>
      </c>
    </row>
    <row r="12" spans="1:8" x14ac:dyDescent="0.25">
      <c r="B12" s="8"/>
    </row>
    <row r="13" spans="1:8" s="3" customFormat="1" ht="26.25" x14ac:dyDescent="0.25">
      <c r="B13" s="4" t="s">
        <v>59</v>
      </c>
      <c r="C13" s="4" t="s">
        <v>72</v>
      </c>
      <c r="D13" s="5" t="s">
        <v>3</v>
      </c>
      <c r="E13" s="83" t="s">
        <v>1</v>
      </c>
      <c r="F13" s="84"/>
      <c r="G13" s="83" t="s">
        <v>61</v>
      </c>
      <c r="H13" s="84"/>
    </row>
    <row r="14" spans="1:8" s="17" customFormat="1" x14ac:dyDescent="0.25">
      <c r="A14" s="16"/>
      <c r="B14" s="13"/>
      <c r="C14" s="13"/>
      <c r="D14" s="74">
        <f>C14-B14</f>
        <v>0</v>
      </c>
      <c r="E14" s="85"/>
      <c r="F14" s="86"/>
      <c r="G14" s="16"/>
    </row>
    <row r="15" spans="1:8" s="11" customFormat="1" x14ac:dyDescent="0.25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25">
      <c r="B16" s="12"/>
      <c r="C16" s="12"/>
      <c r="D16" s="74">
        <f t="shared" si="0"/>
        <v>0</v>
      </c>
      <c r="E16" s="80"/>
      <c r="F16" s="81"/>
    </row>
    <row r="17" spans="1:8" s="11" customFormat="1" x14ac:dyDescent="0.25">
      <c r="B17" s="12"/>
      <c r="C17" s="12"/>
      <c r="D17" s="74">
        <f t="shared" si="0"/>
        <v>0</v>
      </c>
      <c r="E17" s="80"/>
      <c r="F17" s="81"/>
    </row>
    <row r="18" spans="1:8" s="11" customFormat="1" x14ac:dyDescent="0.25">
      <c r="B18" s="12"/>
      <c r="C18" s="12"/>
      <c r="D18" s="74">
        <f t="shared" si="0"/>
        <v>0</v>
      </c>
      <c r="E18" s="80"/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x14ac:dyDescent="0.25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2"/>
      <c r="F29" s="81"/>
      <c r="G29" s="7"/>
    </row>
    <row r="30" spans="1:8" x14ac:dyDescent="0.25">
      <c r="H30" s="2"/>
    </row>
    <row r="31" spans="1:8" x14ac:dyDescent="0.25">
      <c r="F31" s="7"/>
    </row>
    <row r="32" spans="1:8" x14ac:dyDescent="0.25">
      <c r="A32" s="14" t="s">
        <v>4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workbookViewId="0">
      <selection activeCell="E6" sqref="E6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11938.369999999999</v>
      </c>
      <c r="D4" s="59" t="s">
        <v>45</v>
      </c>
      <c r="E4" s="65">
        <f>'Accounting Statement'!D8</f>
        <v>4120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48</v>
      </c>
      <c r="E10" s="61"/>
    </row>
    <row r="11" spans="2:7" x14ac:dyDescent="0.3">
      <c r="C11" s="61" t="s">
        <v>49</v>
      </c>
      <c r="E11" s="61"/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55</v>
      </c>
      <c r="E19" s="61"/>
    </row>
    <row r="20" spans="2:7" x14ac:dyDescent="0.3">
      <c r="F20" s="62">
        <f>E19</f>
        <v>0</v>
      </c>
    </row>
    <row r="21" spans="2:7" ht="17.25" thickBot="1" x14ac:dyDescent="0.35">
      <c r="B21" s="60" t="s">
        <v>56</v>
      </c>
      <c r="G21" s="63">
        <f>F17+F20</f>
        <v>0</v>
      </c>
    </row>
    <row r="22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3" workbookViewId="0">
      <selection activeCell="C37" sqref="C3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10</v>
      </c>
    </row>
    <row r="3" spans="1:8" x14ac:dyDescent="0.25">
      <c r="B3" s="8"/>
    </row>
    <row r="4" spans="1:8" x14ac:dyDescent="0.25">
      <c r="B4" t="s">
        <v>58</v>
      </c>
      <c r="C4" s="36">
        <f>'Accounting Statement'!C16</f>
        <v>9606</v>
      </c>
      <c r="D4" t="s">
        <v>71</v>
      </c>
      <c r="E4" s="36">
        <f>'Accounting Statement'!D16</f>
        <v>9606</v>
      </c>
    </row>
    <row r="6" spans="1:8" x14ac:dyDescent="0.25">
      <c r="D6" t="s">
        <v>3</v>
      </c>
      <c r="E6" s="1">
        <f>E4-C4</f>
        <v>0</v>
      </c>
    </row>
    <row r="7" spans="1:8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5</v>
      </c>
    </row>
    <row r="10" spans="1:8" ht="15.75" x14ac:dyDescent="0.3">
      <c r="B10" s="19" t="s">
        <v>11</v>
      </c>
    </row>
    <row r="11" spans="1:8" ht="15.75" x14ac:dyDescent="0.3">
      <c r="B11" s="18" t="s">
        <v>62</v>
      </c>
    </row>
    <row r="12" spans="1:8" s="3" customFormat="1" ht="26.25" customHeight="1" x14ac:dyDescent="0.25">
      <c r="B12" s="4" t="s">
        <v>59</v>
      </c>
      <c r="C12" s="4" t="s">
        <v>72</v>
      </c>
      <c r="D12" s="5" t="s">
        <v>3</v>
      </c>
      <c r="E12" s="83" t="s">
        <v>1</v>
      </c>
      <c r="F12" s="84"/>
      <c r="G12" s="72" t="s">
        <v>66</v>
      </c>
      <c r="H12" s="73" t="s">
        <v>67</v>
      </c>
    </row>
    <row r="13" spans="1:8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25">
      <c r="B15" s="12"/>
      <c r="C15" s="12"/>
      <c r="D15" s="13">
        <f t="shared" si="0"/>
        <v>0</v>
      </c>
      <c r="E15" s="80"/>
      <c r="F15" s="81"/>
    </row>
    <row r="16" spans="1:8" s="11" customFormat="1" x14ac:dyDescent="0.25">
      <c r="B16" s="12"/>
      <c r="C16" s="12"/>
      <c r="D16" s="13">
        <f t="shared" si="0"/>
        <v>0</v>
      </c>
      <c r="E16" s="80"/>
      <c r="F16" s="81"/>
    </row>
    <row r="17" spans="1:12" s="11" customFormat="1" x14ac:dyDescent="0.25">
      <c r="B17" s="12"/>
      <c r="C17" s="12"/>
      <c r="D17" s="13">
        <f t="shared" si="0"/>
        <v>0</v>
      </c>
      <c r="E17" s="80"/>
      <c r="F17" s="81"/>
    </row>
    <row r="18" spans="1:12" s="11" customFormat="1" x14ac:dyDescent="0.25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25">
      <c r="B19" s="12"/>
      <c r="C19" s="12"/>
      <c r="D19" s="13">
        <f t="shared" si="0"/>
        <v>0</v>
      </c>
      <c r="E19" s="80"/>
      <c r="F19" s="81"/>
    </row>
    <row r="20" spans="1:12" s="11" customFormat="1" x14ac:dyDescent="0.25">
      <c r="B20" s="12"/>
      <c r="C20" s="12"/>
      <c r="D20" s="13">
        <f t="shared" si="0"/>
        <v>0</v>
      </c>
      <c r="E20" s="80"/>
      <c r="F20" s="81"/>
    </row>
    <row r="21" spans="1:12" s="11" customFormat="1" x14ac:dyDescent="0.25">
      <c r="B21" s="12"/>
      <c r="C21" s="12"/>
      <c r="D21" s="13">
        <f t="shared" si="0"/>
        <v>0</v>
      </c>
      <c r="E21" s="80"/>
      <c r="F21" s="81"/>
    </row>
    <row r="22" spans="1:12" s="11" customFormat="1" x14ac:dyDescent="0.25">
      <c r="B22" s="12"/>
      <c r="C22" s="12"/>
      <c r="D22" s="13">
        <f t="shared" si="0"/>
        <v>0</v>
      </c>
      <c r="E22" s="80"/>
      <c r="F22" s="81"/>
    </row>
    <row r="23" spans="1:12" s="11" customFormat="1" x14ac:dyDescent="0.25">
      <c r="B23" s="12"/>
      <c r="C23" s="12"/>
      <c r="D23" s="13">
        <f t="shared" si="0"/>
        <v>0</v>
      </c>
      <c r="E23" s="80"/>
      <c r="F23" s="81"/>
    </row>
    <row r="24" spans="1:12" s="11" customFormat="1" x14ac:dyDescent="0.25">
      <c r="B24" s="12"/>
      <c r="C24" s="12"/>
      <c r="D24" s="13">
        <f t="shared" si="0"/>
        <v>0</v>
      </c>
      <c r="E24" s="80"/>
      <c r="F24" s="81"/>
    </row>
    <row r="25" spans="1:12" s="11" customFormat="1" x14ac:dyDescent="0.25">
      <c r="B25" s="12"/>
      <c r="C25" s="12"/>
      <c r="D25" s="13">
        <f t="shared" si="0"/>
        <v>0</v>
      </c>
      <c r="E25" s="80"/>
      <c r="F25" s="81"/>
    </row>
    <row r="26" spans="1:12" s="11" customFormat="1" x14ac:dyDescent="0.25">
      <c r="B26" s="12"/>
      <c r="C26" s="12"/>
      <c r="D26" s="13">
        <f t="shared" si="0"/>
        <v>0</v>
      </c>
      <c r="E26" s="80"/>
      <c r="F26" s="81"/>
    </row>
    <row r="27" spans="1:12" s="11" customFormat="1" x14ac:dyDescent="0.25">
      <c r="B27" s="12"/>
      <c r="C27" s="12"/>
      <c r="D27" s="13">
        <f t="shared" si="0"/>
        <v>0</v>
      </c>
      <c r="E27" s="80"/>
      <c r="F27" s="81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25">
      <c r="H29" s="2"/>
    </row>
    <row r="30" spans="1:12" x14ac:dyDescent="0.25">
      <c r="A30" s="14" t="s">
        <v>4</v>
      </c>
      <c r="F30" s="7"/>
    </row>
    <row r="32" spans="1:12" ht="15.75" x14ac:dyDescent="0.3">
      <c r="B32" s="18" t="s">
        <v>63</v>
      </c>
    </row>
    <row r="33" spans="1:8" x14ac:dyDescent="0.25">
      <c r="B33" t="s">
        <v>68</v>
      </c>
    </row>
    <row r="34" spans="1:8" x14ac:dyDescent="0.25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30" x14ac:dyDescent="0.25">
      <c r="A36" s="3"/>
      <c r="B36" s="4" t="s">
        <v>59</v>
      </c>
      <c r="C36" s="4" t="s">
        <v>72</v>
      </c>
      <c r="D36" s="5" t="s">
        <v>3</v>
      </c>
      <c r="E36" s="83" t="s">
        <v>1</v>
      </c>
      <c r="F36" s="84"/>
      <c r="G36" s="72" t="s">
        <v>66</v>
      </c>
      <c r="H36" s="73" t="s">
        <v>67</v>
      </c>
    </row>
    <row r="37" spans="1:8" x14ac:dyDescent="0.25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25">
      <c r="D6" t="s">
        <v>3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5</v>
      </c>
    </row>
    <row r="10" spans="1:7" ht="15.75" x14ac:dyDescent="0.3">
      <c r="B10" s="18" t="s">
        <v>64</v>
      </c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A Governor</cp:lastModifiedBy>
  <cp:lastPrinted>2025-04-08T17:45:32Z</cp:lastPrinted>
  <dcterms:created xsi:type="dcterms:W3CDTF">2023-03-10T09:35:56Z</dcterms:created>
  <dcterms:modified xsi:type="dcterms:W3CDTF">2025-04-08T18:37:06Z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