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CAMBRIA/CAMBRIA STUDIES 26/"/>
    </mc:Choice>
  </mc:AlternateContent>
  <xr:revisionPtr revIDLastSave="3" documentId="8_{4B738CEA-6804-44E5-94AB-3CEB88F73F10}" xr6:coauthVersionLast="47" xr6:coauthVersionMax="47" xr10:uidLastSave="{10D2BF7F-99A6-4C89-BE15-807F1E31CE34}"/>
  <workbookProtection workbookAlgorithmName="SHA-512" workbookHashValue="Y01jNsMurfPEVwmiGNi7TZxsM8xjLkuVQi3Eh84Dhl8A4sYW35hH2czKjBSCyZX6lZIvFVI3P1FR8CHO0sRuTQ==" workbookSaltValue="bbKwsMDlifWTkq7bc3HoDg==" workbookSpinCount="100000" lockStructure="1"/>
  <bookViews>
    <workbookView xWindow="15" yWindow="375" windowWidth="28785" windowHeight="15105" xr2:uid="{07D10592-BE95-441D-BBCC-5E6E623B3862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L15" i="2"/>
  <c r="P15" i="2" s="1"/>
  <c r="N15" i="2"/>
  <c r="I16" i="2"/>
  <c r="L16" i="2"/>
  <c r="N16" i="2" s="1"/>
  <c r="I2" i="2"/>
  <c r="L2" i="2"/>
  <c r="P2" i="2" s="1"/>
  <c r="I3" i="2"/>
  <c r="L3" i="2"/>
  <c r="P3" i="2" s="1"/>
  <c r="N3" i="2"/>
  <c r="I4" i="2"/>
  <c r="L4" i="2"/>
  <c r="N4" i="2" s="1"/>
  <c r="I5" i="2"/>
  <c r="L5" i="2"/>
  <c r="N5" i="2" s="1"/>
  <c r="P5" i="2"/>
  <c r="I6" i="2"/>
  <c r="L6" i="2"/>
  <c r="P6" i="2" s="1"/>
  <c r="N6" i="2"/>
  <c r="I7" i="2"/>
  <c r="L7" i="2"/>
  <c r="P7" i="2" s="1"/>
  <c r="D8" i="2"/>
  <c r="G8" i="2"/>
  <c r="H8" i="2"/>
  <c r="J8" i="2"/>
  <c r="M8" i="2"/>
  <c r="N2" i="2" l="1"/>
  <c r="N7" i="2"/>
  <c r="P16" i="2"/>
  <c r="I9" i="2"/>
  <c r="I10" i="2"/>
  <c r="L8" i="2"/>
  <c r="N9" i="2" s="1"/>
  <c r="P4" i="2"/>
  <c r="Q9" i="2" l="1"/>
  <c r="N10" i="2"/>
  <c r="R16" i="2" s="1"/>
  <c r="P8" i="2"/>
  <c r="R4" i="2" l="1"/>
  <c r="R5" i="2"/>
  <c r="R8" i="2"/>
  <c r="R15" i="2"/>
  <c r="R7" i="2"/>
  <c r="R3" i="2"/>
  <c r="R2" i="2"/>
  <c r="R6" i="2"/>
  <c r="Q10" i="2" l="1"/>
  <c r="S10" i="2" s="1"/>
</calcChain>
</file>

<file path=xl/sharedStrings.xml><?xml version="1.0" encoding="utf-8"?>
<sst xmlns="http://schemas.openxmlformats.org/spreadsheetml/2006/main" count="121" uniqueCount="76">
  <si>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</si>
  <si>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</si>
  <si>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</si>
  <si>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</si>
  <si>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</si>
  <si>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</si>
  <si>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</si>
  <si>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</si>
  <si>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</si>
  <si>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</si>
  <si>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</si>
  <si>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</si>
  <si>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</si>
  <si>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</si>
  <si>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</si>
  <si>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</si>
  <si>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</si>
  <si>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</si>
  <si>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</si>
  <si>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</si>
  <si>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</si>
  <si>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</si>
  <si>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</si>
  <si>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</si>
  <si>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</si>
  <si>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</si>
  <si>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</si>
  <si>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</si>
  <si>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</si>
  <si>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</si>
  <si>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</si>
  <si>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</si>
  <si>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</si>
  <si>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</si>
  <si>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</si>
  <si>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</si>
  <si>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</si>
  <si>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</si>
  <si>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</si>
  <si>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</si>
  <si>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</si>
  <si>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4001</t>
  </si>
  <si>
    <t>MOBILE HOME</t>
  </si>
  <si>
    <t>No</t>
  </si>
  <si>
    <t xml:space="preserve">  /  /    </t>
  </si>
  <si>
    <t>4001 CAMBRIA RESIDENTIAL</t>
  </si>
  <si>
    <t>11 006 400 009 06 7 3</t>
  </si>
  <si>
    <t>4389 BANKERS RD</t>
  </si>
  <si>
    <t>4006</t>
  </si>
  <si>
    <t>MANUFACTURED</t>
  </si>
  <si>
    <t>11 006 400 012 06 7 3</t>
  </si>
  <si>
    <t>BANKERS RD</t>
  </si>
  <si>
    <t>11 008 400 033 08 7 3</t>
  </si>
  <si>
    <t>3115 W BEAR LAKE RD</t>
  </si>
  <si>
    <t>11 010 400 004 10 7 3</t>
  </si>
  <si>
    <t>3500 S HILLSDALE RD</t>
  </si>
  <si>
    <t>11 130 001 072</t>
  </si>
  <si>
    <t>4164 PLEASANT DR S</t>
  </si>
  <si>
    <t>4007</t>
  </si>
  <si>
    <t>LAKE BACKLOTS</t>
  </si>
  <si>
    <t>11 130 001 185</t>
  </si>
  <si>
    <t>3012 SAND DUNES RD</t>
  </si>
  <si>
    <t>OTH</t>
  </si>
  <si>
    <t>11 130 001 195</t>
  </si>
  <si>
    <t>4147 PLEASANT DR</t>
  </si>
  <si>
    <t>11 130 001 197</t>
  </si>
  <si>
    <t>4164 S LAKE WILSON RD</t>
  </si>
  <si>
    <t xml:space="preserve">RANCH 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</si>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</sst>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AFD9-F8BC-4E13-8FA7-25BF601E9321}">
  <dimension ref="A1:BL16"/>
  <sheetViews>
    <sheetView tabSelected="1" workbookViewId="0">
      <selection activeCell="A4" sqref="A4:XFD4"/>
    </sheetView>
  </sheetViews>
  <sheetFormatPr defaultRowHeight="15" x14ac:dyDescent="0.25"/>
  <cols>
    <col min="1" max="1" width="18.85546875" bestFit="1" customWidth="1"/>
    <col min="2" max="2" width="21.7109375" bestFit="1" customWidth="1"/>
    <col min="3" max="3" width="9.5703125" style="17" bestFit="1" customWidth="1"/>
    <col min="4" max="4" width="10.85546875" style="7" bestFit="1" customWidth="1"/>
    <col min="5" max="5" width="5.7109375" bestFit="1" customWidth="1"/>
    <col min="6" max="6" width="16.42578125" bestFit="1" customWidth="1"/>
    <col min="7" max="7" width="10.855468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bestFit="1" customWidth="1"/>
    <col min="16" max="16" width="15.85546875" style="32" bestFit="1" customWidth="1"/>
    <col min="17" max="17" width="9" style="40" bestFit="1" customWidth="1"/>
    <col min="18" max="18" width="19.140625" style="42" bestFit="1" customWidth="1"/>
    <col min="19" max="19" width="15.5703125" bestFit="1" customWidth="1"/>
    <col min="20" max="20" width="9.710937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85546875" bestFit="1" customWidth="1"/>
    <col min="25" max="25" width="25.140625" bestFit="1" customWidth="1"/>
    <col min="26" max="26" width="14.28515625" bestFit="1" customWidth="1"/>
    <col min="27" max="27" width="13.85546875" bestFit="1" customWidth="1"/>
    <col min="28" max="28" width="19" bestFit="1" customWidth="1"/>
    <col min="29" max="29" width="7.28515625" bestFit="1" customWidth="1"/>
    <col min="30" max="30" width="13.140625" bestFit="1" customWidth="1"/>
    <col min="31" max="31" width="6.5703125" bestFit="1" customWidth="1"/>
    <col min="32" max="32" width="20.42578125" bestFit="1" customWidth="1"/>
    <col min="33" max="33" width="17" bestFit="1" customWidth="1"/>
    <col min="34" max="34" width="15" bestFit="1" customWidth="1"/>
    <col min="35" max="35" width="10.85546875" bestFit="1" customWidth="1"/>
    <col min="36" max="36" width="16.7109375" bestFit="1" customWidth="1"/>
    <col min="37" max="37" width="21.42578125" bestFit="1" customWidth="1"/>
    <col min="38" max="38" width="21.140625" bestFit="1" customWidth="1"/>
    <col min="39" max="39" width="17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52</v>
      </c>
      <c r="B2" t="s">
        <v>53</v>
      </c>
      <c r="C2" s="17">
        <v>45309</v>
      </c>
      <c r="D2" s="7">
        <v>187500</v>
      </c>
      <c r="E2" t="s">
        <v>39</v>
      </c>
      <c r="F2" t="s">
        <v>40</v>
      </c>
      <c r="G2" s="7">
        <v>187500</v>
      </c>
      <c r="H2" s="7">
        <v>67300</v>
      </c>
      <c r="I2" s="12">
        <f t="shared" ref="I2:I7" si="0">H2/G2*100</f>
        <v>35.893333333333331</v>
      </c>
      <c r="J2" s="7">
        <v>191418</v>
      </c>
      <c r="K2" s="7">
        <v>66844</v>
      </c>
      <c r="L2" s="7">
        <f t="shared" ref="L2:L7" si="1">G2-K2</f>
        <v>120656</v>
      </c>
      <c r="M2" s="7">
        <v>114078.7578125</v>
      </c>
      <c r="N2" s="22">
        <f t="shared" ref="N2:N7" si="2">L2/M2</f>
        <v>1.057655275299459</v>
      </c>
      <c r="O2" s="27">
        <v>1485</v>
      </c>
      <c r="P2" s="32">
        <f t="shared" ref="P2:P7" si="3">L2/O2</f>
        <v>81.249831649831648</v>
      </c>
      <c r="Q2" s="37" t="s">
        <v>41</v>
      </c>
      <c r="R2" s="42">
        <f>ABS(N10-N2)*100</f>
        <v>5.0154605014099296</v>
      </c>
      <c r="S2" t="s">
        <v>49</v>
      </c>
      <c r="U2" s="7">
        <v>38500</v>
      </c>
      <c r="V2" t="s">
        <v>43</v>
      </c>
      <c r="W2" s="17" t="s">
        <v>44</v>
      </c>
      <c r="Y2" t="s">
        <v>45</v>
      </c>
      <c r="Z2">
        <v>401</v>
      </c>
      <c r="AA2">
        <v>47</v>
      </c>
    </row>
    <row r="3" spans="1:64" x14ac:dyDescent="0.25">
      <c r="A3" t="s">
        <v>54</v>
      </c>
      <c r="B3" t="s">
        <v>55</v>
      </c>
      <c r="C3" s="17">
        <v>45097</v>
      </c>
      <c r="D3" s="7">
        <v>45000</v>
      </c>
      <c r="E3" t="s">
        <v>39</v>
      </c>
      <c r="F3" t="s">
        <v>40</v>
      </c>
      <c r="G3" s="7">
        <v>45000</v>
      </c>
      <c r="H3" s="7">
        <v>13400</v>
      </c>
      <c r="I3" s="12">
        <f t="shared" si="0"/>
        <v>29.777777777777775</v>
      </c>
      <c r="J3" s="7">
        <v>37855</v>
      </c>
      <c r="K3" s="7">
        <v>20747</v>
      </c>
      <c r="L3" s="7">
        <f t="shared" si="1"/>
        <v>24253</v>
      </c>
      <c r="M3" s="7">
        <v>15666.6669921875</v>
      </c>
      <c r="N3" s="22">
        <f t="shared" si="2"/>
        <v>1.5480637976216798</v>
      </c>
      <c r="O3" s="27">
        <v>1265</v>
      </c>
      <c r="P3" s="32">
        <f t="shared" si="3"/>
        <v>19.172332015810277</v>
      </c>
      <c r="Q3" s="37" t="s">
        <v>41</v>
      </c>
      <c r="R3" s="42">
        <f>ABS(N10-N3)*100</f>
        <v>44.025391730812146</v>
      </c>
      <c r="S3" t="s">
        <v>42</v>
      </c>
      <c r="U3" s="7">
        <v>19150</v>
      </c>
      <c r="V3" t="s">
        <v>43</v>
      </c>
      <c r="W3" s="17" t="s">
        <v>44</v>
      </c>
      <c r="Y3" t="s">
        <v>45</v>
      </c>
      <c r="Z3">
        <v>401</v>
      </c>
      <c r="AA3">
        <v>14</v>
      </c>
    </row>
    <row r="4" spans="1:64" x14ac:dyDescent="0.25">
      <c r="A4" t="s">
        <v>56</v>
      </c>
      <c r="B4" t="s">
        <v>57</v>
      </c>
      <c r="C4" s="17">
        <v>45362</v>
      </c>
      <c r="D4" s="7">
        <v>48990</v>
      </c>
      <c r="E4" t="s">
        <v>39</v>
      </c>
      <c r="F4" t="s">
        <v>40</v>
      </c>
      <c r="G4" s="7">
        <v>48990</v>
      </c>
      <c r="H4" s="7">
        <v>15900</v>
      </c>
      <c r="I4" s="12">
        <f t="shared" si="0"/>
        <v>32.455603184323337</v>
      </c>
      <c r="J4" s="7">
        <v>44148</v>
      </c>
      <c r="K4" s="7">
        <v>14383</v>
      </c>
      <c r="L4" s="7">
        <f t="shared" si="1"/>
        <v>34607</v>
      </c>
      <c r="M4" s="7">
        <v>30065.6572265625</v>
      </c>
      <c r="N4" s="22">
        <f t="shared" si="2"/>
        <v>1.1510475137535094</v>
      </c>
      <c r="O4" s="27">
        <v>1428</v>
      </c>
      <c r="P4" s="32">
        <f t="shared" si="3"/>
        <v>24.234593837535012</v>
      </c>
      <c r="Q4" s="37" t="s">
        <v>58</v>
      </c>
      <c r="R4" s="42">
        <f>ABS(N10-N4)*100</f>
        <v>4.3237633439951129</v>
      </c>
      <c r="S4" t="s">
        <v>42</v>
      </c>
      <c r="U4" s="7">
        <v>14158</v>
      </c>
      <c r="V4" t="s">
        <v>43</v>
      </c>
      <c r="W4" s="17" t="s">
        <v>44</v>
      </c>
      <c r="Y4" t="s">
        <v>59</v>
      </c>
      <c r="Z4">
        <v>401</v>
      </c>
      <c r="AA4">
        <v>31</v>
      </c>
    </row>
    <row r="5" spans="1:64" x14ac:dyDescent="0.25">
      <c r="A5" t="s">
        <v>60</v>
      </c>
      <c r="B5" t="s">
        <v>61</v>
      </c>
      <c r="C5" s="17">
        <v>45233</v>
      </c>
      <c r="D5" s="7">
        <v>80000</v>
      </c>
      <c r="E5" t="s">
        <v>62</v>
      </c>
      <c r="F5" t="s">
        <v>40</v>
      </c>
      <c r="G5" s="7">
        <v>80000</v>
      </c>
      <c r="H5" s="7">
        <v>28000</v>
      </c>
      <c r="I5" s="12">
        <f t="shared" si="0"/>
        <v>35</v>
      </c>
      <c r="J5" s="7">
        <v>75883</v>
      </c>
      <c r="K5" s="7">
        <v>22814</v>
      </c>
      <c r="L5" s="7">
        <f t="shared" si="1"/>
        <v>57186</v>
      </c>
      <c r="M5" s="7">
        <v>53605.05078125</v>
      </c>
      <c r="N5" s="22">
        <f t="shared" si="2"/>
        <v>1.0668024592190584</v>
      </c>
      <c r="O5" s="27">
        <v>960</v>
      </c>
      <c r="P5" s="32">
        <f t="shared" si="3"/>
        <v>59.568750000000001</v>
      </c>
      <c r="Q5" s="37" t="s">
        <v>58</v>
      </c>
      <c r="R5" s="42">
        <f>ABS(N10-N5)*100</f>
        <v>4.1007421094499952</v>
      </c>
      <c r="S5" t="s">
        <v>49</v>
      </c>
      <c r="U5" s="7">
        <v>19906</v>
      </c>
      <c r="V5" t="s">
        <v>43</v>
      </c>
      <c r="W5" s="17" t="s">
        <v>44</v>
      </c>
      <c r="Y5" t="s">
        <v>59</v>
      </c>
      <c r="Z5">
        <v>401</v>
      </c>
      <c r="AA5">
        <v>44</v>
      </c>
    </row>
    <row r="6" spans="1:64" x14ac:dyDescent="0.25">
      <c r="A6" t="s">
        <v>63</v>
      </c>
      <c r="B6" t="s">
        <v>64</v>
      </c>
      <c r="C6" s="17">
        <v>45393</v>
      </c>
      <c r="D6" s="7">
        <v>149000</v>
      </c>
      <c r="E6" t="s">
        <v>39</v>
      </c>
      <c r="F6" t="s">
        <v>40</v>
      </c>
      <c r="G6" s="7">
        <v>149000</v>
      </c>
      <c r="H6" s="7">
        <v>33400</v>
      </c>
      <c r="I6" s="12">
        <f t="shared" si="0"/>
        <v>22.416107382550337</v>
      </c>
      <c r="J6" s="7">
        <v>149730</v>
      </c>
      <c r="K6" s="7">
        <v>19266</v>
      </c>
      <c r="L6" s="7">
        <f t="shared" si="1"/>
        <v>129734</v>
      </c>
      <c r="M6" s="7">
        <v>131781.8125</v>
      </c>
      <c r="N6" s="22">
        <f t="shared" si="2"/>
        <v>0.98446058328420705</v>
      </c>
      <c r="O6" s="27">
        <v>1728</v>
      </c>
      <c r="P6" s="32">
        <f t="shared" si="3"/>
        <v>75.077546296296291</v>
      </c>
      <c r="Q6" s="37" t="s">
        <v>58</v>
      </c>
      <c r="R6" s="42">
        <f>ABS(N10-N6)*100</f>
        <v>12.334929702935128</v>
      </c>
      <c r="S6" t="s">
        <v>49</v>
      </c>
      <c r="U6" s="7">
        <v>19266</v>
      </c>
      <c r="V6" t="s">
        <v>43</v>
      </c>
      <c r="W6" s="17" t="s">
        <v>44</v>
      </c>
      <c r="Y6" t="s">
        <v>59</v>
      </c>
      <c r="Z6">
        <v>401</v>
      </c>
      <c r="AA6">
        <v>68</v>
      </c>
    </row>
    <row r="7" spans="1:64" ht="15.75" thickBot="1" x14ac:dyDescent="0.3">
      <c r="A7" t="s">
        <v>65</v>
      </c>
      <c r="B7" t="s">
        <v>66</v>
      </c>
      <c r="C7" s="17">
        <v>45072</v>
      </c>
      <c r="D7" s="7">
        <v>46000</v>
      </c>
      <c r="E7" t="s">
        <v>39</v>
      </c>
      <c r="F7" t="s">
        <v>40</v>
      </c>
      <c r="G7" s="7">
        <v>46000</v>
      </c>
      <c r="H7" s="7">
        <v>20400</v>
      </c>
      <c r="I7" s="12">
        <f t="shared" si="0"/>
        <v>44.347826086956523</v>
      </c>
      <c r="J7" s="7">
        <v>51879</v>
      </c>
      <c r="K7" s="7">
        <v>13378</v>
      </c>
      <c r="L7" s="7">
        <f t="shared" si="1"/>
        <v>32622</v>
      </c>
      <c r="M7" s="7">
        <v>38889.8984375</v>
      </c>
      <c r="N7" s="22">
        <f t="shared" si="2"/>
        <v>0.83882965270343535</v>
      </c>
      <c r="O7" s="27">
        <v>910</v>
      </c>
      <c r="P7" s="32">
        <f t="shared" si="3"/>
        <v>35.848351648351645</v>
      </c>
      <c r="Q7" s="37" t="s">
        <v>58</v>
      </c>
      <c r="R7" s="42">
        <f>ABS(N10-N7)*100</f>
        <v>26.898022761012296</v>
      </c>
      <c r="S7" t="s">
        <v>67</v>
      </c>
      <c r="U7" s="7">
        <v>12132</v>
      </c>
      <c r="V7" t="s">
        <v>43</v>
      </c>
      <c r="W7" s="17" t="s">
        <v>44</v>
      </c>
      <c r="Y7" t="s">
        <v>59</v>
      </c>
      <c r="Z7">
        <v>401</v>
      </c>
      <c r="AA7">
        <v>61</v>
      </c>
    </row>
    <row r="8" spans="1:64" ht="15.75" thickTop="1" x14ac:dyDescent="0.25">
      <c r="A8" s="3"/>
      <c r="B8" s="3"/>
      <c r="C8" s="18" t="s">
        <v>68</v>
      </c>
      <c r="D8" s="8">
        <f>+SUM(D2:D7)</f>
        <v>556490</v>
      </c>
      <c r="E8" s="3"/>
      <c r="F8" s="3"/>
      <c r="G8" s="8">
        <f>+SUM(G2:G7)</f>
        <v>556490</v>
      </c>
      <c r="H8" s="8">
        <f>+SUM(H2:H7)</f>
        <v>178400</v>
      </c>
      <c r="I8" s="13"/>
      <c r="J8" s="8">
        <f>+SUM(J2:J7)</f>
        <v>550913</v>
      </c>
      <c r="K8" s="8"/>
      <c r="L8" s="8">
        <f>+SUM(L2:L7)</f>
        <v>399058</v>
      </c>
      <c r="M8" s="8">
        <f>+SUM(M2:M7)</f>
        <v>384087.84375</v>
      </c>
      <c r="N8" s="23"/>
      <c r="O8" s="28"/>
      <c r="P8" s="33">
        <f>AVERAGE(P2:P7)</f>
        <v>49.191900907970812</v>
      </c>
      <c r="Q8" s="38"/>
      <c r="R8" s="43">
        <f>ABS(N10-N9)*100</f>
        <v>6.8834014522439979</v>
      </c>
      <c r="S8" s="3"/>
      <c r="T8" s="3"/>
      <c r="U8" s="8"/>
      <c r="V8" s="3"/>
      <c r="W8" s="1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64" x14ac:dyDescent="0.25">
      <c r="A9" s="4"/>
      <c r="B9" s="4"/>
      <c r="C9" s="19"/>
      <c r="D9" s="9"/>
      <c r="E9" s="4"/>
      <c r="F9" s="4"/>
      <c r="G9" s="9"/>
      <c r="H9" s="9" t="s">
        <v>69</v>
      </c>
      <c r="I9" s="14">
        <f>H8/G8*100</f>
        <v>32.058078312278745</v>
      </c>
      <c r="J9" s="9"/>
      <c r="K9" s="9"/>
      <c r="L9" s="9"/>
      <c r="M9" s="9" t="s">
        <v>70</v>
      </c>
      <c r="N9" s="24">
        <f>L8/M8</f>
        <v>1.0389758657911183</v>
      </c>
      <c r="O9" s="29"/>
      <c r="P9" s="34" t="s">
        <v>71</v>
      </c>
      <c r="Q9" s="39">
        <f>STDEV(N2:N7)</f>
        <v>0.23977302165273032</v>
      </c>
      <c r="R9" s="44"/>
      <c r="S9" s="4"/>
      <c r="T9" s="4"/>
      <c r="U9" s="9"/>
      <c r="V9" s="4"/>
      <c r="W9" s="1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64" x14ac:dyDescent="0.25">
      <c r="A10" s="5"/>
      <c r="B10" s="5"/>
      <c r="C10" s="20"/>
      <c r="D10" s="10"/>
      <c r="E10" s="5"/>
      <c r="F10" s="5"/>
      <c r="G10" s="10"/>
      <c r="H10" s="10" t="s">
        <v>72</v>
      </c>
      <c r="I10" s="15">
        <f>STDEV(I2:I7)</f>
        <v>7.2559857138192863</v>
      </c>
      <c r="J10" s="10"/>
      <c r="K10" s="10"/>
      <c r="L10" s="10"/>
      <c r="M10" s="10" t="s">
        <v>73</v>
      </c>
      <c r="N10" s="25">
        <f>AVERAGE(N2:N7)</f>
        <v>1.1078098803135583</v>
      </c>
      <c r="O10" s="30"/>
      <c r="P10" s="35" t="s">
        <v>74</v>
      </c>
      <c r="Q10" s="46">
        <f>AVERAGE(R2:R7)</f>
        <v>16.11638502493577</v>
      </c>
      <c r="R10" s="45" t="s">
        <v>75</v>
      </c>
      <c r="S10" s="5">
        <f>+(Q10/N10)</f>
        <v>14.547970108710471</v>
      </c>
      <c r="T10" s="5"/>
      <c r="U10" s="10"/>
      <c r="V10" s="5"/>
      <c r="W10" s="20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5" spans="1:64" x14ac:dyDescent="0.25">
      <c r="A15" t="s">
        <v>46</v>
      </c>
      <c r="B15" t="s">
        <v>47</v>
      </c>
      <c r="C15" s="17">
        <v>45552</v>
      </c>
      <c r="D15" s="7">
        <v>409900</v>
      </c>
      <c r="E15" t="s">
        <v>39</v>
      </c>
      <c r="F15" t="s">
        <v>40</v>
      </c>
      <c r="G15" s="7">
        <v>409900</v>
      </c>
      <c r="H15" s="7">
        <v>99100</v>
      </c>
      <c r="I15" s="12">
        <f>H15/G15*100</f>
        <v>24.176628445962432</v>
      </c>
      <c r="J15" s="7">
        <v>195976</v>
      </c>
      <c r="K15" s="7">
        <v>102472</v>
      </c>
      <c r="L15" s="7">
        <f>G15-K15</f>
        <v>307428</v>
      </c>
      <c r="M15" s="7">
        <v>116880</v>
      </c>
      <c r="N15" s="22">
        <f>L15/M15</f>
        <v>2.6302874743326488</v>
      </c>
      <c r="O15" s="27">
        <v>1540</v>
      </c>
      <c r="P15" s="32">
        <f>L15/O15</f>
        <v>199.62857142857143</v>
      </c>
      <c r="Q15" s="37" t="s">
        <v>48</v>
      </c>
      <c r="R15" s="42">
        <f>ABS(N10-N15)*100</f>
        <v>152.24775940190904</v>
      </c>
      <c r="S15" t="s">
        <v>49</v>
      </c>
      <c r="U15" s="7">
        <v>88160</v>
      </c>
      <c r="V15" t="s">
        <v>43</v>
      </c>
      <c r="W15" s="17" t="s">
        <v>44</v>
      </c>
      <c r="X15" t="s">
        <v>50</v>
      </c>
      <c r="Y15" t="s">
        <v>45</v>
      </c>
      <c r="Z15">
        <v>401</v>
      </c>
      <c r="AA15">
        <v>69</v>
      </c>
    </row>
    <row r="16" spans="1:64" x14ac:dyDescent="0.25">
      <c r="A16" t="s">
        <v>50</v>
      </c>
      <c r="B16" t="s">
        <v>51</v>
      </c>
      <c r="C16" s="17">
        <v>45552</v>
      </c>
      <c r="D16" s="7">
        <v>409900</v>
      </c>
      <c r="E16" t="s">
        <v>39</v>
      </c>
      <c r="F16" t="s">
        <v>40</v>
      </c>
      <c r="G16" s="7">
        <v>409900</v>
      </c>
      <c r="H16" s="7">
        <v>99100</v>
      </c>
      <c r="I16" s="12">
        <f>H16/G16*100</f>
        <v>24.176628445962432</v>
      </c>
      <c r="J16" s="7">
        <v>195976</v>
      </c>
      <c r="K16" s="7">
        <v>102472</v>
      </c>
      <c r="L16" s="7">
        <f>G16-K16</f>
        <v>307428</v>
      </c>
      <c r="M16" s="7">
        <v>116880</v>
      </c>
      <c r="N16" s="22">
        <f>L16/M16</f>
        <v>2.6302874743326488</v>
      </c>
      <c r="O16" s="27">
        <v>1540</v>
      </c>
      <c r="P16" s="32">
        <f>L16/O16</f>
        <v>199.62857142857143</v>
      </c>
      <c r="Q16" s="37" t="s">
        <v>48</v>
      </c>
      <c r="R16" s="42">
        <f>ABS(N10-N16)*100</f>
        <v>152.24775940190904</v>
      </c>
      <c r="S16" t="s">
        <v>49</v>
      </c>
      <c r="U16" s="7">
        <v>88160</v>
      </c>
      <c r="V16" t="s">
        <v>43</v>
      </c>
      <c r="W16" s="17" t="s">
        <v>44</v>
      </c>
      <c r="X16" t="s">
        <v>46</v>
      </c>
      <c r="Y16" t="s">
        <v>45</v>
      </c>
      <c r="Z16">
        <v>401</v>
      </c>
      <c r="AA16">
        <v>69</v>
      </c>
    </row>
  </sheetData>
  <sheetProtection algorithmName="SHA-512" hashValue="eOMoU5ebOAVGKXq5c5/Wk8FXSZdh/Xn5i4SVV9w+xpOYD6tGFJxCGFEeE0y+qkv+SCxcZeCP+d8uFASqj4nkTA==" saltValue="vHkX9xROPjntFFICexF10w==" spinCount="100000" sheet="1" objects="1" scenarios="1"/>
  <conditionalFormatting sqref="A2:AM7 A15:AM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3944D-2E8D-4B25-BB80-04D826E2075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2026-02-03T04:33:19Z</dcterms:created>
  <dcterms:modified xsi:type="dcterms:W3CDTF">2026-03-04T17:24:47Z</dcterms:modified>
</cp:coreProperties>
</file>