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2" documentId="8_{2A34577F-F56B-4085-9E6B-39F1F9010EB8}" xr6:coauthVersionLast="47" xr6:coauthVersionMax="47" xr10:uidLastSave="{C3852ECF-2D46-4AE2-8B94-DB7DD306B69D}"/>
  <workbookProtection workbookAlgorithmName="SHA-512" workbookHashValue="A2fRbOzYxnsQRz+GvDdFAN9JSW7Kk4QbAI/Juw8Jnn1p2vG+KDPvSw3AUhDRqPznJrM3KH6MQY9N2klDxL8l8w==" workbookSaltValue="L7v4zWy393sgClae/AM9fA==" workbookSpinCount="100000" lockStructure="1"/>
  <bookViews>
    <workbookView xWindow="15" yWindow="375" windowWidth="28785" windowHeight="15105" xr2:uid="{839646CB-01DF-4F64-A983-DD0CBBCF68C4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 s="1"/>
  <c r="I5" i="2"/>
  <c r="L5" i="2"/>
  <c r="P5" i="2" s="1"/>
  <c r="N5" i="2"/>
  <c r="I6" i="2"/>
  <c r="L6" i="2"/>
  <c r="P6" i="2" s="1"/>
  <c r="N6" i="2"/>
  <c r="I7" i="2"/>
  <c r="L7" i="2"/>
  <c r="N7" i="2" s="1"/>
  <c r="I8" i="2"/>
  <c r="L8" i="2"/>
  <c r="N8" i="2" s="1"/>
  <c r="I9" i="2"/>
  <c r="L9" i="2"/>
  <c r="N9" i="2" s="1"/>
  <c r="I10" i="2"/>
  <c r="L10" i="2"/>
  <c r="N10" i="2"/>
  <c r="P10" i="2"/>
  <c r="I11" i="2"/>
  <c r="L11" i="2"/>
  <c r="N11" i="2"/>
  <c r="P11" i="2"/>
  <c r="I12" i="2"/>
  <c r="L12" i="2"/>
  <c r="P12" i="2" s="1"/>
  <c r="N12" i="2"/>
  <c r="I13" i="2"/>
  <c r="L13" i="2"/>
  <c r="N13" i="2"/>
  <c r="P13" i="2"/>
  <c r="I14" i="2"/>
  <c r="L14" i="2"/>
  <c r="N14" i="2" s="1"/>
  <c r="D15" i="2"/>
  <c r="G15" i="2"/>
  <c r="H15" i="2"/>
  <c r="I16" i="2" s="1"/>
  <c r="J15" i="2"/>
  <c r="M15" i="2"/>
  <c r="P14" i="2" l="1"/>
  <c r="N17" i="2"/>
  <c r="R12" i="2" s="1"/>
  <c r="P9" i="2"/>
  <c r="P8" i="2"/>
  <c r="Q16" i="2"/>
  <c r="L15" i="2"/>
  <c r="N16" i="2" s="1"/>
  <c r="I17" i="2"/>
  <c r="R5" i="2"/>
  <c r="R8" i="2"/>
  <c r="P7" i="2"/>
  <c r="P4" i="2"/>
  <c r="R10" i="2" l="1"/>
  <c r="R9" i="2"/>
  <c r="R3" i="2"/>
  <c r="R2" i="2"/>
  <c r="R13" i="2"/>
  <c r="R6" i="2"/>
  <c r="R15" i="2"/>
  <c r="R7" i="2"/>
  <c r="R14" i="2"/>
  <c r="R4" i="2"/>
  <c r="R11" i="2"/>
  <c r="P15" i="2"/>
  <c r="Q17" i="2" l="1"/>
  <c r="S17" i="2" s="1"/>
</calcChain>
</file>

<file path=xl/sharedStrings.xml><?xml version="1.0" encoding="utf-8"?>
<sst xmlns="http://schemas.openxmlformats.org/spreadsheetml/2006/main" count="165" uniqueCount="86">
  <si>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</si>
  <si>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</si>
  <si>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</si>
  <si>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</si>
  <si>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</si>
  <si>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</si>
  <si>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</si>
  <si>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</si>
  <si>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</si>
  <si>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</si>
  <si>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</si>
  <si>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</si>
  <si>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</si>
  <si>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</si>
  <si>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</si>
  <si>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</si>
  <si>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</si>
  <si>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</si>
  <si>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</si>
  <si>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</si>
  <si>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</si>
  <si>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</si>
  <si>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</si>
  <si>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</si>
  <si>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</si>
  <si>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</si>
  <si>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</si>
  <si>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</si>
  <si>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</si>
  <si>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</si>
  <si>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</si>
  <si>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</si>
  <si>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</si>
  <si>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</si>
  <si>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</si>
  <si>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</si>
  <si>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</si>
  <si>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</si>
  <si>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</si>
  <si>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11 001 300 031 01 7 3</t>
  </si>
  <si>
    <t>2995 STEAMBURG RD</t>
  </si>
  <si>
    <t>WD</t>
  </si>
  <si>
    <t>03-ARM'S LENGTH</t>
  </si>
  <si>
    <t>4001</t>
  </si>
  <si>
    <t>ARCITECT DESIGN</t>
  </si>
  <si>
    <t>No</t>
  </si>
  <si>
    <t xml:space="preserve">  /  /    </t>
  </si>
  <si>
    <t>4001 CAMBRIA RESIDENTIAL</t>
  </si>
  <si>
    <t>11 003 400 026 03 7 3</t>
  </si>
  <si>
    <t>2556 S HILLSDALE RD</t>
  </si>
  <si>
    <t>CD</t>
  </si>
  <si>
    <t xml:space="preserve">RANCH </t>
  </si>
  <si>
    <t>11 004 200 001 04 7 3</t>
  </si>
  <si>
    <t>2471 BANKERS RD</t>
  </si>
  <si>
    <t>11 005 200 011 05 7 3</t>
  </si>
  <si>
    <t>3223 BANKERS RD</t>
  </si>
  <si>
    <t>11 006 300 031 06 7 3</t>
  </si>
  <si>
    <t>2581 S SAND LAKE RD</t>
  </si>
  <si>
    <t>FARM HOUSE</t>
  </si>
  <si>
    <t>11 008 400 033 08 7 3</t>
  </si>
  <si>
    <t>3115 W BEAR LAKE RD</t>
  </si>
  <si>
    <t>MANUFACTURED</t>
  </si>
  <si>
    <t>11 012 300 020 12 7 3</t>
  </si>
  <si>
    <t>3651 STEAMBURG RD</t>
  </si>
  <si>
    <t>11 013 200 006 13 7 3</t>
  </si>
  <si>
    <t>4311 FOUST RD</t>
  </si>
  <si>
    <t>11 017 300 006 17 7 3</t>
  </si>
  <si>
    <t>3571 STUB RD</t>
  </si>
  <si>
    <t>11 019 200 006 19 7 3</t>
  </si>
  <si>
    <t>4491 W CARD RD</t>
  </si>
  <si>
    <t>PTA</t>
  </si>
  <si>
    <t>11 022 200 012 22 7 3</t>
  </si>
  <si>
    <t>1029 W CARD RD</t>
  </si>
  <si>
    <t>11 022 400 006 22 7 3</t>
  </si>
  <si>
    <t>1020 W READING RD</t>
  </si>
  <si>
    <t>11 035 100 005 35 7 3</t>
  </si>
  <si>
    <t>1499 REYNOLDS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</si>
  <si>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</si>
  <si>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</si>
  <si>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</si>
  <si>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</si>
  <si>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</si>
  <si>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</si>
  <si>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</si>
  <si>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</si>
  <si>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APPLIED 1.091 TO RES AND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</si>
</sst>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A411-E44D-410C-85CA-D0B13ADC0136}">
  <dimension ref="A1:BL20"/>
  <sheetViews>
    <sheetView tabSelected="1" workbookViewId="0">
      <selection activeCell="B23" sqref="B23"/>
    </sheetView>
  </sheetViews>
  <sheetFormatPr defaultRowHeight="15" x14ac:dyDescent="0.25"/>
  <cols>
    <col min="1" max="1" width="18.85546875" bestFit="1" customWidth="1"/>
    <col min="2" max="2" width="21.7109375" bestFit="1" customWidth="1"/>
    <col min="3" max="3" width="9.5703125" style="18" bestFit="1" customWidth="1"/>
    <col min="4" max="4" width="10.85546875" style="8" bestFit="1" customWidth="1"/>
    <col min="5" max="5" width="5.7109375" bestFit="1" customWidth="1"/>
    <col min="6" max="6" width="16.42578125" bestFit="1" customWidth="1"/>
    <col min="7" max="7" width="10.85546875" style="8" bestFit="1" customWidth="1"/>
    <col min="8" max="8" width="14.7109375" style="8" bestFit="1" customWidth="1"/>
    <col min="9" max="9" width="12.7109375" style="13" bestFit="1" customWidth="1"/>
    <col min="10" max="10" width="13.7109375" style="8" bestFit="1" customWidth="1"/>
    <col min="11" max="11" width="11.140625" style="8" bestFit="1" customWidth="1"/>
    <col min="12" max="12" width="13.85546875" style="8" bestFit="1" customWidth="1"/>
    <col min="13" max="13" width="13.140625" style="8" bestFit="1" customWidth="1"/>
    <col min="14" max="14" width="7.5703125" style="23" bestFit="1" customWidth="1"/>
    <col min="15" max="15" width="10" style="28" bestFit="1" customWidth="1"/>
    <col min="16" max="16" width="15.85546875" style="33" bestFit="1" customWidth="1"/>
    <col min="17" max="17" width="9" style="41" bestFit="1" customWidth="1"/>
    <col min="18" max="18" width="19.140625" style="43" bestFit="1" customWidth="1"/>
    <col min="19" max="19" width="16.28515625" bestFit="1" customWidth="1"/>
    <col min="20" max="20" width="9.710937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38.140625" bestFit="1" customWidth="1"/>
    <col min="25" max="25" width="25.14062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45184</v>
      </c>
      <c r="D2" s="8">
        <v>452750</v>
      </c>
      <c r="E2" t="s">
        <v>41</v>
      </c>
      <c r="F2" t="s">
        <v>42</v>
      </c>
      <c r="G2" s="8">
        <v>452750</v>
      </c>
      <c r="H2" s="8">
        <v>0</v>
      </c>
      <c r="I2" s="13">
        <f t="shared" ref="I2:I14" si="0">H2/G2*100</f>
        <v>0</v>
      </c>
      <c r="J2" s="8">
        <v>464231</v>
      </c>
      <c r="K2" s="8">
        <v>80497</v>
      </c>
      <c r="L2" s="8">
        <f t="shared" ref="L2:L14" si="1">G2-K2</f>
        <v>372253</v>
      </c>
      <c r="M2" s="8">
        <v>351404.75</v>
      </c>
      <c r="N2" s="23">
        <f t="shared" ref="N2:N14" si="2">L2/M2</f>
        <v>1.0593283101608615</v>
      </c>
      <c r="O2" s="28">
        <v>1832</v>
      </c>
      <c r="P2" s="33">
        <f t="shared" ref="P2:P14" si="3">L2/O2</f>
        <v>203.19486899563319</v>
      </c>
      <c r="Q2" s="38" t="s">
        <v>43</v>
      </c>
      <c r="R2" s="43">
        <f>ABS(N17-N2)*100</f>
        <v>1.3103219091188167</v>
      </c>
      <c r="S2" t="s">
        <v>44</v>
      </c>
      <c r="U2" s="8">
        <v>45194</v>
      </c>
      <c r="V2" t="s">
        <v>45</v>
      </c>
      <c r="W2" s="18" t="s">
        <v>46</v>
      </c>
      <c r="Y2" t="s">
        <v>47</v>
      </c>
      <c r="Z2">
        <v>401</v>
      </c>
      <c r="AA2">
        <v>80</v>
      </c>
      <c r="AL2" s="3"/>
      <c r="BC2" s="3"/>
      <c r="BE2" s="3"/>
    </row>
    <row r="3" spans="1:64" x14ac:dyDescent="0.25">
      <c r="A3" t="s">
        <v>48</v>
      </c>
      <c r="B3" t="s">
        <v>49</v>
      </c>
      <c r="C3" s="18">
        <v>45736</v>
      </c>
      <c r="D3" s="8">
        <v>150000</v>
      </c>
      <c r="E3" t="s">
        <v>50</v>
      </c>
      <c r="F3" t="s">
        <v>42</v>
      </c>
      <c r="G3" s="8">
        <v>150000</v>
      </c>
      <c r="H3" s="8">
        <v>87400</v>
      </c>
      <c r="I3" s="13">
        <f t="shared" si="0"/>
        <v>58.266666666666666</v>
      </c>
      <c r="J3" s="8">
        <v>197151</v>
      </c>
      <c r="K3" s="8">
        <v>21480</v>
      </c>
      <c r="L3" s="8">
        <f t="shared" si="1"/>
        <v>128520</v>
      </c>
      <c r="M3" s="8">
        <v>160870.875</v>
      </c>
      <c r="N3" s="23">
        <f t="shared" si="2"/>
        <v>0.79890160353761985</v>
      </c>
      <c r="O3" s="28">
        <v>1248</v>
      </c>
      <c r="P3" s="33">
        <f t="shared" si="3"/>
        <v>102.98076923076923</v>
      </c>
      <c r="Q3" s="38" t="s">
        <v>43</v>
      </c>
      <c r="R3" s="43">
        <f>ABS(N17-N3)*100</f>
        <v>27.352992571442979</v>
      </c>
      <c r="S3" t="s">
        <v>51</v>
      </c>
      <c r="U3" s="8">
        <v>21480</v>
      </c>
      <c r="V3" t="s">
        <v>45</v>
      </c>
      <c r="W3" s="18" t="s">
        <v>46</v>
      </c>
      <c r="Y3" t="s">
        <v>47</v>
      </c>
      <c r="Z3">
        <v>401</v>
      </c>
      <c r="AA3">
        <v>80</v>
      </c>
    </row>
    <row r="4" spans="1:64" x14ac:dyDescent="0.25">
      <c r="A4" t="s">
        <v>52</v>
      </c>
      <c r="B4" t="s">
        <v>53</v>
      </c>
      <c r="C4" s="18">
        <v>45303</v>
      </c>
      <c r="D4" s="8">
        <v>210000</v>
      </c>
      <c r="E4" t="s">
        <v>41</v>
      </c>
      <c r="F4" t="s">
        <v>42</v>
      </c>
      <c r="G4" s="8">
        <v>210000</v>
      </c>
      <c r="H4" s="8">
        <v>101700</v>
      </c>
      <c r="I4" s="13">
        <f t="shared" si="0"/>
        <v>48.428571428571423</v>
      </c>
      <c r="J4" s="8">
        <v>261520</v>
      </c>
      <c r="K4" s="8">
        <v>36193</v>
      </c>
      <c r="L4" s="8">
        <f t="shared" si="1"/>
        <v>173807</v>
      </c>
      <c r="M4" s="8">
        <v>206343.40625</v>
      </c>
      <c r="N4" s="23">
        <f t="shared" si="2"/>
        <v>0.84231913759056698</v>
      </c>
      <c r="O4" s="28">
        <v>1968</v>
      </c>
      <c r="P4" s="33">
        <f t="shared" si="3"/>
        <v>88.316565040650403</v>
      </c>
      <c r="Q4" s="38" t="s">
        <v>43</v>
      </c>
      <c r="R4" s="43">
        <f>ABS(N17-N4)*100</f>
        <v>23.011239166148268</v>
      </c>
      <c r="S4" t="s">
        <v>51</v>
      </c>
      <c r="U4" s="8">
        <v>33671</v>
      </c>
      <c r="V4" t="s">
        <v>45</v>
      </c>
      <c r="W4" s="18" t="s">
        <v>46</v>
      </c>
      <c r="Y4" t="s">
        <v>47</v>
      </c>
      <c r="Z4">
        <v>401</v>
      </c>
      <c r="AA4">
        <v>60</v>
      </c>
    </row>
    <row r="5" spans="1:64" x14ac:dyDescent="0.25">
      <c r="A5" t="s">
        <v>54</v>
      </c>
      <c r="B5" t="s">
        <v>55</v>
      </c>
      <c r="C5" s="18">
        <v>45086</v>
      </c>
      <c r="D5" s="8">
        <v>185000</v>
      </c>
      <c r="E5" t="s">
        <v>41</v>
      </c>
      <c r="F5" t="s">
        <v>42</v>
      </c>
      <c r="G5" s="8">
        <v>185000</v>
      </c>
      <c r="H5" s="8">
        <v>60400</v>
      </c>
      <c r="I5" s="13">
        <f t="shared" si="0"/>
        <v>32.648648648648646</v>
      </c>
      <c r="J5" s="8">
        <v>154740</v>
      </c>
      <c r="K5" s="8">
        <v>25500</v>
      </c>
      <c r="L5" s="8">
        <f t="shared" si="1"/>
        <v>159500</v>
      </c>
      <c r="M5" s="8">
        <v>118351.6484375</v>
      </c>
      <c r="N5" s="23">
        <f t="shared" si="2"/>
        <v>1.3476787362554559</v>
      </c>
      <c r="O5" s="28">
        <v>824</v>
      </c>
      <c r="P5" s="33">
        <f t="shared" si="3"/>
        <v>193.56796116504853</v>
      </c>
      <c r="Q5" s="38" t="s">
        <v>43</v>
      </c>
      <c r="R5" s="43">
        <f>ABS(N17-N5)*100</f>
        <v>27.524720700340623</v>
      </c>
      <c r="S5" t="s">
        <v>51</v>
      </c>
      <c r="U5" s="8">
        <v>25500</v>
      </c>
      <c r="V5" t="s">
        <v>45</v>
      </c>
      <c r="W5" s="18" t="s">
        <v>46</v>
      </c>
      <c r="Y5" t="s">
        <v>47</v>
      </c>
      <c r="Z5">
        <v>401</v>
      </c>
      <c r="AA5">
        <v>63</v>
      </c>
    </row>
    <row r="6" spans="1:64" x14ac:dyDescent="0.25">
      <c r="A6" t="s">
        <v>56</v>
      </c>
      <c r="B6" t="s">
        <v>57</v>
      </c>
      <c r="C6" s="18">
        <v>45058</v>
      </c>
      <c r="D6" s="8">
        <v>227500</v>
      </c>
      <c r="E6" t="s">
        <v>41</v>
      </c>
      <c r="F6" t="s">
        <v>42</v>
      </c>
      <c r="G6" s="8">
        <v>227500</v>
      </c>
      <c r="H6" s="8">
        <v>91000</v>
      </c>
      <c r="I6" s="13">
        <f t="shared" si="0"/>
        <v>40</v>
      </c>
      <c r="J6" s="8">
        <v>224503</v>
      </c>
      <c r="K6" s="8">
        <v>39714</v>
      </c>
      <c r="L6" s="8">
        <f t="shared" si="1"/>
        <v>187786</v>
      </c>
      <c r="M6" s="8">
        <v>169220.703125</v>
      </c>
      <c r="N6" s="23">
        <f t="shared" si="2"/>
        <v>1.1097105527406192</v>
      </c>
      <c r="O6" s="28">
        <v>1204</v>
      </c>
      <c r="P6" s="33">
        <f t="shared" si="3"/>
        <v>155.96843853820599</v>
      </c>
      <c r="Q6" s="38" t="s">
        <v>43</v>
      </c>
      <c r="R6" s="43">
        <f>ABS(N17-N6)*100</f>
        <v>3.7279023488569596</v>
      </c>
      <c r="S6" t="s">
        <v>51</v>
      </c>
      <c r="U6" s="8">
        <v>19500</v>
      </c>
      <c r="V6" t="s">
        <v>45</v>
      </c>
      <c r="W6" s="18" t="s">
        <v>46</v>
      </c>
      <c r="Y6" t="s">
        <v>47</v>
      </c>
      <c r="Z6">
        <v>401</v>
      </c>
      <c r="AA6">
        <v>75</v>
      </c>
    </row>
    <row r="7" spans="1:64" x14ac:dyDescent="0.25">
      <c r="A7" t="s">
        <v>59</v>
      </c>
      <c r="B7" t="s">
        <v>60</v>
      </c>
      <c r="C7" s="18">
        <v>45309</v>
      </c>
      <c r="D7" s="8">
        <v>187500</v>
      </c>
      <c r="E7" t="s">
        <v>41</v>
      </c>
      <c r="F7" t="s">
        <v>42</v>
      </c>
      <c r="G7" s="8">
        <v>187500</v>
      </c>
      <c r="H7" s="8">
        <v>67300</v>
      </c>
      <c r="I7" s="13">
        <f t="shared" si="0"/>
        <v>35.893333333333331</v>
      </c>
      <c r="J7" s="8">
        <v>191418</v>
      </c>
      <c r="K7" s="8">
        <v>66844</v>
      </c>
      <c r="L7" s="8">
        <f t="shared" si="1"/>
        <v>120656</v>
      </c>
      <c r="M7" s="8">
        <v>114078.7578125</v>
      </c>
      <c r="N7" s="23">
        <f t="shared" si="2"/>
        <v>1.057655275299459</v>
      </c>
      <c r="O7" s="28">
        <v>1485</v>
      </c>
      <c r="P7" s="33">
        <f t="shared" si="3"/>
        <v>81.249831649831648</v>
      </c>
      <c r="Q7" s="38" t="s">
        <v>43</v>
      </c>
      <c r="R7" s="43">
        <f>ABS(N17-N7)*100</f>
        <v>1.4776253952590634</v>
      </c>
      <c r="S7" t="s">
        <v>61</v>
      </c>
      <c r="U7" s="8">
        <v>38500</v>
      </c>
      <c r="V7" t="s">
        <v>45</v>
      </c>
      <c r="W7" s="18" t="s">
        <v>46</v>
      </c>
      <c r="Y7" t="s">
        <v>47</v>
      </c>
      <c r="Z7">
        <v>401</v>
      </c>
      <c r="AA7">
        <v>47</v>
      </c>
    </row>
    <row r="8" spans="1:64" x14ac:dyDescent="0.25">
      <c r="A8" t="s">
        <v>62</v>
      </c>
      <c r="B8" t="s">
        <v>63</v>
      </c>
      <c r="C8" s="18">
        <v>45406</v>
      </c>
      <c r="D8" s="8">
        <v>203000</v>
      </c>
      <c r="E8" t="s">
        <v>41</v>
      </c>
      <c r="F8" t="s">
        <v>42</v>
      </c>
      <c r="G8" s="8">
        <v>203000</v>
      </c>
      <c r="H8" s="8">
        <v>88200</v>
      </c>
      <c r="I8" s="13">
        <f t="shared" si="0"/>
        <v>43.448275862068961</v>
      </c>
      <c r="J8" s="8">
        <v>202091</v>
      </c>
      <c r="K8" s="8">
        <v>26852</v>
      </c>
      <c r="L8" s="8">
        <f t="shared" si="1"/>
        <v>176148</v>
      </c>
      <c r="M8" s="8">
        <v>160475.28125</v>
      </c>
      <c r="N8" s="23">
        <f t="shared" si="2"/>
        <v>1.0976643793855323</v>
      </c>
      <c r="O8" s="28">
        <v>1562</v>
      </c>
      <c r="P8" s="33">
        <f t="shared" si="3"/>
        <v>112.7708066581306</v>
      </c>
      <c r="Q8" s="38" t="s">
        <v>43</v>
      </c>
      <c r="R8" s="43">
        <f>ABS(N17-N8)*100</f>
        <v>2.5232850133482643</v>
      </c>
      <c r="S8" t="s">
        <v>58</v>
      </c>
      <c r="U8" s="8">
        <v>17127</v>
      </c>
      <c r="V8" t="s">
        <v>45</v>
      </c>
      <c r="W8" s="18" t="s">
        <v>46</v>
      </c>
      <c r="Y8" t="s">
        <v>47</v>
      </c>
      <c r="Z8">
        <v>401</v>
      </c>
      <c r="AA8">
        <v>64</v>
      </c>
    </row>
    <row r="9" spans="1:64" x14ac:dyDescent="0.25">
      <c r="A9" t="s">
        <v>64</v>
      </c>
      <c r="B9" t="s">
        <v>65</v>
      </c>
      <c r="C9" s="18">
        <v>45534</v>
      </c>
      <c r="D9" s="8">
        <v>132000</v>
      </c>
      <c r="E9" t="s">
        <v>41</v>
      </c>
      <c r="F9" t="s">
        <v>42</v>
      </c>
      <c r="G9" s="8">
        <v>132000</v>
      </c>
      <c r="H9" s="8">
        <v>72900</v>
      </c>
      <c r="I9" s="13">
        <f t="shared" si="0"/>
        <v>55.227272727272727</v>
      </c>
      <c r="J9" s="8">
        <v>163912</v>
      </c>
      <c r="K9" s="8">
        <v>26595</v>
      </c>
      <c r="L9" s="8">
        <f t="shared" si="1"/>
        <v>105405</v>
      </c>
      <c r="M9" s="8">
        <v>125748.171875</v>
      </c>
      <c r="N9" s="23">
        <f t="shared" si="2"/>
        <v>0.83822292148133859</v>
      </c>
      <c r="O9" s="28">
        <v>1798</v>
      </c>
      <c r="P9" s="33">
        <f t="shared" si="3"/>
        <v>58.623470522803117</v>
      </c>
      <c r="Q9" s="38" t="s">
        <v>43</v>
      </c>
      <c r="R9" s="43">
        <f>ABS(N17-N9)*100</f>
        <v>23.420860777071105</v>
      </c>
      <c r="S9" t="s">
        <v>58</v>
      </c>
      <c r="U9" s="8">
        <v>16518</v>
      </c>
      <c r="V9" t="s">
        <v>45</v>
      </c>
      <c r="W9" s="18" t="s">
        <v>46</v>
      </c>
      <c r="Y9" t="s">
        <v>47</v>
      </c>
      <c r="Z9">
        <v>401</v>
      </c>
      <c r="AA9">
        <v>51</v>
      </c>
    </row>
    <row r="10" spans="1:64" x14ac:dyDescent="0.25">
      <c r="A10" t="s">
        <v>66</v>
      </c>
      <c r="B10" t="s">
        <v>67</v>
      </c>
      <c r="C10" s="18">
        <v>45660</v>
      </c>
      <c r="D10" s="8">
        <v>325000</v>
      </c>
      <c r="E10" t="s">
        <v>41</v>
      </c>
      <c r="F10" t="s">
        <v>42</v>
      </c>
      <c r="G10" s="8">
        <v>325000</v>
      </c>
      <c r="H10" s="8">
        <v>134000</v>
      </c>
      <c r="I10" s="13">
        <f t="shared" si="0"/>
        <v>41.230769230769234</v>
      </c>
      <c r="J10" s="8">
        <v>313280</v>
      </c>
      <c r="K10" s="8">
        <v>107843</v>
      </c>
      <c r="L10" s="8">
        <f t="shared" si="1"/>
        <v>217157</v>
      </c>
      <c r="M10" s="8">
        <v>188129.125</v>
      </c>
      <c r="N10" s="23">
        <f t="shared" si="2"/>
        <v>1.1542976134078122</v>
      </c>
      <c r="O10" s="28">
        <v>1080</v>
      </c>
      <c r="P10" s="33">
        <f t="shared" si="3"/>
        <v>201.07129629629631</v>
      </c>
      <c r="Q10" s="38" t="s">
        <v>43</v>
      </c>
      <c r="R10" s="43">
        <f>ABS(N17-N10)*100</f>
        <v>8.1866084155762575</v>
      </c>
      <c r="S10" t="s">
        <v>51</v>
      </c>
      <c r="U10" s="8">
        <v>89648</v>
      </c>
      <c r="V10" t="s">
        <v>45</v>
      </c>
      <c r="W10" s="18" t="s">
        <v>46</v>
      </c>
      <c r="Y10" t="s">
        <v>47</v>
      </c>
      <c r="Z10">
        <v>401</v>
      </c>
      <c r="AA10">
        <v>80</v>
      </c>
    </row>
    <row r="11" spans="1:64" x14ac:dyDescent="0.25">
      <c r="A11" t="s">
        <v>68</v>
      </c>
      <c r="B11" t="s">
        <v>69</v>
      </c>
      <c r="C11" s="18">
        <v>45707</v>
      </c>
      <c r="D11" s="8">
        <v>313000</v>
      </c>
      <c r="E11" t="s">
        <v>41</v>
      </c>
      <c r="F11" t="s">
        <v>42</v>
      </c>
      <c r="G11" s="8">
        <v>313000</v>
      </c>
      <c r="H11" s="8">
        <v>130600</v>
      </c>
      <c r="I11" s="13">
        <f t="shared" si="0"/>
        <v>41.725239616613422</v>
      </c>
      <c r="J11" s="8">
        <v>308301</v>
      </c>
      <c r="K11" s="8">
        <v>135000</v>
      </c>
      <c r="L11" s="8">
        <f t="shared" si="1"/>
        <v>178000</v>
      </c>
      <c r="M11" s="8">
        <v>158700.546875</v>
      </c>
      <c r="N11" s="23">
        <f t="shared" si="2"/>
        <v>1.121609241461538</v>
      </c>
      <c r="O11" s="28">
        <v>1008</v>
      </c>
      <c r="P11" s="33">
        <f t="shared" si="3"/>
        <v>176.5873015873016</v>
      </c>
      <c r="Q11" s="38" t="s">
        <v>43</v>
      </c>
      <c r="R11" s="43">
        <f>ABS(N17-N11)*100</f>
        <v>4.91777122094883</v>
      </c>
      <c r="S11" t="s">
        <v>51</v>
      </c>
      <c r="U11" s="8">
        <v>135000</v>
      </c>
      <c r="V11" t="s">
        <v>45</v>
      </c>
      <c r="W11" s="18" t="s">
        <v>46</v>
      </c>
      <c r="Y11" t="s">
        <v>47</v>
      </c>
      <c r="Z11">
        <v>401</v>
      </c>
      <c r="AA11">
        <v>68</v>
      </c>
    </row>
    <row r="12" spans="1:64" x14ac:dyDescent="0.25">
      <c r="A12" t="s">
        <v>71</v>
      </c>
      <c r="B12" t="s">
        <v>72</v>
      </c>
      <c r="C12" s="18">
        <v>45210</v>
      </c>
      <c r="D12" s="8">
        <v>98900</v>
      </c>
      <c r="E12" t="s">
        <v>70</v>
      </c>
      <c r="F12" t="s">
        <v>42</v>
      </c>
      <c r="G12" s="8">
        <v>98900</v>
      </c>
      <c r="H12" s="8">
        <v>36700</v>
      </c>
      <c r="I12" s="13">
        <f t="shared" si="0"/>
        <v>37.108190091001006</v>
      </c>
      <c r="J12" s="8">
        <v>96730</v>
      </c>
      <c r="K12" s="8">
        <v>10400</v>
      </c>
      <c r="L12" s="8">
        <f t="shared" si="1"/>
        <v>88500</v>
      </c>
      <c r="M12" s="8">
        <v>79056.7734375</v>
      </c>
      <c r="N12" s="23">
        <f t="shared" si="2"/>
        <v>1.1194486715292717</v>
      </c>
      <c r="O12" s="28">
        <v>1424</v>
      </c>
      <c r="P12" s="33">
        <f t="shared" si="3"/>
        <v>62.148876404494381</v>
      </c>
      <c r="Q12" s="38" t="s">
        <v>43</v>
      </c>
      <c r="R12" s="43">
        <f>ABS(N17-N12)*100</f>
        <v>4.701714227722209</v>
      </c>
      <c r="S12" t="s">
        <v>51</v>
      </c>
      <c r="U12" s="8">
        <v>10400</v>
      </c>
      <c r="V12" t="s">
        <v>45</v>
      </c>
      <c r="W12" s="18" t="s">
        <v>46</v>
      </c>
      <c r="Y12" t="s">
        <v>47</v>
      </c>
      <c r="Z12">
        <v>401</v>
      </c>
      <c r="AA12">
        <v>45</v>
      </c>
    </row>
    <row r="13" spans="1:64" x14ac:dyDescent="0.25">
      <c r="A13" t="s">
        <v>73</v>
      </c>
      <c r="B13" t="s">
        <v>74</v>
      </c>
      <c r="C13" s="18">
        <v>45716</v>
      </c>
      <c r="D13" s="8">
        <v>710000</v>
      </c>
      <c r="E13" t="s">
        <v>41</v>
      </c>
      <c r="F13" t="s">
        <v>42</v>
      </c>
      <c r="G13" s="8">
        <v>710000</v>
      </c>
      <c r="H13" s="8">
        <v>186000</v>
      </c>
      <c r="I13" s="13">
        <f t="shared" si="0"/>
        <v>26.197183098591548</v>
      </c>
      <c r="J13" s="8">
        <v>621519</v>
      </c>
      <c r="K13" s="8">
        <v>100435</v>
      </c>
      <c r="L13" s="8">
        <f t="shared" si="1"/>
        <v>609565</v>
      </c>
      <c r="M13" s="8">
        <v>477183.15625</v>
      </c>
      <c r="N13" s="23">
        <f t="shared" si="2"/>
        <v>1.2774235469464981</v>
      </c>
      <c r="O13" s="28">
        <v>3126</v>
      </c>
      <c r="P13" s="33">
        <f t="shared" si="3"/>
        <v>194.99840051183622</v>
      </c>
      <c r="Q13" s="38" t="s">
        <v>43</v>
      </c>
      <c r="R13" s="43">
        <f>ABS(N17-N13)*100</f>
        <v>20.499201769444841</v>
      </c>
      <c r="S13" t="s">
        <v>51</v>
      </c>
      <c r="U13" s="8">
        <v>87100</v>
      </c>
      <c r="V13" t="s">
        <v>45</v>
      </c>
      <c r="W13" s="18" t="s">
        <v>46</v>
      </c>
      <c r="Y13" t="s">
        <v>47</v>
      </c>
      <c r="Z13">
        <v>401</v>
      </c>
      <c r="AA13">
        <v>70</v>
      </c>
    </row>
    <row r="14" spans="1:64" ht="15.75" thickBot="1" x14ac:dyDescent="0.3">
      <c r="A14" t="s">
        <v>75</v>
      </c>
      <c r="B14" t="s">
        <v>76</v>
      </c>
      <c r="C14" s="18">
        <v>45446</v>
      </c>
      <c r="D14" s="8">
        <v>110000</v>
      </c>
      <c r="E14" t="s">
        <v>41</v>
      </c>
      <c r="F14" t="s">
        <v>42</v>
      </c>
      <c r="G14" s="8">
        <v>110000</v>
      </c>
      <c r="H14" s="8">
        <v>44400</v>
      </c>
      <c r="I14" s="13">
        <f t="shared" si="0"/>
        <v>40.36363636363636</v>
      </c>
      <c r="J14" s="8">
        <v>108185</v>
      </c>
      <c r="K14" s="8">
        <v>30000</v>
      </c>
      <c r="L14" s="8">
        <f t="shared" si="1"/>
        <v>80000</v>
      </c>
      <c r="M14" s="8">
        <v>71597.984375</v>
      </c>
      <c r="N14" s="23">
        <f t="shared" si="2"/>
        <v>1.1173498904800698</v>
      </c>
      <c r="O14" s="28">
        <v>980</v>
      </c>
      <c r="P14" s="33">
        <f t="shared" si="3"/>
        <v>81.632653061224488</v>
      </c>
      <c r="Q14" s="38" t="s">
        <v>43</v>
      </c>
      <c r="R14" s="43">
        <f>ABS(N17-N14)*100</f>
        <v>4.4918361228020176</v>
      </c>
      <c r="S14" t="s">
        <v>58</v>
      </c>
      <c r="U14" s="8">
        <v>30000</v>
      </c>
      <c r="V14" t="s">
        <v>45</v>
      </c>
      <c r="W14" s="18" t="s">
        <v>46</v>
      </c>
      <c r="Y14" t="s">
        <v>47</v>
      </c>
      <c r="Z14">
        <v>401</v>
      </c>
      <c r="AA14">
        <v>45</v>
      </c>
    </row>
    <row r="15" spans="1:64" ht="15.75" thickTop="1" x14ac:dyDescent="0.25">
      <c r="A15" s="4"/>
      <c r="B15" s="4"/>
      <c r="C15" s="19" t="s">
        <v>77</v>
      </c>
      <c r="D15" s="9">
        <f>+SUM(D2:D14)</f>
        <v>3304650</v>
      </c>
      <c r="E15" s="4"/>
      <c r="F15" s="4"/>
      <c r="G15" s="9">
        <f>+SUM(G2:G14)</f>
        <v>3304650</v>
      </c>
      <c r="H15" s="9">
        <f>+SUM(H2:H14)</f>
        <v>1100600</v>
      </c>
      <c r="I15" s="14"/>
      <c r="J15" s="9">
        <f>+SUM(J2:J14)</f>
        <v>3307581</v>
      </c>
      <c r="K15" s="9"/>
      <c r="L15" s="9">
        <f>+SUM(L2:L14)</f>
        <v>2597297</v>
      </c>
      <c r="M15" s="9">
        <f>+SUM(M2:M14)</f>
        <v>2381161.1796875</v>
      </c>
      <c r="N15" s="24"/>
      <c r="O15" s="29"/>
      <c r="P15" s="34">
        <f>AVERAGE(P2:P14)</f>
        <v>131.77778766632508</v>
      </c>
      <c r="Q15" s="39"/>
      <c r="R15" s="44">
        <f>ABS(N17-N16)*100</f>
        <v>1.8337555241787706</v>
      </c>
      <c r="S15" s="4"/>
      <c r="T15" s="4"/>
      <c r="U15" s="9"/>
      <c r="V15" s="4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64" x14ac:dyDescent="0.25">
      <c r="A16" s="5"/>
      <c r="B16" s="5"/>
      <c r="C16" s="20"/>
      <c r="D16" s="10"/>
      <c r="E16" s="5"/>
      <c r="F16" s="5"/>
      <c r="G16" s="10"/>
      <c r="H16" s="10" t="s">
        <v>78</v>
      </c>
      <c r="I16" s="15">
        <f>H15/G15*100</f>
        <v>33.304585962204776</v>
      </c>
      <c r="J16" s="10"/>
      <c r="K16" s="10"/>
      <c r="L16" s="10"/>
      <c r="M16" s="10" t="s">
        <v>79</v>
      </c>
      <c r="N16" s="25">
        <f>L15/M15</f>
        <v>1.0907690844938374</v>
      </c>
      <c r="O16" s="30"/>
      <c r="P16" s="35" t="s">
        <v>80</v>
      </c>
      <c r="Q16" s="40">
        <f>STDEV(N2:N14)</f>
        <v>0.16231963980549988</v>
      </c>
      <c r="R16" s="45"/>
      <c r="S16" s="5"/>
      <c r="T16" s="5"/>
      <c r="U16" s="10"/>
      <c r="V16" s="5"/>
      <c r="W16" s="20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x14ac:dyDescent="0.25">
      <c r="A17" s="6"/>
      <c r="B17" s="6"/>
      <c r="C17" s="21"/>
      <c r="D17" s="11"/>
      <c r="E17" s="6"/>
      <c r="F17" s="6"/>
      <c r="G17" s="11"/>
      <c r="H17" s="11" t="s">
        <v>81</v>
      </c>
      <c r="I17" s="16">
        <f>STDEV(I2:I14)</f>
        <v>14.415693106068101</v>
      </c>
      <c r="J17" s="11"/>
      <c r="K17" s="11"/>
      <c r="L17" s="11"/>
      <c r="M17" s="11" t="s">
        <v>82</v>
      </c>
      <c r="N17" s="26">
        <f>AVERAGE(N2:N14)</f>
        <v>1.0724315292520497</v>
      </c>
      <c r="O17" s="31"/>
      <c r="P17" s="36" t="s">
        <v>83</v>
      </c>
      <c r="Q17" s="47">
        <f>AVERAGE(R2:R14)</f>
        <v>11.780467664467714</v>
      </c>
      <c r="R17" s="46" t="s">
        <v>84</v>
      </c>
      <c r="S17" s="6">
        <f>+(Q17/N17)</f>
        <v>10.984820329446874</v>
      </c>
      <c r="T17" s="6"/>
      <c r="U17" s="11"/>
      <c r="V17" s="6"/>
      <c r="W17" s="21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20" spans="1:39" x14ac:dyDescent="0.25">
      <c r="A20" s="1" t="s">
        <v>85</v>
      </c>
    </row>
  </sheetData>
  <sheetProtection algorithmName="SHA-512" hashValue="uMsxOJG0dOiIC2GhthX0ZcjbfPTIr144BS/hYldv0Xt2pJtVHqEqfrLqtuXbT9jZxS32B0/pV1Ov+Rgi5pUQ7g==" saltValue="sVh2BLP/Csa0DLhCvoNNcQ==" spinCount="100000" sheet="1" objects="1" scenarios="1"/>
  <conditionalFormatting sqref="A2:AM1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BF42-9F10-4BB0-8320-AD9F4885D4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2026-01-30T21:16:04Z</dcterms:created>
  <dcterms:modified xsi:type="dcterms:W3CDTF">2026-03-04T17:14:04Z</dcterms:modified>
</cp:coreProperties>
</file>