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1525618788b78b1/Desktop/2026/CAMBRIA/CAMBRIA STUDIES 26/"/>
    </mc:Choice>
  </mc:AlternateContent>
  <xr:revisionPtr revIDLastSave="2" documentId="8_{1EAE18C8-991E-4C7E-87AA-91147BAE0AC2}" xr6:coauthVersionLast="47" xr6:coauthVersionMax="47" xr10:uidLastSave="{A9E001A9-B846-4E05-ABCF-3B6DE1B6DB04}"/>
  <workbookProtection workbookAlgorithmName="SHA-512" workbookHashValue="bmTI9Pa8/ikSbEmBdo6kSmnXGd6CfVHODKoKTx5aUD2Q0tt+GkXxVWXqi0U86JnORQv71AdKQk9jPdt04N4zNg==" workbookSaltValue="HrzvQ/rf0a1FbpoalN2Lsw==" workbookSpinCount="100000" lockStructure="1"/>
  <bookViews>
    <workbookView xWindow="15" yWindow="375" windowWidth="28785" windowHeight="15105" xr2:uid="{826F205E-7759-4BD3-862C-7393D603CB40}"/>
  </bookViews>
  <sheets>
    <sheet name="Land Analysis" sheetId="2" r:id="rId1"/>
    <sheet name="Sheet1" sheetId="1" r:id="rId2"/>
  </sheets>
  <definedNames>
    <definedName name="_xlnm._FilterDatabase" localSheetId="0" hidden="1">'Land Analysis'!$A$1:$BL$1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Q2" i="2" s="1"/>
  <c r="I4" i="2"/>
  <c r="K4" i="2"/>
  <c r="R4" i="2" s="1"/>
  <c r="D5" i="2"/>
  <c r="G5" i="2"/>
  <c r="H5" i="2"/>
  <c r="J5" i="2"/>
  <c r="L5" i="2"/>
  <c r="M5" i="2"/>
  <c r="O5" i="2"/>
  <c r="P5" i="2"/>
  <c r="I6" i="2" l="1"/>
  <c r="Q4" i="2"/>
  <c r="S4" i="2"/>
  <c r="K5" i="2"/>
  <c r="I7" i="2"/>
  <c r="S2" i="2"/>
  <c r="R2" i="2"/>
  <c r="S7" i="2" l="1"/>
  <c r="P7" i="2"/>
  <c r="M7" i="2"/>
</calcChain>
</file>

<file path=xl/sharedStrings.xml><?xml version="1.0" encoding="utf-8"?>
<sst xmlns="http://schemas.openxmlformats.org/spreadsheetml/2006/main" count="81" uniqueCount="71">
  <si>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</si>
  <si>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</si>
  <si>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</si>
  <si>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</si>
  <si>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</si>
  <si>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</si>
  <si>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</si>
  <si>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</si>
  <si>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</si>
  <si>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</si>
  <si>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</si>
  <si>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</si>
  <si>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</si>
  <si>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</si>
  <si>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</si>
  <si>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</si>
  <si>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</si>
  <si>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</si>
  <si>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</si>
  <si>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</si>
  <si>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</si>
  <si>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</si>
  <si>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</si>
  <si>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</si>
  <si>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</si>
  <si>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</si>
  <si>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</si>
  <si>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</si>
  <si>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</si>
  <si>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</si>
  <si>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</si>
  <si>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</si>
  <si>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</si>
  <si>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</si>
  <si>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</si>
  <si>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</si>
  <si>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</si>
  <si>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</si>
  <si>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</si>
  <si>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</si>
  <si>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</si>
  <si>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</si>
  <si>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</si>
  <si>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</si>
  <si>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WD</t>
  </si>
  <si>
    <t>03-ARM'S LENGTH</t>
  </si>
  <si>
    <t>4001</t>
  </si>
  <si>
    <t>4001 CAMBRIA RESIDENTIAL</t>
  </si>
  <si>
    <t>401</t>
  </si>
  <si>
    <t>UNPLATTED</t>
  </si>
  <si>
    <t>11 005 100 001 05 7 3</t>
  </si>
  <si>
    <t>3911 BANKERS RD</t>
  </si>
  <si>
    <t>1857-0022</t>
  </si>
  <si>
    <t>11 005 100 002 05 7 3</t>
  </si>
  <si>
    <t>402</t>
  </si>
  <si>
    <t>11 012 300 020 12 7 3</t>
  </si>
  <si>
    <t>3651 STEAMBURG RD</t>
  </si>
  <si>
    <t>1870-0641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</si>
  <si>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</si>
  <si>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</si>
  <si>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</si>
  <si>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</si>
  <si>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</si>
  <si>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</si>
  <si>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</si>
  <si>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11 034 200 054 34 7 3</t>
  </si>
  <si>
    <t>7352 ANSLEY LN</t>
  </si>
  <si>
    <t>03-ARM’S LENGTH</t>
  </si>
  <si>
    <t>4009</t>
  </si>
  <si>
    <t>1862-0021</t>
  </si>
  <si>
    <t>RESIDENTIAL FRONT FOOT RATE $120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</si>
</sst>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right"/>
    </xf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0" fontId="1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7E6F-43FE-4E9F-A249-93881104F647}">
  <dimension ref="A1:BL10"/>
  <sheetViews>
    <sheetView tabSelected="1" workbookViewId="0">
      <selection activeCell="B12" sqref="B12"/>
    </sheetView>
  </sheetViews>
  <sheetFormatPr defaultRowHeight="15" x14ac:dyDescent="0.25"/>
  <cols>
    <col min="1" max="1" width="18.85546875" bestFit="1" customWidth="1"/>
    <col min="2" max="2" width="21.7109375" bestFit="1" customWidth="1"/>
    <col min="3" max="3" width="9.5703125" style="25" bestFit="1" customWidth="1"/>
    <col min="4" max="4" width="10.85546875" style="15" bestFit="1" customWidth="1"/>
    <col min="5" max="5" width="5.7109375" bestFit="1" customWidth="1"/>
    <col min="6" max="6" width="16.42578125" bestFit="1" customWidth="1"/>
    <col min="7" max="7" width="10.85546875" style="15" bestFit="1" customWidth="1"/>
    <col min="8" max="8" width="14.7109375" style="15" bestFit="1" customWidth="1"/>
    <col min="9" max="9" width="12.7109375" style="20" bestFit="1" customWidth="1"/>
    <col min="10" max="11" width="13.7109375" style="15" bestFit="1" customWidth="1"/>
    <col min="12" max="12" width="14.7109375" style="15" bestFit="1" customWidth="1"/>
    <col min="13" max="13" width="11.42578125" style="30" customWidth="1"/>
    <col min="14" max="14" width="9.7109375" style="34" customWidth="1"/>
    <col min="15" max="15" width="14.28515625" style="39" bestFit="1" customWidth="1"/>
    <col min="16" max="16" width="10.85546875" style="39" bestFit="1" customWidth="1"/>
    <col min="17" max="17" width="10.140625" style="15" bestFit="1" customWidth="1"/>
    <col min="18" max="18" width="12.140625" style="15" bestFit="1" customWidth="1"/>
    <col min="19" max="19" width="12.140625" style="44" bestFit="1" customWidth="1"/>
    <col min="20" max="20" width="11.7109375" style="39" bestFit="1" customWidth="1"/>
    <col min="21" max="21" width="9" style="4" bestFit="1" customWidth="1"/>
    <col min="22" max="22" width="10.5703125" bestFit="1" customWidth="1"/>
    <col min="23" max="23" width="95.7109375" bestFit="1" customWidth="1"/>
    <col min="24" max="24" width="25.140625" bestFit="1" customWidth="1"/>
    <col min="25" max="25" width="6.85546875" bestFit="1" customWidth="1"/>
    <col min="26" max="26" width="6.42578125" bestFit="1" customWidth="1"/>
    <col min="27" max="27" width="15" bestFit="1" customWidth="1"/>
    <col min="28" max="28" width="9.7109375" bestFit="1" customWidth="1"/>
    <col min="29" max="29" width="6" bestFit="1" customWidth="1"/>
    <col min="30" max="32" width="12.5703125" bestFit="1" customWidth="1"/>
    <col min="33" max="33" width="19" bestFit="1" customWidth="1"/>
    <col min="34" max="34" width="7.28515625" bestFit="1" customWidth="1"/>
    <col min="35" max="35" width="13.140625" bestFit="1" customWidth="1"/>
    <col min="36" max="36" width="6.5703125" bestFit="1" customWidth="1"/>
    <col min="37" max="37" width="20.42578125" bestFit="1" customWidth="1"/>
    <col min="38" max="38" width="17" bestFit="1" customWidth="1"/>
    <col min="39" max="39" width="15" bestFit="1" customWidth="1"/>
    <col min="40" max="40" width="10.85546875" bestFit="1" customWidth="1"/>
    <col min="41" max="41" width="16.7109375" bestFit="1" customWidth="1"/>
    <col min="42" max="42" width="21.42578125" bestFit="1" customWidth="1"/>
    <col min="43" max="43" width="21.140625" bestFit="1" customWidth="1"/>
    <col min="44" max="44" width="17" bestFit="1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50</v>
      </c>
      <c r="B2" t="s">
        <v>51</v>
      </c>
      <c r="C2" s="25">
        <v>45153</v>
      </c>
      <c r="D2" s="15">
        <v>169900</v>
      </c>
      <c r="E2" t="s">
        <v>44</v>
      </c>
      <c r="F2" t="s">
        <v>45</v>
      </c>
      <c r="G2" s="15">
        <v>169900</v>
      </c>
      <c r="H2" s="15">
        <v>51300</v>
      </c>
      <c r="I2" s="20">
        <f>H2/G2*100</f>
        <v>30.194231901118307</v>
      </c>
      <c r="J2" s="15">
        <v>101301</v>
      </c>
      <c r="K2" s="15">
        <f>G2-85464</f>
        <v>84436</v>
      </c>
      <c r="L2" s="15">
        <v>15837</v>
      </c>
      <c r="M2" s="30">
        <v>197.958834</v>
      </c>
      <c r="N2" s="34">
        <v>704</v>
      </c>
      <c r="O2" s="39">
        <v>0.83499999999999996</v>
      </c>
      <c r="P2" s="39">
        <v>0.48799999999999999</v>
      </c>
      <c r="Q2" s="15">
        <f>K2/M2</f>
        <v>426.53312455861408</v>
      </c>
      <c r="R2" s="15">
        <f>K2/O2</f>
        <v>101120.95808383235</v>
      </c>
      <c r="S2" s="44">
        <f>K2/O2/43560</f>
        <v>2.3214177705195671</v>
      </c>
      <c r="T2" s="39">
        <v>121.25</v>
      </c>
      <c r="U2" s="5" t="s">
        <v>46</v>
      </c>
      <c r="V2" t="s">
        <v>52</v>
      </c>
      <c r="W2" t="s">
        <v>53</v>
      </c>
      <c r="X2" t="s">
        <v>47</v>
      </c>
      <c r="Y2">
        <v>0</v>
      </c>
      <c r="Z2">
        <v>1</v>
      </c>
      <c r="AA2" s="6">
        <v>43489</v>
      </c>
      <c r="AC2" s="7" t="s">
        <v>48</v>
      </c>
      <c r="AD2" t="s">
        <v>49</v>
      </c>
    </row>
    <row r="3" spans="1:64" x14ac:dyDescent="0.25">
      <c r="A3" t="s">
        <v>65</v>
      </c>
      <c r="B3" t="s">
        <v>66</v>
      </c>
      <c r="C3" s="25">
        <v>45252</v>
      </c>
      <c r="D3" s="15">
        <v>18500</v>
      </c>
      <c r="E3" t="s">
        <v>44</v>
      </c>
      <c r="F3" t="s">
        <v>67</v>
      </c>
      <c r="G3" s="15">
        <v>18500</v>
      </c>
      <c r="H3" s="15">
        <v>13400</v>
      </c>
      <c r="I3" s="20">
        <v>72.432432432432435</v>
      </c>
      <c r="J3" s="15">
        <v>16940</v>
      </c>
      <c r="K3" s="15">
        <v>18500</v>
      </c>
      <c r="L3" s="15">
        <v>16940</v>
      </c>
      <c r="M3" s="30">
        <v>211.75332299999999</v>
      </c>
      <c r="N3" s="34">
        <v>210.58000200000001</v>
      </c>
      <c r="O3" s="39">
        <v>0.91900000000000004</v>
      </c>
      <c r="P3" s="39">
        <v>0.91900000000000004</v>
      </c>
      <c r="Q3" s="15">
        <v>87.365807241664868</v>
      </c>
      <c r="R3" s="15">
        <v>20130.57671381937</v>
      </c>
      <c r="S3" s="44">
        <v>0.46213445164874584</v>
      </c>
      <c r="T3" s="39">
        <v>190.05</v>
      </c>
      <c r="U3" s="5" t="s">
        <v>68</v>
      </c>
      <c r="V3" t="s">
        <v>69</v>
      </c>
      <c r="X3" t="s">
        <v>47</v>
      </c>
      <c r="Y3">
        <v>1</v>
      </c>
      <c r="Z3">
        <v>0</v>
      </c>
      <c r="AA3" s="6">
        <v>40722</v>
      </c>
      <c r="AC3" s="7" t="s">
        <v>54</v>
      </c>
      <c r="AD3" t="s">
        <v>49</v>
      </c>
    </row>
    <row r="4" spans="1:64" ht="15.75" thickBot="1" x14ac:dyDescent="0.3">
      <c r="A4" t="s">
        <v>55</v>
      </c>
      <c r="B4" t="s">
        <v>56</v>
      </c>
      <c r="C4" s="25">
        <v>45406</v>
      </c>
      <c r="D4" s="15">
        <v>203000</v>
      </c>
      <c r="E4" t="s">
        <v>44</v>
      </c>
      <c r="F4" t="s">
        <v>45</v>
      </c>
      <c r="G4" s="15">
        <v>203000</v>
      </c>
      <c r="H4" s="15">
        <v>88200</v>
      </c>
      <c r="I4" s="20">
        <f>H4/G4*100</f>
        <v>43.448275862068961</v>
      </c>
      <c r="J4" s="15">
        <v>200228</v>
      </c>
      <c r="K4" s="15">
        <f>G4-183101</f>
        <v>19899</v>
      </c>
      <c r="L4" s="15">
        <v>17127</v>
      </c>
      <c r="M4" s="30">
        <v>175</v>
      </c>
      <c r="N4" s="34">
        <v>289</v>
      </c>
      <c r="O4" s="39">
        <v>1.161</v>
      </c>
      <c r="P4" s="39">
        <v>1.161</v>
      </c>
      <c r="Q4" s="15">
        <f>K4/M4</f>
        <v>113.70857142857143</v>
      </c>
      <c r="R4" s="15">
        <f>K4/O4</f>
        <v>17139.534883720931</v>
      </c>
      <c r="S4" s="44">
        <f>K4/O4/43560</f>
        <v>0.39346957951609118</v>
      </c>
      <c r="T4" s="39">
        <v>175</v>
      </c>
      <c r="U4" s="5" t="s">
        <v>46</v>
      </c>
      <c r="V4" t="s">
        <v>57</v>
      </c>
      <c r="X4" t="s">
        <v>47</v>
      </c>
      <c r="Y4">
        <v>0</v>
      </c>
      <c r="Z4">
        <v>1</v>
      </c>
      <c r="AA4" s="6">
        <v>35682</v>
      </c>
      <c r="AC4" s="7" t="s">
        <v>48</v>
      </c>
    </row>
    <row r="5" spans="1:64" ht="15.75" thickTop="1" x14ac:dyDescent="0.25">
      <c r="A5" s="8"/>
      <c r="B5" s="8"/>
      <c r="C5" s="26" t="s">
        <v>58</v>
      </c>
      <c r="D5" s="16">
        <f>+SUM(D2:D4)</f>
        <v>391400</v>
      </c>
      <c r="E5" s="8"/>
      <c r="F5" s="8"/>
      <c r="G5" s="16">
        <f>+SUM(G2:G4)</f>
        <v>391400</v>
      </c>
      <c r="H5" s="16">
        <f>+SUM(H2:H4)</f>
        <v>152900</v>
      </c>
      <c r="I5" s="21"/>
      <c r="J5" s="16">
        <f>+SUM(J2:J4)</f>
        <v>318469</v>
      </c>
      <c r="K5" s="16">
        <f>+SUM(K2:K4)</f>
        <v>122835</v>
      </c>
      <c r="L5" s="16">
        <f>+SUM(L2:L4)</f>
        <v>49904</v>
      </c>
      <c r="M5" s="31">
        <f>+SUM(M2:M4)</f>
        <v>584.71215699999993</v>
      </c>
      <c r="N5" s="35"/>
      <c r="O5" s="40">
        <f>+SUM(O2:O4)</f>
        <v>2.915</v>
      </c>
      <c r="P5" s="40">
        <f>+SUM(P2:P4)</f>
        <v>2.5680000000000001</v>
      </c>
      <c r="Q5" s="16"/>
      <c r="R5" s="16"/>
      <c r="S5" s="45"/>
      <c r="T5" s="40"/>
      <c r="U5" s="9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</row>
    <row r="6" spans="1:64" x14ac:dyDescent="0.25">
      <c r="A6" s="10"/>
      <c r="B6" s="10"/>
      <c r="C6" s="27"/>
      <c r="D6" s="17"/>
      <c r="E6" s="10"/>
      <c r="F6" s="10"/>
      <c r="G6" s="17"/>
      <c r="H6" s="17" t="s">
        <v>59</v>
      </c>
      <c r="I6" s="22">
        <f>H5/G5*100</f>
        <v>39.064895247828311</v>
      </c>
      <c r="J6" s="17"/>
      <c r="K6" s="17"/>
      <c r="L6" s="17" t="s">
        <v>60</v>
      </c>
      <c r="M6" s="32"/>
      <c r="N6" s="36"/>
      <c r="O6" s="41" t="s">
        <v>60</v>
      </c>
      <c r="P6" s="41"/>
      <c r="Q6" s="17"/>
      <c r="R6" s="17" t="s">
        <v>60</v>
      </c>
      <c r="S6" s="46"/>
      <c r="T6" s="41"/>
      <c r="U6" s="11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</row>
    <row r="7" spans="1:64" x14ac:dyDescent="0.25">
      <c r="A7" s="12"/>
      <c r="B7" s="12"/>
      <c r="C7" s="28"/>
      <c r="D7" s="18"/>
      <c r="E7" s="12"/>
      <c r="F7" s="12"/>
      <c r="G7" s="18"/>
      <c r="H7" s="18" t="s">
        <v>61</v>
      </c>
      <c r="I7" s="23">
        <f>STDEV(I2:I4)</f>
        <v>21.601761492748935</v>
      </c>
      <c r="J7" s="18"/>
      <c r="K7" s="18"/>
      <c r="L7" s="18" t="s">
        <v>62</v>
      </c>
      <c r="M7" s="48">
        <f>K5/M5</f>
        <v>210.07772547475872</v>
      </c>
      <c r="N7" s="37"/>
      <c r="O7" s="42" t="s">
        <v>63</v>
      </c>
      <c r="P7" s="42">
        <f>K5/O5</f>
        <v>42138.936535162953</v>
      </c>
      <c r="Q7" s="18"/>
      <c r="R7" s="18" t="s">
        <v>64</v>
      </c>
      <c r="S7" s="47">
        <f>K5/O5/43560</f>
        <v>0.96737687178978315</v>
      </c>
      <c r="T7" s="42"/>
      <c r="U7" s="13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10" spans="1:64" x14ac:dyDescent="0.25">
      <c r="A10" s="49" t="s">
        <v>70</v>
      </c>
    </row>
  </sheetData>
  <sheetProtection algorithmName="SHA-512" hashValue="ezyGIQuGzbXE+CAnqNt02B1svYfGWz5nMNN5Nz8q3eKrV+pCsA+s9y9WBfE8nO8/ZP12paraPVXc3sk8m100fQ==" saltValue="VUtAzmOaRBRjhaWDqt50NA==" spinCount="100000" sheet="1" objects="1" scenarios="1"/>
  <autoFilter ref="A1:BL1" xr:uid="{75007E6F-43FE-4E9F-A249-93881104F647}"/>
  <conditionalFormatting sqref="A2:AR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9BB39-50F5-46C5-9686-1E1D23EB1E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Leasher</dc:creator>
  <cp:lastModifiedBy>Mike Leasher</cp:lastModifiedBy>
  <dcterms:created xsi:type="dcterms:W3CDTF">2026-01-30T20:28:24Z</dcterms:created>
  <dcterms:modified xsi:type="dcterms:W3CDTF">2026-03-04T17:15:12Z</dcterms:modified>
</cp:coreProperties>
</file>