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WRIGHT TWP/2026 WRIGHT TWP STUDIES/"/>
    </mc:Choice>
  </mc:AlternateContent>
  <xr:revisionPtr revIDLastSave="3" documentId="8_{DFAE9FF7-E71B-42A2-A8D9-B68F31DD7D29}" xr6:coauthVersionLast="47" xr6:coauthVersionMax="47" xr10:uidLastSave="{5C516B41-9A0E-4088-8F2A-100EEF483BED}"/>
  <workbookProtection workbookAlgorithmName="SHA-512" workbookHashValue="9+qVIgybX/PHkb0lAluXbN6ihj1++baNmNnQiF1yW7ZvSF5NkeHdsnLpXNVMif0u7mh2YecmuKx/le05xmbIng==" workbookSaltValue="PIcs3X/aRzgHFSkR/9Jexw==" workbookSpinCount="100000" lockStructure="1"/>
  <bookViews>
    <workbookView xWindow="15" yWindow="375" windowWidth="28785" windowHeight="15105" xr2:uid="{5A80B02A-6B35-469D-A324-77A166DE046C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K3" i="2"/>
  <c r="Q3" i="2" s="1"/>
  <c r="I2" i="2"/>
  <c r="K2" i="2"/>
  <c r="R2" i="2" s="1"/>
  <c r="Q2" i="2"/>
  <c r="I4" i="2"/>
  <c r="K4" i="2"/>
  <c r="R4" i="2" s="1"/>
  <c r="I7" i="2"/>
  <c r="K7" i="2"/>
  <c r="Q7" i="2" s="1"/>
  <c r="R7" i="2"/>
  <c r="I5" i="2"/>
  <c r="K5" i="2"/>
  <c r="S5" i="2" s="1"/>
  <c r="I6" i="2"/>
  <c r="K6" i="2"/>
  <c r="R6" i="2" s="1"/>
  <c r="D8" i="2"/>
  <c r="G8" i="2"/>
  <c r="H8" i="2"/>
  <c r="J8" i="2"/>
  <c r="L8" i="2"/>
  <c r="M8" i="2"/>
  <c r="O8" i="2"/>
  <c r="P8" i="2"/>
  <c r="S3" i="2" l="1"/>
  <c r="R3" i="2"/>
  <c r="S2" i="2"/>
  <c r="Q4" i="2"/>
  <c r="S4" i="2"/>
  <c r="S7" i="2"/>
  <c r="Q5" i="2"/>
  <c r="Q6" i="2"/>
  <c r="R5" i="2"/>
  <c r="I10" i="2"/>
  <c r="I9" i="2"/>
  <c r="K8" i="2"/>
  <c r="S6" i="2"/>
  <c r="M10" i="2" l="1"/>
  <c r="P10" i="2"/>
  <c r="S10" i="2"/>
</calcChain>
</file>

<file path=xl/sharedStrings.xml><?xml version="1.0" encoding="utf-8"?>
<sst xmlns="http://schemas.openxmlformats.org/spreadsheetml/2006/main" count="103" uniqueCount="77">
  <si>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</si>
  <si>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</si>
  <si>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</si>
  <si>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</si>
  <si>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</si>
  <si>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</si>
  <si>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</si>
  <si>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</si>
  <si>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</si>
  <si>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</si>
  <si>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</si>
  <si>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</si>
  <si>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</si>
  <si>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</si>
  <si>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</si>
  <si>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</si>
  <si>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</si>
  <si>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</si>
  <si>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</si>
  <si>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</si>
  <si>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</si>
  <si>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</si>
  <si>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</si>
  <si>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</si>
  <si>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</si>
  <si>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</si>
  <si>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</si>
  <si>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</si>
  <si>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</si>
  <si>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</si>
  <si>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</si>
  <si>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</si>
  <si>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</si>
  <si>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</si>
  <si>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</si>
  <si>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</si>
  <si>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</si>
  <si>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</si>
  <si>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</si>
  <si>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</si>
  <si>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</si>
  <si>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</si>
  <si>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</si>
  <si>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</si>
  <si>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410</t>
  </si>
  <si>
    <t>401</t>
  </si>
  <si>
    <t>SUBDIVISON</t>
  </si>
  <si>
    <t>03-ARM'S LENGTH</t>
  </si>
  <si>
    <t>WD</t>
  </si>
  <si>
    <t>19-MULTI PARCEL ARM'S LENGTH</t>
  </si>
  <si>
    <t>17 065 001 036</t>
  </si>
  <si>
    <t>116 WATER ST</t>
  </si>
  <si>
    <t>1861/433</t>
  </si>
  <si>
    <t>17 065 001 072</t>
  </si>
  <si>
    <t>106 E MILL ST</t>
  </si>
  <si>
    <t>1879/770</t>
  </si>
  <si>
    <t>17 080 001 003</t>
  </si>
  <si>
    <t>132 MARCUS ST</t>
  </si>
  <si>
    <t>1873/1200</t>
  </si>
  <si>
    <t>17 080 001 043</t>
  </si>
  <si>
    <t>17 080 001 025</t>
  </si>
  <si>
    <t>114 EMERSON ST</t>
  </si>
  <si>
    <t>1855/386</t>
  </si>
  <si>
    <t>17 080 001 046</t>
  </si>
  <si>
    <t>307 W CENTER ST</t>
  </si>
  <si>
    <t>1861/165</t>
  </si>
  <si>
    <t>17 085 001 026</t>
  </si>
  <si>
    <t>502 S MAIN ST</t>
  </si>
  <si>
    <t>1882/926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</si>
  <si>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</si>
  <si>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</si>
  <si>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</si>
  <si>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</si>
  <si>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</si>
  <si>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</si>
  <si>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</si>
  <si>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APPLIED $35 PER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</si>
</sst>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0EB5-7FAF-40CB-82D2-E06556E64244}">
  <dimension ref="A1:BL13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5" x14ac:dyDescent="0.25"/>
  <cols>
    <col min="1" max="2" width="18.85546875" bestFit="1" customWidth="1"/>
    <col min="3" max="3" width="9.5703125" style="25" bestFit="1" customWidth="1"/>
    <col min="4" max="4" width="10.85546875" style="15" bestFit="1" customWidth="1"/>
    <col min="5" max="5" width="5.7109375" bestFit="1" customWidth="1"/>
    <col min="6" max="6" width="29.42578125" bestFit="1" customWidth="1"/>
    <col min="7" max="7" width="10.85546875" style="15" bestFit="1" customWidth="1"/>
    <col min="8" max="8" width="14.7109375" style="15" bestFit="1" customWidth="1"/>
    <col min="9" max="9" width="12.7109375" style="20" bestFit="1" customWidth="1"/>
    <col min="10" max="11" width="13.7109375" style="15" bestFit="1" customWidth="1"/>
    <col min="12" max="12" width="14.7109375" style="15" bestFit="1" customWidth="1"/>
    <col min="13" max="13" width="11.42578125" style="30" bestFit="1" customWidth="1"/>
    <col min="14" max="14" width="6.5703125" style="34" bestFit="1" customWidth="1"/>
    <col min="15" max="15" width="14.28515625" style="39" bestFit="1" customWidth="1"/>
    <col min="16" max="16" width="10.85546875" style="39" bestFit="1" customWidth="1"/>
    <col min="17" max="17" width="10.140625" style="15" bestFit="1" customWidth="1"/>
    <col min="18" max="18" width="12.140625" style="15" bestFit="1" customWidth="1"/>
    <col min="19" max="19" width="12.140625" style="44" bestFit="1" customWidth="1"/>
    <col min="20" max="20" width="11.7109375" style="39" bestFit="1" customWidth="1"/>
    <col min="21" max="21" width="9" style="4" bestFit="1" customWidth="1"/>
    <col min="22" max="22" width="13.28515625" bestFit="1" customWidth="1"/>
    <col min="23" max="23" width="27.140625" bestFit="1" customWidth="1"/>
    <col min="24" max="24" width="10.5703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7109375" bestFit="1" customWidth="1"/>
    <col min="29" max="29" width="6" bestFit="1" customWidth="1"/>
    <col min="30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50</v>
      </c>
      <c r="B2" t="s">
        <v>51</v>
      </c>
      <c r="C2" s="25">
        <v>45243</v>
      </c>
      <c r="D2" s="15">
        <v>75000</v>
      </c>
      <c r="E2" t="s">
        <v>48</v>
      </c>
      <c r="F2" t="s">
        <v>47</v>
      </c>
      <c r="G2" s="15">
        <v>75000</v>
      </c>
      <c r="H2" s="15">
        <v>27100</v>
      </c>
      <c r="I2" s="20">
        <f t="shared" ref="I2:I7" si="0">H2/G2*100</f>
        <v>36.133333333333333</v>
      </c>
      <c r="J2" s="15">
        <v>79256</v>
      </c>
      <c r="K2" s="15">
        <f>G2-75522</f>
        <v>-522</v>
      </c>
      <c r="L2" s="15">
        <v>3734</v>
      </c>
      <c r="M2" s="30">
        <v>93.340369999999993</v>
      </c>
      <c r="N2" s="34">
        <v>138</v>
      </c>
      <c r="O2" s="39">
        <v>0.314</v>
      </c>
      <c r="P2" s="39">
        <v>0.314</v>
      </c>
      <c r="Q2" s="15">
        <f t="shared" ref="Q2:Q7" si="1">K2/M2</f>
        <v>-5.5924355131654186</v>
      </c>
      <c r="R2" s="15">
        <f t="shared" ref="R2:R7" si="2">K2/O2</f>
        <v>-1662.4203821656051</v>
      </c>
      <c r="S2" s="44">
        <f t="shared" ref="S2:S7" si="3">K2/O2/43560</f>
        <v>-3.8163920619045111E-2</v>
      </c>
      <c r="T2" s="39">
        <v>99</v>
      </c>
      <c r="U2" s="5" t="s">
        <v>44</v>
      </c>
      <c r="V2" t="s">
        <v>52</v>
      </c>
      <c r="Y2">
        <v>0</v>
      </c>
      <c r="Z2">
        <v>1</v>
      </c>
      <c r="AA2" s="6">
        <v>36787</v>
      </c>
      <c r="AC2" s="7" t="s">
        <v>45</v>
      </c>
      <c r="AD2" t="s">
        <v>46</v>
      </c>
    </row>
    <row r="3" spans="1:64" x14ac:dyDescent="0.25">
      <c r="A3" t="s">
        <v>53</v>
      </c>
      <c r="B3" t="s">
        <v>54</v>
      </c>
      <c r="C3" s="25">
        <v>45554</v>
      </c>
      <c r="D3" s="15">
        <v>85000</v>
      </c>
      <c r="E3" t="s">
        <v>48</v>
      </c>
      <c r="F3" t="s">
        <v>47</v>
      </c>
      <c r="G3" s="15">
        <v>85000</v>
      </c>
      <c r="H3" s="15">
        <v>35800</v>
      </c>
      <c r="I3" s="20">
        <f t="shared" si="0"/>
        <v>42.117647058823529</v>
      </c>
      <c r="J3" s="15">
        <v>80558</v>
      </c>
      <c r="K3" s="15">
        <f>G3-75961</f>
        <v>9039</v>
      </c>
      <c r="L3" s="15">
        <v>4597</v>
      </c>
      <c r="M3" s="30">
        <v>114.912674</v>
      </c>
      <c r="N3" s="34">
        <v>132</v>
      </c>
      <c r="O3" s="39">
        <v>0.4</v>
      </c>
      <c r="P3" s="39">
        <v>0.4</v>
      </c>
      <c r="Q3" s="15">
        <f t="shared" si="1"/>
        <v>78.659730779565706</v>
      </c>
      <c r="R3" s="15">
        <f t="shared" si="2"/>
        <v>22597.5</v>
      </c>
      <c r="S3" s="44">
        <f t="shared" si="3"/>
        <v>0.51876721763085398</v>
      </c>
      <c r="T3" s="39">
        <v>132</v>
      </c>
      <c r="U3" s="5" t="s">
        <v>44</v>
      </c>
      <c r="V3" t="s">
        <v>55</v>
      </c>
      <c r="Y3">
        <v>0</v>
      </c>
      <c r="Z3">
        <v>1</v>
      </c>
      <c r="AA3" s="6">
        <v>36787</v>
      </c>
      <c r="AC3" s="7" t="s">
        <v>45</v>
      </c>
      <c r="AD3" t="s">
        <v>46</v>
      </c>
    </row>
    <row r="4" spans="1:64" x14ac:dyDescent="0.25">
      <c r="A4" t="s">
        <v>56</v>
      </c>
      <c r="B4" t="s">
        <v>57</v>
      </c>
      <c r="C4" s="25">
        <v>45470</v>
      </c>
      <c r="D4" s="15">
        <v>112500</v>
      </c>
      <c r="E4" t="s">
        <v>48</v>
      </c>
      <c r="F4" t="s">
        <v>49</v>
      </c>
      <c r="G4" s="15">
        <v>112500</v>
      </c>
      <c r="H4" s="15">
        <v>41900</v>
      </c>
      <c r="I4" s="20">
        <f t="shared" si="0"/>
        <v>37.244444444444447</v>
      </c>
      <c r="J4" s="15">
        <v>91580</v>
      </c>
      <c r="K4" s="15">
        <f>G4-84413</f>
        <v>28087</v>
      </c>
      <c r="L4" s="15">
        <v>7167</v>
      </c>
      <c r="M4" s="30">
        <v>247.129031</v>
      </c>
      <c r="N4" s="34">
        <v>556</v>
      </c>
      <c r="O4" s="39">
        <v>1.18</v>
      </c>
      <c r="P4" s="39">
        <v>0.84199999999999997</v>
      </c>
      <c r="Q4" s="15">
        <f t="shared" si="1"/>
        <v>113.6531790148119</v>
      </c>
      <c r="R4" s="15">
        <f t="shared" si="2"/>
        <v>23802.542372881358</v>
      </c>
      <c r="S4" s="44">
        <f t="shared" si="3"/>
        <v>0.54643118395044443</v>
      </c>
      <c r="T4" s="39">
        <v>185</v>
      </c>
      <c r="U4" s="5" t="s">
        <v>44</v>
      </c>
      <c r="V4" t="s">
        <v>58</v>
      </c>
      <c r="W4" t="s">
        <v>59</v>
      </c>
      <c r="Y4">
        <v>0</v>
      </c>
      <c r="Z4">
        <v>1</v>
      </c>
      <c r="AA4" s="6">
        <v>36788</v>
      </c>
      <c r="AC4" s="7" t="s">
        <v>45</v>
      </c>
      <c r="AD4" t="s">
        <v>46</v>
      </c>
    </row>
    <row r="5" spans="1:64" x14ac:dyDescent="0.25">
      <c r="A5" t="s">
        <v>60</v>
      </c>
      <c r="B5" t="s">
        <v>61</v>
      </c>
      <c r="C5" s="25">
        <v>45145</v>
      </c>
      <c r="D5" s="15">
        <v>140000</v>
      </c>
      <c r="E5" t="s">
        <v>48</v>
      </c>
      <c r="F5" t="s">
        <v>47</v>
      </c>
      <c r="G5" s="15">
        <v>140000</v>
      </c>
      <c r="H5" s="15">
        <v>50600</v>
      </c>
      <c r="I5" s="20">
        <f t="shared" si="0"/>
        <v>36.142857142857146</v>
      </c>
      <c r="J5" s="15">
        <v>151702</v>
      </c>
      <c r="K5" s="15">
        <f>G5-147370</f>
        <v>-7370</v>
      </c>
      <c r="L5" s="15">
        <v>4332</v>
      </c>
      <c r="M5" s="30">
        <v>108.287633</v>
      </c>
      <c r="N5" s="34">
        <v>140.25</v>
      </c>
      <c r="O5" s="39">
        <v>0.38</v>
      </c>
      <c r="P5" s="39">
        <v>0.38</v>
      </c>
      <c r="Q5" s="15">
        <f t="shared" si="1"/>
        <v>-68.059480070083353</v>
      </c>
      <c r="R5" s="15">
        <f t="shared" si="2"/>
        <v>-19394.736842105263</v>
      </c>
      <c r="S5" s="44">
        <f t="shared" si="3"/>
        <v>-0.44524189261031366</v>
      </c>
      <c r="T5" s="39">
        <v>118</v>
      </c>
      <c r="U5" s="5" t="s">
        <v>44</v>
      </c>
      <c r="V5" t="s">
        <v>62</v>
      </c>
      <c r="Y5">
        <v>0</v>
      </c>
      <c r="Z5">
        <v>1</v>
      </c>
      <c r="AA5" s="6">
        <v>36823</v>
      </c>
      <c r="AC5" s="7" t="s">
        <v>45</v>
      </c>
      <c r="AD5" t="s">
        <v>46</v>
      </c>
    </row>
    <row r="6" spans="1:64" ht="15.75" thickBot="1" x14ac:dyDescent="0.3">
      <c r="A6" t="s">
        <v>63</v>
      </c>
      <c r="B6" t="s">
        <v>64</v>
      </c>
      <c r="C6" s="25">
        <v>45231</v>
      </c>
      <c r="D6" s="15">
        <v>50000</v>
      </c>
      <c r="E6" t="s">
        <v>48</v>
      </c>
      <c r="F6" t="s">
        <v>47</v>
      </c>
      <c r="G6" s="15">
        <v>50000</v>
      </c>
      <c r="H6" s="15">
        <v>27500</v>
      </c>
      <c r="I6" s="20">
        <f t="shared" si="0"/>
        <v>55.000000000000007</v>
      </c>
      <c r="J6" s="15">
        <v>69080</v>
      </c>
      <c r="K6" s="15">
        <f>G6-64255</f>
        <v>-14255</v>
      </c>
      <c r="L6" s="15">
        <v>4825</v>
      </c>
      <c r="M6" s="30">
        <v>120.623266</v>
      </c>
      <c r="N6" s="34">
        <v>132</v>
      </c>
      <c r="O6" s="39">
        <v>0.42499999999999999</v>
      </c>
      <c r="P6" s="39">
        <v>0.42499999999999999</v>
      </c>
      <c r="Q6" s="15">
        <f t="shared" si="1"/>
        <v>-118.17786462522081</v>
      </c>
      <c r="R6" s="15">
        <f t="shared" si="2"/>
        <v>-33541.176470588238</v>
      </c>
      <c r="S6" s="44">
        <f t="shared" si="3"/>
        <v>-0.76999945983903206</v>
      </c>
      <c r="T6" s="39">
        <v>140.25</v>
      </c>
      <c r="U6" s="5" t="s">
        <v>44</v>
      </c>
      <c r="V6" t="s">
        <v>65</v>
      </c>
      <c r="Y6">
        <v>0</v>
      </c>
      <c r="Z6">
        <v>0</v>
      </c>
      <c r="AA6" s="6">
        <v>36881</v>
      </c>
      <c r="AC6" s="7" t="s">
        <v>45</v>
      </c>
      <c r="AD6" t="s">
        <v>46</v>
      </c>
    </row>
    <row r="7" spans="1:64" ht="15.75" thickBot="1" x14ac:dyDescent="0.3">
      <c r="A7" t="s">
        <v>66</v>
      </c>
      <c r="B7" t="s">
        <v>67</v>
      </c>
      <c r="C7" s="25">
        <v>45597</v>
      </c>
      <c r="D7" s="15">
        <v>105000</v>
      </c>
      <c r="E7" t="s">
        <v>48</v>
      </c>
      <c r="F7" t="s">
        <v>47</v>
      </c>
      <c r="G7" s="15">
        <v>105000</v>
      </c>
      <c r="H7" s="15">
        <v>26200</v>
      </c>
      <c r="I7" s="20">
        <f t="shared" si="0"/>
        <v>24.952380952380953</v>
      </c>
      <c r="J7" s="15">
        <v>94122</v>
      </c>
      <c r="K7" s="15">
        <f>G7-91482</f>
        <v>13518</v>
      </c>
      <c r="L7" s="15">
        <v>2640</v>
      </c>
      <c r="M7" s="30">
        <v>66</v>
      </c>
      <c r="N7" s="34">
        <v>132</v>
      </c>
      <c r="O7" s="39">
        <v>0.2</v>
      </c>
      <c r="P7" s="39">
        <v>0.2</v>
      </c>
      <c r="Q7" s="15">
        <f t="shared" si="1"/>
        <v>204.81818181818181</v>
      </c>
      <c r="R7" s="15">
        <f t="shared" si="2"/>
        <v>67590</v>
      </c>
      <c r="S7" s="44">
        <f t="shared" si="3"/>
        <v>1.5516528925619835</v>
      </c>
      <c r="T7" s="39">
        <v>66</v>
      </c>
      <c r="U7" s="5" t="s">
        <v>44</v>
      </c>
      <c r="V7" t="s">
        <v>68</v>
      </c>
      <c r="Y7">
        <v>0</v>
      </c>
      <c r="Z7">
        <v>1</v>
      </c>
      <c r="AA7" s="6">
        <v>36794</v>
      </c>
      <c r="AC7" s="7" t="s">
        <v>45</v>
      </c>
      <c r="AD7" t="s">
        <v>46</v>
      </c>
    </row>
    <row r="8" spans="1:64" ht="15.75" thickTop="1" x14ac:dyDescent="0.25">
      <c r="A8" s="8"/>
      <c r="B8" s="8"/>
      <c r="C8" s="26" t="s">
        <v>69</v>
      </c>
      <c r="D8" s="16">
        <f>+SUM(D2:D7)</f>
        <v>567500</v>
      </c>
      <c r="E8" s="8"/>
      <c r="F8" s="8"/>
      <c r="G8" s="16">
        <f>+SUM(G2:G7)</f>
        <v>567500</v>
      </c>
      <c r="H8" s="16">
        <f>+SUM(H2:H7)</f>
        <v>209100</v>
      </c>
      <c r="I8" s="21"/>
      <c r="J8" s="16">
        <f>+SUM(J2:J7)</f>
        <v>566298</v>
      </c>
      <c r="K8" s="16">
        <f>+SUM(K2:K7)</f>
        <v>28497</v>
      </c>
      <c r="L8" s="16">
        <f>+SUM(L2:L7)</f>
        <v>27295</v>
      </c>
      <c r="M8" s="31">
        <f>+SUM(M2:M7)</f>
        <v>750.29297399999996</v>
      </c>
      <c r="N8" s="35"/>
      <c r="O8" s="40">
        <f>+SUM(O2:O7)</f>
        <v>2.899</v>
      </c>
      <c r="P8" s="40">
        <f>+SUM(P2:P7)</f>
        <v>2.5609999999999999</v>
      </c>
      <c r="Q8" s="16"/>
      <c r="R8" s="16"/>
      <c r="S8" s="45"/>
      <c r="T8" s="40"/>
      <c r="U8" s="9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64" x14ac:dyDescent="0.25">
      <c r="A9" s="10"/>
      <c r="B9" s="10"/>
      <c r="C9" s="27"/>
      <c r="D9" s="17"/>
      <c r="E9" s="10"/>
      <c r="F9" s="10"/>
      <c r="G9" s="17"/>
      <c r="H9" s="17" t="s">
        <v>70</v>
      </c>
      <c r="I9" s="22">
        <f>H8/G8*100</f>
        <v>36.845814977973568</v>
      </c>
      <c r="J9" s="17"/>
      <c r="K9" s="17"/>
      <c r="L9" s="17" t="s">
        <v>71</v>
      </c>
      <c r="M9" s="32"/>
      <c r="N9" s="36"/>
      <c r="O9" s="41" t="s">
        <v>71</v>
      </c>
      <c r="P9" s="41"/>
      <c r="Q9" s="17"/>
      <c r="R9" s="17" t="s">
        <v>71</v>
      </c>
      <c r="S9" s="46"/>
      <c r="T9" s="4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64" x14ac:dyDescent="0.25">
      <c r="A10" s="12"/>
      <c r="B10" s="12"/>
      <c r="C10" s="28"/>
      <c r="D10" s="18"/>
      <c r="E10" s="12"/>
      <c r="F10" s="12"/>
      <c r="G10" s="18"/>
      <c r="H10" s="18" t="s">
        <v>72</v>
      </c>
      <c r="I10" s="23">
        <f>STDEV(I2:I7)</f>
        <v>9.8137745877750291</v>
      </c>
      <c r="J10" s="18"/>
      <c r="K10" s="18"/>
      <c r="L10" s="18" t="s">
        <v>73</v>
      </c>
      <c r="M10" s="48">
        <f>K8/M8</f>
        <v>37.981163342201313</v>
      </c>
      <c r="N10" s="37"/>
      <c r="O10" s="42" t="s">
        <v>74</v>
      </c>
      <c r="P10" s="42">
        <f>K8/O8</f>
        <v>9829.9413590893419</v>
      </c>
      <c r="Q10" s="18"/>
      <c r="R10" s="18" t="s">
        <v>75</v>
      </c>
      <c r="S10" s="47">
        <f>K8/O8/43560</f>
        <v>0.22566440218295092</v>
      </c>
      <c r="T10" s="42"/>
      <c r="U10" s="13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3" spans="1:64" x14ac:dyDescent="0.25">
      <c r="A13" t="s">
        <v>76</v>
      </c>
    </row>
  </sheetData>
  <sheetProtection algorithmName="SHA-512" hashValue="HKzB8D9Slqd51EL9Z1IsejMW13RDCFfTdDRKGIB+C4kiDZ/2qho8Jp2RgcB8MGkZAqOSygi5oGA3yo2D3OLSDA==" saltValue="voRoNTxBs6T/OU+A3BIn5A==" spinCount="100000" sheet="1" objects="1" scenarios="1"/>
  <conditionalFormatting sqref="A2:AR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3E7E-DE4E-436A-9FD1-72691E2F52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2026-02-04T17:49:59Z</dcterms:created>
  <dcterms:modified xsi:type="dcterms:W3CDTF">2026-03-04T17:47:42Z</dcterms:modified>
</cp:coreProperties>
</file>