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d.docs.live.net/552aa4174b137e72/Chinese school Admin/2022-2023/Tution/"/>
    </mc:Choice>
  </mc:AlternateContent>
  <xr:revisionPtr revIDLastSave="37" documentId="8_{B2046319-F2E5-4DEE-B7B7-45E29A89068B}" xr6:coauthVersionLast="47" xr6:coauthVersionMax="47" xr10:uidLastSave="{F44F818C-0897-4E3C-BB59-A19E50D63DBA}"/>
  <bookViews>
    <workbookView xWindow="-120" yWindow="-120" windowWidth="29040" windowHeight="15720" xr2:uid="{00000000-000D-0000-FFFF-FFFF00000000}"/>
  </bookViews>
  <sheets>
    <sheet name="General" sheetId="1" r:id="rId1"/>
    <sheet name="Staff" sheetId="2" state="hidden" r:id="rId2"/>
  </sheets>
  <definedNames>
    <definedName name="_xlnm.Print_Area" localSheetId="0">General!$A$1:$T$32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B8" i="1"/>
  <c r="B9" i="1"/>
  <c r="B15" i="1"/>
  <c r="J8" i="1" l="1"/>
  <c r="L8" i="1" s="1"/>
  <c r="Q21" i="1"/>
  <c r="G9" i="1"/>
  <c r="F9" i="1"/>
  <c r="G8" i="1"/>
  <c r="D15" i="1"/>
  <c r="F15" i="1" s="1"/>
  <c r="B16" i="1"/>
  <c r="G16" i="1" s="1"/>
  <c r="D9" i="1"/>
  <c r="D8" i="1"/>
  <c r="F8" i="1" s="1"/>
  <c r="D16" i="1" l="1"/>
  <c r="F16" i="1" s="1"/>
  <c r="H9" i="1"/>
  <c r="M9" i="1" s="1"/>
  <c r="G15" i="1"/>
  <c r="M8" i="1"/>
  <c r="L15" i="1"/>
  <c r="J9" i="1" l="1"/>
  <c r="L9" i="1" s="1"/>
  <c r="D9" i="2"/>
  <c r="E9" i="2" s="1"/>
  <c r="C18" i="2"/>
  <c r="B10" i="2"/>
  <c r="D10" i="2" s="1"/>
  <c r="E10" i="2" s="1"/>
  <c r="E17" i="2"/>
  <c r="E8" i="2"/>
  <c r="C17" i="2"/>
  <c r="C9" i="2"/>
  <c r="C8" i="2"/>
  <c r="H15" i="1" l="1"/>
  <c r="C10" i="2"/>
  <c r="D18" i="2"/>
  <c r="E18" i="2" s="1"/>
  <c r="B19" i="2"/>
  <c r="J15" i="1" l="1"/>
  <c r="H16" i="1"/>
  <c r="M15" i="1"/>
  <c r="D19" i="2"/>
  <c r="E19" i="2" s="1"/>
  <c r="C19" i="2"/>
  <c r="M16" i="1" l="1"/>
  <c r="J16" i="1"/>
</calcChain>
</file>

<file path=xl/sharedStrings.xml><?xml version="1.0" encoding="utf-8"?>
<sst xmlns="http://schemas.openxmlformats.org/spreadsheetml/2006/main" count="131" uniqueCount="71">
  <si>
    <t>七月三十一日以前</t>
  </si>
  <si>
    <t>Refund Policy:</t>
  </si>
  <si>
    <t>New registration or on or before July 31st for returning students</t>
  </si>
  <si>
    <t>2 weeks from 1st class - 100%</t>
  </si>
  <si>
    <t>一學期(one semester)</t>
  </si>
  <si>
    <t>一學年(one year)</t>
  </si>
  <si>
    <t>3 weeks from 1st class - 75%</t>
  </si>
  <si>
    <t>Tuition</t>
  </si>
  <si>
    <t>Tuition Total</t>
  </si>
  <si>
    <t>CACC Family Membership</t>
  </si>
  <si>
    <t>Total</t>
  </si>
  <si>
    <t>(equivalent hourly rate)</t>
  </si>
  <si>
    <t>4 weeks from 1st class - 50%</t>
  </si>
  <si>
    <t>$120 per family per year</t>
  </si>
  <si>
    <t>5 weeks from 1st class - 25%</t>
  </si>
  <si>
    <t>6 weeks from 1st class - 0%</t>
  </si>
  <si>
    <t>Prorated amount</t>
  </si>
  <si>
    <t>Week 1</t>
  </si>
  <si>
    <t>Week 9</t>
  </si>
  <si>
    <t>Week 2</t>
  </si>
  <si>
    <t>Week 10</t>
  </si>
  <si>
    <t>Week 3</t>
  </si>
  <si>
    <t>Week 11</t>
  </si>
  <si>
    <t>Week 4</t>
  </si>
  <si>
    <t>Week 12</t>
  </si>
  <si>
    <t>Week 5</t>
  </si>
  <si>
    <t>Week 13</t>
  </si>
  <si>
    <t>Siblings from the same family: deduct $10 each additional child for one semester or $20 each additional child for one year</t>
  </si>
  <si>
    <t>Week 6</t>
  </si>
  <si>
    <t>Week 14</t>
  </si>
  <si>
    <t>Co-op fee of $65 is for each family, additional child from the same family does not have to include additional Co-op fee</t>
  </si>
  <si>
    <t>Week 7</t>
  </si>
  <si>
    <t>Week 15</t>
  </si>
  <si>
    <t>Chinese School of Delaware will not accept new students after November 1st except for transfer students or mutually agreed by teachers, administrators, and parents.</t>
  </si>
  <si>
    <t>Week 8</t>
  </si>
  <si>
    <t>Week 16</t>
  </si>
  <si>
    <t>Text book fees are not included in tuition.  Chinese School of Delaware will try its best to minimize book cost but be prepared to purchase text books if necessary.</t>
  </si>
  <si>
    <t>*Co-op fee $65 將於家長完成義務(二次)後退還。</t>
  </si>
  <si>
    <t xml:space="preserve">*Co-op fee $65 will be refunded upon completion of obligation (two times) by parent(s) for one year; </t>
  </si>
  <si>
    <t>The minimum number of students of each class is 6.  School board will make decisions for classes with 4 or 5 students and subject to teacher and classroom availability.</t>
  </si>
  <si>
    <t>The maximum number of students of each class is 16.  Students who sign up after class is filled will be placed into a waiting list.</t>
  </si>
  <si>
    <t>Please note that no refund are given if classes are canceled due to inclement weather or emergencies. School will try to make up lost days if schedule fits at school's discretion.</t>
  </si>
  <si>
    <t>CACC membership fee, once processed, may not be canceled and refunded</t>
  </si>
  <si>
    <t xml:space="preserve">Please make checks (two checks separately) payable to: </t>
  </si>
  <si>
    <t>1. Chinse School of Delaware</t>
  </si>
  <si>
    <t>(For Tuition)</t>
  </si>
  <si>
    <t>2. CACC</t>
  </si>
  <si>
    <t>(For CACC Family Membership)</t>
  </si>
  <si>
    <t>Mail registration form and checks to: Chinese School of Delaware, P. O. Box 1355, Hockessin, DE 19707</t>
  </si>
  <si>
    <t>Before July 31st</t>
  </si>
  <si>
    <t>2 week from class begin - 100%</t>
  </si>
  <si>
    <t>子女就讀人數</t>
  </si>
  <si>
    <t>一學年(one school year)</t>
  </si>
  <si>
    <t>3 week from class begin - 75%</t>
  </si>
  <si>
    <t>no. of children</t>
  </si>
  <si>
    <t>4 week from class begin - 50%</t>
  </si>
  <si>
    <t>5 week from class begin - 25%</t>
  </si>
  <si>
    <t>6 week from class begin - 0%</t>
  </si>
  <si>
    <t>After July 31st</t>
  </si>
  <si>
    <t>Adult Class              (1:45 - 3:45 pm)</t>
  </si>
  <si>
    <t>Co-op fee per Family</t>
  </si>
  <si>
    <t>Adult Class              (1:45- 3:45 pm)</t>
  </si>
  <si>
    <t>CACC Membership</t>
  </si>
  <si>
    <t>Pre-K grade to 8th grade (1:30 - 4:00 pm)</t>
  </si>
  <si>
    <t>七月三十一日以後</t>
  </si>
  <si>
    <t>after July 31st for returning students</t>
  </si>
  <si>
    <t>2022 - 2023 學年度學費一覽表</t>
  </si>
  <si>
    <t>2022 - 2023 School Year Tuition Table</t>
  </si>
  <si>
    <t>For 2022-23 school year, the starting grade is Kindergarten. Students enrolled in K must be at least 5 years old by September 13, 2021.  If student's birthday is slightly younger, the student must pass a test before enrollment is allowed.</t>
  </si>
  <si>
    <t>2022 - 2023 學年度學費一覽表(老師子女)</t>
  </si>
  <si>
    <t>20221 - 2023 School Year Tuition Table for teacher/staff's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</si>
</sst>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Red]\-&quot;$&quot;#,##0"/>
    <numFmt numFmtId="165" formatCode="&quot;$&quot;#,##0.00;[Red]&quot;$&quot;#,##0.00"/>
    <numFmt numFmtId="166" formatCode="0.000"/>
    <numFmt numFmtId="167" formatCode="&quot;$&quot;#,##0.00"/>
  </numFmts>
  <fonts count="11">
    <font>
      <sz val="10"/>
      <name val="標楷體"/>
      <family val="4"/>
      <charset val="136"/>
    </font>
    <font>
      <sz val="10"/>
      <name val="Times New Roman"/>
      <family val="1"/>
    </font>
    <font>
      <b/>
      <sz val="10"/>
      <name val="Times New Roman"/>
      <family val="1"/>
    </font>
    <font>
      <b/>
      <sz val="10"/>
      <name val="標楷體"/>
      <family val="4"/>
      <charset val="136"/>
    </font>
    <font>
      <b/>
      <sz val="14"/>
      <name val="Times New Roman"/>
      <family val="1"/>
    </font>
    <font>
      <b/>
      <sz val="10"/>
      <color indexed="12"/>
      <name val="Times New Roman"/>
      <family val="1"/>
    </font>
    <font>
      <b/>
      <sz val="14"/>
      <name val="UWCZKF (Big5)"/>
      <charset val="136"/>
    </font>
    <font>
      <b/>
      <sz val="10"/>
      <name val="UWCZKF (Big5)"/>
      <charset val="136"/>
    </font>
    <font>
      <sz val="10"/>
      <name val="UWCZKF (Big5)"/>
      <charset val="136"/>
    </font>
    <font>
      <sz val="12"/>
      <name val="Times New Roman"/>
      <family val="1"/>
    </font>
    <font>
      <i/>
      <sz val="10"/>
      <name val="Times New Roman"/>
      <family val="1"/>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1" fillId="0" borderId="0" xfId="0" applyFont="1"/>
    <xf numFmtId="0" fontId="1" fillId="0" borderId="1" xfId="0" applyFont="1" applyBorder="1" applyAlignment="1">
      <alignment horizontal="center"/>
    </xf>
    <xf numFmtId="0" fontId="2" fillId="0" borderId="2" xfId="0" applyFont="1" applyBorder="1" applyAlignment="1">
      <alignment horizontal="center"/>
    </xf>
    <xf numFmtId="164" fontId="1" fillId="0" borderId="3" xfId="0" applyNumberFormat="1" applyFont="1" applyBorder="1" applyAlignment="1">
      <alignment horizontal="center"/>
    </xf>
    <xf numFmtId="164" fontId="1" fillId="0" borderId="0" xfId="0" applyNumberFormat="1" applyFont="1" applyBorder="1" applyAlignment="1">
      <alignment horizontal="center"/>
    </xf>
    <xf numFmtId="164" fontId="2" fillId="0" borderId="4" xfId="0" applyNumberFormat="1" applyFont="1" applyBorder="1" applyAlignment="1">
      <alignment horizontal="center"/>
    </xf>
    <xf numFmtId="0" fontId="0" fillId="0" borderId="5" xfId="0" applyBorder="1"/>
    <xf numFmtId="0" fontId="0" fillId="0" borderId="6" xfId="0" applyBorder="1"/>
    <xf numFmtId="0" fontId="1" fillId="0" borderId="7" xfId="0" applyFont="1" applyBorder="1" applyAlignment="1">
      <alignment horizontal="center"/>
    </xf>
    <xf numFmtId="0" fontId="2" fillId="0" borderId="8" xfId="0" applyFont="1" applyBorder="1" applyAlignment="1">
      <alignment horizontal="center"/>
    </xf>
    <xf numFmtId="0" fontId="3" fillId="0" borderId="9" xfId="0" applyFont="1" applyBorder="1" applyAlignment="1">
      <alignment horizontal="center"/>
    </xf>
    <xf numFmtId="164" fontId="2" fillId="0" borderId="10" xfId="0" applyNumberFormat="1" applyFont="1" applyBorder="1" applyAlignment="1">
      <alignment horizontal="center"/>
    </xf>
    <xf numFmtId="0" fontId="2" fillId="0" borderId="11" xfId="0" applyFont="1" applyBorder="1"/>
    <xf numFmtId="0" fontId="0" fillId="0" borderId="12" xfId="0" applyBorder="1"/>
    <xf numFmtId="0" fontId="0" fillId="0" borderId="13" xfId="0" applyBorder="1"/>
    <xf numFmtId="0" fontId="2" fillId="0" borderId="0" xfId="0" applyFont="1"/>
    <xf numFmtId="0" fontId="5" fillId="0" borderId="0" xfId="0" applyFont="1"/>
    <xf numFmtId="0" fontId="7" fillId="0" borderId="14" xfId="0" applyFont="1" applyBorder="1"/>
    <xf numFmtId="0" fontId="8" fillId="0" borderId="15" xfId="0" applyFont="1" applyBorder="1"/>
    <xf numFmtId="0" fontId="8" fillId="0" borderId="0" xfId="0" applyFont="1"/>
    <xf numFmtId="0" fontId="1" fillId="0" borderId="16" xfId="0" applyFont="1" applyBorder="1" applyAlignment="1">
      <alignment horizontal="center"/>
    </xf>
    <xf numFmtId="0" fontId="1" fillId="0" borderId="0" xfId="0" applyFont="1" applyBorder="1" applyAlignment="1">
      <alignment horizontal="center"/>
    </xf>
    <xf numFmtId="164" fontId="2" fillId="0" borderId="0" xfId="0" applyNumberFormat="1" applyFont="1" applyBorder="1" applyAlignment="1">
      <alignment horizontal="center"/>
    </xf>
    <xf numFmtId="0" fontId="9" fillId="0" borderId="3" xfId="0" applyFont="1" applyBorder="1"/>
    <xf numFmtId="9" fontId="1" fillId="0" borderId="0" xfId="0" applyNumberFormat="1" applyFont="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xf>
    <xf numFmtId="9" fontId="1" fillId="0" borderId="0" xfId="0" applyNumberFormat="1" applyFont="1"/>
    <xf numFmtId="0" fontId="2" fillId="0" borderId="0" xfId="0" applyFont="1" applyAlignment="1"/>
    <xf numFmtId="0" fontId="0" fillId="0" borderId="0" xfId="0" applyAlignment="1">
      <alignment vertical="center"/>
    </xf>
    <xf numFmtId="0" fontId="2" fillId="0" borderId="0" xfId="0" applyFont="1" applyAlignment="1">
      <alignment vertical="center"/>
    </xf>
    <xf numFmtId="9" fontId="1" fillId="0" borderId="0" xfId="0" applyNumberFormat="1" applyFont="1" applyAlignment="1">
      <alignment vertical="center"/>
    </xf>
    <xf numFmtId="0" fontId="4" fillId="0" borderId="0" xfId="0" applyFont="1" applyAlignment="1">
      <alignment horizontal="center" vertical="center"/>
    </xf>
    <xf numFmtId="0" fontId="1" fillId="0" borderId="1" xfId="0" applyFont="1" applyBorder="1" applyAlignment="1">
      <alignment horizontal="center" wrapText="1"/>
    </xf>
    <xf numFmtId="165" fontId="2" fillId="0" borderId="0" xfId="0" applyNumberFormat="1" applyFont="1" applyBorder="1" applyAlignment="1">
      <alignment horizontal="center" vertical="center"/>
    </xf>
    <xf numFmtId="0" fontId="0" fillId="0" borderId="0" xfId="0" applyBorder="1"/>
    <xf numFmtId="0" fontId="7" fillId="0" borderId="0" xfId="0" applyFont="1" applyBorder="1" applyAlignment="1">
      <alignment horizontal="center"/>
    </xf>
    <xf numFmtId="0" fontId="10" fillId="0" borderId="1" xfId="0" applyFont="1" applyBorder="1" applyAlignment="1">
      <alignment horizontal="center" wrapText="1"/>
    </xf>
    <xf numFmtId="0" fontId="1" fillId="0" borderId="26" xfId="0" applyFont="1" applyBorder="1" applyAlignment="1">
      <alignment horizontal="center" wrapText="1"/>
    </xf>
    <xf numFmtId="166" fontId="0" fillId="0" borderId="0" xfId="0" applyNumberFormat="1"/>
    <xf numFmtId="0" fontId="0" fillId="0" borderId="0" xfId="0" applyAlignment="1">
      <alignment horizontal="center"/>
    </xf>
    <xf numFmtId="167" fontId="0" fillId="0" borderId="0" xfId="0" applyNumberFormat="1"/>
    <xf numFmtId="0" fontId="2" fillId="0" borderId="17" xfId="0" applyFont="1" applyBorder="1" applyAlignment="1">
      <alignment vertical="center" wrapText="1"/>
    </xf>
    <xf numFmtId="164" fontId="1" fillId="0" borderId="27" xfId="0" applyNumberFormat="1" applyFont="1" applyBorder="1" applyAlignment="1">
      <alignment horizontal="center" vertical="center"/>
    </xf>
    <xf numFmtId="164" fontId="1" fillId="0" borderId="28"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5" fontId="2" fillId="0" borderId="30" xfId="0" applyNumberFormat="1" applyFont="1" applyBorder="1" applyAlignment="1">
      <alignment horizontal="center" vertical="center"/>
    </xf>
    <xf numFmtId="164" fontId="1" fillId="0" borderId="27" xfId="0" applyNumberFormat="1" applyFont="1" applyBorder="1" applyAlignment="1">
      <alignment horizontal="center" vertical="center" wrapText="1"/>
    </xf>
    <xf numFmtId="165" fontId="2" fillId="0" borderId="31" xfId="0" applyNumberFormat="1" applyFont="1" applyBorder="1" applyAlignment="1">
      <alignment horizontal="center" vertical="center"/>
    </xf>
    <xf numFmtId="0" fontId="3" fillId="0" borderId="32" xfId="0" applyFont="1" applyBorder="1" applyAlignment="1">
      <alignment horizontal="center"/>
    </xf>
    <xf numFmtId="164" fontId="1" fillId="0" borderId="33" xfId="0" applyNumberFormat="1" applyFont="1" applyBorder="1" applyAlignment="1">
      <alignment horizontal="center"/>
    </xf>
    <xf numFmtId="164" fontId="2" fillId="0" borderId="18" xfId="0" applyNumberFormat="1" applyFont="1" applyBorder="1" applyAlignment="1">
      <alignment horizontal="center"/>
    </xf>
    <xf numFmtId="164" fontId="1" fillId="0" borderId="16" xfId="0" applyNumberFormat="1" applyFont="1" applyBorder="1" applyAlignment="1">
      <alignment horizontal="center"/>
    </xf>
    <xf numFmtId="164" fontId="2" fillId="0" borderId="34" xfId="0" applyNumberFormat="1" applyFont="1" applyBorder="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35" xfId="0" applyFont="1" applyBorder="1" applyAlignment="1">
      <alignment vertical="center" wrapText="1"/>
    </xf>
    <xf numFmtId="6" fontId="1" fillId="0" borderId="2" xfId="0" applyNumberFormat="1" applyFont="1" applyBorder="1" applyAlignment="1">
      <alignment horizontal="center" vertical="center"/>
    </xf>
    <xf numFmtId="164" fontId="10" fillId="0" borderId="2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37" xfId="0" applyFont="1" applyBorder="1" applyAlignment="1">
      <alignment horizontal="center"/>
    </xf>
    <xf numFmtId="164" fontId="2" fillId="0" borderId="38" xfId="0" applyNumberFormat="1" applyFont="1" applyBorder="1" applyAlignment="1">
      <alignment horizontal="center" vertical="center" wrapText="1"/>
    </xf>
    <xf numFmtId="6" fontId="2" fillId="0" borderId="38" xfId="0" applyNumberFormat="1" applyFont="1" applyBorder="1" applyAlignment="1">
      <alignment horizontal="center" vertical="center"/>
    </xf>
    <xf numFmtId="0" fontId="1" fillId="0" borderId="36" xfId="0" applyFont="1" applyBorder="1" applyAlignment="1">
      <alignment horizontal="center"/>
    </xf>
    <xf numFmtId="164" fontId="2" fillId="0" borderId="38" xfId="0" applyNumberFormat="1" applyFont="1" applyBorder="1" applyAlignment="1">
      <alignment horizontal="center" vertical="center"/>
    </xf>
    <xf numFmtId="0" fontId="1" fillId="0" borderId="0" xfId="0" applyFont="1" applyAlignment="1">
      <alignment wrapText="1"/>
    </xf>
    <xf numFmtId="0" fontId="6" fillId="0" borderId="0" xfId="0" applyFont="1" applyAlignment="1">
      <alignment horizontal="center"/>
    </xf>
    <xf numFmtId="0" fontId="4" fillId="0" borderId="0" xfId="0" applyFont="1" applyAlignment="1">
      <alignment horizontal="center"/>
    </xf>
    <xf numFmtId="0" fontId="7" fillId="0" borderId="19" xfId="0" applyFont="1" applyBorder="1" applyAlignment="1">
      <alignment horizontal="center"/>
    </xf>
    <xf numFmtId="0" fontId="7" fillId="0" borderId="22" xfId="0" applyFont="1" applyBorder="1" applyAlignment="1">
      <alignment horizontal="center"/>
    </xf>
    <xf numFmtId="0" fontId="7" fillId="0" borderId="24" xfId="0" applyFont="1" applyBorder="1" applyAlignment="1">
      <alignment horizontal="center"/>
    </xf>
    <xf numFmtId="0" fontId="7" fillId="0" borderId="20" xfId="0" applyFont="1" applyBorder="1" applyAlignment="1">
      <alignment horizontal="center"/>
    </xf>
    <xf numFmtId="0" fontId="7" fillId="0" borderId="23" xfId="0" applyFont="1" applyBorder="1" applyAlignment="1">
      <alignment horizontal="center"/>
    </xf>
    <xf numFmtId="0" fontId="7" fillId="0" borderId="25" xfId="0" applyFont="1" applyBorder="1" applyAlignment="1">
      <alignment horizontal="center"/>
    </xf>
    <xf numFmtId="0" fontId="7" fillId="0" borderId="21" xfId="0" applyFont="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476250</xdr:colOff>
      <xdr:row>7</xdr:row>
      <xdr:rowOff>28574</xdr:rowOff>
    </xdr:from>
    <xdr:to>
      <xdr:col>12</xdr:col>
      <xdr:colOff>1095375</xdr:colOff>
      <xdr:row>7</xdr:row>
      <xdr:rowOff>438149</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8696325" y="1733549"/>
          <a:ext cx="6191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workbookViewId="0">
      <selection activeCell="A12" sqref="A12"/>
    </sheetView>
  </sheetViews>
  <sheetFormatPr defaultRowHeight="13.8"/>
  <cols>
    <col min="1" max="1" width="19" customWidth="1"/>
    <col min="2" max="2" width="6.6640625" bestFit="1" customWidth="1"/>
    <col min="3" max="3" width="9.33203125" bestFit="1" customWidth="1"/>
    <col min="4" max="4" width="10.6640625" bestFit="1" customWidth="1"/>
    <col min="5" max="5" width="11" customWidth="1"/>
    <col min="6" max="6" width="8.33203125" bestFit="1" customWidth="1"/>
    <col min="7" max="7" width="12.109375" customWidth="1"/>
    <col min="8" max="8" width="8.33203125" bestFit="1" customWidth="1"/>
    <col min="9" max="9" width="9.33203125" bestFit="1" customWidth="1"/>
    <col min="10" max="10" width="9.33203125" customWidth="1"/>
    <col min="11" max="11" width="11" customWidth="1"/>
    <col min="12" max="12" width="8.33203125" bestFit="1" customWidth="1"/>
    <col min="13" max="13" width="22.6640625" bestFit="1" customWidth="1"/>
    <col min="14" max="14" width="19.109375" customWidth="1"/>
    <col min="15" max="15" width="5.109375" bestFit="1" customWidth="1"/>
    <col min="16" max="16" width="8.109375" customWidth="1"/>
    <col min="17" max="17" width="8.109375" bestFit="1" customWidth="1"/>
    <col min="18" max="18" width="4" customWidth="1"/>
    <col min="19" max="19" width="8.109375" bestFit="1" customWidth="1"/>
    <col min="20" max="20" width="5" customWidth="1"/>
  </cols>
  <sheetData>
    <row r="1" spans="1:20" ht="19.8">
      <c r="A1" s="69" t="s">
        <v>66</v>
      </c>
      <c r="B1" s="69"/>
      <c r="C1" s="69"/>
      <c r="D1" s="69"/>
      <c r="E1" s="69"/>
      <c r="F1" s="69"/>
      <c r="G1" s="69"/>
      <c r="H1" s="69"/>
      <c r="I1" s="69"/>
      <c r="J1" s="69"/>
      <c r="K1" s="69"/>
      <c r="L1" s="69"/>
      <c r="M1" s="69"/>
      <c r="N1" s="69"/>
      <c r="O1" s="69"/>
      <c r="P1" s="69"/>
    </row>
    <row r="2" spans="1:20" ht="17.399999999999999">
      <c r="A2" s="70" t="s">
        <v>67</v>
      </c>
      <c r="B2" s="70"/>
      <c r="C2" s="70"/>
      <c r="D2" s="70"/>
      <c r="E2" s="70"/>
      <c r="F2" s="70"/>
      <c r="G2" s="70"/>
      <c r="H2" s="70"/>
      <c r="I2" s="70"/>
      <c r="J2" s="70"/>
      <c r="K2" s="70"/>
      <c r="L2" s="70"/>
      <c r="M2" s="70"/>
      <c r="N2" s="70"/>
      <c r="O2" s="70"/>
      <c r="P2" s="70"/>
    </row>
    <row r="3" spans="1:20" ht="14.25" customHeight="1" thickBot="1">
      <c r="A3" s="57"/>
      <c r="B3" s="57"/>
      <c r="C3" s="57"/>
      <c r="D3" s="57"/>
      <c r="E3" s="57"/>
      <c r="F3" s="57"/>
      <c r="G3" s="57"/>
      <c r="H3" s="57"/>
      <c r="I3" s="57"/>
      <c r="J3" s="57"/>
      <c r="K3" s="57"/>
      <c r="L3" s="57"/>
      <c r="M3" s="57"/>
      <c r="N3" s="57"/>
      <c r="O3" s="57"/>
      <c r="P3" s="57"/>
    </row>
    <row r="4" spans="1:20" ht="14.25" customHeight="1">
      <c r="A4" s="18" t="s">
        <v>0</v>
      </c>
      <c r="B4" s="26"/>
      <c r="C4" s="26"/>
      <c r="D4" s="26"/>
      <c r="E4" s="26"/>
      <c r="F4" s="26"/>
      <c r="G4" s="26"/>
      <c r="H4" s="26"/>
      <c r="I4" s="26"/>
      <c r="J4" s="26"/>
      <c r="K4" s="26"/>
      <c r="L4" s="26"/>
      <c r="M4" s="8"/>
      <c r="N4" s="37"/>
      <c r="P4" s="16" t="s">
        <v>1</v>
      </c>
    </row>
    <row r="5" spans="1:20" ht="14.25" customHeight="1" thickBot="1">
      <c r="A5" s="13" t="s">
        <v>2</v>
      </c>
      <c r="B5" s="28"/>
      <c r="C5" s="28"/>
      <c r="D5" s="28"/>
      <c r="E5" s="28"/>
      <c r="F5" s="28"/>
      <c r="G5" s="28"/>
      <c r="H5" s="28"/>
      <c r="I5" s="28"/>
      <c r="J5" s="28"/>
      <c r="K5" s="28"/>
      <c r="L5" s="28"/>
      <c r="M5" s="15"/>
      <c r="N5" s="37"/>
      <c r="P5" s="16" t="s">
        <v>3</v>
      </c>
    </row>
    <row r="6" spans="1:20" ht="14.25" customHeight="1" thickTop="1" thickBot="1">
      <c r="A6" s="27"/>
      <c r="B6" s="71" t="s">
        <v>4</v>
      </c>
      <c r="C6" s="72"/>
      <c r="D6" s="73"/>
      <c r="E6" s="72"/>
      <c r="F6" s="73"/>
      <c r="G6" s="74"/>
      <c r="H6" s="75" t="s">
        <v>5</v>
      </c>
      <c r="I6" s="73"/>
      <c r="J6" s="73"/>
      <c r="K6" s="73"/>
      <c r="L6" s="73"/>
      <c r="M6" s="76"/>
      <c r="N6" s="38"/>
      <c r="P6" s="16" t="s">
        <v>6</v>
      </c>
    </row>
    <row r="7" spans="1:20" ht="39" customHeight="1">
      <c r="A7" s="27"/>
      <c r="B7" s="2" t="s">
        <v>7</v>
      </c>
      <c r="C7" s="35" t="s">
        <v>60</v>
      </c>
      <c r="D7" s="39" t="s">
        <v>8</v>
      </c>
      <c r="E7" s="35" t="s">
        <v>62</v>
      </c>
      <c r="F7" s="63" t="s">
        <v>10</v>
      </c>
      <c r="G7" s="40" t="s">
        <v>11</v>
      </c>
      <c r="H7" s="2" t="s">
        <v>7</v>
      </c>
      <c r="I7" s="35" t="s">
        <v>60</v>
      </c>
      <c r="J7" s="39" t="s">
        <v>8</v>
      </c>
      <c r="K7" s="40" t="s">
        <v>9</v>
      </c>
      <c r="L7" s="63" t="s">
        <v>10</v>
      </c>
      <c r="M7" s="66" t="s">
        <v>11</v>
      </c>
      <c r="N7" s="22"/>
      <c r="O7" s="57"/>
      <c r="P7" s="16" t="s">
        <v>12</v>
      </c>
    </row>
    <row r="8" spans="1:20" s="31" customFormat="1" ht="40.200000000000003" thickBot="1">
      <c r="A8" s="44" t="s">
        <v>63</v>
      </c>
      <c r="B8" s="45">
        <f>340*0.9*1.05</f>
        <v>321.3</v>
      </c>
      <c r="C8" s="46">
        <v>65</v>
      </c>
      <c r="D8" s="47">
        <f>+B8+C8</f>
        <v>386.3</v>
      </c>
      <c r="E8" s="61" t="s">
        <v>13</v>
      </c>
      <c r="F8" s="64">
        <f>+D8+120</f>
        <v>506.3</v>
      </c>
      <c r="G8" s="49">
        <f>(+B8+120)/(2.5*16)</f>
        <v>11.032500000000001</v>
      </c>
      <c r="H8" s="45">
        <f>(340+340-30)*1.05*0.9</f>
        <v>614.25</v>
      </c>
      <c r="I8" s="50">
        <v>65</v>
      </c>
      <c r="J8" s="47">
        <f>+H8+I8</f>
        <v>679.25</v>
      </c>
      <c r="K8" s="48" t="s">
        <v>13</v>
      </c>
      <c r="L8" s="67">
        <f>+J8+120</f>
        <v>799.25</v>
      </c>
      <c r="M8" s="51">
        <f>(+H8+120)/(2.5*32)</f>
        <v>9.1781249999999996</v>
      </c>
      <c r="N8" s="36"/>
      <c r="O8" s="34"/>
      <c r="P8" s="32" t="s">
        <v>14</v>
      </c>
    </row>
    <row r="9" spans="1:20" s="31" customFormat="1" ht="40.200000000000003" thickBot="1">
      <c r="A9" s="59" t="s">
        <v>59</v>
      </c>
      <c r="B9" s="60">
        <f>306*1.05</f>
        <v>321.3</v>
      </c>
      <c r="C9" s="60">
        <v>0</v>
      </c>
      <c r="D9" s="60">
        <f>+B9+C9</f>
        <v>321.3</v>
      </c>
      <c r="E9" s="62" t="s">
        <v>13</v>
      </c>
      <c r="F9" s="65">
        <f>306+120</f>
        <v>426</v>
      </c>
      <c r="G9" s="49">
        <f>(+B9+120)/(2.5*16)</f>
        <v>11.032500000000001</v>
      </c>
      <c r="H9" s="60">
        <f>+H8</f>
        <v>614.25</v>
      </c>
      <c r="I9" s="60">
        <v>0</v>
      </c>
      <c r="J9" s="60">
        <f>+H9+I9</f>
        <v>614.25</v>
      </c>
      <c r="K9" s="62" t="s">
        <v>13</v>
      </c>
      <c r="L9" s="65">
        <f>+J9+120</f>
        <v>734.25</v>
      </c>
      <c r="M9" s="51">
        <f>(+H9+120)/(2.5*32)</f>
        <v>9.1781249999999996</v>
      </c>
      <c r="N9" s="36"/>
      <c r="O9" s="34"/>
      <c r="P9" s="32" t="s">
        <v>15</v>
      </c>
    </row>
    <row r="10" spans="1:20" ht="18" thickBot="1">
      <c r="A10" s="57"/>
      <c r="B10" s="57"/>
      <c r="C10" s="57"/>
      <c r="D10" s="57"/>
      <c r="E10" s="57"/>
      <c r="F10" s="57"/>
      <c r="G10" s="57"/>
      <c r="H10" s="57"/>
      <c r="I10" s="57"/>
      <c r="J10" s="57"/>
      <c r="K10" s="57"/>
      <c r="L10" s="57"/>
    </row>
    <row r="11" spans="1:20" ht="14.25" customHeight="1">
      <c r="A11" s="18" t="s">
        <v>64</v>
      </c>
      <c r="B11" s="26"/>
      <c r="C11" s="26"/>
      <c r="D11" s="26"/>
      <c r="E11" s="26"/>
      <c r="F11" s="26"/>
      <c r="G11" s="26"/>
      <c r="H11" s="26"/>
      <c r="I11" s="26"/>
      <c r="J11" s="26"/>
      <c r="K11" s="26"/>
      <c r="L11" s="26"/>
      <c r="M11" s="8"/>
      <c r="N11" s="37"/>
      <c r="P11" s="30" t="s">
        <v>16</v>
      </c>
      <c r="Q11" s="57"/>
      <c r="S11" s="58"/>
      <c r="T11" s="58"/>
    </row>
    <row r="12" spans="1:20" ht="14.25" customHeight="1" thickBot="1">
      <c r="A12" s="13" t="s">
        <v>65</v>
      </c>
      <c r="B12" s="28"/>
      <c r="C12" s="28"/>
      <c r="D12" s="28"/>
      <c r="E12" s="28"/>
      <c r="F12" s="28"/>
      <c r="G12" s="28"/>
      <c r="H12" s="28"/>
      <c r="I12" s="28"/>
      <c r="J12" s="28"/>
      <c r="K12" s="28"/>
      <c r="L12" s="28"/>
      <c r="M12" s="15"/>
      <c r="N12" s="37"/>
      <c r="P12" s="16" t="s">
        <v>17</v>
      </c>
      <c r="Q12" s="29">
        <v>1</v>
      </c>
      <c r="S12" s="16" t="s">
        <v>18</v>
      </c>
      <c r="T12" s="29">
        <v>0.6</v>
      </c>
    </row>
    <row r="13" spans="1:20" ht="14.25" customHeight="1" thickTop="1" thickBot="1">
      <c r="A13" s="27"/>
      <c r="B13" s="71" t="s">
        <v>4</v>
      </c>
      <c r="C13" s="72"/>
      <c r="D13" s="72"/>
      <c r="E13" s="72"/>
      <c r="F13" s="73"/>
      <c r="G13" s="74"/>
      <c r="H13" s="71" t="s">
        <v>5</v>
      </c>
      <c r="I13" s="72"/>
      <c r="J13" s="72"/>
      <c r="K13" s="72"/>
      <c r="L13" s="73"/>
      <c r="M13" s="77"/>
      <c r="N13" s="38"/>
      <c r="P13" s="16" t="s">
        <v>19</v>
      </c>
      <c r="Q13" s="29">
        <v>0.95</v>
      </c>
      <c r="S13" s="16" t="s">
        <v>20</v>
      </c>
      <c r="T13" s="29">
        <v>0.55000000000000004</v>
      </c>
    </row>
    <row r="14" spans="1:20" ht="40.200000000000003">
      <c r="A14" s="27"/>
      <c r="B14" s="2" t="s">
        <v>7</v>
      </c>
      <c r="C14" s="35" t="s">
        <v>60</v>
      </c>
      <c r="D14" s="39" t="s">
        <v>8</v>
      </c>
      <c r="E14" s="35" t="s">
        <v>62</v>
      </c>
      <c r="F14" s="63" t="s">
        <v>10</v>
      </c>
      <c r="G14" s="40" t="s">
        <v>11</v>
      </c>
      <c r="H14" s="2" t="s">
        <v>7</v>
      </c>
      <c r="I14" s="35" t="s">
        <v>60</v>
      </c>
      <c r="J14" s="39" t="s">
        <v>8</v>
      </c>
      <c r="K14" s="35" t="s">
        <v>9</v>
      </c>
      <c r="L14" s="63" t="s">
        <v>10</v>
      </c>
      <c r="M14" s="66" t="s">
        <v>11</v>
      </c>
      <c r="N14" s="22"/>
      <c r="P14" s="16" t="s">
        <v>21</v>
      </c>
      <c r="Q14" s="29">
        <v>0.9</v>
      </c>
      <c r="S14" s="16" t="s">
        <v>22</v>
      </c>
      <c r="T14" s="29">
        <v>0.5</v>
      </c>
    </row>
    <row r="15" spans="1:20" s="31" customFormat="1" ht="40.200000000000003" thickBot="1">
      <c r="A15" s="44" t="s">
        <v>63</v>
      </c>
      <c r="B15" s="45">
        <f>340*1.05</f>
        <v>357</v>
      </c>
      <c r="C15" s="46">
        <v>70</v>
      </c>
      <c r="D15" s="47">
        <f>+B15+C15</f>
        <v>427</v>
      </c>
      <c r="E15" s="62" t="s">
        <v>13</v>
      </c>
      <c r="F15" s="64">
        <f>+D15+120</f>
        <v>547</v>
      </c>
      <c r="G15" s="49">
        <f>(+B15+120)/(2.5*16)</f>
        <v>11.925000000000001</v>
      </c>
      <c r="H15" s="45">
        <f>+B15*2-30</f>
        <v>684</v>
      </c>
      <c r="I15" s="50">
        <v>65</v>
      </c>
      <c r="J15" s="47">
        <f>+H15+I15</f>
        <v>749</v>
      </c>
      <c r="K15" s="48" t="s">
        <v>13</v>
      </c>
      <c r="L15" s="67">
        <f>715+120</f>
        <v>835</v>
      </c>
      <c r="M15" s="51">
        <f>(+H15+120)/(2.5*32)</f>
        <v>10.050000000000001</v>
      </c>
      <c r="N15" s="36"/>
      <c r="P15" s="32" t="s">
        <v>23</v>
      </c>
      <c r="Q15" s="33">
        <v>0.85</v>
      </c>
      <c r="S15" s="32" t="s">
        <v>24</v>
      </c>
      <c r="T15" s="33">
        <v>0.45</v>
      </c>
    </row>
    <row r="16" spans="1:20" ht="40.200000000000003" thickBot="1">
      <c r="A16" s="59" t="s">
        <v>61</v>
      </c>
      <c r="B16" s="60">
        <f>+B15</f>
        <v>357</v>
      </c>
      <c r="C16" s="60">
        <v>0</v>
      </c>
      <c r="D16" s="60">
        <f>+B16+C16</f>
        <v>357</v>
      </c>
      <c r="E16" s="62" t="s">
        <v>13</v>
      </c>
      <c r="F16" s="65">
        <f>+D16+120</f>
        <v>477</v>
      </c>
      <c r="G16" s="49">
        <f>(+B16+120)/(2.5*16)</f>
        <v>11.925000000000001</v>
      </c>
      <c r="H16" s="60">
        <f>+H15</f>
        <v>684</v>
      </c>
      <c r="I16" s="60">
        <v>0</v>
      </c>
      <c r="J16" s="60">
        <f>+H16+I16</f>
        <v>684</v>
      </c>
      <c r="K16" s="62" t="s">
        <v>13</v>
      </c>
      <c r="L16" s="65">
        <v>800</v>
      </c>
      <c r="M16" s="51">
        <f>(+H16+120)/(2.5*32)</f>
        <v>10.050000000000001</v>
      </c>
      <c r="P16" s="32" t="s">
        <v>25</v>
      </c>
      <c r="Q16" s="33">
        <v>0.8</v>
      </c>
      <c r="R16" s="31"/>
      <c r="S16" s="32" t="s">
        <v>26</v>
      </c>
      <c r="T16" s="33">
        <v>0.4</v>
      </c>
    </row>
    <row r="17" spans="1:20">
      <c r="P17" s="16" t="s">
        <v>28</v>
      </c>
      <c r="Q17" s="29">
        <v>0.75</v>
      </c>
      <c r="S17" s="16" t="s">
        <v>29</v>
      </c>
      <c r="T17" s="29">
        <v>0.35</v>
      </c>
    </row>
    <row r="18" spans="1:20" ht="14.25" customHeight="1">
      <c r="A18" s="16" t="s">
        <v>27</v>
      </c>
      <c r="P18" s="16" t="s">
        <v>31</v>
      </c>
      <c r="Q18" s="29">
        <v>0.7</v>
      </c>
      <c r="S18" s="16" t="s">
        <v>32</v>
      </c>
      <c r="T18" s="29">
        <v>0.3</v>
      </c>
    </row>
    <row r="19" spans="1:20">
      <c r="A19" s="16" t="s">
        <v>30</v>
      </c>
      <c r="P19" s="16" t="s">
        <v>34</v>
      </c>
      <c r="Q19" s="29">
        <v>0.65</v>
      </c>
      <c r="S19" s="16" t="s">
        <v>35</v>
      </c>
      <c r="T19" s="29">
        <v>0.25</v>
      </c>
    </row>
    <row r="20" spans="1:20">
      <c r="A20" s="1" t="s">
        <v>33</v>
      </c>
      <c r="P20" s="16"/>
      <c r="Q20" s="29"/>
      <c r="S20" s="16"/>
      <c r="T20" s="29"/>
    </row>
    <row r="21" spans="1:20">
      <c r="A21" s="1" t="s">
        <v>36</v>
      </c>
      <c r="N21" s="41"/>
      <c r="Q21">
        <f>585*0.65</f>
        <v>380.25</v>
      </c>
    </row>
    <row r="22" spans="1:20">
      <c r="A22" s="1" t="s">
        <v>37</v>
      </c>
    </row>
    <row r="23" spans="1:20">
      <c r="A23" s="1" t="s">
        <v>38</v>
      </c>
    </row>
    <row r="24" spans="1:20">
      <c r="A24" s="1" t="s">
        <v>39</v>
      </c>
    </row>
    <row r="25" spans="1:20">
      <c r="A25" s="1" t="s">
        <v>40</v>
      </c>
    </row>
    <row r="26" spans="1:20" ht="24" customHeight="1">
      <c r="A26" s="68" t="s">
        <v>68</v>
      </c>
      <c r="B26" s="68"/>
      <c r="C26" s="68"/>
      <c r="D26" s="68"/>
      <c r="E26" s="68"/>
      <c r="F26" s="68"/>
      <c r="G26" s="68"/>
      <c r="H26" s="68"/>
      <c r="I26" s="68"/>
      <c r="J26" s="68"/>
      <c r="K26" s="68"/>
      <c r="L26" s="68"/>
      <c r="M26" s="68"/>
      <c r="N26" s="68"/>
      <c r="O26" s="68"/>
      <c r="P26" s="68"/>
      <c r="Q26" s="68"/>
      <c r="R26" s="68"/>
      <c r="S26" s="68"/>
      <c r="T26" s="68"/>
    </row>
    <row r="27" spans="1:20">
      <c r="A27" s="1" t="s">
        <v>41</v>
      </c>
      <c r="B27" s="5"/>
      <c r="C27" s="5"/>
      <c r="D27" s="5"/>
      <c r="E27" s="5"/>
      <c r="F27" s="23"/>
      <c r="G27" s="5"/>
      <c r="H27" s="5"/>
      <c r="I27" s="23"/>
      <c r="J27" s="23"/>
      <c r="K27" s="23"/>
    </row>
    <row r="28" spans="1:20">
      <c r="A28" s="1" t="s">
        <v>42</v>
      </c>
      <c r="B28" s="5"/>
      <c r="C28" s="5"/>
      <c r="D28" s="5"/>
      <c r="E28" s="5"/>
      <c r="F28" s="23"/>
      <c r="G28" s="5"/>
      <c r="H28" s="5"/>
      <c r="I28" s="23"/>
      <c r="J28" s="23"/>
      <c r="K28" s="23"/>
    </row>
    <row r="29" spans="1:20">
      <c r="A29" s="16" t="s">
        <v>43</v>
      </c>
      <c r="B29" s="42"/>
      <c r="D29" s="43"/>
      <c r="F29" s="43"/>
    </row>
    <row r="30" spans="1:20">
      <c r="B30" s="16" t="s">
        <v>44</v>
      </c>
      <c r="D30" s="43"/>
      <c r="F30" s="1" t="s">
        <v>45</v>
      </c>
    </row>
    <row r="31" spans="1:20">
      <c r="B31" s="16" t="s">
        <v>46</v>
      </c>
      <c r="D31" s="43"/>
      <c r="F31" s="1" t="s">
        <v>47</v>
      </c>
    </row>
    <row r="32" spans="1:20">
      <c r="A32" s="1" t="s">
        <v>48</v>
      </c>
      <c r="B32" s="5"/>
      <c r="C32" s="5"/>
      <c r="D32" s="5"/>
      <c r="E32" s="5"/>
      <c r="F32" s="23"/>
      <c r="G32" s="5"/>
      <c r="H32" s="5"/>
      <c r="I32" s="23"/>
      <c r="J32" s="23"/>
      <c r="K32" s="23"/>
    </row>
  </sheetData>
  <mergeCells count="7">
    <mergeCell ref="A26:T26"/>
    <mergeCell ref="A1:P1"/>
    <mergeCell ref="A2:P2"/>
    <mergeCell ref="B6:G6"/>
    <mergeCell ref="H6:M6"/>
    <mergeCell ref="H13:M13"/>
    <mergeCell ref="B13:G13"/>
  </mergeCells>
  <phoneticPr fontId="0" type="noConversion"/>
  <pageMargins left="0.25" right="0.25" top="0.25" bottom="0.25" header="0.55000000000000004"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7"/>
  <sheetViews>
    <sheetView workbookViewId="0">
      <selection activeCell="B9" sqref="B9"/>
    </sheetView>
  </sheetViews>
  <sheetFormatPr defaultRowHeight="13.8"/>
  <cols>
    <col min="1" max="1" width="16.109375" bestFit="1" customWidth="1"/>
    <col min="2" max="2" width="10.6640625" customWidth="1"/>
    <col min="3" max="3" width="11.33203125" customWidth="1"/>
    <col min="4" max="5" width="13.6640625" customWidth="1"/>
  </cols>
  <sheetData>
    <row r="1" spans="1:10" ht="19.8">
      <c r="A1" s="69" t="s">
        <v>69</v>
      </c>
      <c r="B1" s="69"/>
      <c r="C1" s="69"/>
      <c r="D1" s="69"/>
      <c r="E1" s="69"/>
      <c r="F1" s="69"/>
      <c r="G1" s="69"/>
      <c r="H1" s="69"/>
      <c r="I1" s="69"/>
      <c r="J1" s="69"/>
    </row>
    <row r="2" spans="1:10" ht="17.399999999999999">
      <c r="A2" s="70" t="s">
        <v>70</v>
      </c>
      <c r="B2" s="70"/>
      <c r="C2" s="70"/>
      <c r="D2" s="70"/>
      <c r="E2" s="70"/>
      <c r="F2" s="70"/>
      <c r="G2" s="70"/>
      <c r="H2" s="70"/>
      <c r="I2" s="70"/>
      <c r="J2" s="70"/>
    </row>
    <row r="3" spans="1:10" ht="14.4" thickBot="1"/>
    <row r="4" spans="1:10">
      <c r="A4" s="18" t="s">
        <v>0</v>
      </c>
      <c r="B4" s="7"/>
      <c r="C4" s="7"/>
      <c r="D4" s="7"/>
      <c r="E4" s="8"/>
      <c r="G4" s="17" t="s">
        <v>1</v>
      </c>
    </row>
    <row r="5" spans="1:10" ht="14.4" thickBot="1">
      <c r="A5" s="13" t="s">
        <v>49</v>
      </c>
      <c r="B5" s="14"/>
      <c r="C5" s="14"/>
      <c r="D5" s="14"/>
      <c r="E5" s="15"/>
      <c r="G5" s="16" t="s">
        <v>50</v>
      </c>
    </row>
    <row r="6" spans="1:10" ht="14.4" thickTop="1">
      <c r="A6" s="19" t="s">
        <v>51</v>
      </c>
      <c r="B6" s="71" t="s">
        <v>4</v>
      </c>
      <c r="C6" s="74"/>
      <c r="D6" s="71" t="s">
        <v>52</v>
      </c>
      <c r="E6" s="77"/>
      <c r="G6" s="16" t="s">
        <v>53</v>
      </c>
    </row>
    <row r="7" spans="1:10">
      <c r="A7" s="9" t="s">
        <v>54</v>
      </c>
      <c r="B7" s="2" t="s">
        <v>7</v>
      </c>
      <c r="C7" s="3" t="s">
        <v>10</v>
      </c>
      <c r="D7" s="2" t="s">
        <v>7</v>
      </c>
      <c r="E7" s="10" t="s">
        <v>10</v>
      </c>
      <c r="G7" s="16" t="s">
        <v>55</v>
      </c>
    </row>
    <row r="8" spans="1:10">
      <c r="A8" s="11">
        <v>1</v>
      </c>
      <c r="B8" s="4">
        <v>0</v>
      </c>
      <c r="C8" s="6">
        <f>+B8</f>
        <v>0</v>
      </c>
      <c r="D8" s="5">
        <v>0</v>
      </c>
      <c r="E8" s="12">
        <f>+D8</f>
        <v>0</v>
      </c>
      <c r="G8" s="16" t="s">
        <v>56</v>
      </c>
    </row>
    <row r="9" spans="1:10">
      <c r="A9" s="11">
        <v>2</v>
      </c>
      <c r="B9" s="4">
        <v>306</v>
      </c>
      <c r="C9" s="6">
        <f>+B9</f>
        <v>306</v>
      </c>
      <c r="D9" s="5">
        <f>+B9*2-20</f>
        <v>592</v>
      </c>
      <c r="E9" s="12">
        <f>+D9</f>
        <v>592</v>
      </c>
      <c r="G9" s="16" t="s">
        <v>57</v>
      </c>
    </row>
    <row r="10" spans="1:10" ht="14.4" thickBot="1">
      <c r="A10" s="52">
        <v>3</v>
      </c>
      <c r="B10" s="53">
        <f>+B9*2-10</f>
        <v>602</v>
      </c>
      <c r="C10" s="54">
        <f>+B10</f>
        <v>602</v>
      </c>
      <c r="D10" s="55">
        <f>+B10*2-20</f>
        <v>1184</v>
      </c>
      <c r="E10" s="56">
        <f>+D10</f>
        <v>1184</v>
      </c>
    </row>
    <row r="11" spans="1:10">
      <c r="A11" s="22"/>
      <c r="G11" s="78" t="s">
        <v>16</v>
      </c>
      <c r="H11" s="78"/>
      <c r="I11" s="78"/>
      <c r="J11" s="78"/>
    </row>
    <row r="12" spans="1:10" ht="14.4" thickBot="1">
      <c r="A12" s="21"/>
      <c r="G12" s="16" t="s">
        <v>17</v>
      </c>
      <c r="H12" s="25">
        <v>1</v>
      </c>
      <c r="I12" s="16" t="s">
        <v>18</v>
      </c>
      <c r="J12" s="25">
        <v>0.6</v>
      </c>
    </row>
    <row r="13" spans="1:10">
      <c r="A13" s="18" t="s">
        <v>0</v>
      </c>
      <c r="B13" s="7"/>
      <c r="C13" s="7"/>
      <c r="D13" s="7"/>
      <c r="E13" s="8"/>
      <c r="G13" s="16" t="s">
        <v>19</v>
      </c>
      <c r="H13" s="25">
        <v>0.95</v>
      </c>
      <c r="I13" s="16" t="s">
        <v>20</v>
      </c>
      <c r="J13" s="25">
        <v>0.55000000000000004</v>
      </c>
    </row>
    <row r="14" spans="1:10" ht="14.4" thickBot="1">
      <c r="A14" s="13" t="s">
        <v>58</v>
      </c>
      <c r="B14" s="14"/>
      <c r="C14" s="14"/>
      <c r="D14" s="14"/>
      <c r="E14" s="15"/>
      <c r="G14" s="16" t="s">
        <v>21</v>
      </c>
      <c r="H14" s="25">
        <v>0.9</v>
      </c>
      <c r="I14" s="16" t="s">
        <v>22</v>
      </c>
      <c r="J14" s="25">
        <v>0.5</v>
      </c>
    </row>
    <row r="15" spans="1:10" ht="14.4" thickTop="1">
      <c r="A15" s="19" t="s">
        <v>51</v>
      </c>
      <c r="B15" s="71" t="s">
        <v>4</v>
      </c>
      <c r="C15" s="74"/>
      <c r="D15" s="71" t="s">
        <v>52</v>
      </c>
      <c r="E15" s="77"/>
      <c r="G15" s="16" t="s">
        <v>23</v>
      </c>
      <c r="H15" s="25">
        <v>0.85</v>
      </c>
      <c r="I15" s="16" t="s">
        <v>24</v>
      </c>
      <c r="J15" s="25">
        <v>0.45</v>
      </c>
    </row>
    <row r="16" spans="1:10">
      <c r="A16" s="9" t="s">
        <v>54</v>
      </c>
      <c r="B16" s="2" t="s">
        <v>7</v>
      </c>
      <c r="C16" s="3" t="s">
        <v>10</v>
      </c>
      <c r="D16" s="2" t="s">
        <v>7</v>
      </c>
      <c r="E16" s="10" t="s">
        <v>10</v>
      </c>
      <c r="G16" s="16" t="s">
        <v>25</v>
      </c>
      <c r="H16" s="25">
        <v>0.8</v>
      </c>
      <c r="I16" s="16" t="s">
        <v>26</v>
      </c>
      <c r="J16" s="25">
        <v>0.4</v>
      </c>
    </row>
    <row r="17" spans="1:10">
      <c r="A17" s="11">
        <v>1</v>
      </c>
      <c r="B17" s="4">
        <v>0</v>
      </c>
      <c r="C17" s="6">
        <f>+B17</f>
        <v>0</v>
      </c>
      <c r="D17" s="5">
        <v>0</v>
      </c>
      <c r="E17" s="12">
        <f>+D17</f>
        <v>0</v>
      </c>
      <c r="G17" s="16" t="s">
        <v>28</v>
      </c>
      <c r="H17" s="25">
        <v>0.75</v>
      </c>
      <c r="I17" s="16" t="s">
        <v>29</v>
      </c>
      <c r="J17" s="25">
        <v>0.35</v>
      </c>
    </row>
    <row r="18" spans="1:10">
      <c r="A18" s="11">
        <v>2</v>
      </c>
      <c r="B18" s="4">
        <v>340</v>
      </c>
      <c r="C18" s="6">
        <f>+B18</f>
        <v>340</v>
      </c>
      <c r="D18" s="5">
        <f>+B18*2-20</f>
        <v>660</v>
      </c>
      <c r="E18" s="12">
        <f>+D18</f>
        <v>660</v>
      </c>
      <c r="G18" s="16" t="s">
        <v>31</v>
      </c>
      <c r="H18" s="25">
        <v>0.7</v>
      </c>
      <c r="I18" s="16" t="s">
        <v>32</v>
      </c>
      <c r="J18" s="25">
        <v>0.3</v>
      </c>
    </row>
    <row r="19" spans="1:10" ht="14.4" thickBot="1">
      <c r="A19" s="52">
        <v>3</v>
      </c>
      <c r="B19" s="53">
        <f>+B18*2-10</f>
        <v>670</v>
      </c>
      <c r="C19" s="54">
        <f>+B19</f>
        <v>670</v>
      </c>
      <c r="D19" s="55">
        <f>+B19*2-20</f>
        <v>1320</v>
      </c>
      <c r="E19" s="56">
        <f>+D19</f>
        <v>1320</v>
      </c>
      <c r="G19" s="16" t="s">
        <v>34</v>
      </c>
      <c r="H19" s="25">
        <v>0.65</v>
      </c>
      <c r="I19" s="16" t="s">
        <v>35</v>
      </c>
      <c r="J19" s="25">
        <v>0.25</v>
      </c>
    </row>
    <row r="20" spans="1:10">
      <c r="A20" s="1"/>
    </row>
    <row r="21" spans="1:10">
      <c r="A21" s="1"/>
    </row>
    <row r="22" spans="1:10">
      <c r="A22" s="20"/>
    </row>
    <row r="23" spans="1:10">
      <c r="A23" s="1"/>
    </row>
    <row r="24" spans="1:10">
      <c r="A24" s="1"/>
    </row>
    <row r="25" spans="1:10">
      <c r="A25" s="1"/>
    </row>
    <row r="26" spans="1:10">
      <c r="A26" s="1"/>
    </row>
    <row r="27" spans="1:10" ht="15.6">
      <c r="A27" s="24"/>
    </row>
  </sheetData>
  <mergeCells count="7">
    <mergeCell ref="A1:J1"/>
    <mergeCell ref="A2:J2"/>
    <mergeCell ref="B15:C15"/>
    <mergeCell ref="D15:E15"/>
    <mergeCell ref="B6:C6"/>
    <mergeCell ref="D6:E6"/>
    <mergeCell ref="G11:J11"/>
  </mergeCells>
  <phoneticPr fontId="0" type="noConversion"/>
  <pageMargins left="0.75" right="0.75" top="1" bottom="1" header="0.5" footer="0.5"/>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vt:lpstr>
      <vt:lpstr>Staff</vt:lpstr>
      <vt:lpstr>General!Print_Area</vt:lpstr>
    </vt:vector>
  </TitlesOfParts>
  <Manager/>
  <Company>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dong3</dc:creator>
  <cp:keywords/>
  <dc:description/>
  <cp:lastModifiedBy>Rebecca Liu</cp:lastModifiedBy>
  <cp:revision/>
  <cp:lastPrinted>2021-05-05T15:33:10Z</cp:lastPrinted>
  <dcterms:created xsi:type="dcterms:W3CDTF">1999-07-31T09:45:18Z</dcterms:created>
  <dcterms:modified xsi:type="dcterms:W3CDTF">2022-05-08T19:08:03Z</dcterms:modified>
  <cp:category/>
  <cp:contentStatus/>
</cp:coreProperties>
</file>