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Yuken - Copy\GRH\"/>
    </mc:Choice>
  </mc:AlternateContent>
  <xr:revisionPtr revIDLastSave="0" documentId="13_ncr:1_{7A61FB15-8DC7-4832-A596-C742D4EC06E4}" xr6:coauthVersionLast="43" xr6:coauthVersionMax="43" xr10:uidLastSave="{00000000-0000-0000-0000-000000000000}"/>
  <bookViews>
    <workbookView xWindow="23880" yWindow="-120" windowWidth="24240" windowHeight="13140" xr2:uid="{671E0586-8C52-4171-A147-C277B521BE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0" i="1" l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2" i="1"/>
  <c r="A3" i="1"/>
  <c r="A4" i="1"/>
  <c r="A5" i="1"/>
  <c r="A6" i="1"/>
  <c r="A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</calcChain>
</file>

<file path=xl/sharedStrings.xml><?xml version="1.0" encoding="utf-8"?>
<sst xmlns="http://schemas.openxmlformats.org/spreadsheetml/2006/main" count="9" uniqueCount="5">
  <si>
    <t>Part Number</t>
  </si>
  <si>
    <t>Part Description</t>
  </si>
  <si>
    <t>Quantity</t>
  </si>
  <si>
    <t xml:space="preserve"> QUIET Gear Pump, 1.3cc, SAE Ports, Key"</t>
  </si>
  <si>
    <t xml:space="preserve"> QUIET Gear Pump, 2.0cc, SAE Ports, Key"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</si>
</sst>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6815-1A51-44FF-BD3B-21E90A90BA9A}">
  <dimension ref="A1:C185"/>
  <sheetViews>
    <sheetView tabSelected="1" workbookViewId="0">
      <selection activeCell="B13" sqref="B13"/>
    </sheetView>
  </sheetViews>
  <sheetFormatPr defaultRowHeight="15" x14ac:dyDescent="0.25"/>
  <cols>
    <col min="1" max="1" width="24.5703125" customWidth="1"/>
    <col min="2" max="2" width="55.5703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tr">
        <f>"1ACTPG1.3LJ35P01RSS"</f>
        <v>1ACTPG1.3LJ35P01RSS</v>
      </c>
      <c r="B2" t="s">
        <v>3</v>
      </c>
      <c r="C2">
        <v>2</v>
      </c>
    </row>
    <row r="3" spans="1:3" x14ac:dyDescent="0.25">
      <c r="A3" t="str">
        <f>"1ACTPG2LJ35P01RSS"</f>
        <v>1ACTPG2LJ35P01RSS</v>
      </c>
      <c r="B3" t="s">
        <v>4</v>
      </c>
      <c r="C3">
        <v>1</v>
      </c>
    </row>
    <row r="4" spans="1:3" x14ac:dyDescent="0.25">
      <c r="A4" t="str">
        <f>"1ACTPG3.4LJ35P01RSS"</f>
        <v>1ACTPG3.4LJ35P01RSS</v>
      </c>
      <c r="B4" t="s">
        <v>4</v>
      </c>
      <c r="C4">
        <v>2</v>
      </c>
    </row>
    <row r="5" spans="1:3" x14ac:dyDescent="0.25">
      <c r="A5" t="str">
        <f>"1ACTPG4.1LJ35P01RSS"</f>
        <v>1ACTPG4.1LJ35P01RSS</v>
      </c>
      <c r="B5" t="s">
        <v>4</v>
      </c>
      <c r="C5">
        <v>2</v>
      </c>
    </row>
    <row r="6" spans="1:3" x14ac:dyDescent="0.25">
      <c r="A6" t="str">
        <f>"1ACTPG5.1LJ35P01RSS"</f>
        <v>1ACTPG5.1LJ35P01RSS</v>
      </c>
      <c r="B6" t="s">
        <v>4</v>
      </c>
      <c r="C6">
        <v>2</v>
      </c>
    </row>
    <row r="7" spans="1:3" x14ac:dyDescent="0.25">
      <c r="A7" t="str">
        <f>"1ACTPG6.1LJ35P01RSS"</f>
        <v>1ACTPG6.1LJ35P01RSS</v>
      </c>
      <c r="B7" t="s">
        <v>4</v>
      </c>
      <c r="C7">
        <v>2</v>
      </c>
    </row>
    <row r="8" spans="1:3" x14ac:dyDescent="0.25">
      <c r="A8" t="str">
        <f>"1AMG11LJ36P01BSS"</f>
        <v>1AMG11LJ36P01BSS</v>
      </c>
      <c r="B8" t="str">
        <f>"Group 1 11cc SAE AA mount 10 &amp; 10 1/2"" Shaft Side ports"</f>
        <v>Group 1 11cc SAE AA mount 10 &amp; 10 1/2" Shaft Side ports</v>
      </c>
      <c r="C8">
        <v>1</v>
      </c>
    </row>
    <row r="9" spans="1:3" x14ac:dyDescent="0.25">
      <c r="A9" t="str">
        <f>"1AMG11LJ36P01RSS"</f>
        <v>1AMG11LJ36P01RSS</v>
      </c>
      <c r="B9" t="str">
        <f>"Group-1 11cc, SAE AA -10 &amp; 10 1/2"" Shaft, Side Port"</f>
        <v>Group-1 11cc, SAE AA -10 &amp; 10 1/2" Shaft, Side Port</v>
      </c>
      <c r="C9">
        <v>1</v>
      </c>
    </row>
    <row r="10" spans="1:3" x14ac:dyDescent="0.25">
      <c r="A10" t="str">
        <f>"1AMG11LJ36P01RSS-I"</f>
        <v>1AMG11LJ36P01RSS-I</v>
      </c>
      <c r="B10" t="str">
        <f>"Right Rot. 11cc SAE AA mnt 10 &amp; 10 1/2"" Shaft NO CASE DRAIN"</f>
        <v>Right Rot. 11cc SAE AA mnt 10 &amp; 10 1/2" Shaft NO CASE DRAIN</v>
      </c>
      <c r="C10">
        <v>1</v>
      </c>
    </row>
    <row r="11" spans="1:3" x14ac:dyDescent="0.25">
      <c r="A11" t="str">
        <f>"1AMG8L36P01BSS"</f>
        <v>1AMG8L36P01BSS</v>
      </c>
      <c r="B11" t="str">
        <f>"GRH - Bi-Directional Motor with case drain"</f>
        <v>GRH - Bi-Directional Motor with case drain</v>
      </c>
      <c r="C11">
        <v>1</v>
      </c>
    </row>
    <row r="12" spans="1:3" x14ac:dyDescent="0.25">
      <c r="A12" t="str">
        <f>"1ATPG2.7LJ35P01RSS"</f>
        <v>1ATPG2.7LJ35P01RSS</v>
      </c>
      <c r="B12" t="str">
        <f>"12 tooth QUIET Gear Pump, 2.0cc, SAE Ports, Key"</f>
        <v>12 tooth QUIET Gear Pump, 2.0cc, SAE Ports, Key</v>
      </c>
      <c r="C12">
        <v>2</v>
      </c>
    </row>
    <row r="13" spans="1:3" x14ac:dyDescent="0.25">
      <c r="A13" t="str">
        <f>"1CPF2.7L01B02LBF"</f>
        <v>1CPF2.7L01B02LBF</v>
      </c>
      <c r="B13" t="str">
        <f>"Gear Pump for AC-F02-2.7/D-1.5/400/2800-6H-F"</f>
        <v>Gear Pump for AC-F02-2.7/D-1.5/400/2800-6H-F</v>
      </c>
      <c r="C13">
        <v>1</v>
      </c>
    </row>
    <row r="14" spans="1:3" x14ac:dyDescent="0.25">
      <c r="A14" t="str">
        <f>"1HPG seal kit (NBR)"</f>
        <v>1HPG seal kit (NBR)</v>
      </c>
      <c r="B14" t="str">
        <f>"1HPG Seal Kits NBR Seal for Quiet pumps"</f>
        <v>1HPG Seal Kits NBR Seal for Quiet pumps</v>
      </c>
      <c r="C14">
        <v>3</v>
      </c>
    </row>
    <row r="15" spans="1:3" x14ac:dyDescent="0.25">
      <c r="A15" t="str">
        <f>"1PG seal kit (NBR)"</f>
        <v>1PG seal kit (NBR)</v>
      </c>
      <c r="B15" t="str">
        <f>"1PG Seal Kits NBR Seal"</f>
        <v>1PG Seal Kits NBR Seal</v>
      </c>
      <c r="C15">
        <v>3</v>
      </c>
    </row>
    <row r="16" spans="1:3" x14ac:dyDescent="0.25">
      <c r="A16" t="str">
        <f>"2/1ADPF14/1.3DLJ18P02"</f>
        <v>2/1ADPF14/1.3DLJ18P02</v>
      </c>
      <c r="B16" t="str">
        <f>"Group 2 &amp; 1 Two inlet :7/8-14UN-2B; Two outlet"</f>
        <v>Group 2 &amp; 1 Two inlet :7/8-14UN-2B; Two outlet</v>
      </c>
      <c r="C16">
        <v>2</v>
      </c>
    </row>
    <row r="17" spans="1:3" x14ac:dyDescent="0.25">
      <c r="A17" t="str">
        <f>"2/1ADPF18/6DLJ98P02RSS-C"</f>
        <v>2/1ADPF18/6DLJ98P02RSS-C</v>
      </c>
      <c r="B17" t="str">
        <f>"GRH Double Pump"</f>
        <v>GRH Double Pump</v>
      </c>
      <c r="C17">
        <v>1</v>
      </c>
    </row>
    <row r="18" spans="1:3" x14ac:dyDescent="0.25">
      <c r="A18" t="str">
        <f>"2/1ADPG14/1.4DLJ35 P02R"</f>
        <v>2/1ADPG14/1.4DLJ35 P02R</v>
      </c>
      <c r="B18" t="str">
        <f>"GRH Double Pump 14 &amp; 1.4cc"</f>
        <v>GRH Double Pump 14 &amp; 1.4cc</v>
      </c>
      <c r="C18">
        <v>1</v>
      </c>
    </row>
    <row r="19" spans="1:3" x14ac:dyDescent="0.25">
      <c r="A19" t="str">
        <f>"2AHPG seal kit"</f>
        <v>2AHPG seal kit</v>
      </c>
      <c r="B19" t="str">
        <f>"2HPG Seal Kits NBR Seal for Quiet pumps"</f>
        <v>2HPG Seal Kits NBR Seal for Quiet pumps</v>
      </c>
      <c r="C19">
        <v>2</v>
      </c>
    </row>
    <row r="20" spans="1:3" x14ac:dyDescent="0.25">
      <c r="A20" t="str">
        <f>"2AHPG10LJ39P02LSS"</f>
        <v>2AHPG10LJ39P02LSS</v>
      </c>
      <c r="B20" t="str">
        <f>"QUIET Gear Pump, 10cc , SAE Ports, Key Shaft, CCW Rotation"</f>
        <v>QUIET Gear Pump, 10cc , SAE Ports, Key Shaft, CCW Rotation</v>
      </c>
      <c r="C20">
        <v>18</v>
      </c>
    </row>
    <row r="21" spans="1:3" x14ac:dyDescent="0.25">
      <c r="A21" t="str">
        <f>"2AHPG10LJ39P02RSS"</f>
        <v>2AHPG10LJ39P02RSS</v>
      </c>
      <c r="B21" t="str">
        <f>"14 tooth QUIET Gear Pump, 10cc , SAE Ports, Key"</f>
        <v>14 tooth QUIET Gear Pump, 10cc , SAE Ports, Key</v>
      </c>
      <c r="C21">
        <v>6</v>
      </c>
    </row>
    <row r="22" spans="1:3" x14ac:dyDescent="0.25">
      <c r="A22" t="str">
        <f>"2AHPG10LJ39SB03LSS"</f>
        <v>2AHPG10LJ39SB03LSS</v>
      </c>
      <c r="B22" t="str">
        <f>"QUIET Gear Pump,10cc , SAE Ports, Spline Shaft, CCW Rotatio"</f>
        <v>QUIET Gear Pump,10cc , SAE Ports, Spline Shaft, CCW Rotatio</v>
      </c>
      <c r="C22">
        <v>10</v>
      </c>
    </row>
    <row r="23" spans="1:3" x14ac:dyDescent="0.25">
      <c r="A23" t="str">
        <f>"2AHPG10LJ39SB03RSS"</f>
        <v>2AHPG10LJ39SB03RSS</v>
      </c>
      <c r="B23" t="str">
        <f>"14 tooth QUIET Gear Pump,10cc , SAE Ports, Spli"</f>
        <v>14 tooth QUIET Gear Pump,10cc , SAE Ports, Spli</v>
      </c>
      <c r="C23">
        <v>6</v>
      </c>
    </row>
    <row r="24" spans="1:3" x14ac:dyDescent="0.25">
      <c r="A24" t="str">
        <f>"2AHPG12LJ39P02RSS"</f>
        <v>2AHPG12LJ39P02RSS</v>
      </c>
      <c r="B24" t="str">
        <f>"14 tooth QUIET Gear Pump"</f>
        <v>14 tooth QUIET Gear Pump</v>
      </c>
      <c r="C24">
        <v>7</v>
      </c>
    </row>
    <row r="25" spans="1:3" x14ac:dyDescent="0.25">
      <c r="A25" t="str">
        <f>"2AHPG12LJ39SB03RSS"</f>
        <v>2AHPG12LJ39SB03RSS</v>
      </c>
      <c r="B25" t="str">
        <f>"14 tooth QUIET Gear Pump, 12cc , SAE Ports, Spl"</f>
        <v>14 tooth QUIET Gear Pump, 12cc , SAE Ports, Spl</v>
      </c>
      <c r="C25">
        <v>14</v>
      </c>
    </row>
    <row r="26" spans="1:3" x14ac:dyDescent="0.25">
      <c r="A26" t="str">
        <f>"2AHPG14LJ39P02RSS"</f>
        <v>2AHPG14LJ39P02RSS</v>
      </c>
      <c r="B26" t="str">
        <f>"14 tooth QUIET Gear Pump, 14cc , SAE Ports, Key"</f>
        <v>14 tooth QUIET Gear Pump, 14cc , SAE Ports, Key</v>
      </c>
      <c r="C26">
        <v>3</v>
      </c>
    </row>
    <row r="27" spans="1:3" x14ac:dyDescent="0.25">
      <c r="A27" t="str">
        <f>"2AHPG14LJ39SB03RSS"</f>
        <v>2AHPG14LJ39SB03RSS</v>
      </c>
      <c r="B27" t="str">
        <f>"14 tooth QUIET Gear Pump, 14cc , SAE Ports, Spl"</f>
        <v>14 tooth QUIET Gear Pump, 14cc , SAE Ports, Spl</v>
      </c>
      <c r="C27">
        <v>11</v>
      </c>
    </row>
    <row r="28" spans="1:3" x14ac:dyDescent="0.25">
      <c r="A28" t="str">
        <f>"2AHPG16LJ39P02RSS"</f>
        <v>2AHPG16LJ39P02RSS</v>
      </c>
      <c r="B28" t="str">
        <f>"14 tooth QUIET Gear Pump, 16cc , SAE Ports, Key"</f>
        <v>14 tooth QUIET Gear Pump, 16cc , SAE Ports, Key</v>
      </c>
      <c r="C28">
        <v>4</v>
      </c>
    </row>
    <row r="29" spans="1:3" x14ac:dyDescent="0.25">
      <c r="A29" t="str">
        <f>"2AHPG16LJ39SB03RSS"</f>
        <v>2AHPG16LJ39SB03RSS</v>
      </c>
      <c r="B29" t="str">
        <f>"14 tooth QUIET Gear Pump, 16cc , SAE Ports, Spl"</f>
        <v>14 tooth QUIET Gear Pump, 16cc , SAE Ports, Spl</v>
      </c>
      <c r="C29">
        <v>9</v>
      </c>
    </row>
    <row r="30" spans="1:3" x14ac:dyDescent="0.25">
      <c r="A30" t="str">
        <f>"2AHPG18LJ39P02RSS"</f>
        <v>2AHPG18LJ39P02RSS</v>
      </c>
      <c r="B30" t="str">
        <f>"14 tooth QUIET Gear Pump, 18cc , SAE Ports, Key"</f>
        <v>14 tooth QUIET Gear Pump, 18cc , SAE Ports, Key</v>
      </c>
      <c r="C30">
        <v>17</v>
      </c>
    </row>
    <row r="31" spans="1:3" x14ac:dyDescent="0.25">
      <c r="A31" t="str">
        <f>"2AHPG18LJ39SB03RSS"</f>
        <v>2AHPG18LJ39SB03RSS</v>
      </c>
      <c r="B31" t="str">
        <f>"14 tooth QUIET Gear Pump, 18cc , SAE Ports, Spl"</f>
        <v>14 tooth QUIET Gear Pump, 18cc , SAE Ports, Spl</v>
      </c>
      <c r="C31">
        <v>14</v>
      </c>
    </row>
    <row r="32" spans="1:3" x14ac:dyDescent="0.25">
      <c r="A32" t="str">
        <f>"2AHPG20LJ39P02RSS"</f>
        <v>2AHPG20LJ39P02RSS</v>
      </c>
      <c r="B32" t="str">
        <f>"14 tooth QUIET Gear Pump, 20cc , SAE Ports, Key"</f>
        <v>14 tooth QUIET Gear Pump, 20cc , SAE Ports, Key</v>
      </c>
      <c r="C32">
        <v>7</v>
      </c>
    </row>
    <row r="33" spans="1:3" x14ac:dyDescent="0.25">
      <c r="A33" t="str">
        <f>"2AHPG20LJ39SB03RSS"</f>
        <v>2AHPG20LJ39SB03RSS</v>
      </c>
      <c r="B33" t="str">
        <f>"14 Tooth QUIET Gear Pump, 20cc , SAE Ports, Spl"</f>
        <v>14 Tooth QUIET Gear Pump, 20cc , SAE Ports, Spl</v>
      </c>
      <c r="C33">
        <v>12</v>
      </c>
    </row>
    <row r="34" spans="1:3" x14ac:dyDescent="0.25">
      <c r="A34" t="str">
        <f>"2AHPG20LJ42P02RSS"</f>
        <v>2AHPG20LJ42P02RSS</v>
      </c>
      <c r="B34" t="str">
        <f>"Quiet pump 20cc, 1-5/16-12UN-2B, 1 1/16-12UN-2B Right Rotat"</f>
        <v>Quiet pump 20cc, 1-5/16-12UN-2B, 1 1/16-12UN-2B Right Rotat</v>
      </c>
      <c r="C34">
        <v>8</v>
      </c>
    </row>
    <row r="35" spans="1:3" x14ac:dyDescent="0.25">
      <c r="A35" t="str">
        <f>"2AHPG20LJ42SB03RSS"</f>
        <v>2AHPG20LJ42SB03RSS</v>
      </c>
      <c r="B35" t="str">
        <f>"14 Tooth Quiet Pump Side In-1-5/16-12, Side Out"</f>
        <v>14 Tooth Quiet Pump Side In-1-5/16-12, Side Out</v>
      </c>
      <c r="C35">
        <v>9</v>
      </c>
    </row>
    <row r="36" spans="1:3" x14ac:dyDescent="0.25">
      <c r="A36" t="str">
        <f>"2AHPG22LJ39P02RSS"</f>
        <v>2AHPG22LJ39P02RSS</v>
      </c>
      <c r="B36" t="str">
        <f>"Quiet pump 22cc, 1-1/16-12UN-2B , 7/8""-14UNF-2B  Right Rota"</f>
        <v>Quiet pump 22cc, 1-1/16-12UN-2B , 7/8"-14UNF-2B  Right Rota</v>
      </c>
      <c r="C36">
        <v>6</v>
      </c>
    </row>
    <row r="37" spans="1:3" x14ac:dyDescent="0.25">
      <c r="A37" t="str">
        <f>"2AHPG22LJ39SB03RSS"</f>
        <v>2AHPG22LJ39SB03RSS</v>
      </c>
      <c r="B37" t="str">
        <f>"Quiet pump 22cc, 1-1/16-12UN-2B , 7/8""-14UNF-2B  Right Rota"</f>
        <v>Quiet pump 22cc, 1-1/16-12UN-2B , 7/8"-14UNF-2B  Right Rota</v>
      </c>
      <c r="C37">
        <v>6</v>
      </c>
    </row>
    <row r="38" spans="1:3" x14ac:dyDescent="0.25">
      <c r="A38" t="str">
        <f>"2AHPG23LJ39P02RSS"</f>
        <v>2AHPG23LJ39P02RSS</v>
      </c>
      <c r="B38" t="str">
        <f>"14 tooth QUIET Gear Pump, 23cc , SAE Ports, Key"</f>
        <v>14 tooth QUIET Gear Pump, 23cc , SAE Ports, Key</v>
      </c>
      <c r="C38">
        <v>2</v>
      </c>
    </row>
    <row r="39" spans="1:3" x14ac:dyDescent="0.25">
      <c r="A39" t="str">
        <f>"2AHPG23LJ39SB03RSS"</f>
        <v>2AHPG23LJ39SB03RSS</v>
      </c>
      <c r="B39" t="str">
        <f>"14 tooth QUIET Gear Pump, 23cc , SAE Ports, Spl"</f>
        <v>14 tooth QUIET Gear Pump, 23cc , SAE Ports, Spl</v>
      </c>
      <c r="C39">
        <v>4</v>
      </c>
    </row>
    <row r="40" spans="1:3" x14ac:dyDescent="0.25">
      <c r="A40" t="str">
        <f>"2AHPG23LJ42P02RSS"</f>
        <v>2AHPG23LJ42P02RSS</v>
      </c>
      <c r="B40" t="str">
        <f>"14 Tooth Quiet Pump Side In-1-5/16-12, Side Out"</f>
        <v>14 Tooth Quiet Pump Side In-1-5/16-12, Side Out</v>
      </c>
      <c r="C40">
        <v>9</v>
      </c>
    </row>
    <row r="41" spans="1:3" x14ac:dyDescent="0.25">
      <c r="A41" t="str">
        <f>"2AHPG23LJ42SB03RSS"</f>
        <v>2AHPG23LJ42SB03RSS</v>
      </c>
      <c r="B41" t="str">
        <f>"14 Tooth Quiet Pump Side In-1-5/16-12, Side Out"</f>
        <v>14 Tooth Quiet Pump Side In-1-5/16-12, Side Out</v>
      </c>
      <c r="C41">
        <v>7</v>
      </c>
    </row>
    <row r="42" spans="1:3" x14ac:dyDescent="0.25">
      <c r="A42" t="str">
        <f>"2AHPG25LJ39P02RSS"</f>
        <v>2AHPG25LJ39P02RSS</v>
      </c>
      <c r="B42" t="str">
        <f>"5/8 Keyed Shaft QUIET Gear Pump, 25cc , SAE Ports"</f>
        <v>5/8 Keyed Shaft QUIET Gear Pump, 25cc , SAE Ports</v>
      </c>
      <c r="C42">
        <v>9</v>
      </c>
    </row>
    <row r="43" spans="1:3" x14ac:dyDescent="0.25">
      <c r="A43" t="str">
        <f>"2AHPG25LJ39SB03RSS"</f>
        <v>2AHPG25LJ39SB03RSS</v>
      </c>
      <c r="B43" t="str">
        <f>"9 tooth Spline QUIET Gear Pump, 25cc , SAE Ports, Spl"</f>
        <v>9 tooth Spline QUIET Gear Pump, 25cc , SAE Ports, Spl</v>
      </c>
      <c r="C43">
        <v>10</v>
      </c>
    </row>
    <row r="44" spans="1:3" x14ac:dyDescent="0.25">
      <c r="A44" t="str">
        <f>"2AHPG25LJ42P02RSS"</f>
        <v>2AHPG25LJ42P02RSS</v>
      </c>
      <c r="B44" t="str">
        <f>"14 Tooth Quiet Pump Side In-1-5/16-12, Side Out"</f>
        <v>14 Tooth Quiet Pump Side In-1-5/16-12, Side Out</v>
      </c>
      <c r="C44">
        <v>8</v>
      </c>
    </row>
    <row r="45" spans="1:3" x14ac:dyDescent="0.25">
      <c r="A45" t="str">
        <f>"2AHPG25LJ42SB03RSS"</f>
        <v>2AHPG25LJ42SB03RSS</v>
      </c>
      <c r="B45" t="str">
        <f>"14 Tooth Quiet Pump Side In-1-5/16-12, Side Out"</f>
        <v>14 Tooth Quiet Pump Side In-1-5/16-12, Side Out</v>
      </c>
      <c r="C45">
        <v>8</v>
      </c>
    </row>
    <row r="46" spans="1:3" x14ac:dyDescent="0.25">
      <c r="A46" t="str">
        <f>"2AHPG28LJ42P02RSS"</f>
        <v>2AHPG28LJ42P02RSS</v>
      </c>
      <c r="B46" t="str">
        <f>"14 tooth QUIET Gear Pump, 28cc , SAE Ports, Key"</f>
        <v>14 tooth QUIET Gear Pump, 28cc , SAE Ports, Key</v>
      </c>
      <c r="C46">
        <v>7</v>
      </c>
    </row>
    <row r="47" spans="1:3" x14ac:dyDescent="0.25">
      <c r="A47" t="str">
        <f>"2AHPG28LJ42SB03RSS"</f>
        <v>2AHPG28LJ42SB03RSS</v>
      </c>
      <c r="B47" t="str">
        <f>"14 tooth QUIET Gear Pump, 28cc , SAE Ports, Spl"</f>
        <v>14 tooth QUIET Gear Pump, 28cc , SAE Ports, Spl</v>
      </c>
      <c r="C47">
        <v>11</v>
      </c>
    </row>
    <row r="48" spans="1:3" x14ac:dyDescent="0.25">
      <c r="A48" t="str">
        <f>"2AHPG30LJ42P02RSS"</f>
        <v>2AHPG30LJ42P02RSS</v>
      </c>
      <c r="B48" t="str">
        <f>"14 tooth QUIET Gear Pump, 30cc , SAE Ports, Key"</f>
        <v>14 tooth QUIET Gear Pump, 30cc , SAE Ports, Key</v>
      </c>
      <c r="C48">
        <v>8</v>
      </c>
    </row>
    <row r="49" spans="1:3" x14ac:dyDescent="0.25">
      <c r="A49" t="str">
        <f>"2AHPG30LJ42SB03RSS"</f>
        <v>2AHPG30LJ42SB03RSS</v>
      </c>
      <c r="B49" t="str">
        <f>"14 tooth QUIET Gear Pump, 30cc , SAE Ports, Spl"</f>
        <v>14 tooth QUIET Gear Pump, 30cc , SAE Ports, Spl</v>
      </c>
      <c r="C49">
        <v>11</v>
      </c>
    </row>
    <row r="50" spans="1:3" x14ac:dyDescent="0.25">
      <c r="A50" t="str">
        <f>"2AHPG4LJ39P02RSS"</f>
        <v>2AHPG4LJ39P02RSS</v>
      </c>
      <c r="B50" t="str">
        <f>"14 tooth QUIET Gear Pump, 4cc , SAE Ports, Keye"</f>
        <v>14 tooth QUIET Gear Pump, 4cc , SAE Ports, Keye</v>
      </c>
      <c r="C50">
        <v>14</v>
      </c>
    </row>
    <row r="51" spans="1:3" x14ac:dyDescent="0.25">
      <c r="A51" t="str">
        <f>"2AHPG4LJ39SB03RSS"</f>
        <v>2AHPG4LJ39SB03RSS</v>
      </c>
      <c r="B51" t="str">
        <f>"14 tooth QUIET Gear Pump, 4cc , SAE Ports, Spli"</f>
        <v>14 tooth QUIET Gear Pump, 4cc , SAE Ports, Spli</v>
      </c>
      <c r="C51">
        <v>9</v>
      </c>
    </row>
    <row r="52" spans="1:3" x14ac:dyDescent="0.25">
      <c r="A52" t="str">
        <f>"2AHPG6LJ39P02RSS"</f>
        <v>2AHPG6LJ39P02RSS</v>
      </c>
      <c r="B52" t="str">
        <f>"QUIET Gear Pump,6cc , SAE Ports, Keyed"</f>
        <v>QUIET Gear Pump,6cc , SAE Ports, Keyed</v>
      </c>
      <c r="C52">
        <v>8</v>
      </c>
    </row>
    <row r="53" spans="1:3" x14ac:dyDescent="0.25">
      <c r="A53" t="str">
        <f>"2AHPG6LJ39SB03LSS"</f>
        <v>2AHPG6LJ39SB03LSS</v>
      </c>
      <c r="B53" t="str">
        <f>"14 tooth Quiet Pump Side In-1-1/16-14"</f>
        <v>14 tooth Quiet Pump Side In-1-1/16-14</v>
      </c>
      <c r="C53">
        <v>2</v>
      </c>
    </row>
    <row r="54" spans="1:3" x14ac:dyDescent="0.25">
      <c r="A54" t="str">
        <f>"2AHPG6LJ39SB03RSS"</f>
        <v>2AHPG6LJ39SB03RSS</v>
      </c>
      <c r="B54" t="str">
        <f>"14 tooth QUIET Gear Pump,6cc , SAE Ports, Splin"</f>
        <v>14 tooth QUIET Gear Pump,6cc , SAE Ports, Splin</v>
      </c>
      <c r="C54">
        <v>11</v>
      </c>
    </row>
    <row r="55" spans="1:3" x14ac:dyDescent="0.25">
      <c r="A55" t="str">
        <f>"2AHPG8LJ39P02LSS"</f>
        <v>2AHPG8LJ39P02LSS</v>
      </c>
      <c r="B55" t="str">
        <f>"Quiet Series Side In-1-1/16-12, Side Out-7/8-14 Left Rotate"</f>
        <v>Quiet Series Side In-1-1/16-12, Side Out-7/8-14 Left Rotate</v>
      </c>
      <c r="C55">
        <v>5</v>
      </c>
    </row>
    <row r="56" spans="1:3" x14ac:dyDescent="0.25">
      <c r="A56" t="str">
        <f>"2AHPG8LJ39P02RSS"</f>
        <v>2AHPG8LJ39P02RSS</v>
      </c>
      <c r="B56" t="str">
        <f>"14 tooth QUIET Gear Pump, 8cc , SAE Ports, Keye"</f>
        <v>14 tooth QUIET Gear Pump, 8cc , SAE Ports, Keye</v>
      </c>
      <c r="C56">
        <v>7</v>
      </c>
    </row>
    <row r="57" spans="1:3" x14ac:dyDescent="0.25">
      <c r="A57" t="str">
        <f>"2AHPG8LJ39P03RSS"</f>
        <v>2AHPG8LJ39P03RSS</v>
      </c>
      <c r="B57" t="str">
        <f>"Gear Pump, 8cc , SAE Ports, Keyed Shaft, CW Rotation"</f>
        <v>Gear Pump, 8cc , SAE Ports, Keyed Shaft, CW Rotation</v>
      </c>
      <c r="C57">
        <v>14</v>
      </c>
    </row>
    <row r="58" spans="1:3" x14ac:dyDescent="0.25">
      <c r="A58" t="str">
        <f>"2AHPG8LJ39SB03RSS"</f>
        <v>2AHPG8LJ39SB03RSS</v>
      </c>
      <c r="B58" t="str">
        <f>"14 tooth QUIET Gear Pump,8cc , SAE Ports, Splin"</f>
        <v>14 tooth QUIET Gear Pump,8cc , SAE Ports, Splin</v>
      </c>
      <c r="C58">
        <v>6</v>
      </c>
    </row>
    <row r="59" spans="1:3" x14ac:dyDescent="0.25">
      <c r="A59" t="str">
        <f>"2APF + 2APF"</f>
        <v>2APF + 2APF</v>
      </c>
      <c r="B59" t="str">
        <f>"Coupling kit for Group 2 stackable pumps"</f>
        <v>Coupling kit for Group 2 stackable pumps</v>
      </c>
      <c r="C59">
        <v>1</v>
      </c>
    </row>
    <row r="60" spans="1:3" x14ac:dyDescent="0.25">
      <c r="A60" t="str">
        <f>"2APF12LJ39P03"</f>
        <v>2APF12LJ39P03</v>
      </c>
      <c r="B60" t="str">
        <f>"Gear pump 10cc, 1-1/16-12UN-2B , 7/8""-14UNF-2B  Right Rotat"</f>
        <v>Gear pump 10cc, 1-1/16-12UN-2B , 7/8"-14UNF-2B  Right Rotat</v>
      </c>
      <c r="C60">
        <v>3</v>
      </c>
    </row>
    <row r="61" spans="1:3" x14ac:dyDescent="0.25">
      <c r="A61" t="str">
        <f>"2APF14LJ39P03RSS"</f>
        <v>2APF14LJ39P03RSS</v>
      </c>
      <c r="B61" t="str">
        <f>"Gear Pump 14 ml/r 1-1/16-12UN-2B 7/8-14UNF-2B"</f>
        <v>Gear Pump 14 ml/r 1-1/16-12UN-2B 7/8-14UNF-2B</v>
      </c>
      <c r="C61">
        <v>4</v>
      </c>
    </row>
    <row r="62" spans="1:3" x14ac:dyDescent="0.25">
      <c r="A62" t="str">
        <f>"2APF20LJ39P91BB-O-M"</f>
        <v>2APF20LJ39P91BB-O-M</v>
      </c>
      <c r="B62" t="str">
        <f>"GRH Motor with Bearing, Rear Ports, and Extende"</f>
        <v>GRH Motor with Bearing, Rear Ports, and Extende</v>
      </c>
      <c r="C62">
        <v>1</v>
      </c>
    </row>
    <row r="63" spans="1:3" x14ac:dyDescent="0.25">
      <c r="A63" t="str">
        <f>"2APF20LJ39SB03"</f>
        <v>2APF20LJ39SB03</v>
      </c>
      <c r="B63" t="str">
        <f>"Side In-1-1/16-14, Side Out-7/8-14 Right Rotate 20 cc/rev,"</f>
        <v>Side In-1-1/16-14, Side Out-7/8-14 Right Rotate 20 cc/rev,</v>
      </c>
      <c r="C63">
        <v>4</v>
      </c>
    </row>
    <row r="64" spans="1:3" x14ac:dyDescent="0.25">
      <c r="A64" t="str">
        <f>"2APF20LJ42SB03"</f>
        <v>2APF20LJ42SB03</v>
      </c>
      <c r="B64" t="str">
        <f>"Side In-1-5/16-12, Side Out-1-1/16-12  Right Rotate 20 cc/r"</f>
        <v>Side In-1-5/16-12, Side Out-1-1/16-12  Right Rotate 20 cc/r</v>
      </c>
      <c r="C64">
        <v>3</v>
      </c>
    </row>
    <row r="65" spans="1:3" x14ac:dyDescent="0.25">
      <c r="A65" t="str">
        <f>"2APF23LJ42P02"</f>
        <v>2APF23LJ42P02</v>
      </c>
      <c r="B65" t="str">
        <f>"Side In-1-5/16-12, Side Out-1-1/16-12 Right Rotate 23 cc/re"</f>
        <v>Side In-1-5/16-12, Side Out-1-1/16-12 Right Rotate 23 cc/re</v>
      </c>
      <c r="C65">
        <v>3</v>
      </c>
    </row>
    <row r="66" spans="1:3" x14ac:dyDescent="0.25">
      <c r="A66" t="str">
        <f>"2APF28LJ42P02"</f>
        <v>2APF28LJ42P02</v>
      </c>
      <c r="B66" t="str">
        <f>"Side In-1-5/16-12, Side Out-1-1/16-12 Right Rotate 28 cc/re"</f>
        <v>Side In-1-5/16-12, Side Out-1-1/16-12 Right Rotate 28 cc/re</v>
      </c>
      <c r="C66">
        <v>13</v>
      </c>
    </row>
    <row r="67" spans="1:3" x14ac:dyDescent="0.25">
      <c r="A67" t="str">
        <f>"2APG seal Kit"</f>
        <v>2APG seal Kit</v>
      </c>
      <c r="B67" t="str">
        <f>"2PG Seal Kits NBR Seal"</f>
        <v>2PG Seal Kits NBR Seal</v>
      </c>
      <c r="C67">
        <v>5</v>
      </c>
    </row>
    <row r="68" spans="1:3" x14ac:dyDescent="0.25">
      <c r="A68" t="str">
        <f>"2APG10LJ39P02RSS"</f>
        <v>2APG10LJ39P02RSS</v>
      </c>
      <c r="B68" t="str">
        <f>"Gear pump 10cc, 1-1/16-12UN-2B , 7/8""-14UNF-2B  Right Rotat"</f>
        <v>Gear pump 10cc, 1-1/16-12UN-2B , 7/8"-14UNF-2B  Right Rotat</v>
      </c>
      <c r="C68">
        <v>11</v>
      </c>
    </row>
    <row r="69" spans="1:3" x14ac:dyDescent="0.25">
      <c r="A69" t="str">
        <f>"2APG10LJ39P03RSS"</f>
        <v>2APG10LJ39P03RSS</v>
      </c>
      <c r="B69" t="str">
        <f>"Gear pump 10cc, 1-1/16-12UN-2B , 7/8""-14UNF-2B  Right Rotat"</f>
        <v>Gear pump 10cc, 1-1/16-12UN-2B , 7/8"-14UNF-2B  Right Rotat</v>
      </c>
      <c r="C69">
        <v>3</v>
      </c>
    </row>
    <row r="70" spans="1:3" x14ac:dyDescent="0.25">
      <c r="A70" t="str">
        <f>"2APG10LJ39SB03RSS"</f>
        <v>2APG10LJ39SB03RSS</v>
      </c>
      <c r="B70" t="str">
        <f>"Gear pump 10cc, 1-1/16-12UN-2B , 7/8""-14UNF-2B  Right Rotat"</f>
        <v>Gear pump 10cc, 1-1/16-12UN-2B , 7/8"-14UNF-2B  Right Rotat</v>
      </c>
      <c r="C70">
        <v>1</v>
      </c>
    </row>
    <row r="71" spans="1:3" x14ac:dyDescent="0.25">
      <c r="A71" t="str">
        <f>"2APG12LJ39P02-C"</f>
        <v>2APG12LJ39P02-C</v>
      </c>
      <c r="B71" t="str">
        <f>"Stackable Gear pump, 12cc, SAE Ports, 5/8"" Keyed shaf"</f>
        <v>Stackable Gear pump, 12cc, SAE Ports, 5/8" Keyed shaf</v>
      </c>
      <c r="C71">
        <v>2</v>
      </c>
    </row>
    <row r="72" spans="1:3" x14ac:dyDescent="0.25">
      <c r="A72" t="str">
        <f>"2APG12LJ39P02RSS"</f>
        <v>2APG12LJ39P02RSS</v>
      </c>
      <c r="B72" t="str">
        <f>"Side In-1-1/16-14, Side Out-7/8-14 Right Rotate 11 cc/rev"</f>
        <v>Side In-1-1/16-14, Side Out-7/8-14 Right Rotate 11 cc/rev</v>
      </c>
      <c r="C72">
        <v>2</v>
      </c>
    </row>
    <row r="73" spans="1:3" x14ac:dyDescent="0.25">
      <c r="A73" t="str">
        <f>"2APG12LJ39P03RSS"</f>
        <v>2APG12LJ39P03RSS</v>
      </c>
      <c r="B73" t="str">
        <f>"Gear pump 10cc, 1-1/16-12UN-2B , 7/8""-14UNF-2B  Right Rotat"</f>
        <v>Gear pump 10cc, 1-1/16-12UN-2B , 7/8"-14UNF-2B  Right Rotat</v>
      </c>
      <c r="C73">
        <v>3</v>
      </c>
    </row>
    <row r="74" spans="1:3" x14ac:dyDescent="0.25">
      <c r="A74" t="str">
        <f>"2APG12LJ39SB03RSS"</f>
        <v>2APG12LJ39SB03RSS</v>
      </c>
      <c r="B74" t="str">
        <f>"Gear pump 10cc, 1-1/16-12UN-2B , 7/8""-14UNF-2B  Right Rotat"</f>
        <v>Gear pump 10cc, 1-1/16-12UN-2B , 7/8"-14UNF-2B  Right Rotat</v>
      </c>
      <c r="C74">
        <v>2</v>
      </c>
    </row>
    <row r="75" spans="1:3" x14ac:dyDescent="0.25">
      <c r="A75" t="str">
        <f>"2APG14LJ39P02RSS"</f>
        <v>2APG14LJ39P02RSS</v>
      </c>
      <c r="B75" t="str">
        <f>"Side In-1-1/16-14, Side Out-7/8-14 Right Rotate 14 cc/rev"</f>
        <v>Side In-1-1/16-14, Side Out-7/8-14 Right Rotate 14 cc/rev</v>
      </c>
      <c r="C75">
        <v>18</v>
      </c>
    </row>
    <row r="76" spans="1:3" x14ac:dyDescent="0.25">
      <c r="A76" t="str">
        <f>"2APG14LJ39P03RSS"</f>
        <v>2APG14LJ39P03RSS</v>
      </c>
      <c r="B76" t="str">
        <f>"Gear pump 10cc, 1-1/16-12UN-2B , 7/8""-14UNF-2B  Right Rotat"</f>
        <v>Gear pump 10cc, 1-1/16-12UN-2B , 7/8"-14UNF-2B  Right Rotat</v>
      </c>
      <c r="C76">
        <v>3</v>
      </c>
    </row>
    <row r="77" spans="1:3" x14ac:dyDescent="0.25">
      <c r="A77" t="str">
        <f>"2APG14LJ39SB03RSS"</f>
        <v>2APG14LJ39SB03RSS</v>
      </c>
      <c r="B77" t="str">
        <f>"Gear pump 10cc, 1-1/16-12UN-2B , 7/8""-14UNF-2B  Right Rotat"</f>
        <v>Gear pump 10cc, 1-1/16-12UN-2B , 7/8"-14UNF-2B  Right Rotat</v>
      </c>
      <c r="C77">
        <v>2</v>
      </c>
    </row>
    <row r="78" spans="1:3" x14ac:dyDescent="0.25">
      <c r="A78" t="str">
        <f>"2APG16LJ39P02RSS"</f>
        <v>2APG16LJ39P02RSS</v>
      </c>
      <c r="B78" t="str">
        <f>"Side In-1-1/16-14, Side Out-7/8-14 Right Rotate 16 cc/rev"</f>
        <v>Side In-1-1/16-14, Side Out-7/8-14 Right Rotate 16 cc/rev</v>
      </c>
      <c r="C78">
        <v>4</v>
      </c>
    </row>
    <row r="79" spans="1:3" x14ac:dyDescent="0.25">
      <c r="A79" t="str">
        <f>"2APG16LJ39P03RSS"</f>
        <v>2APG16LJ39P03RSS</v>
      </c>
      <c r="B79" t="str">
        <f>"Side In-1-1/16-14, Side Out-7/8-14 Right Rotate 16 cc/rev,"</f>
        <v>Side In-1-1/16-14, Side Out-7/8-14 Right Rotate 16 cc/rev,</v>
      </c>
      <c r="C79">
        <v>3</v>
      </c>
    </row>
    <row r="80" spans="1:3" x14ac:dyDescent="0.25">
      <c r="A80" t="str">
        <f>"2APG16LJ39SB03RSS"</f>
        <v>2APG16LJ39SB03RSS</v>
      </c>
      <c r="B80" t="str">
        <f>"Gear pump 10cc, 1-1/16-12UN-2B , 7/8""-14UNF-2B  Right Rotat"</f>
        <v>Gear pump 10cc, 1-1/16-12UN-2B , 7/8"-14UNF-2B  Right Rotat</v>
      </c>
      <c r="C80">
        <v>8</v>
      </c>
    </row>
    <row r="81" spans="1:3" x14ac:dyDescent="0.25">
      <c r="A81" t="str">
        <f>"2APG18LJ39P02RSS"</f>
        <v>2APG18LJ39P02RSS</v>
      </c>
      <c r="B81" t="str">
        <f>"Side In-1-1/16-14, Side Out-7/8-14 Right Rotate 18 cc/rev,"</f>
        <v>Side In-1-1/16-14, Side Out-7/8-14 Right Rotate 18 cc/rev,</v>
      </c>
      <c r="C81">
        <v>17</v>
      </c>
    </row>
    <row r="82" spans="1:3" x14ac:dyDescent="0.25">
      <c r="A82" t="str">
        <f>"2APG18LJ39P03RSS"</f>
        <v>2APG18LJ39P03RSS</v>
      </c>
      <c r="B82" t="str">
        <f>"Side In-1-1/16-14, Side Out-7/8-14 Right Rotate 18 cc/rev,"</f>
        <v>Side In-1-1/16-14, Side Out-7/8-14 Right Rotate 18 cc/rev,</v>
      </c>
      <c r="C82">
        <v>3</v>
      </c>
    </row>
    <row r="83" spans="1:3" x14ac:dyDescent="0.25">
      <c r="A83" t="str">
        <f>"2APG18LJ39SB03RSS"</f>
        <v>2APG18LJ39SB03RSS</v>
      </c>
      <c r="B83" t="str">
        <f>"Side In-1-1/16-14, Side Out-7/8-14 Right Rotate 18 cc/rev,"</f>
        <v>Side In-1-1/16-14, Side Out-7/8-14 Right Rotate 18 cc/rev,</v>
      </c>
      <c r="C83">
        <v>1</v>
      </c>
    </row>
    <row r="84" spans="1:3" x14ac:dyDescent="0.25">
      <c r="A84" t="str">
        <f>"2APG19LJ39P02RSS"</f>
        <v>2APG19LJ39P02RSS</v>
      </c>
      <c r="B84" t="str">
        <f>"Side In-1-1/16-14, Side Out-7/8-14 Right Rotate"</f>
        <v>Side In-1-1/16-14, Side Out-7/8-14 Right Rotate</v>
      </c>
      <c r="C84">
        <v>2</v>
      </c>
    </row>
    <row r="85" spans="1:3" x14ac:dyDescent="0.25">
      <c r="A85" t="str">
        <f>"2APG19LJ39SB03RSS"</f>
        <v>2APG19LJ39SB03RSS</v>
      </c>
      <c r="B85" t="str">
        <f>"Side In-1-1/16-14, Side Out-7/8-14 Right Rotate"</f>
        <v>Side In-1-1/16-14, Side Out-7/8-14 Right Rotate</v>
      </c>
      <c r="C85">
        <v>1</v>
      </c>
    </row>
    <row r="86" spans="1:3" x14ac:dyDescent="0.25">
      <c r="A86" t="str">
        <f>"2APG20LJ39P02RSS"</f>
        <v>2APG20LJ39P02RSS</v>
      </c>
      <c r="B86" t="str">
        <f>"Side In-1-1/16-14, Side Out-7/8-14 Right Rotate 20 cc/rev,"</f>
        <v>Side In-1-1/16-14, Side Out-7/8-14 Right Rotate 20 cc/rev,</v>
      </c>
      <c r="C86">
        <v>3</v>
      </c>
    </row>
    <row r="87" spans="1:3" x14ac:dyDescent="0.25">
      <c r="A87" t="str">
        <f>"2APG20LJ39P03RSS"</f>
        <v>2APG20LJ39P03RSS</v>
      </c>
      <c r="B87" t="str">
        <f>"Side In-1-1/16-14, Side Out-7/8-14 Right Rotate 20 cc/rev,"</f>
        <v>Side In-1-1/16-14, Side Out-7/8-14 Right Rotate 20 cc/rev,</v>
      </c>
      <c r="C87">
        <v>3</v>
      </c>
    </row>
    <row r="88" spans="1:3" x14ac:dyDescent="0.25">
      <c r="A88" t="str">
        <f>"2APG20LJ39P91LBB-O-M"</f>
        <v>2APG20LJ39P91LBB-O-M</v>
      </c>
      <c r="B88" t="str">
        <f>"Group 2 20cc SAE A 10&amp; 12 rear ports Outboard bearing"</f>
        <v>Group 2 20cc SAE A 10&amp; 12 rear ports Outboard bearing</v>
      </c>
      <c r="C88">
        <v>1</v>
      </c>
    </row>
    <row r="89" spans="1:3" x14ac:dyDescent="0.25">
      <c r="A89" t="str">
        <f>"2APG20LJ39SB03RSS"</f>
        <v>2APG20LJ39SB03RSS</v>
      </c>
      <c r="B89" t="str">
        <f>"Side In-1-1/16-14, Side Out-7/8-14 Right Rotate 20 cc/rev,"</f>
        <v>Side In-1-1/16-14, Side Out-7/8-14 Right Rotate 20 cc/rev,</v>
      </c>
      <c r="C89">
        <v>4</v>
      </c>
    </row>
    <row r="90" spans="1:3" x14ac:dyDescent="0.25">
      <c r="A90" t="str">
        <f>"2APG20LJ42P02RSS"</f>
        <v>2APG20LJ42P02RSS</v>
      </c>
      <c r="B90" t="str">
        <f>"Gear pump 10cc, 1-1/16-12UN-2B , 7/8""-14UNF-2B  Right Rotat"</f>
        <v>Gear pump 10cc, 1-1/16-12UN-2B , 7/8"-14UNF-2B  Right Rotat</v>
      </c>
      <c r="C90">
        <v>3</v>
      </c>
    </row>
    <row r="91" spans="1:3" x14ac:dyDescent="0.25">
      <c r="A91" t="str">
        <f>"2APG20LJ42SB03RSS"</f>
        <v>2APG20LJ42SB03RSS</v>
      </c>
      <c r="B91" t="str">
        <f>"Side In-1-5/16-12, Side Out-1-1/16-12  Right Rotate 20 cc/r"</f>
        <v>Side In-1-5/16-12, Side Out-1-1/16-12  Right Rotate 20 cc/r</v>
      </c>
      <c r="C91">
        <v>3</v>
      </c>
    </row>
    <row r="92" spans="1:3" x14ac:dyDescent="0.25">
      <c r="A92" t="str">
        <f>"2APG22LJ39P02RSS"</f>
        <v>2APG22LJ39P02RSS</v>
      </c>
      <c r="B92" t="str">
        <f>"Gear pump 10cc, 1-1/16-12UN-2B , 7/8""-14UNF-2B  Right Rotat"</f>
        <v>Gear pump 10cc, 1-1/16-12UN-2B , 7/8"-14UNF-2B  Right Rotat</v>
      </c>
      <c r="C92">
        <v>5</v>
      </c>
    </row>
    <row r="93" spans="1:3" x14ac:dyDescent="0.25">
      <c r="A93" t="str">
        <f>"2APG22LJ39SB03RSS"</f>
        <v>2APG22LJ39SB03RSS</v>
      </c>
      <c r="B93" t="str">
        <f>"Gear pump 10cc, 1-1/16-12UN-2B , 7/8""-14UNF-2B  Right Rotat"</f>
        <v>Gear pump 10cc, 1-1/16-12UN-2B , 7/8"-14UNF-2B  Right Rotat</v>
      </c>
      <c r="C93">
        <v>3</v>
      </c>
    </row>
    <row r="94" spans="1:3" x14ac:dyDescent="0.25">
      <c r="A94" t="str">
        <f>"2APG23LJ39P03RSS"</f>
        <v>2APG23LJ39P03RSS</v>
      </c>
      <c r="B94" t="str">
        <f>"Side In-1-1/16-14, Side Out-7/8-14 Right Rotate 23 cc/rev,"</f>
        <v>Side In-1-1/16-14, Side Out-7/8-14 Right Rotate 23 cc/rev,</v>
      </c>
      <c r="C94">
        <v>23</v>
      </c>
    </row>
    <row r="95" spans="1:3" x14ac:dyDescent="0.25">
      <c r="A95" t="str">
        <f>"2APG23LJ42P02RSS"</f>
        <v>2APG23LJ42P02RSS</v>
      </c>
      <c r="B95" t="str">
        <f>"Side In-1-5/16-12, Side Out-1-1/16-12 Right Rotate 23 cc/re"</f>
        <v>Side In-1-5/16-12, Side Out-1-1/16-12 Right Rotate 23 cc/re</v>
      </c>
      <c r="C95">
        <v>3</v>
      </c>
    </row>
    <row r="96" spans="1:3" x14ac:dyDescent="0.25">
      <c r="A96" t="str">
        <f>"2APG23LJ42SB03RSS"</f>
        <v>2APG23LJ42SB03RSS</v>
      </c>
      <c r="B96" t="str">
        <f>"Side In-1-5/16-12, Side Out-1-1/16-12 Right Rotate 23 cc/re"</f>
        <v>Side In-1-5/16-12, Side Out-1-1/16-12 Right Rotate 23 cc/re</v>
      </c>
      <c r="C96">
        <v>3</v>
      </c>
    </row>
    <row r="97" spans="1:3" x14ac:dyDescent="0.25">
      <c r="A97" t="str">
        <f>"2APG25LJ39P02RSS"</f>
        <v>2APG25LJ39P02RSS</v>
      </c>
      <c r="B97" t="str">
        <f>"Gear pump 10cc, 1-1/16-12UN-2B , 7/8""-14UNF-2B  Right Rotat"</f>
        <v>Gear pump 10cc, 1-1/16-12UN-2B , 7/8"-14UNF-2B  Right Rotat</v>
      </c>
      <c r="C97">
        <v>3</v>
      </c>
    </row>
    <row r="98" spans="1:3" x14ac:dyDescent="0.25">
      <c r="A98" t="str">
        <f>"2APG25LJ39P03RSS"</f>
        <v>2APG25LJ39P03RSS</v>
      </c>
      <c r="B98" t="str">
        <f>"Side In-1-1/16-14, Side Out-7/8-14 Right Rotate 25 cc/rev,"</f>
        <v>Side In-1-1/16-14, Side Out-7/8-14 Right Rotate 25 cc/rev,</v>
      </c>
      <c r="C98">
        <v>3</v>
      </c>
    </row>
    <row r="99" spans="1:3" x14ac:dyDescent="0.25">
      <c r="A99" t="str">
        <f>"2APG25LJ39P91LBB-O-M"</f>
        <v>2APG25LJ39P91LBB-O-M</v>
      </c>
      <c r="B99" t="str">
        <f>"Group 2 25cc SAE A 10&amp; 12 rear ports Outboard bearing"</f>
        <v>Group 2 25cc SAE A 10&amp; 12 rear ports Outboard bearing</v>
      </c>
      <c r="C99">
        <v>1</v>
      </c>
    </row>
    <row r="100" spans="1:3" x14ac:dyDescent="0.25">
      <c r="A100" t="str">
        <f>"2APG25LJ39SB03RSS"</f>
        <v>2APG25LJ39SB03RSS</v>
      </c>
      <c r="B100" t="str">
        <f>"Gear pump 10cc, 1-1/16-12UN-2B , 7/8""-14UNF-2B  Right Rotat"</f>
        <v>Gear pump 10cc, 1-1/16-12UN-2B , 7/8"-14UNF-2B  Right Rotat</v>
      </c>
      <c r="C100">
        <v>3</v>
      </c>
    </row>
    <row r="101" spans="1:3" x14ac:dyDescent="0.25">
      <c r="A101" t="str">
        <f>"2APG25LJ42P02RSS"</f>
        <v>2APG25LJ42P02RSS</v>
      </c>
      <c r="B101" t="str">
        <f>"Side In-1-5/16-12, Side Out-1-1/16-12 Right Rotate 25 cc/re"</f>
        <v>Side In-1-5/16-12, Side Out-1-1/16-12 Right Rotate 25 cc/re</v>
      </c>
      <c r="C101">
        <v>13</v>
      </c>
    </row>
    <row r="102" spans="1:3" x14ac:dyDescent="0.25">
      <c r="A102" t="str">
        <f>"2APG25LJ42SB03RSS"</f>
        <v>2APG25LJ42SB03RSS</v>
      </c>
      <c r="B102" t="str">
        <f>"Side In-1-5/16-12, Side Out-1-1/16-12 Right Rotate 25 cc/re"</f>
        <v>Side In-1-5/16-12, Side Out-1-1/16-12 Right Rotate 25 cc/re</v>
      </c>
      <c r="C102">
        <v>13</v>
      </c>
    </row>
    <row r="103" spans="1:3" x14ac:dyDescent="0.25">
      <c r="A103" t="str">
        <f>"2APG28LJ42P02RSS"</f>
        <v>2APG28LJ42P02RSS</v>
      </c>
      <c r="B103" t="str">
        <f>"Side In-1-5/16-12, Side Out-1-1/16-12 Right Rotate 28 cc/re"</f>
        <v>Side In-1-5/16-12, Side Out-1-1/16-12 Right Rotate 28 cc/re</v>
      </c>
      <c r="C103">
        <v>13</v>
      </c>
    </row>
    <row r="104" spans="1:3" x14ac:dyDescent="0.25">
      <c r="A104" t="str">
        <f>"2APG28LJ42P03RSS"</f>
        <v>2APG28LJ42P03RSS</v>
      </c>
      <c r="B104" t="str">
        <f>"Side In-1-5/16-12, Side Out-1-1/16-12 Right Rotate 28 cc/re"</f>
        <v>Side In-1-5/16-12, Side Out-1-1/16-12 Right Rotate 28 cc/re</v>
      </c>
      <c r="C104">
        <v>13</v>
      </c>
    </row>
    <row r="105" spans="1:3" x14ac:dyDescent="0.25">
      <c r="A105" t="str">
        <f>"2APG28LJ42SB03RSS"</f>
        <v>2APG28LJ42SB03RSS</v>
      </c>
      <c r="B105" t="str">
        <f>"Side In-1-5/16-12, Side Out-1-1/16-12 Right Rotate 28 cc/re"</f>
        <v>Side In-1-5/16-12, Side Out-1-1/16-12 Right Rotate 28 cc/re</v>
      </c>
      <c r="C105">
        <v>13</v>
      </c>
    </row>
    <row r="106" spans="1:3" x14ac:dyDescent="0.25">
      <c r="A106" t="str">
        <f>"2APG30LJ42P02RSS"</f>
        <v>2APG30LJ42P02RSS</v>
      </c>
      <c r="B106" t="str">
        <f>"Side In-1-5/16-12, Side Out-1-1/16-12 Right Rotate 30 cc/re"</f>
        <v>Side In-1-5/16-12, Side Out-1-1/16-12 Right Rotate 30 cc/re</v>
      </c>
      <c r="C106">
        <v>13</v>
      </c>
    </row>
    <row r="107" spans="1:3" x14ac:dyDescent="0.25">
      <c r="A107" t="str">
        <f>"2APG30LJ42P03RSS"</f>
        <v>2APG30LJ42P03RSS</v>
      </c>
      <c r="B107" t="str">
        <f>"Side In-1-5/16-12, Side Out-1-1/16-12 Right Rotate 30 cc/re"</f>
        <v>Side In-1-5/16-12, Side Out-1-1/16-12 Right Rotate 30 cc/re</v>
      </c>
      <c r="C107">
        <v>13</v>
      </c>
    </row>
    <row r="108" spans="1:3" x14ac:dyDescent="0.25">
      <c r="A108" t="str">
        <f>"2APG30LJ42SB03RSS"</f>
        <v>2APG30LJ42SB03RSS</v>
      </c>
      <c r="B108" t="str">
        <f>"Side In-1-5/16-12, Side Out-1-1/16-12 Right Rotate 30 cc/re"</f>
        <v>Side In-1-5/16-12, Side Out-1-1/16-12 Right Rotate 30 cc/re</v>
      </c>
      <c r="C108">
        <v>10</v>
      </c>
    </row>
    <row r="109" spans="1:3" x14ac:dyDescent="0.25">
      <c r="A109" t="str">
        <f>"2APG4LJ39P02RSS"</f>
        <v>2APG4LJ39P02RSS</v>
      </c>
      <c r="B109" t="str">
        <f>"Gear pump 10cc, 1-1/16-12UN-2B , 7/8""-14UNF-2B  Right Rotat"</f>
        <v>Gear pump 10cc, 1-1/16-12UN-2B , 7/8"-14UNF-2B  Right Rotat</v>
      </c>
      <c r="C109">
        <v>9</v>
      </c>
    </row>
    <row r="110" spans="1:3" x14ac:dyDescent="0.25">
      <c r="A110" t="str">
        <f>"2APG4LJ39P03RSS"</f>
        <v>2APG4LJ39P03RSS</v>
      </c>
      <c r="B110" t="str">
        <f>"Side In-1-1/16-14, Side Out-7/8-14 Right Rotate 4 cc/rev, 3"</f>
        <v>Side In-1-1/16-14, Side Out-7/8-14 Right Rotate 4 cc/rev, 3</v>
      </c>
      <c r="C110">
        <v>3</v>
      </c>
    </row>
    <row r="111" spans="1:3" x14ac:dyDescent="0.25">
      <c r="A111" t="str">
        <f>"2APG4LJ39SB03RSS"</f>
        <v>2APG4LJ39SB03RSS</v>
      </c>
      <c r="B111" t="str">
        <f>"Gear pump 10cc, 1-1/16-12UN-2B , 7/8""-14UNF-2B  Right Rotat"</f>
        <v>Gear pump 10cc, 1-1/16-12UN-2B , 7/8"-14UNF-2B  Right Rotat</v>
      </c>
      <c r="C111">
        <v>3</v>
      </c>
    </row>
    <row r="112" spans="1:3" x14ac:dyDescent="0.25">
      <c r="A112" t="str">
        <f>"2APG5LJ39SB03RSS"</f>
        <v>2APG5LJ39SB03RSS</v>
      </c>
      <c r="B112" t="str">
        <f>"Side In-1-1/16-14, Side Out-7/8-14 Right Rotate"</f>
        <v>Side In-1-1/16-14, Side Out-7/8-14 Right Rotate</v>
      </c>
      <c r="C112">
        <v>1</v>
      </c>
    </row>
    <row r="113" spans="1:3" x14ac:dyDescent="0.25">
      <c r="A113" t="str">
        <f>"2APG6LJ39P02RSS"</f>
        <v>2APG6LJ39P02RSS</v>
      </c>
      <c r="B113" t="str">
        <f>"Side In-1-1/16-14, Side Out-7/8-14 Right Rotate 6 cc/rev, 5"</f>
        <v>Side In-1-1/16-14, Side Out-7/8-14 Right Rotate 6 cc/rev, 5</v>
      </c>
      <c r="C113">
        <v>7</v>
      </c>
    </row>
    <row r="114" spans="1:3" x14ac:dyDescent="0.25">
      <c r="A114" t="str">
        <f>"2APG6LJ39SB03LSS"</f>
        <v>2APG6LJ39SB03LSS</v>
      </c>
      <c r="B114" t="str">
        <f>"Side In-1-1/16-14, Side Out-7/8-14 Right Rotate 6 cc/rev"</f>
        <v>Side In-1-1/16-14, Side Out-7/8-14 Right Rotate 6 cc/rev</v>
      </c>
      <c r="C114">
        <v>1</v>
      </c>
    </row>
    <row r="115" spans="1:3" x14ac:dyDescent="0.25">
      <c r="A115" t="str">
        <f>"2APG6LJ39SB03RSS"</f>
        <v>2APG6LJ39SB03RSS</v>
      </c>
      <c r="B115" t="str">
        <f>"Side In-1-1/16-14, Side Out-7/8-14 Right Rotate 6 cc/rev, 9"</f>
        <v>Side In-1-1/16-14, Side Out-7/8-14 Right Rotate 6 cc/rev, 9</v>
      </c>
      <c r="C115">
        <v>3</v>
      </c>
    </row>
    <row r="116" spans="1:3" x14ac:dyDescent="0.25">
      <c r="A116" t="str">
        <f>"2APG8LJ39P02RSS"</f>
        <v>2APG8LJ39P02RSS</v>
      </c>
      <c r="B116" t="str">
        <f>"GRH Gear pump 8cc, Inlet SAE-12, Outlet SAE-10, SAE-A, Keye"</f>
        <v>GRH Gear pump 8cc, Inlet SAE-12, Outlet SAE-10, SAE-A, Keye</v>
      </c>
      <c r="C116">
        <v>5</v>
      </c>
    </row>
    <row r="117" spans="1:3" x14ac:dyDescent="0.25">
      <c r="A117" t="str">
        <f>"2APG8LJ39P03RSS"</f>
        <v>2APG8LJ39P03RSS</v>
      </c>
      <c r="B117" t="str">
        <f>"Side In-1-1/16-14, Side Out-7/8-14 Right Rotate 8 cc/rev, 3"</f>
        <v>Side In-1-1/16-14, Side Out-7/8-14 Right Rotate 8 cc/rev, 3</v>
      </c>
      <c r="C117">
        <v>13</v>
      </c>
    </row>
    <row r="118" spans="1:3" x14ac:dyDescent="0.25">
      <c r="A118" t="str">
        <f>"2APG8LJ39SB03RSS"</f>
        <v>2APG8LJ39SB03RSS</v>
      </c>
      <c r="B118" t="str">
        <f>"Gear pump 10cc, 1-1/16-12UN-2B , 7/8""-14UNF-2B  Right Rotat"</f>
        <v>Gear pump 10cc, 1-1/16-12UN-2B , 7/8"-14UNF-2B  Right Rotat</v>
      </c>
      <c r="C118">
        <v>3</v>
      </c>
    </row>
    <row r="119" spans="1:3" x14ac:dyDescent="0.25">
      <c r="A119" t="str">
        <f>"2MF26LJ40P03LSS"</f>
        <v>2MF26LJ40P03LSS</v>
      </c>
      <c r="B119" t="str">
        <f>"26CC MOTOR #12 ORB PORTS 3/4"" KEY SHAFT  SAE-A"</f>
        <v>26CC MOTOR #12 ORB PORTS 3/4" KEY SHAFT  SAE-A</v>
      </c>
      <c r="C119">
        <v>2</v>
      </c>
    </row>
    <row r="120" spans="1:3" x14ac:dyDescent="0.25">
      <c r="A120" t="str">
        <f>"3AHPF22LJ42P16RSS"</f>
        <v>3AHPF22LJ42P16RSS</v>
      </c>
      <c r="B120" t="str">
        <f>"12 tooth QUIET  Gear Pump, 22cc , SAE Ports, Ke"</f>
        <v>12 tooth QUIET  Gear Pump, 22cc , SAE Ports, Ke</v>
      </c>
      <c r="C120">
        <v>1</v>
      </c>
    </row>
    <row r="121" spans="1:3" x14ac:dyDescent="0.25">
      <c r="A121" t="str">
        <f>"3AHPF22LJ42S05RSS"</f>
        <v>3AHPF22LJ42S05RSS</v>
      </c>
      <c r="B121" t="str">
        <f>"12 tooth QUIET Gear Pump, 22cc , SAE Ports, Spl"</f>
        <v>12 tooth QUIET Gear Pump, 22cc , SAE Ports, Spl</v>
      </c>
      <c r="C121">
        <v>2</v>
      </c>
    </row>
    <row r="122" spans="1:3" x14ac:dyDescent="0.25">
      <c r="A122" t="str">
        <f>"3AHPF26LJ42P16RSS"</f>
        <v>3AHPF26LJ42P16RSS</v>
      </c>
      <c r="B122" t="str">
        <f>"12 tooth QUIET Gear Pump, 26cc , SAE Ports, Key"</f>
        <v>12 tooth QUIET Gear Pump, 26cc , SAE Ports, Key</v>
      </c>
      <c r="C122">
        <v>1</v>
      </c>
    </row>
    <row r="123" spans="1:3" x14ac:dyDescent="0.25">
      <c r="A123" t="str">
        <f>"3AHPF26LJ42S05RSS"</f>
        <v>3AHPF26LJ42S05RSS</v>
      </c>
      <c r="B123" t="str">
        <f>"12 tooth QUIET Gear Pump, 26cc , SAE Ports, Spl"</f>
        <v>12 tooth QUIET Gear Pump, 26cc , SAE Ports, Spl</v>
      </c>
      <c r="C123">
        <v>1</v>
      </c>
    </row>
    <row r="124" spans="1:3" x14ac:dyDescent="0.25">
      <c r="A124" t="str">
        <f>"3AHPF34LJ53P16RSS"</f>
        <v>3AHPF34LJ53P16RSS</v>
      </c>
      <c r="B124" t="str">
        <f>"12 tooth QUIET Gear Pump, 34cc , SAE Ports, Key"</f>
        <v>12 tooth QUIET Gear Pump, 34cc , SAE Ports, Key</v>
      </c>
      <c r="C124">
        <v>1</v>
      </c>
    </row>
    <row r="125" spans="1:3" x14ac:dyDescent="0.25">
      <c r="A125" t="str">
        <f>"3AHPF34LJ53S05RSS"</f>
        <v>3AHPF34LJ53S05RSS</v>
      </c>
      <c r="B125" t="str">
        <f>"12 tooth QUIET Gear Pump, 34cc , SAE Ports, Spl"</f>
        <v>12 tooth QUIET Gear Pump, 34cc , SAE Ports, Spl</v>
      </c>
      <c r="C125">
        <v>1</v>
      </c>
    </row>
    <row r="126" spans="1:3" x14ac:dyDescent="0.25">
      <c r="A126" t="str">
        <f>"3AHPF39LJ53P16RSS"</f>
        <v>3AHPF39LJ53P16RSS</v>
      </c>
      <c r="B126" t="str">
        <f>"12 tooth QUIET Gear Pump, 39cc , SAE Ports, Key"</f>
        <v>12 tooth QUIET Gear Pump, 39cc , SAE Ports, Key</v>
      </c>
      <c r="C126">
        <v>1</v>
      </c>
    </row>
    <row r="127" spans="1:3" x14ac:dyDescent="0.25">
      <c r="A127" t="str">
        <f>"3AHPF39LJ53S05RSS"</f>
        <v>3AHPF39LJ53S05RSS</v>
      </c>
      <c r="B127" t="str">
        <f>"12 tooth QUIET Gear Pump, 39cc , SAE Ports, Spl"</f>
        <v>12 tooth QUIET Gear Pump, 39cc , SAE Ports, Spl</v>
      </c>
      <c r="C127">
        <v>2</v>
      </c>
    </row>
    <row r="128" spans="1:3" x14ac:dyDescent="0.25">
      <c r="A128" t="str">
        <f>"3AHPF43LJ53P16RSS"</f>
        <v>3AHPF43LJ53P16RSS</v>
      </c>
      <c r="B128" t="str">
        <f>"12 tooth QUIET Gear Pump, 43cc , SAE Ports, Key"</f>
        <v>12 tooth QUIET Gear Pump, 43cc , SAE Ports, Key</v>
      </c>
      <c r="C128">
        <v>1</v>
      </c>
    </row>
    <row r="129" spans="1:3" x14ac:dyDescent="0.25">
      <c r="A129" t="str">
        <f>"3AHPF43LJ53S05RSS"</f>
        <v>3AHPF43LJ53S05RSS</v>
      </c>
      <c r="B129" t="str">
        <f>"12 tooth QUIET Gear Pump, 43cc , SAE Ports, Spl"</f>
        <v>12 tooth QUIET Gear Pump, 43cc , SAE Ports, Spl</v>
      </c>
      <c r="C129">
        <v>1</v>
      </c>
    </row>
    <row r="130" spans="1:3" x14ac:dyDescent="0.25">
      <c r="A130" t="str">
        <f>"3AHPF51LJ53P16RSS"</f>
        <v>3AHPF51LJ53P16RSS</v>
      </c>
      <c r="B130" t="str">
        <f>"12 tooth QUIET Gear Pump, 51cc , SAE Ports, Key"</f>
        <v>12 tooth QUIET Gear Pump, 51cc , SAE Ports, Key</v>
      </c>
      <c r="C130">
        <v>1</v>
      </c>
    </row>
    <row r="131" spans="1:3" x14ac:dyDescent="0.25">
      <c r="A131" t="str">
        <f>"3AHPF60LJ53P16RSS"</f>
        <v>3AHPF60LJ53P16RSS</v>
      </c>
      <c r="B131" t="str">
        <f>"12 tooth QUIET Gear Pump, 60cc , SAE Ports, Key"</f>
        <v>12 tooth QUIET Gear Pump, 60cc , SAE Ports, Key</v>
      </c>
      <c r="C131">
        <v>1</v>
      </c>
    </row>
    <row r="132" spans="1:3" x14ac:dyDescent="0.25">
      <c r="A132" t="str">
        <f>"3AHPF60LJ53S05RSS"</f>
        <v>3AHPF60LJ53S05RSS</v>
      </c>
      <c r="B132" t="str">
        <f>"12 tooth QUIET Gear Pump, 60cc , SAE Ports, Spl"</f>
        <v>12 tooth QUIET Gear Pump, 60cc , SAE Ports, Spl</v>
      </c>
      <c r="C132">
        <v>1</v>
      </c>
    </row>
    <row r="133" spans="1:3" x14ac:dyDescent="0.25">
      <c r="A133" t="str">
        <f>"3AHPF70LJ53P16RSS"</f>
        <v>3AHPF70LJ53P16RSS</v>
      </c>
      <c r="B133" t="str">
        <f>"12 tooth QUIET Gear Pump, 70cc , SAE Ports, Key"</f>
        <v>12 tooth QUIET Gear Pump, 70cc , SAE Ports, Key</v>
      </c>
      <c r="C133">
        <v>1</v>
      </c>
    </row>
    <row r="134" spans="1:3" x14ac:dyDescent="0.25">
      <c r="A134" t="str">
        <f>"3AHPF70LJ53S05RSS"</f>
        <v>3AHPF70LJ53S05RSS</v>
      </c>
      <c r="B134" t="str">
        <f>"12 tooth QUIET Gear Pump, 70cc , SAE Ports, Spl"</f>
        <v>12 tooth QUIET Gear Pump, 70cc , SAE Ports, Spl</v>
      </c>
      <c r="C134">
        <v>3</v>
      </c>
    </row>
    <row r="135" spans="1:3" x14ac:dyDescent="0.25">
      <c r="A135" t="str">
        <f>"3AHPF78LJ53P16RSS"</f>
        <v>3AHPF78LJ53P16RSS</v>
      </c>
      <c r="B135" t="str">
        <f>"12 tooth QUIET Gear Pump, 78cc , SAE Ports, Key"</f>
        <v>12 tooth QUIET Gear Pump, 78cc , SAE Ports, Key</v>
      </c>
      <c r="C135">
        <v>1</v>
      </c>
    </row>
    <row r="136" spans="1:3" x14ac:dyDescent="0.25">
      <c r="A136" t="str">
        <f>"3AHPF78LJ53S05RSS"</f>
        <v>3AHPF78LJ53S05RSS</v>
      </c>
      <c r="B136" t="str">
        <f>"12 tooth QUIET Gear Pump, 78cc , SAE Ports, Spl"</f>
        <v>12 tooth QUIET Gear Pump, 78cc , SAE Ports, Spl</v>
      </c>
      <c r="C136">
        <v>2</v>
      </c>
    </row>
    <row r="137" spans="1:3" x14ac:dyDescent="0.25">
      <c r="A137" t="str">
        <f>"3AHPF89LJ53P16RSS"</f>
        <v>3AHPF89LJ53P16RSS</v>
      </c>
      <c r="B137" t="str">
        <f>"12 tooth QUIET Gear Pump, 89cc , SAE Ports, Key"</f>
        <v>12 tooth QUIET Gear Pump, 89cc , SAE Ports, Key</v>
      </c>
      <c r="C137">
        <v>1</v>
      </c>
    </row>
    <row r="138" spans="1:3" x14ac:dyDescent="0.25">
      <c r="A138" t="str">
        <f>"3AHPF89LJ53S05RSS"</f>
        <v>3AHPF89LJ53S05RSS</v>
      </c>
      <c r="B138" t="str">
        <f>"12 tooth QUIET Gear Pump, 89cc , SAE Ports, Spl"</f>
        <v>12 tooth QUIET Gear Pump, 89cc , SAE Ports, Spl</v>
      </c>
      <c r="C138">
        <v>2</v>
      </c>
    </row>
    <row r="139" spans="1:3" x14ac:dyDescent="0.25">
      <c r="A139" t="str">
        <f>"3HPG seal kit (NBR)"</f>
        <v>3HPG seal kit (NBR)</v>
      </c>
      <c r="B139" t="str">
        <f>"3HPG Seal Kits NBR Seal for Quiet pumps"</f>
        <v>3HPG Seal Kits NBR Seal for Quiet pumps</v>
      </c>
      <c r="C139">
        <v>3</v>
      </c>
    </row>
    <row r="140" spans="1:3" x14ac:dyDescent="0.25">
      <c r="A140" t="str">
        <f>"3PG seal kit (NBR)"</f>
        <v>3PG seal kit (NBR)</v>
      </c>
      <c r="B140" t="str">
        <f>"3PG Seal Kits NBR Seal"</f>
        <v>3PG Seal Kits NBR Seal</v>
      </c>
      <c r="C140">
        <v>3</v>
      </c>
    </row>
    <row r="141" spans="1:3" x14ac:dyDescent="0.25">
      <c r="A141" t="str">
        <f>"3SPF51LJ53S05-A"</f>
        <v>3SPF51LJ53S05-A</v>
      </c>
      <c r="B141" t="str">
        <f>"GRH Gear Pump"</f>
        <v>GRH Gear Pump</v>
      </c>
      <c r="C141">
        <v>2</v>
      </c>
    </row>
    <row r="142" spans="1:3" x14ac:dyDescent="0.25">
      <c r="A142" t="str">
        <f>"AC-F02-2.1/D-3.0/230/460/3300/24-6H-F"</f>
        <v>AC-F02-2.1/D-3.0/230/460/3300/24-6H-F</v>
      </c>
      <c r="B142" t="str">
        <f>"GRH Self Contained HPU 2.1 cc/rev 24V 6L Horiz 10 Mpa"</f>
        <v>GRH Self Contained HPU 2.1 cc/rev 24V 6L Horiz 10 Mpa</v>
      </c>
      <c r="C142">
        <v>2</v>
      </c>
    </row>
    <row r="143" spans="1:3" x14ac:dyDescent="0.25">
      <c r="A143" t="str">
        <f>"AC-F02-2.5/D-1.5/230/460/3300/24-6H-F"</f>
        <v>AC-F02-2.5/D-1.5/230/460/3300/24-6H-F</v>
      </c>
      <c r="B143" t="str">
        <f>"GRH Self Contained HPU 2.1 cc/rev 24V 6L Horiz 1"</f>
        <v>GRH Self Contained HPU 2.1 cc/rev 24V 6L Horiz 1</v>
      </c>
      <c r="C143">
        <v>8</v>
      </c>
    </row>
    <row r="144" spans="1:3" x14ac:dyDescent="0.25">
      <c r="A144" t="str">
        <f>"AC-F02-2.7/D-1.5/400/2800-6H-F"</f>
        <v>AC-F02-2.7/D-1.5/400/2800-6H-F</v>
      </c>
      <c r="B144" t="str">
        <f>"Horizontal Power Unit 2.7c/rev 400VAC 3-Phase 28"</f>
        <v>Horizontal Power Unit 2.7c/rev 400VAC 3-Phase 28</v>
      </c>
      <c r="C144">
        <v>6</v>
      </c>
    </row>
    <row r="145" spans="1:3" x14ac:dyDescent="0.25">
      <c r="A145" t="str">
        <f>"AC-F02-4.2/D-0.75/230/460/1800/24-6H-F"</f>
        <v>AC-F02-4.2/D-0.75/230/460/1800/24-6H-F</v>
      </c>
      <c r="B145" t="str">
        <f>"GRH Self Contained HPU 4.2 cc/rev 24V 6L Horiz 10 Mpa"</f>
        <v>GRH Self Contained HPU 4.2 cc/rev 24V 6L Horiz 10 Mpa</v>
      </c>
      <c r="C145">
        <v>8</v>
      </c>
    </row>
    <row r="146" spans="1:3" x14ac:dyDescent="0.25">
      <c r="A146" t="str">
        <f>"AC-F10-2.7/D-1.5/400/2800-6H-F"</f>
        <v>AC-F10-2.7/D-1.5/400/2800-6H-F</v>
      </c>
      <c r="B146" t="str">
        <f>"GRH Self Contained HPU. 2.7cc, 2HP, 6L tank"</f>
        <v>GRH Self Contained HPU. 2.7cc, 2HP, 6L tank</v>
      </c>
      <c r="C146">
        <v>4</v>
      </c>
    </row>
    <row r="147" spans="1:3" x14ac:dyDescent="0.25">
      <c r="A147" t="str">
        <f>"AC-F10-3.2/D1.5/110V-1800-110V-8H-F"</f>
        <v>AC-F10-3.2/D1.5/110V-1800-110V-8H-F</v>
      </c>
      <c r="B147" t="str">
        <f>"GRH Self Contained HPU 3.2cc/rev 100 Bar 1.5 Kw"</f>
        <v>GRH Self Contained HPU 3.2cc/rev 100 Bar 1.5 Kw</v>
      </c>
      <c r="C147">
        <v>3</v>
      </c>
    </row>
    <row r="148" spans="1:3" x14ac:dyDescent="0.25">
      <c r="A148" t="str">
        <f>"AC400V-1.5KW-2800rpm-50HZ"</f>
        <v>AC400V-1.5KW-2800rpm-50HZ</v>
      </c>
      <c r="B148" t="str">
        <f>"Electric Motor for AC-F02-2.7/D-1.5/400/2800-6H-"</f>
        <v>Electric Motor for AC-F02-2.7/D-1.5/400/2800-6H-</v>
      </c>
      <c r="C148">
        <v>1</v>
      </c>
    </row>
    <row r="149" spans="1:3" x14ac:dyDescent="0.25">
      <c r="A149" t="str">
        <f>"BMPL-100-H4-K-P"</f>
        <v>BMPL-100-H4-K-P</v>
      </c>
      <c r="B149" t="str">
        <f>"Geroler 100cc/rev 1 inch keyed 4-bolt Mtg. LSHT 7/8 SAE"</f>
        <v>Geroler 100cc/rev 1 inch keyed 4-bolt Mtg. LSHT 7/8 SAE</v>
      </c>
      <c r="C149">
        <v>1</v>
      </c>
    </row>
    <row r="150" spans="1:3" x14ac:dyDescent="0.25">
      <c r="A150" t="str">
        <f>"BMPT-100-H4-K-P"</f>
        <v>BMPT-100-H4-K-P</v>
      </c>
      <c r="B150" t="str">
        <f>"Orbital Motor Dwg. 101-1003 (1/2"" NPT)"</f>
        <v>Orbital Motor Dwg. 101-1003 (1/2" NPT)</v>
      </c>
      <c r="C150">
        <v>55</v>
      </c>
    </row>
    <row r="151" spans="1:3" x14ac:dyDescent="0.25">
      <c r="A151" t="str">
        <f>"BMPT-160-H4-K-P"</f>
        <v>BMPT-160-H4-K-P</v>
      </c>
      <c r="B151" t="str">
        <f>"Low Speed, High Torque Hydraulic Motor —15.8 GPM, 2430 PSI"</f>
        <v>Low Speed, High Torque Hydraulic Motor —15.8 GPM, 2430 PSI</v>
      </c>
      <c r="C151">
        <v>41</v>
      </c>
    </row>
    <row r="152" spans="1:3" x14ac:dyDescent="0.25">
      <c r="A152" t="str">
        <f>"BMPT-315-H4-K-P"</f>
        <v>BMPT-315-H4-K-P</v>
      </c>
      <c r="B152" t="str">
        <f>"Low Speed, High Torque Hydraulic Motor — 15.8 GPM, 1250 PSI"</f>
        <v>Low Speed, High Torque Hydraulic Motor — 15.8 GPM, 1250 PSI</v>
      </c>
      <c r="C152">
        <v>6</v>
      </c>
    </row>
    <row r="153" spans="1:3" x14ac:dyDescent="0.25">
      <c r="A153" t="str">
        <f>"BMPT-400-H4-K-P"</f>
        <v>BMPT-400-H4-K-P</v>
      </c>
      <c r="B153" t="str">
        <f>"Low Speed, High Torque Hydraulic Motor — 15.8 GPM, 1250 PSI"</f>
        <v>Low Speed, High Torque Hydraulic Motor — 15.8 GPM, 1250 PSI</v>
      </c>
      <c r="C153">
        <v>20</v>
      </c>
    </row>
    <row r="154" spans="1:3" x14ac:dyDescent="0.25">
      <c r="A154" t="str">
        <f>"BMPT-50-H4-K-P"</f>
        <v>BMPT-50-H4-K-P</v>
      </c>
      <c r="B154" t="str">
        <f>"Low Speed, High Torque Hydraulic Motor — 11.85 GPM, 2050 PS"</f>
        <v>Low Speed, High Torque Hydraulic Motor — 11.85 GPM, 2050 PS</v>
      </c>
      <c r="C154">
        <v>36</v>
      </c>
    </row>
    <row r="155" spans="1:3" x14ac:dyDescent="0.25">
      <c r="A155" t="str">
        <f>"BMPT-50-H4-K-S"</f>
        <v>BMPT-50-H4-K-S</v>
      </c>
      <c r="B155" t="str">
        <f>"Low Speed, High Torque Hydraulic Motor — 11.85 GPM, 2050 PS"</f>
        <v>Low Speed, High Torque Hydraulic Motor — 11.85 GPM, 2050 PS</v>
      </c>
      <c r="C155">
        <v>25</v>
      </c>
    </row>
    <row r="156" spans="1:3" x14ac:dyDescent="0.25">
      <c r="A156" t="str">
        <f>"BMRS-63-H2-K-S"</f>
        <v>BMRS-63-H2-K-S</v>
      </c>
      <c r="B156" t="str">
        <f>"LSHT Hydraulic Motor 1"" Keyed Shaft SAE-A (Dwg 224-0291)"</f>
        <v>LSHT Hydraulic Motor 1" Keyed Shaft SAE-A (Dwg 224-0291)</v>
      </c>
      <c r="C156">
        <v>2</v>
      </c>
    </row>
    <row r="157" spans="1:3" x14ac:dyDescent="0.25">
      <c r="A157" t="str">
        <f>"BMS-100 (251-2082)"</f>
        <v>BMS-100 (251-2082)</v>
      </c>
      <c r="B157" t="str">
        <f>"LSHT Gerolor motor, 100CC,  Ports , 1 1/4"" 14T"</f>
        <v>LSHT Gerolor motor, 100CC,  Ports , 1 1/4" 14T</v>
      </c>
      <c r="C157">
        <v>2</v>
      </c>
    </row>
    <row r="158" spans="1:3" x14ac:dyDescent="0.25">
      <c r="A158" t="str">
        <f>"BMS-400"</f>
        <v>BMS-400</v>
      </c>
      <c r="B158" t="str">
        <f>"LSHT Gerolor motor 400CC -10 Ports (ORB), 1"" (Dwg 251-0648)"</f>
        <v>LSHT Gerolor motor 400CC -10 Ports (ORB), 1" (Dwg 251-0648)</v>
      </c>
      <c r="C158">
        <v>2</v>
      </c>
    </row>
    <row r="159" spans="1:3" x14ac:dyDescent="0.25">
      <c r="A159" t="str">
        <f>"BMS-80 (251-2081)"</f>
        <v>BMS-80 (251-2081)</v>
      </c>
      <c r="B159" t="str">
        <f>"LSHT Gerolor motor, 80CC,  Ports , 1 1/4"" 14T"</f>
        <v>LSHT Gerolor motor, 80CC,  Ports , 1 1/4" 14T</v>
      </c>
      <c r="C159">
        <v>2</v>
      </c>
    </row>
    <row r="160" spans="1:3" x14ac:dyDescent="0.25">
      <c r="A160" t="str">
        <f>"BMS-V-M"</f>
        <v>BMS-V-M</v>
      </c>
      <c r="B160" t="str">
        <f>"Body (Manifold) for Relief Valves (BMS-VA &amp; BMS-VB)"</f>
        <v>Body (Manifold) for Relief Valves (BMS-VA &amp; BMS-VB)</v>
      </c>
      <c r="C160">
        <v>5</v>
      </c>
    </row>
    <row r="161" spans="1:3" x14ac:dyDescent="0.25">
      <c r="A161" t="str">
        <f>"BMS-VA"</f>
        <v>BMS-VA</v>
      </c>
      <c r="B161" t="str">
        <f>"Relief Valve for Port A"</f>
        <v>Relief Valve for Port A</v>
      </c>
      <c r="C161">
        <v>5</v>
      </c>
    </row>
    <row r="162" spans="1:3" x14ac:dyDescent="0.25">
      <c r="A162" t="str">
        <f>"BMS-VB"</f>
        <v>BMS-VB</v>
      </c>
      <c r="B162" t="str">
        <f>"Relief Valve for Port B"</f>
        <v>Relief Valve for Port B</v>
      </c>
      <c r="C162">
        <v>5</v>
      </c>
    </row>
    <row r="163" spans="1:3" x14ac:dyDescent="0.25">
      <c r="A163" t="str">
        <f>"CB-P160LJ42H21SS"</f>
        <v>CB-P160LJ42H21SS</v>
      </c>
      <c r="B163" t="str">
        <f>"GRH HYDRAULIC PTO TRACTOR PUMP, 6T, 540 RPM"</f>
        <v>GRH HYDRAULIC PTO TRACTOR PUMP, 6T, 540 RPM</v>
      </c>
      <c r="C163">
        <v>27</v>
      </c>
    </row>
    <row r="164" spans="1:3" x14ac:dyDescent="0.25">
      <c r="A164" t="str">
        <f>"CB-P160LJ53S33BB"</f>
        <v>CB-P160LJ53S33BB</v>
      </c>
      <c r="B164" t="str">
        <f>"GRH HYDRAULIC PTO TRACTOR PUMP, 21 TOOTH,1000 RPM"</f>
        <v>GRH HYDRAULIC PTO TRACTOR PUMP, 21 TOOTH,1000 RPM</v>
      </c>
      <c r="C164">
        <v>26</v>
      </c>
    </row>
    <row r="165" spans="1:3" x14ac:dyDescent="0.25">
      <c r="A165" t="str">
        <f>"CB-P90LJ42H21SS"</f>
        <v>CB-P90LJ42H21SS</v>
      </c>
      <c r="B165" t="str">
        <f>"GRH HYDRAULIC PTO TRACTOR PUMP, 6T, 540 RPM"</f>
        <v>GRH HYDRAULIC PTO TRACTOR PUMP, 6T, 540 RPM</v>
      </c>
      <c r="C165">
        <v>32</v>
      </c>
    </row>
    <row r="166" spans="1:3" x14ac:dyDescent="0.25">
      <c r="A166" t="str">
        <f>"CB-P90LJ53S33BB"</f>
        <v>CB-P90LJ53S33BB</v>
      </c>
      <c r="B166" t="str">
        <f>"GRH HYDRAULIC PTO TRACTOR PUMP, 21 TOOTH, 1000 RPM"</f>
        <v>GRH HYDRAULIC PTO TRACTOR PUMP, 21 TOOTH, 1000 RPM</v>
      </c>
      <c r="C166">
        <v>28</v>
      </c>
    </row>
    <row r="167" spans="1:3" x14ac:dyDescent="0.25">
      <c r="A167" t="str">
        <f>"CBT-10.9/3.6"</f>
        <v>CBT-10.9/3.6</v>
      </c>
      <c r="B167" t="str">
        <f>"Hi/Lo Hydraulic Gear Pump 13 gpm (Aluminum)"</f>
        <v>Hi/Lo Hydraulic Gear Pump 13 gpm (Aluminum)</v>
      </c>
      <c r="C167">
        <v>2</v>
      </c>
    </row>
    <row r="168" spans="1:3" x14ac:dyDescent="0.25">
      <c r="A168" t="str">
        <f>"CBT-10.9/3.6-C-X"</f>
        <v>CBT-10.9/3.6-C-X</v>
      </c>
      <c r="B168" t="str">
        <f>"Hi/Lo Hydraulic Gear Pump 13 gpm (Cast Iron)"</f>
        <v>Hi/Lo Hydraulic Gear Pump 13 gpm (Cast Iron)</v>
      </c>
      <c r="C168">
        <v>26</v>
      </c>
    </row>
    <row r="169" spans="1:3" x14ac:dyDescent="0.25">
      <c r="A169" t="str">
        <f>"CBT-13.0/4.2"</f>
        <v>CBT-13.0/4.2</v>
      </c>
      <c r="B169" t="str">
        <f>"Hi/Lo Hydraulic Gear Pump 16 gpm (Aluminum)"</f>
        <v>Hi/Lo Hydraulic Gear Pump 16 gpm (Aluminum)</v>
      </c>
      <c r="C169">
        <v>1</v>
      </c>
    </row>
    <row r="170" spans="1:3" x14ac:dyDescent="0.25">
      <c r="A170" t="str">
        <f>"CBT-13.0/4.2-C-X"</f>
        <v>CBT-13.0/4.2-C-X</v>
      </c>
      <c r="B170" t="str">
        <f>"Hi/Lo Hydraulic Gear Pump 16 gpm (Cast Iron)"</f>
        <v>Hi/Lo Hydraulic Gear Pump 16 gpm (Cast Iron)</v>
      </c>
      <c r="C170">
        <v>16</v>
      </c>
    </row>
    <row r="171" spans="1:3" x14ac:dyDescent="0.25">
      <c r="A171" t="str">
        <f>"CBT-15.2/7.6-C"</f>
        <v>CBT-15.2/7.6-C</v>
      </c>
      <c r="B171" t="str">
        <f>"Hi/Lo Hydraulic Gear Pump 22 gpm (Cast Iron)"</f>
        <v>Hi/Lo Hydraulic Gear Pump 22 gpm (Cast Iron)</v>
      </c>
      <c r="C171">
        <v>15</v>
      </c>
    </row>
    <row r="172" spans="1:3" x14ac:dyDescent="0.25">
      <c r="A172" t="str">
        <f>"CBT-22.9/7.6-C"</f>
        <v>CBT-22.9/7.6-C</v>
      </c>
      <c r="B172" t="str">
        <f>"Hi/Lo Hydraulic Gear Pump 29 gpm (Cast Iron)"</f>
        <v>Hi/Lo Hydraulic Gear Pump 29 gpm (Cast Iron)</v>
      </c>
      <c r="C172">
        <v>3</v>
      </c>
    </row>
    <row r="173" spans="1:3" x14ac:dyDescent="0.25">
      <c r="A173" t="str">
        <f>"CBT-6.3/2.1-C"</f>
        <v>CBT-6.3/2.1-C</v>
      </c>
      <c r="B173" t="str">
        <f>"Hi/Lo Hydraulic Gear Pump 8 gpm (Cast Iron)"</f>
        <v>Hi/Lo Hydraulic Gear Pump 8 gpm (Cast Iron)</v>
      </c>
      <c r="C173">
        <v>5</v>
      </c>
    </row>
    <row r="174" spans="1:3" x14ac:dyDescent="0.25">
      <c r="A174" t="str">
        <f>"CBT-8.8/3.6"</f>
        <v>CBT-8.8/3.6</v>
      </c>
      <c r="B174" t="str">
        <f>"Hi/Lo Hydraulic Gear Pump 11 gpm (Aluminum)"</f>
        <v>Hi/Lo Hydraulic Gear Pump 11 gpm (Aluminum)</v>
      </c>
      <c r="C174">
        <v>2</v>
      </c>
    </row>
    <row r="175" spans="1:3" x14ac:dyDescent="0.25">
      <c r="A175" t="str">
        <f>"CBT-8.8/3.6-C-X"</f>
        <v>CBT-8.8/3.6-C-X</v>
      </c>
      <c r="B175" t="str">
        <f>"Hi/Lo Hydraulic Gear Pump 11 gpm (Cast Iron)"</f>
        <v>Hi/Lo Hydraulic Gear Pump 11 gpm (Cast Iron)</v>
      </c>
      <c r="C175">
        <v>22</v>
      </c>
    </row>
    <row r="176" spans="1:3" x14ac:dyDescent="0.25">
      <c r="A176" t="str">
        <f>"Dog Bone Pump shaft for Pump"</f>
        <v>Dog Bone Pump shaft for Pump</v>
      </c>
      <c r="B176" t="str">
        <f>"Spare Parts for GRH Pump BMS-315-F6-F-S-11"</f>
        <v>Spare Parts for GRH Pump BMS-315-F6-F-S-11</v>
      </c>
      <c r="C176">
        <v>7</v>
      </c>
    </row>
    <row r="177" spans="1:3" x14ac:dyDescent="0.25">
      <c r="A177" t="str">
        <f>"IFC-6T-1.5(4L)"</f>
        <v>IFC-6T-1.5(4L)</v>
      </c>
      <c r="B177" t="str">
        <f>"Fixed Flow Control Orifice for 2L-4.7L"</f>
        <v>Fixed Flow Control Orifice for 2L-4.7L</v>
      </c>
      <c r="C177">
        <v>5</v>
      </c>
    </row>
    <row r="178" spans="1:3" x14ac:dyDescent="0.25">
      <c r="A178" t="str">
        <f>"IFC-6T-2.2(7L)"</f>
        <v>IFC-6T-2.2(7L)</v>
      </c>
      <c r="B178" t="str">
        <f>"Fixed Flow Control Orifice for 4.3L-7.0L"</f>
        <v>Fixed Flow Control Orifice for 4.3L-7.0L</v>
      </c>
      <c r="C178">
        <v>5</v>
      </c>
    </row>
    <row r="179" spans="1:3" x14ac:dyDescent="0.25">
      <c r="A179" t="str">
        <f>"IFC-6T-2.5(8L)"</f>
        <v>IFC-6T-2.5(8L)</v>
      </c>
      <c r="B179" t="str">
        <f>"Fixed Flow Control Orifice for 5.2L-8.5L"</f>
        <v>Fixed Flow Control Orifice for 5.2L-8.5L</v>
      </c>
      <c r="C179">
        <v>5</v>
      </c>
    </row>
    <row r="180" spans="1:3" x14ac:dyDescent="0.25">
      <c r="A180" t="str">
        <f>"IFC-6T-3.5(12L)"</f>
        <v>IFC-6T-3.5(12L)</v>
      </c>
      <c r="B180" t="str">
        <f>"Fixed Flow Control Orifice for 10L-13.5L"</f>
        <v>Fixed Flow Control Orifice for 10L-13.5L</v>
      </c>
      <c r="C180">
        <v>5</v>
      </c>
    </row>
    <row r="181" spans="1:3" x14ac:dyDescent="0.25">
      <c r="A181" t="str">
        <f>"LKF-60-3/4""-16"</f>
        <v>LKF-60-3/4"-16</v>
      </c>
      <c r="B181" t="str">
        <f>"Flow Control 3/4-16 O ring Boss ports, 0-16gpm, 10m"</f>
        <v>Flow Control 3/4-16 O ring Boss ports, 0-16gpm, 10m</v>
      </c>
      <c r="C181">
        <v>2</v>
      </c>
    </row>
    <row r="182" spans="1:3" x14ac:dyDescent="0.25">
      <c r="A182" t="str">
        <f>"PU-8.0HA1-03"</f>
        <v>PU-8.0HA1-03</v>
      </c>
      <c r="B182" t="str">
        <f>"Power unit reservoir 8-Liter Power Unit Tank"</f>
        <v>Power unit reservoir 8-Liter Power Unit Tank</v>
      </c>
      <c r="C182">
        <v>1</v>
      </c>
    </row>
    <row r="183" spans="1:3" x14ac:dyDescent="0.25">
      <c r="A183" t="str">
        <f>"SV-08-2NCP-D24C"</f>
        <v>SV-08-2NCP-D24C</v>
      </c>
      <c r="B183" t="str">
        <f>"Electric Unloader Valve"</f>
        <v>Electric Unloader Valve</v>
      </c>
      <c r="C183">
        <v>26</v>
      </c>
    </row>
    <row r="184" spans="1:3" x14ac:dyDescent="0.25">
      <c r="A184" t="str">
        <f>"YBS80L4 (1800RPM)"</f>
        <v>YBS80L4 (1800RPM)</v>
      </c>
      <c r="B184" t="str">
        <f>"Electric Motor YBS80L4 (1800RPM)"</f>
        <v>Electric Motor YBS80L4 (1800RPM)</v>
      </c>
      <c r="C184">
        <v>1</v>
      </c>
    </row>
    <row r="185" spans="1:3" x14ac:dyDescent="0.25">
      <c r="A185" t="str">
        <f>"YS90L2 (3300RPM)"</f>
        <v>YS90L2 (3300RPM)</v>
      </c>
      <c r="B185" t="str">
        <f>"Electric Motor YS90L2 (3300RPM)"</f>
        <v>Electric Motor YS90L2 (3300RPM)</v>
      </c>
      <c r="C185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PC-USER</cp:lastModifiedBy>
  <dcterms:created xsi:type="dcterms:W3CDTF">2019-07-31T14:47:28Z</dcterms:created>
  <dcterms:modified xsi:type="dcterms:W3CDTF">2019-07-31T15:00:07Z</dcterms:modified>
</cp:coreProperties>
</file>